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40" windowHeight="8640" activeTab="1"/>
  </bookViews>
  <sheets>
    <sheet name="Beregning av fordeling" sheetId="1" r:id="rId1"/>
    <sheet name="Tabell til pressemelding" sheetId="2" r:id="rId2"/>
    <sheet name="Ark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<sst xmlns="http://schemas.openxmlformats.org/spreadsheetml/2006/main" count="153" uniqueCount="90">
  <si>
    <t>Universitetet i Oslo</t>
  </si>
  <si>
    <t>Universitetet i Bergen</t>
  </si>
  <si>
    <t>Universitetet i Stavanger</t>
  </si>
  <si>
    <t>Universitetet i Agder</t>
  </si>
  <si>
    <t>Sum universitet</t>
  </si>
  <si>
    <t>Høgskolen i Akershus</t>
  </si>
  <si>
    <t>Høgskolen i Bergen</t>
  </si>
  <si>
    <t>Høgskolen i Bodø</t>
  </si>
  <si>
    <t>Høgskolen i Finnmark</t>
  </si>
  <si>
    <t>Høgskolen i Gjøvik</t>
  </si>
  <si>
    <t>Høgskolen i Harstad</t>
  </si>
  <si>
    <t>Høgskolen i Hedmark</t>
  </si>
  <si>
    <t>Høgskolen i Lillehammer</t>
  </si>
  <si>
    <t>Høgskolen i Molde</t>
  </si>
  <si>
    <t>Høgskolen i Narvik</t>
  </si>
  <si>
    <t>Høgskolen i Nesna</t>
  </si>
  <si>
    <t>Høgskolen i Nord-Trøndelag</t>
  </si>
  <si>
    <t>Høgskolen i Oslo</t>
  </si>
  <si>
    <t>Høgskolen Stord/Haugesund</t>
  </si>
  <si>
    <t>Høgskolen i Sør-Trøndelag</t>
  </si>
  <si>
    <t>Høgskolen i Telemark</t>
  </si>
  <si>
    <t>Høgskolen i Vestfold</t>
  </si>
  <si>
    <t>Høgskolen i Østfold</t>
  </si>
  <si>
    <t>Høgskolen i Ålesund</t>
  </si>
  <si>
    <t>Samisk høgskole</t>
  </si>
  <si>
    <t>Det teologiske Menighetsfakultet</t>
  </si>
  <si>
    <t>Handelshøyskolen BI</t>
  </si>
  <si>
    <t>Betanien diakonale høgskole</t>
  </si>
  <si>
    <t>Den norske Eurytmihøyskole</t>
  </si>
  <si>
    <t>Diakonhjemmet høgskole</t>
  </si>
  <si>
    <t>Fjellhaug Misjonshøgskole</t>
  </si>
  <si>
    <t>Høyskolen Diakonova</t>
  </si>
  <si>
    <t>Lovisenberg diakonale høgskole</t>
  </si>
  <si>
    <t>Sum private høgskolar</t>
  </si>
  <si>
    <t>Sum alle verksemder</t>
  </si>
  <si>
    <t>Basis</t>
  </si>
  <si>
    <t>Undervisning</t>
  </si>
  <si>
    <t>Forskning</t>
  </si>
  <si>
    <t>Sum</t>
  </si>
  <si>
    <t>Universitetet i Tromsø</t>
  </si>
  <si>
    <t>Norges teknisk-naturvitenskapelige universitet</t>
  </si>
  <si>
    <t>Universitetet for miljø- og biovitenskap</t>
  </si>
  <si>
    <t xml:space="preserve">Arkitektur- og designhøgskolen i Oslo             </t>
  </si>
  <si>
    <t>Norges handelshøgskole</t>
  </si>
  <si>
    <t>Norges idrettshøgskole</t>
  </si>
  <si>
    <t>Norges musikkhøgskole</t>
  </si>
  <si>
    <t>Norges Veterinærhøgskole</t>
  </si>
  <si>
    <t xml:space="preserve">Misjonshøgskolen, Stavanger  </t>
  </si>
  <si>
    <t>Høgskolen i Buskerud</t>
  </si>
  <si>
    <t>Høgskulen i Sogn og Fjordane</t>
  </si>
  <si>
    <t>Høgskulen i Volda</t>
  </si>
  <si>
    <t>Ansgar teologiske høgskole</t>
  </si>
  <si>
    <t xml:space="preserve">Baptistenes Teologiske Seminar                    </t>
  </si>
  <si>
    <t xml:space="preserve">Barratt Due musikkinstitutt                       </t>
  </si>
  <si>
    <t>Bergen Arkitekt Skole</t>
  </si>
  <si>
    <t>Den Norske Balletthøyskole</t>
  </si>
  <si>
    <t xml:space="preserve">Diakonissehjemmets høgskole, Bergen               </t>
  </si>
  <si>
    <t>Dronning Mauds Minne, høgskole for førskolelærerut</t>
  </si>
  <si>
    <t xml:space="preserve">Høgskulen landbruk og bygdenæringar               </t>
  </si>
  <si>
    <t xml:space="preserve">Høgskolen i Staffeldtsgate                        </t>
  </si>
  <si>
    <t>Mediehøgskolen</t>
  </si>
  <si>
    <t>Norges Informasjonsteknologiske Høgskole</t>
  </si>
  <si>
    <t>Norsk lærerakademi, bachelor- og masterstudier</t>
  </si>
  <si>
    <t>Norsk lærerakademi, lærerhøgskolen</t>
  </si>
  <si>
    <t>Rudolf Steinerhøyskolen</t>
  </si>
  <si>
    <t>SUM Statlige høgskoler</t>
  </si>
  <si>
    <t>Sum private vitenskaplige høgskolar</t>
  </si>
  <si>
    <t>Sum statlige vitenskaplige høgskolar</t>
  </si>
  <si>
    <t>Kunsthøgskolen i Bergen</t>
  </si>
  <si>
    <t>Kunsthøgskolen i Oslo</t>
  </si>
  <si>
    <t xml:space="preserve">Andel </t>
  </si>
  <si>
    <t>Kontroll</t>
  </si>
  <si>
    <t>Til fordeling kap</t>
  </si>
  <si>
    <t>Til fordeling institusjon</t>
  </si>
  <si>
    <t>Høgskolen i Tromsø</t>
  </si>
  <si>
    <t>Norsk reiselivshøyskole</t>
  </si>
  <si>
    <t>Oslo Markedshøyskole</t>
  </si>
  <si>
    <t>Fordeling etter kap./post</t>
  </si>
  <si>
    <t>272.50</t>
  </si>
  <si>
    <t>272.70</t>
  </si>
  <si>
    <t>275.50</t>
  </si>
  <si>
    <t>275.70</t>
  </si>
  <si>
    <t>Sum universitet (kap 271/post 50)</t>
  </si>
  <si>
    <t>SUM Statlige høgskoler (kap 275/post 50)</t>
  </si>
  <si>
    <t>Sum private høgskolar (kap 275/post 70)</t>
  </si>
  <si>
    <t xml:space="preserve">Sum private vitenskaplige høgskolar    (kap 272/post 70) </t>
  </si>
  <si>
    <t>Sum statlige vitenskaplige høgskolar   (kap 272/post 50</t>
  </si>
  <si>
    <t xml:space="preserve">Fordeling av ekstramidler for 2008  </t>
  </si>
  <si>
    <t>Sum alle virksomheter (område 07.60)</t>
  </si>
  <si>
    <t>Virksomheter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</si>
</sst>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[$€-2]\ ###,000_);[Red]\([$€-2]\ ###,000\)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49">
    <font>
      <sz val="10"/>
      <name val="Arial"/>
      <family val="0"/>
    </font>
    <font>
      <sz val="10"/>
      <name val="Times New Roman"/>
      <family val="1"/>
    </font>
    <font>
      <sz val="8.5"/>
      <name val="Arial"/>
      <family val="2"/>
    </font>
    <font>
      <sz val="10"/>
      <name val="TimesNewRomanPS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8" fontId="1" fillId="0" borderId="0" xfId="0" applyNumberFormat="1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 wrapText="1"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10" fillId="33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1" fillId="0" borderId="0" xfId="0" applyFont="1" applyAlignment="1">
      <alignment/>
    </xf>
    <xf numFmtId="3" fontId="11" fillId="0" borderId="14" xfId="0" applyNumberFormat="1" applyFont="1" applyFill="1" applyBorder="1" applyAlignment="1">
      <alignment wrapText="1"/>
    </xf>
    <xf numFmtId="3" fontId="11" fillId="0" borderId="14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 wrapText="1"/>
    </xf>
    <xf numFmtId="3" fontId="12" fillId="0" borderId="14" xfId="0" applyNumberFormat="1" applyFont="1" applyBorder="1" applyAlignment="1">
      <alignment/>
    </xf>
    <xf numFmtId="0" fontId="12" fillId="0" borderId="14" xfId="0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wrapText="1"/>
    </xf>
    <xf numFmtId="0" fontId="10" fillId="0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orge.no/kvalitet/kvalitet2007/oppsummering.asp?tailid=26329" TargetMode="External" /><Relationship Id="rId3" Type="http://schemas.openxmlformats.org/officeDocument/2006/relationships/hyperlink" Target="http://www.norge.no/kvalitet/kvalitet2007/oppsummering.asp?tailid=2632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norge.no/kvalitet/kvalitet2007/oppsummering.asp?tailid=27014" TargetMode="External" /><Relationship Id="rId6" Type="http://schemas.openxmlformats.org/officeDocument/2006/relationships/hyperlink" Target="http://www.norge.no/kvalitet/kvalitet2007/oppsummering.asp?tailid=27014" TargetMode="External" /><Relationship Id="rId7" Type="http://schemas.openxmlformats.org/officeDocument/2006/relationships/hyperlink" Target="http://www.norge.no/kvalitet/kvalitet2007/oppsummering.asp?tailid=27015" TargetMode="External" /><Relationship Id="rId8" Type="http://schemas.openxmlformats.org/officeDocument/2006/relationships/hyperlink" Target="http://www.norge.no/kvalitet/kvalitet2007/oppsummering.asp?tailid=27015" TargetMode="External" /><Relationship Id="rId9" Type="http://schemas.openxmlformats.org/officeDocument/2006/relationships/hyperlink" Target="http://www.norge.no/kvalitet/kvalitet2007/oppsummering.asp?tailid=26211" TargetMode="External" /><Relationship Id="rId10" Type="http://schemas.openxmlformats.org/officeDocument/2006/relationships/hyperlink" Target="http://www.norge.no/kvalitet/kvalitet2007/oppsummering.asp?tailid=26211" TargetMode="External" /><Relationship Id="rId11" Type="http://schemas.openxmlformats.org/officeDocument/2006/relationships/hyperlink" Target="http://www.norge.no/kvalitet/kvalitet2007/oppsummering.asp?tailid=26014" TargetMode="External" /><Relationship Id="rId12" Type="http://schemas.openxmlformats.org/officeDocument/2006/relationships/hyperlink" Target="http://www.norge.no/kvalitet/kvalitet2007/oppsummering.asp?tailid=26014" TargetMode="External" /><Relationship Id="rId13" Type="http://schemas.openxmlformats.org/officeDocument/2006/relationships/image" Target="../media/image3.png" /><Relationship Id="rId14" Type="http://schemas.openxmlformats.org/officeDocument/2006/relationships/hyperlink" Target="http://www.norge.no/kvalitet/kvalitet2007/oppsummering.asp?tailid=26004" TargetMode="External" /><Relationship Id="rId15" Type="http://schemas.openxmlformats.org/officeDocument/2006/relationships/hyperlink" Target="http://www.norge.no/kvalitet/kvalitet2007/oppsummering.asp?tailid=26004" TargetMode="External" /><Relationship Id="rId16" Type="http://schemas.openxmlformats.org/officeDocument/2006/relationships/hyperlink" Target="http://www.norge.no/kvalitet/kvalitet2007/oppsummering.asp?tailid=25815" TargetMode="External" /><Relationship Id="rId17" Type="http://schemas.openxmlformats.org/officeDocument/2006/relationships/hyperlink" Target="http://www.norge.no/kvalitet/kvalitet2007/oppsummering.asp?tailid=25815" TargetMode="External" /><Relationship Id="rId18" Type="http://schemas.openxmlformats.org/officeDocument/2006/relationships/hyperlink" Target="http://www.norge.no/kvalitet/kvalitet2007/oppsummering.asp?tailid=25772" TargetMode="External" /><Relationship Id="rId19" Type="http://schemas.openxmlformats.org/officeDocument/2006/relationships/hyperlink" Target="http://www.norge.no/kvalitet/kvalitet2007/oppsummering.asp?tailid=25772" TargetMode="External" /><Relationship Id="rId20" Type="http://schemas.openxmlformats.org/officeDocument/2006/relationships/hyperlink" Target="http://www.norge.no/kvalitet/kvalitet2007/oppsummering.asp?tailid=25783" TargetMode="External" /><Relationship Id="rId21" Type="http://schemas.openxmlformats.org/officeDocument/2006/relationships/hyperlink" Target="http://www.norge.no/kvalitet/kvalitet2007/oppsummering.asp?tailid=25783" TargetMode="External" /><Relationship Id="rId22" Type="http://schemas.openxmlformats.org/officeDocument/2006/relationships/hyperlink" Target="http://www.norge.no/kvalitet/kvalitet2007/oppsummering.asp?tailid=25720" TargetMode="External" /><Relationship Id="rId23" Type="http://schemas.openxmlformats.org/officeDocument/2006/relationships/hyperlink" Target="http://www.norge.no/kvalitet/kvalitet2007/oppsummering.asp?tailid=25720" TargetMode="External" /><Relationship Id="rId24" Type="http://schemas.openxmlformats.org/officeDocument/2006/relationships/hyperlink" Target="http://www.norge.no/kvalitet/kvalitet2007/oppsummering.asp?tailid=25643" TargetMode="External" /><Relationship Id="rId25" Type="http://schemas.openxmlformats.org/officeDocument/2006/relationships/hyperlink" Target="http://www.norge.no/kvalitet/kvalitet2007/oppsummering.asp?tailid=25643" TargetMode="External" /><Relationship Id="rId26" Type="http://schemas.openxmlformats.org/officeDocument/2006/relationships/hyperlink" Target="http://www.norge.no/kvalitet/kvalitet2007/oppsummering.asp?tailid=25517" TargetMode="External" /><Relationship Id="rId27" Type="http://schemas.openxmlformats.org/officeDocument/2006/relationships/hyperlink" Target="http://www.norge.no/kvalitet/kvalitet2007/oppsummering.asp?tailid=25517" TargetMode="External" /><Relationship Id="rId28" Type="http://schemas.openxmlformats.org/officeDocument/2006/relationships/hyperlink" Target="http://www.norge.no/kvalitet/kvalitet2007/oppsummering.asp?tailid=25367" TargetMode="External" /><Relationship Id="rId29" Type="http://schemas.openxmlformats.org/officeDocument/2006/relationships/hyperlink" Target="http://www.norge.no/kvalitet/kvalitet2007/oppsummering.asp?tailid=25367" TargetMode="External" /><Relationship Id="rId30" Type="http://schemas.openxmlformats.org/officeDocument/2006/relationships/hyperlink" Target="http://www.norge.no/kvalitet/kvalitet2007/oppsummering.asp?tailid=25308" TargetMode="External" /><Relationship Id="rId31" Type="http://schemas.openxmlformats.org/officeDocument/2006/relationships/hyperlink" Target="http://www.norge.no/kvalitet/kvalitet2007/oppsummering.asp?tailid=25308" TargetMode="External" /><Relationship Id="rId32" Type="http://schemas.openxmlformats.org/officeDocument/2006/relationships/hyperlink" Target="http://www.norge.no/kvalitet/kvalitet2007/oppsummering.asp?tailid=25331" TargetMode="External" /><Relationship Id="rId33" Type="http://schemas.openxmlformats.org/officeDocument/2006/relationships/hyperlink" Target="http://www.norge.no/kvalitet/kvalitet2007/oppsummering.asp?tailid=25331" TargetMode="External" /><Relationship Id="rId34" Type="http://schemas.openxmlformats.org/officeDocument/2006/relationships/hyperlink" Target="http://www.norge.no/kvalitet/kvalitet2007/oppsummering.asp?tailid=25227" TargetMode="External" /><Relationship Id="rId35" Type="http://schemas.openxmlformats.org/officeDocument/2006/relationships/hyperlink" Target="http://www.norge.no/kvalitet/kvalitet2007/oppsummering.asp?tailid=25227" TargetMode="External" /><Relationship Id="rId36" Type="http://schemas.openxmlformats.org/officeDocument/2006/relationships/hyperlink" Target="http://www.norge.no/kvalitet/kvalitet2007/oppsummering.asp?tailid=25232" TargetMode="External" /><Relationship Id="rId37" Type="http://schemas.openxmlformats.org/officeDocument/2006/relationships/hyperlink" Target="http://www.norge.no/kvalitet/kvalitet2007/oppsummering.asp?tailid=25232" TargetMode="External" /><Relationship Id="rId38" Type="http://schemas.openxmlformats.org/officeDocument/2006/relationships/hyperlink" Target="http://www.norge.no/kvalitet/kvalitet2007/oppsummering.asp?tailid=25213" TargetMode="External" /><Relationship Id="rId39" Type="http://schemas.openxmlformats.org/officeDocument/2006/relationships/hyperlink" Target="http://www.norge.no/kvalitet/kvalitet2007/oppsummering.asp?tailid=2521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1" name="Picture 1" descr="3stjern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114300</xdr:rowOff>
    </xdr:to>
    <xdr:pic>
      <xdr:nvPicPr>
        <xdr:cNvPr id="2" name="Picture 2" descr="2stjerne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164175"/>
          <a:ext cx="828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3" name="Picture 3" descr="3stjerner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4" name="Picture 4" descr="3stjerner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5" name="Picture 5" descr="3stjerner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104775</xdr:rowOff>
    </xdr:to>
    <xdr:pic>
      <xdr:nvPicPr>
        <xdr:cNvPr id="6" name="Picture 6" descr="4stjerner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164175"/>
          <a:ext cx="828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104775</xdr:rowOff>
    </xdr:to>
    <xdr:pic>
      <xdr:nvPicPr>
        <xdr:cNvPr id="7" name="Picture 7" descr="4stjerner">
          <a:hlinkClick r:id="rId17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164175"/>
          <a:ext cx="828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8" name="Picture 8" descr="3stjerner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9" name="Picture 9" descr="3stjerner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104775</xdr:rowOff>
    </xdr:to>
    <xdr:pic>
      <xdr:nvPicPr>
        <xdr:cNvPr id="10" name="Picture 10" descr="4stjerner">
          <a:hlinkClick r:id="rId23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164175"/>
          <a:ext cx="828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104775</xdr:rowOff>
    </xdr:to>
    <xdr:pic>
      <xdr:nvPicPr>
        <xdr:cNvPr id="11" name="Picture 11" descr="4stjerner">
          <a:hlinkClick r:id="rId2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164175"/>
          <a:ext cx="828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12" name="Picture 12" descr="3stjerner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104775</xdr:rowOff>
    </xdr:to>
    <xdr:pic>
      <xdr:nvPicPr>
        <xdr:cNvPr id="13" name="Picture 13" descr="4stjerner">
          <a:hlinkClick r:id="rId29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164175"/>
          <a:ext cx="828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14" name="Picture 14" descr="3stjerner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114300</xdr:rowOff>
    </xdr:to>
    <xdr:pic>
      <xdr:nvPicPr>
        <xdr:cNvPr id="15" name="Picture 15" descr="2stjerner">
          <a:hlinkClick r:id="rId3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164175"/>
          <a:ext cx="828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16" name="Picture 16" descr="3stjerner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828675</xdr:colOff>
      <xdr:row>83</xdr:row>
      <xdr:rowOff>114300</xdr:rowOff>
    </xdr:to>
    <xdr:pic>
      <xdr:nvPicPr>
        <xdr:cNvPr id="17" name="Picture 17" descr="2stjerner">
          <a:hlinkClick r:id="rId3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164175"/>
          <a:ext cx="828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838200</xdr:colOff>
      <xdr:row>83</xdr:row>
      <xdr:rowOff>104775</xdr:rowOff>
    </xdr:to>
    <xdr:pic>
      <xdr:nvPicPr>
        <xdr:cNvPr id="18" name="Picture 18" descr="3stjerner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64175"/>
          <a:ext cx="838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h\UhB&#248;\Felles\Budsjettregneark\2009\2009%20Regneark%20kap.%20271%20(F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h\UhB&#248;\Felles\Budsjettregneark\2009\2009%20Regneark%20kap.%20272%20post%2050-52,%2070-72%20(Peh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h\UhB&#248;\Felles\Budsjettregneark\2009\2009%20Regneark%20kap.%20275%20post%2050-52,%2070-72%20(ma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</sheetNames>
    <sheetDataSet>
      <sheetData sheetId="1">
        <row r="11">
          <cell r="C11">
            <v>1765451000</v>
          </cell>
        </row>
        <row r="12">
          <cell r="C12">
            <v>652427000</v>
          </cell>
        </row>
        <row r="13">
          <cell r="C13">
            <v>733048000</v>
          </cell>
        </row>
        <row r="16">
          <cell r="C16">
            <v>333930000</v>
          </cell>
        </row>
        <row r="17">
          <cell r="C17">
            <v>104515000</v>
          </cell>
        </row>
        <row r="18">
          <cell r="C18">
            <v>127872000</v>
          </cell>
        </row>
        <row r="21">
          <cell r="C21">
            <v>1130742000</v>
          </cell>
        </row>
        <row r="22">
          <cell r="C22">
            <v>512087000</v>
          </cell>
        </row>
        <row r="23">
          <cell r="C23">
            <v>621843000</v>
          </cell>
        </row>
        <row r="26">
          <cell r="C26">
            <v>2078054000</v>
          </cell>
        </row>
        <row r="27">
          <cell r="C27">
            <v>831372000</v>
          </cell>
        </row>
        <row r="28">
          <cell r="C28">
            <v>1088857000</v>
          </cell>
        </row>
        <row r="31">
          <cell r="C31">
            <v>537676000</v>
          </cell>
        </row>
        <row r="32">
          <cell r="C32">
            <v>203034000</v>
          </cell>
        </row>
        <row r="33">
          <cell r="C33">
            <v>68825000</v>
          </cell>
        </row>
        <row r="36">
          <cell r="C36">
            <v>1031700000</v>
          </cell>
        </row>
        <row r="37">
          <cell r="C37">
            <v>258527000</v>
          </cell>
        </row>
        <row r="38">
          <cell r="C38">
            <v>313984000</v>
          </cell>
        </row>
        <row r="41">
          <cell r="C41">
            <v>508452000</v>
          </cell>
        </row>
        <row r="42">
          <cell r="C42">
            <v>208731000</v>
          </cell>
        </row>
        <row r="43">
          <cell r="C43">
            <v>41626000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</sheetNames>
    <sheetDataSet>
      <sheetData sheetId="1">
        <row r="11">
          <cell r="C11">
            <v>63443000</v>
          </cell>
        </row>
        <row r="12">
          <cell r="C12">
            <v>36777000</v>
          </cell>
        </row>
        <row r="13">
          <cell r="C13">
            <v>11575000</v>
          </cell>
        </row>
        <row r="16">
          <cell r="C16">
            <v>171118000</v>
          </cell>
        </row>
        <row r="17">
          <cell r="C17">
            <v>78899000</v>
          </cell>
        </row>
        <row r="18">
          <cell r="C18">
            <v>59180000</v>
          </cell>
        </row>
        <row r="21">
          <cell r="C21">
            <v>86121000</v>
          </cell>
        </row>
        <row r="22">
          <cell r="C22">
            <v>28497000</v>
          </cell>
        </row>
        <row r="23">
          <cell r="C23">
            <v>26553000</v>
          </cell>
        </row>
        <row r="26">
          <cell r="C26">
            <v>121613000</v>
          </cell>
        </row>
        <row r="27">
          <cell r="C27">
            <v>39279000</v>
          </cell>
        </row>
        <row r="28">
          <cell r="C28">
            <v>10117000</v>
          </cell>
        </row>
        <row r="31">
          <cell r="C31">
            <v>137032000</v>
          </cell>
        </row>
        <row r="32">
          <cell r="C32">
            <v>38674000</v>
          </cell>
        </row>
        <row r="33">
          <cell r="C33">
            <v>47449000</v>
          </cell>
        </row>
        <row r="36">
          <cell r="C36">
            <v>19721000</v>
          </cell>
        </row>
        <row r="37">
          <cell r="C37">
            <v>22547000</v>
          </cell>
        </row>
        <row r="38">
          <cell r="C38">
            <v>16721000</v>
          </cell>
        </row>
        <row r="41">
          <cell r="C41">
            <v>77291000</v>
          </cell>
        </row>
        <row r="42">
          <cell r="C42">
            <v>79944000</v>
          </cell>
        </row>
        <row r="43">
          <cell r="C43">
            <v>30464000</v>
          </cell>
        </row>
        <row r="46">
          <cell r="C46">
            <v>5064000</v>
          </cell>
        </row>
        <row r="47">
          <cell r="C47">
            <v>7031000</v>
          </cell>
        </row>
        <row r="48">
          <cell r="C48">
            <v>5559000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 post 50-52"/>
      <sheetName val="2009 - kap. 275 post 50-52"/>
      <sheetName val="2008 post 70-72"/>
      <sheetName val="2009 - kap.275 post 70-72 siste"/>
      <sheetName val="2009 - kap. 275 post 70-72"/>
    </sheetNames>
    <sheetDataSet>
      <sheetData sheetId="1">
        <row r="11">
          <cell r="C11">
            <v>48796000</v>
          </cell>
        </row>
        <row r="12">
          <cell r="C12">
            <v>3293000</v>
          </cell>
        </row>
        <row r="13">
          <cell r="C13">
            <v>6774000</v>
          </cell>
        </row>
        <row r="21">
          <cell r="C21">
            <v>176073000</v>
          </cell>
        </row>
        <row r="22">
          <cell r="C22">
            <v>79485000</v>
          </cell>
        </row>
        <row r="23">
          <cell r="C23">
            <v>5634000</v>
          </cell>
        </row>
        <row r="26">
          <cell r="C26">
            <v>377476000</v>
          </cell>
        </row>
        <row r="27">
          <cell r="C27">
            <v>174740000</v>
          </cell>
        </row>
        <row r="28">
          <cell r="C28">
            <v>15315000</v>
          </cell>
        </row>
        <row r="31">
          <cell r="C31">
            <v>276579000</v>
          </cell>
        </row>
        <row r="32">
          <cell r="C32">
            <v>93781000</v>
          </cell>
        </row>
        <row r="33">
          <cell r="C33">
            <v>26690000</v>
          </cell>
        </row>
        <row r="36">
          <cell r="C36">
            <v>159713000</v>
          </cell>
        </row>
        <row r="37">
          <cell r="C37">
            <v>71024000</v>
          </cell>
        </row>
        <row r="38">
          <cell r="C38">
            <v>12154000</v>
          </cell>
        </row>
        <row r="41">
          <cell r="C41">
            <v>134056000</v>
          </cell>
        </row>
        <row r="42">
          <cell r="C42">
            <v>43519000</v>
          </cell>
        </row>
        <row r="43">
          <cell r="C43">
            <v>5973000</v>
          </cell>
        </row>
        <row r="46">
          <cell r="C46">
            <v>116714000</v>
          </cell>
        </row>
        <row r="47">
          <cell r="C47">
            <v>46855000</v>
          </cell>
        </row>
        <row r="48">
          <cell r="C48">
            <v>8973000</v>
          </cell>
        </row>
        <row r="51">
          <cell r="C51">
            <v>79293000</v>
          </cell>
        </row>
        <row r="52">
          <cell r="C52">
            <v>31073000</v>
          </cell>
        </row>
        <row r="53">
          <cell r="C53">
            <v>4229000</v>
          </cell>
        </row>
        <row r="56">
          <cell r="C56">
            <v>245883000</v>
          </cell>
        </row>
        <row r="57">
          <cell r="C57">
            <v>105833000</v>
          </cell>
        </row>
        <row r="58">
          <cell r="C58">
            <v>14286000</v>
          </cell>
        </row>
        <row r="61">
          <cell r="C61">
            <v>137955000</v>
          </cell>
        </row>
        <row r="62">
          <cell r="C62">
            <v>78813000</v>
          </cell>
        </row>
        <row r="63">
          <cell r="C63">
            <v>16375000</v>
          </cell>
        </row>
        <row r="66">
          <cell r="C66">
            <v>92712000</v>
          </cell>
        </row>
        <row r="67">
          <cell r="C67">
            <v>40167000</v>
          </cell>
        </row>
        <row r="68">
          <cell r="C68">
            <v>12780000</v>
          </cell>
        </row>
        <row r="71">
          <cell r="C71">
            <v>117707000</v>
          </cell>
        </row>
        <row r="72">
          <cell r="C72">
            <v>30231000</v>
          </cell>
        </row>
        <row r="73">
          <cell r="C73">
            <v>8190000</v>
          </cell>
        </row>
        <row r="76">
          <cell r="C76">
            <v>76062000</v>
          </cell>
        </row>
        <row r="77">
          <cell r="C77">
            <v>20333000</v>
          </cell>
        </row>
        <row r="78">
          <cell r="C78">
            <v>4246000</v>
          </cell>
        </row>
        <row r="81">
          <cell r="C81">
            <v>242239000</v>
          </cell>
        </row>
        <row r="82">
          <cell r="C82">
            <v>88523000</v>
          </cell>
        </row>
        <row r="83">
          <cell r="C83">
            <v>9641000</v>
          </cell>
        </row>
        <row r="86">
          <cell r="C86">
            <v>672963000</v>
          </cell>
        </row>
        <row r="87">
          <cell r="C87">
            <v>323012000</v>
          </cell>
        </row>
        <row r="88">
          <cell r="C88">
            <v>33576000</v>
          </cell>
        </row>
        <row r="91">
          <cell r="C91">
            <v>163462000</v>
          </cell>
        </row>
        <row r="92">
          <cell r="C92">
            <v>64471000</v>
          </cell>
        </row>
        <row r="93">
          <cell r="C93">
            <v>8302000</v>
          </cell>
        </row>
        <row r="96">
          <cell r="C96">
            <v>155514000</v>
          </cell>
        </row>
        <row r="97">
          <cell r="C97">
            <v>59754000</v>
          </cell>
        </row>
        <row r="98">
          <cell r="C98">
            <v>8222000</v>
          </cell>
        </row>
        <row r="101">
          <cell r="C101">
            <v>388160000</v>
          </cell>
        </row>
        <row r="102">
          <cell r="C102">
            <v>195311000</v>
          </cell>
        </row>
        <row r="103">
          <cell r="C103">
            <v>18936000</v>
          </cell>
        </row>
        <row r="106">
          <cell r="C106">
            <v>312359000</v>
          </cell>
        </row>
        <row r="107">
          <cell r="C107">
            <v>138853000</v>
          </cell>
        </row>
        <row r="108">
          <cell r="C108">
            <v>17238000</v>
          </cell>
        </row>
        <row r="116">
          <cell r="C116">
            <v>229907000</v>
          </cell>
        </row>
        <row r="117">
          <cell r="C117">
            <v>82786000</v>
          </cell>
        </row>
        <row r="118">
          <cell r="C118">
            <v>18184000</v>
          </cell>
        </row>
        <row r="121">
          <cell r="C121">
            <v>139598000</v>
          </cell>
        </row>
        <row r="122">
          <cell r="C122">
            <v>67974000</v>
          </cell>
        </row>
        <row r="123">
          <cell r="C123">
            <v>10937000</v>
          </cell>
        </row>
        <row r="126">
          <cell r="C126">
            <v>286476000</v>
          </cell>
        </row>
        <row r="127">
          <cell r="C127">
            <v>103323000</v>
          </cell>
        </row>
        <row r="128">
          <cell r="C128">
            <v>11242000</v>
          </cell>
        </row>
        <row r="131">
          <cell r="C131">
            <v>113079000</v>
          </cell>
        </row>
        <row r="132">
          <cell r="C132">
            <v>42335000</v>
          </cell>
        </row>
        <row r="133">
          <cell r="C133">
            <v>5955000</v>
          </cell>
        </row>
        <row r="135">
          <cell r="C135">
            <v>82421000</v>
          </cell>
        </row>
        <row r="138">
          <cell r="C138">
            <v>286572000</v>
          </cell>
        </row>
      </sheetData>
      <sheetData sheetId="3">
        <row r="46">
          <cell r="C46">
            <v>48197000</v>
          </cell>
        </row>
        <row r="47">
          <cell r="C47">
            <v>51191000</v>
          </cell>
        </row>
        <row r="48">
          <cell r="C48">
            <v>4468000</v>
          </cell>
        </row>
      </sheetData>
      <sheetData sheetId="4">
        <row r="11">
          <cell r="C11">
            <v>6095000</v>
          </cell>
        </row>
        <row r="12">
          <cell r="C12">
            <v>4453000</v>
          </cell>
        </row>
        <row r="13">
          <cell r="C13">
            <v>103000</v>
          </cell>
        </row>
        <row r="16">
          <cell r="C16">
            <v>2146000</v>
          </cell>
        </row>
        <row r="17">
          <cell r="C17">
            <v>275000</v>
          </cell>
        </row>
        <row r="18">
          <cell r="C18">
            <v>0</v>
          </cell>
        </row>
        <row r="21">
          <cell r="C21">
            <v>8375000</v>
          </cell>
        </row>
        <row r="22">
          <cell r="C22">
            <v>5209000</v>
          </cell>
        </row>
        <row r="23">
          <cell r="C23">
            <v>0</v>
          </cell>
        </row>
        <row r="26">
          <cell r="C26">
            <v>4284000</v>
          </cell>
        </row>
        <row r="27">
          <cell r="C27">
            <v>7802000</v>
          </cell>
        </row>
        <row r="28">
          <cell r="C28">
            <v>0</v>
          </cell>
        </row>
        <row r="31">
          <cell r="C31">
            <v>13105000</v>
          </cell>
        </row>
        <row r="32">
          <cell r="C32">
            <v>8972000</v>
          </cell>
        </row>
        <row r="33">
          <cell r="C33">
            <v>77000</v>
          </cell>
        </row>
        <row r="36">
          <cell r="C36">
            <v>853000</v>
          </cell>
        </row>
        <row r="37">
          <cell r="C37">
            <v>7289000</v>
          </cell>
        </row>
        <row r="38">
          <cell r="C38">
            <v>0</v>
          </cell>
        </row>
        <row r="41">
          <cell r="C41">
            <v>1807000</v>
          </cell>
        </row>
        <row r="42">
          <cell r="C42">
            <v>1828000</v>
          </cell>
        </row>
        <row r="43">
          <cell r="C43">
            <v>0</v>
          </cell>
        </row>
        <row r="51">
          <cell r="C51">
            <v>11044000</v>
          </cell>
        </row>
        <row r="52">
          <cell r="C52">
            <v>8990000</v>
          </cell>
        </row>
        <row r="53">
          <cell r="C53">
            <v>343000</v>
          </cell>
        </row>
        <row r="56">
          <cell r="C56">
            <v>45435000</v>
          </cell>
        </row>
        <row r="57">
          <cell r="C57">
            <v>27485000</v>
          </cell>
        </row>
        <row r="58">
          <cell r="C58">
            <v>702000</v>
          </cell>
        </row>
        <row r="61">
          <cell r="C61">
            <v>4273000</v>
          </cell>
        </row>
        <row r="62">
          <cell r="C62">
            <v>3424000</v>
          </cell>
        </row>
        <row r="63">
          <cell r="C63">
            <v>77000</v>
          </cell>
        </row>
        <row r="71">
          <cell r="C71">
            <v>1350000</v>
          </cell>
        </row>
        <row r="72">
          <cell r="C72">
            <v>781000</v>
          </cell>
        </row>
        <row r="73">
          <cell r="C73">
            <v>1000</v>
          </cell>
        </row>
        <row r="76">
          <cell r="C76">
            <v>21939000</v>
          </cell>
        </row>
        <row r="77">
          <cell r="C77">
            <v>14462000</v>
          </cell>
        </row>
        <row r="78">
          <cell r="C78">
            <v>0</v>
          </cell>
        </row>
        <row r="81">
          <cell r="C81">
            <v>9319000</v>
          </cell>
        </row>
        <row r="82">
          <cell r="C82">
            <v>370000</v>
          </cell>
        </row>
        <row r="83">
          <cell r="C83">
            <v>104000</v>
          </cell>
        </row>
        <row r="86">
          <cell r="C86">
            <v>37715000</v>
          </cell>
        </row>
        <row r="87">
          <cell r="C87">
            <v>20562000</v>
          </cell>
        </row>
        <row r="88">
          <cell r="C88">
            <v>192000</v>
          </cell>
        </row>
        <row r="91">
          <cell r="C91">
            <v>6514000</v>
          </cell>
        </row>
        <row r="92">
          <cell r="C92">
            <v>5570000</v>
          </cell>
        </row>
        <row r="93">
          <cell r="C93">
            <v>58000</v>
          </cell>
        </row>
        <row r="101">
          <cell r="C101">
            <v>11816000</v>
          </cell>
        </row>
        <row r="102">
          <cell r="C102">
            <v>6007000</v>
          </cell>
        </row>
        <row r="103">
          <cell r="C103">
            <v>185000</v>
          </cell>
        </row>
        <row r="106">
          <cell r="C106">
            <v>19315000</v>
          </cell>
        </row>
        <row r="107">
          <cell r="C107">
            <v>14674000</v>
          </cell>
        </row>
        <row r="108">
          <cell r="C108">
            <v>1449000</v>
          </cell>
        </row>
        <row r="111">
          <cell r="C111">
            <v>28729000</v>
          </cell>
        </row>
        <row r="112">
          <cell r="C112">
            <v>18400000</v>
          </cell>
        </row>
        <row r="113">
          <cell r="C113">
            <v>681000</v>
          </cell>
        </row>
        <row r="116">
          <cell r="C116">
            <v>3009000</v>
          </cell>
        </row>
        <row r="117">
          <cell r="C117">
            <v>17447000</v>
          </cell>
        </row>
        <row r="118">
          <cell r="C118">
            <v>988000</v>
          </cell>
        </row>
        <row r="131">
          <cell r="C131">
            <v>5099000</v>
          </cell>
        </row>
        <row r="132">
          <cell r="C132">
            <v>5872000</v>
          </cell>
        </row>
        <row r="133">
          <cell r="C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8"/>
  <sheetViews>
    <sheetView zoomScalePageLayoutView="0" workbookViewId="0" topLeftCell="A22">
      <selection activeCell="K15" sqref="K15"/>
    </sheetView>
  </sheetViews>
  <sheetFormatPr defaultColWidth="11.421875" defaultRowHeight="12.75" outlineLevelCol="1"/>
  <cols>
    <col min="2" max="2" width="21.28125" style="5" customWidth="1"/>
    <col min="3" max="3" width="13.57421875" style="0" customWidth="1" outlineLevel="1"/>
    <col min="4" max="4" width="14.57421875" style="0" customWidth="1" outlineLevel="1"/>
    <col min="5" max="5" width="14.00390625" style="0" customWidth="1" outlineLevel="1"/>
    <col min="6" max="6" width="13.8515625" style="0" customWidth="1" outlineLevel="1" collapsed="1"/>
    <col min="7" max="7" width="13.28125" style="0" customWidth="1" outlineLevel="1"/>
    <col min="8" max="8" width="11.421875" style="0" customWidth="1" outlineLevel="1"/>
    <col min="9" max="9" width="17.28125" style="17" customWidth="1" outlineLevel="1"/>
    <col min="10" max="10" width="11.421875" style="26" customWidth="1"/>
  </cols>
  <sheetData>
    <row r="2" ht="13.5" thickBot="1"/>
    <row r="3" spans="3:10" ht="25.5">
      <c r="C3" s="14" t="s">
        <v>35</v>
      </c>
      <c r="D3" s="14" t="s">
        <v>36</v>
      </c>
      <c r="E3" s="14" t="s">
        <v>37</v>
      </c>
      <c r="F3" s="14" t="s">
        <v>38</v>
      </c>
      <c r="G3" s="18" t="s">
        <v>70</v>
      </c>
      <c r="I3" s="18" t="s">
        <v>72</v>
      </c>
      <c r="J3" s="27" t="s">
        <v>73</v>
      </c>
    </row>
    <row r="4" spans="2:10" ht="33.75">
      <c r="B4" s="11" t="s">
        <v>40</v>
      </c>
      <c r="C4" s="15">
        <f>'[1]2009'!$C$11</f>
        <v>1765451000</v>
      </c>
      <c r="D4" s="15">
        <f>'[1]2009'!$C$12</f>
        <v>652427000</v>
      </c>
      <c r="E4" s="15">
        <f>'[1]2009'!$C$13</f>
        <v>733048000</v>
      </c>
      <c r="F4" s="15">
        <v>2868514000</v>
      </c>
      <c r="G4" s="17"/>
      <c r="H4" s="24">
        <f aca="true" t="shared" si="0" ref="H4:H10">F4/$F$11</f>
        <v>0.29039397384631255</v>
      </c>
      <c r="I4" s="25"/>
      <c r="J4" s="28">
        <f>ROUND(H4*$I$11,-3)</f>
        <v>26664000</v>
      </c>
    </row>
    <row r="5" spans="2:10" ht="22.5">
      <c r="B5" s="12" t="s">
        <v>41</v>
      </c>
      <c r="C5" s="15">
        <f>'[1]2009'!$C$16</f>
        <v>333930000</v>
      </c>
      <c r="D5" s="15">
        <f>'[1]2009'!$C$17</f>
        <v>104515000</v>
      </c>
      <c r="E5" s="15">
        <f>'[1]2009'!$C$18</f>
        <v>127872000</v>
      </c>
      <c r="F5" s="15">
        <v>539957000</v>
      </c>
      <c r="G5" s="17"/>
      <c r="H5" s="24">
        <f t="shared" si="0"/>
        <v>0.05466253918793264</v>
      </c>
      <c r="I5" s="25"/>
      <c r="J5" s="28">
        <f aca="true" t="shared" si="1" ref="J5:J10">ROUND(H5*$I$11,-3)</f>
        <v>5019000</v>
      </c>
    </row>
    <row r="6" spans="2:10" ht="12.75">
      <c r="B6" s="12" t="s">
        <v>1</v>
      </c>
      <c r="C6" s="15">
        <f>'[1]2009'!$C$21</f>
        <v>1130742000</v>
      </c>
      <c r="D6" s="15">
        <f>'[1]2009'!$C$22</f>
        <v>512087000</v>
      </c>
      <c r="E6" s="15">
        <f>'[1]2009'!$C$23</f>
        <v>621843000</v>
      </c>
      <c r="F6" s="15">
        <v>2117011</v>
      </c>
      <c r="G6" s="17"/>
      <c r="H6" s="24">
        <f t="shared" si="0"/>
        <v>0.00021431557836787827</v>
      </c>
      <c r="I6" s="25"/>
      <c r="J6" s="28">
        <f t="shared" si="1"/>
        <v>20000</v>
      </c>
    </row>
    <row r="7" spans="2:10" ht="12.75">
      <c r="B7" s="12" t="s">
        <v>0</v>
      </c>
      <c r="C7" s="15">
        <f>'[1]2009'!$C$26</f>
        <v>2078054000</v>
      </c>
      <c r="D7" s="15">
        <f>'[1]2009'!$C$27</f>
        <v>831372000</v>
      </c>
      <c r="E7" s="15">
        <f>'[1]2009'!$C$28</f>
        <v>1088857000</v>
      </c>
      <c r="F7" s="15">
        <v>3782171000</v>
      </c>
      <c r="G7" s="17"/>
      <c r="H7" s="24">
        <f t="shared" si="0"/>
        <v>0.3828880272002444</v>
      </c>
      <c r="I7" s="25"/>
      <c r="J7" s="28">
        <f>ROUND(H7*$I$11,-3)-1000</f>
        <v>35156000</v>
      </c>
    </row>
    <row r="8" spans="2:10" ht="12.75">
      <c r="B8" s="12" t="s">
        <v>2</v>
      </c>
      <c r="C8" s="15">
        <f>'[1]2009'!$C$31</f>
        <v>537676000</v>
      </c>
      <c r="D8" s="15">
        <f>'[1]2009'!$C$32</f>
        <v>203034000</v>
      </c>
      <c r="E8" s="15">
        <f>'[1]2009'!$C$33</f>
        <v>68825000</v>
      </c>
      <c r="F8" s="15">
        <v>725052000</v>
      </c>
      <c r="G8" s="17"/>
      <c r="H8" s="24">
        <f t="shared" si="0"/>
        <v>0.0734006288709822</v>
      </c>
      <c r="I8" s="25"/>
      <c r="J8" s="28">
        <f t="shared" si="1"/>
        <v>6740000</v>
      </c>
    </row>
    <row r="9" spans="2:10" ht="12.75">
      <c r="B9" s="12" t="s">
        <v>39</v>
      </c>
      <c r="C9" s="15">
        <f>'[1]2009'!$C$36</f>
        <v>1031700000</v>
      </c>
      <c r="D9" s="15">
        <f>'[1]2009'!$C$37</f>
        <v>258527000</v>
      </c>
      <c r="E9" s="15">
        <f>'[1]2009'!$C$38</f>
        <v>313984000</v>
      </c>
      <c r="F9" s="15">
        <v>1230816000</v>
      </c>
      <c r="G9" s="17"/>
      <c r="H9" s="24">
        <f t="shared" si="0"/>
        <v>0.12460164019196805</v>
      </c>
      <c r="I9" s="25"/>
      <c r="J9" s="28">
        <f t="shared" si="1"/>
        <v>11441000</v>
      </c>
    </row>
    <row r="10" spans="2:10" ht="12.75">
      <c r="B10" s="12" t="s">
        <v>3</v>
      </c>
      <c r="C10" s="15">
        <f>'[1]2009'!$C$41</f>
        <v>508452000</v>
      </c>
      <c r="D10" s="15">
        <f>'[1]2009'!$C$42</f>
        <v>208731000</v>
      </c>
      <c r="E10" s="15">
        <f>'[1]2009'!$C$43</f>
        <v>41626000</v>
      </c>
      <c r="F10" s="15">
        <v>729381000</v>
      </c>
      <c r="G10" s="17"/>
      <c r="H10" s="24">
        <f t="shared" si="0"/>
        <v>0.07383887512419228</v>
      </c>
      <c r="I10" s="25"/>
      <c r="J10" s="28">
        <f t="shared" si="1"/>
        <v>6780000</v>
      </c>
    </row>
    <row r="11" spans="2:10" ht="12.75">
      <c r="B11" s="13" t="s">
        <v>4</v>
      </c>
      <c r="C11" s="16">
        <f>SUM(C4:C10)</f>
        <v>7386005000</v>
      </c>
      <c r="D11" s="16">
        <f>SUM(D4:D10)</f>
        <v>2770693000</v>
      </c>
      <c r="E11" s="16">
        <f>SUM(E4:E10)</f>
        <v>2996055000</v>
      </c>
      <c r="F11" s="16">
        <f>SUM(F4:F10)</f>
        <v>9878008011</v>
      </c>
      <c r="G11" s="24">
        <f>F11/$F$77</f>
        <v>0.5257144015568723</v>
      </c>
      <c r="H11" s="24">
        <f>SUM(H4:H10)</f>
        <v>1</v>
      </c>
      <c r="I11" s="25">
        <v>91820000</v>
      </c>
      <c r="J11" s="30">
        <f>SUM(J4:J10)</f>
        <v>91820000</v>
      </c>
    </row>
    <row r="12" spans="2:10" ht="12.75">
      <c r="B12" s="6"/>
      <c r="C12" s="1"/>
      <c r="D12" s="1"/>
      <c r="E12" s="2"/>
      <c r="F12" s="2"/>
      <c r="I12" s="25"/>
      <c r="J12" s="29"/>
    </row>
    <row r="13" spans="2:10" ht="22.5">
      <c r="B13" s="6" t="s">
        <v>42</v>
      </c>
      <c r="C13" s="3">
        <f>'[2]2009'!$C$11</f>
        <v>63443000</v>
      </c>
      <c r="D13" s="3">
        <f>'[2]2009'!$C$12</f>
        <v>36777000</v>
      </c>
      <c r="E13" s="3">
        <f>'[2]2009'!$C$13</f>
        <v>11575000</v>
      </c>
      <c r="F13" s="3">
        <v>104790000</v>
      </c>
      <c r="G13" s="17"/>
      <c r="H13" s="24">
        <f>F13/$F$18</f>
        <v>0.1150140598349698</v>
      </c>
      <c r="I13" s="25"/>
      <c r="J13" s="28">
        <f>ROUND(H13*$I$18,-3)</f>
        <v>802000</v>
      </c>
    </row>
    <row r="14" spans="2:10" ht="12.75">
      <c r="B14" s="6" t="s">
        <v>43</v>
      </c>
      <c r="C14" s="3">
        <f>'[2]2009'!$C$16</f>
        <v>171118000</v>
      </c>
      <c r="D14" s="3">
        <f>'[2]2009'!$C$17</f>
        <v>78899000</v>
      </c>
      <c r="E14" s="3">
        <f>'[2]2009'!$C$18</f>
        <v>59180000</v>
      </c>
      <c r="F14" s="3">
        <v>284553000</v>
      </c>
      <c r="G14" s="17"/>
      <c r="H14" s="24">
        <f>F14/$F$18</f>
        <v>0.3123160203093822</v>
      </c>
      <c r="I14" s="25"/>
      <c r="J14" s="28">
        <f>ROUND(H14*$I$18,-3)</f>
        <v>2177000</v>
      </c>
    </row>
    <row r="15" spans="2:10" ht="12.75">
      <c r="B15" s="6" t="s">
        <v>44</v>
      </c>
      <c r="C15" s="3">
        <f>'[2]2009'!$C$21</f>
        <v>86121000</v>
      </c>
      <c r="D15" s="3">
        <f>'[2]2009'!$C$22</f>
        <v>28497000</v>
      </c>
      <c r="E15" s="3">
        <f>'[2]2009'!$C$23</f>
        <v>26553000</v>
      </c>
      <c r="F15" s="3">
        <v>132740000</v>
      </c>
      <c r="G15" s="17"/>
      <c r="H15" s="24">
        <f>F15/$F$18</f>
        <v>0.1456910611937579</v>
      </c>
      <c r="I15" s="25"/>
      <c r="J15" s="28">
        <f>ROUND(H15*$I$18,-3)</f>
        <v>1015000</v>
      </c>
    </row>
    <row r="16" spans="2:10" ht="12.75">
      <c r="B16" s="6" t="s">
        <v>45</v>
      </c>
      <c r="C16" s="3">
        <f>'[2]2009'!$C$26</f>
        <v>121613000</v>
      </c>
      <c r="D16" s="3">
        <f>'[2]2009'!$C$27</f>
        <v>39279000</v>
      </c>
      <c r="E16" s="3">
        <f>'[2]2009'!$C$28</f>
        <v>10117000</v>
      </c>
      <c r="F16" s="3">
        <v>165657000</v>
      </c>
      <c r="G16" s="17"/>
      <c r="H16" s="24">
        <f>F16/$F$18</f>
        <v>0.1818196785006355</v>
      </c>
      <c r="I16" s="25"/>
      <c r="J16" s="28">
        <f>ROUND(H16*$I$18,-3)</f>
        <v>1267000</v>
      </c>
    </row>
    <row r="17" spans="2:10" ht="12.75">
      <c r="B17" s="6" t="s">
        <v>46</v>
      </c>
      <c r="C17" s="3">
        <f>'[2]2009'!$C$31</f>
        <v>137032000</v>
      </c>
      <c r="D17" s="3">
        <f>'[2]2009'!$C$32</f>
        <v>38674000</v>
      </c>
      <c r="E17" s="3">
        <f>'[2]2009'!$C$33</f>
        <v>47449000</v>
      </c>
      <c r="F17" s="3">
        <v>223366000</v>
      </c>
      <c r="G17" s="17"/>
      <c r="H17" s="24">
        <f>F17/$F$18</f>
        <v>0.24515918016125457</v>
      </c>
      <c r="I17" s="25"/>
      <c r="J17" s="28">
        <f>ROUND(H17*$I$18,-3)</f>
        <v>1709000</v>
      </c>
    </row>
    <row r="18" spans="2:10" ht="21.75">
      <c r="B18" s="7" t="s">
        <v>67</v>
      </c>
      <c r="C18" s="4">
        <f>SUM(C13:C17)</f>
        <v>579327000</v>
      </c>
      <c r="D18" s="4">
        <f>SUM(D13:D17)</f>
        <v>222126000</v>
      </c>
      <c r="E18" s="4">
        <f>SUM(E13:E17)</f>
        <v>154874000</v>
      </c>
      <c r="F18" s="4">
        <f>SUM(F13:F17)</f>
        <v>911106000</v>
      </c>
      <c r="G18" s="24">
        <f>F18/$F$77</f>
        <v>0.04848968992650028</v>
      </c>
      <c r="H18" s="24">
        <f>SUM(H13:H17)</f>
        <v>1</v>
      </c>
      <c r="I18" s="25">
        <v>6970000</v>
      </c>
      <c r="J18" s="30">
        <f>SUM(J13:J17)</f>
        <v>6970000</v>
      </c>
    </row>
    <row r="19" spans="2:10" ht="12.75">
      <c r="B19" s="6"/>
      <c r="C19" s="1"/>
      <c r="D19" s="1"/>
      <c r="E19" s="1"/>
      <c r="F19" s="1"/>
      <c r="G19" s="17"/>
      <c r="H19" s="17"/>
      <c r="I19" s="25"/>
      <c r="J19" s="28"/>
    </row>
    <row r="20" spans="2:10" s="23" customFormat="1" ht="22.5">
      <c r="B20" s="6" t="s">
        <v>25</v>
      </c>
      <c r="C20" s="3">
        <f>'[2]2009'!$C$36</f>
        <v>19721000</v>
      </c>
      <c r="D20" s="3">
        <f>'[2]2009'!$C$37</f>
        <v>22547000</v>
      </c>
      <c r="E20" s="3">
        <f>'[2]2009'!$C$38</f>
        <v>16721000</v>
      </c>
      <c r="F20" s="3">
        <v>55983000</v>
      </c>
      <c r="G20" s="17"/>
      <c r="H20" s="24">
        <f>F20/$F$21</f>
        <v>1</v>
      </c>
      <c r="I20" s="25"/>
      <c r="J20" s="28">
        <f>ROUND(H20*$I$21,-3)</f>
        <v>430000</v>
      </c>
    </row>
    <row r="21" spans="2:10" ht="21.75">
      <c r="B21" s="7" t="s">
        <v>66</v>
      </c>
      <c r="C21" s="4">
        <f>SUM(C20:C68)</f>
        <v>24785000</v>
      </c>
      <c r="D21" s="4">
        <f>SUM(D20:D68)</f>
        <v>29578000</v>
      </c>
      <c r="E21" s="4">
        <f>SUM(E20:E68)</f>
        <v>22280000</v>
      </c>
      <c r="F21" s="4">
        <f>SUM(F20)</f>
        <v>55983000</v>
      </c>
      <c r="G21" s="19">
        <f>F21/$F$77</f>
        <v>0.0029794538847897666</v>
      </c>
      <c r="H21" s="19" t="e">
        <f>SUM(H20:H68)</f>
        <v>#DIV/0!</v>
      </c>
      <c r="I21" s="25">
        <v>430000</v>
      </c>
      <c r="J21" s="30">
        <f>SUM(J20)</f>
        <v>430000</v>
      </c>
    </row>
    <row r="22" spans="2:10" ht="12.75">
      <c r="B22" s="6"/>
      <c r="C22" s="1"/>
      <c r="D22" s="1"/>
      <c r="E22" s="1"/>
      <c r="F22" s="1"/>
      <c r="I22" s="25"/>
      <c r="J22" s="29"/>
    </row>
    <row r="23" spans="2:10" ht="12.75">
      <c r="B23" s="6" t="s">
        <v>24</v>
      </c>
      <c r="C23" s="3">
        <f>'[3]2009 - kap. 275 post 50-52'!$C$11</f>
        <v>48796000</v>
      </c>
      <c r="D23" s="3">
        <f>'[3]2009 - kap. 275 post 50-52'!$C$12</f>
        <v>3293000</v>
      </c>
      <c r="E23" s="3">
        <f>'[3]2009 - kap. 275 post 50-52'!$C$13</f>
        <v>6774000</v>
      </c>
      <c r="F23" s="3">
        <v>60563000</v>
      </c>
      <c r="G23" s="17"/>
      <c r="H23" s="24">
        <f>F23/$F$49</f>
        <v>0.00836507951197096</v>
      </c>
      <c r="I23" s="25"/>
      <c r="J23" s="28">
        <f aca="true" t="shared" si="2" ref="J23:J36">ROUND(H23*$I$49,-3)</f>
        <v>463000</v>
      </c>
    </row>
    <row r="24" spans="2:10" ht="12.75">
      <c r="B24" s="6" t="s">
        <v>5</v>
      </c>
      <c r="C24" s="3">
        <f>'[3]2009 - kap. 275 post 50-52'!$C$21</f>
        <v>176073000</v>
      </c>
      <c r="D24" s="3">
        <f>'[3]2009 - kap. 275 post 50-52'!$C$22</f>
        <v>79485000</v>
      </c>
      <c r="E24" s="3">
        <f>'[3]2009 - kap. 275 post 50-52'!$C$23</f>
        <v>5634000</v>
      </c>
      <c r="F24" s="3">
        <v>250050000</v>
      </c>
      <c r="G24" s="17"/>
      <c r="H24" s="24">
        <f aca="true" t="shared" si="3" ref="H24:H48">F24/$F$49</f>
        <v>0.03453739299520068</v>
      </c>
      <c r="I24" s="25"/>
      <c r="J24" s="28">
        <f t="shared" si="2"/>
        <v>1913000</v>
      </c>
    </row>
    <row r="25" spans="2:10" ht="12.75">
      <c r="B25" s="6" t="s">
        <v>6</v>
      </c>
      <c r="C25" s="3">
        <f>'[3]2009 - kap. 275 post 50-52'!$C$26</f>
        <v>377476000</v>
      </c>
      <c r="D25" s="3">
        <f>'[3]2009 - kap. 275 post 50-52'!$C$27</f>
        <v>174740000</v>
      </c>
      <c r="E25" s="3">
        <f>'[3]2009 - kap. 275 post 50-52'!$C$28</f>
        <v>15315000</v>
      </c>
      <c r="F25" s="3">
        <v>540453000</v>
      </c>
      <c r="G25" s="17"/>
      <c r="H25" s="24">
        <f t="shared" si="3"/>
        <v>0.07464842094155245</v>
      </c>
      <c r="I25" s="25"/>
      <c r="J25" s="28">
        <f t="shared" si="2"/>
        <v>4135000</v>
      </c>
    </row>
    <row r="26" spans="2:10" ht="12.75">
      <c r="B26" s="6" t="s">
        <v>7</v>
      </c>
      <c r="C26" s="3">
        <f>'[3]2009 - kap. 275 post 50-52'!$C$31</f>
        <v>276579000</v>
      </c>
      <c r="D26" s="3">
        <f>'[3]2009 - kap. 275 post 50-52'!$C$32</f>
        <v>93781000</v>
      </c>
      <c r="E26" s="3">
        <f>'[3]2009 - kap. 275 post 50-52'!$C$33</f>
        <v>26690000</v>
      </c>
      <c r="F26" s="3">
        <v>384623000</v>
      </c>
      <c r="G26" s="17"/>
      <c r="H26" s="24">
        <f t="shared" si="3"/>
        <v>0.0531248778484026</v>
      </c>
      <c r="I26" s="25"/>
      <c r="J26" s="28">
        <f t="shared" si="2"/>
        <v>2943000</v>
      </c>
    </row>
    <row r="27" spans="2:10" ht="12.75">
      <c r="B27" s="6" t="s">
        <v>48</v>
      </c>
      <c r="C27" s="3">
        <f>'[3]2009 - kap. 275 post 50-52'!$C$36</f>
        <v>159713000</v>
      </c>
      <c r="D27" s="3">
        <f>'[3]2009 - kap. 275 post 50-52'!$C$37</f>
        <v>71024000</v>
      </c>
      <c r="E27" s="3">
        <f>'[3]2009 - kap. 275 post 50-52'!$C$38</f>
        <v>12154000</v>
      </c>
      <c r="F27" s="3">
        <v>227724000</v>
      </c>
      <c r="G27" s="17"/>
      <c r="H27" s="24">
        <f t="shared" si="3"/>
        <v>0.03145368239327766</v>
      </c>
      <c r="I27" s="25"/>
      <c r="J27" s="28">
        <f t="shared" si="2"/>
        <v>1742000</v>
      </c>
    </row>
    <row r="28" spans="2:10" ht="12.75">
      <c r="B28" s="6" t="s">
        <v>8</v>
      </c>
      <c r="C28" s="3">
        <f>'[3]2009 - kap. 275 post 50-52'!$C$41</f>
        <v>134056000</v>
      </c>
      <c r="D28" s="3">
        <f>'[3]2009 - kap. 275 post 50-52'!$C$42</f>
        <v>43519000</v>
      </c>
      <c r="E28" s="3">
        <f>'[3]2009 - kap. 275 post 50-52'!$C$43</f>
        <v>5973000</v>
      </c>
      <c r="F28" s="3">
        <v>180841000</v>
      </c>
      <c r="G28" s="17"/>
      <c r="H28" s="24">
        <f t="shared" si="3"/>
        <v>0.02497811112435547</v>
      </c>
      <c r="I28" s="25"/>
      <c r="J28" s="28">
        <f t="shared" si="2"/>
        <v>1384000</v>
      </c>
    </row>
    <row r="29" spans="2:10" ht="12.75">
      <c r="B29" s="6" t="s">
        <v>9</v>
      </c>
      <c r="C29" s="3">
        <f>'[3]2009 - kap. 275 post 50-52'!$C$46</f>
        <v>116714000</v>
      </c>
      <c r="D29" s="3">
        <f>'[3]2009 - kap. 275 post 50-52'!$C$47</f>
        <v>46855000</v>
      </c>
      <c r="E29" s="3">
        <f>'[3]2009 - kap. 275 post 50-52'!$C$48</f>
        <v>8973000</v>
      </c>
      <c r="F29" s="3">
        <v>160241000</v>
      </c>
      <c r="G29" s="17"/>
      <c r="H29" s="24">
        <f t="shared" si="3"/>
        <v>0.022132799003975013</v>
      </c>
      <c r="I29" s="25"/>
      <c r="J29" s="28">
        <f t="shared" si="2"/>
        <v>1226000</v>
      </c>
    </row>
    <row r="30" spans="2:10" ht="12.75">
      <c r="B30" s="6" t="s">
        <v>10</v>
      </c>
      <c r="C30" s="3">
        <f>'[3]2009 - kap. 275 post 50-52'!$C$51</f>
        <v>79293000</v>
      </c>
      <c r="D30" s="3">
        <f>'[3]2009 - kap. 275 post 50-52'!$C$52</f>
        <v>31073000</v>
      </c>
      <c r="E30" s="3">
        <f>'[3]2009 - kap. 275 post 50-52'!$C$53</f>
        <v>4229000</v>
      </c>
      <c r="F30" s="3">
        <v>106278000</v>
      </c>
      <c r="G30" s="17"/>
      <c r="H30" s="24">
        <f t="shared" si="3"/>
        <v>0.01467932434610653</v>
      </c>
      <c r="I30" s="25"/>
      <c r="J30" s="28">
        <f t="shared" si="2"/>
        <v>813000</v>
      </c>
    </row>
    <row r="31" spans="2:10" ht="12.75">
      <c r="B31" s="6" t="s">
        <v>11</v>
      </c>
      <c r="C31" s="3">
        <f>'[3]2009 - kap. 275 post 50-52'!$C$56</f>
        <v>245883000</v>
      </c>
      <c r="D31" s="3">
        <f>'[3]2009 - kap. 275 post 50-52'!$C$57</f>
        <v>105833000</v>
      </c>
      <c r="E31" s="3">
        <f>'[3]2009 - kap. 275 post 50-52'!$C$58</f>
        <v>14286000</v>
      </c>
      <c r="F31" s="3">
        <v>345968000</v>
      </c>
      <c r="G31" s="17"/>
      <c r="H31" s="24">
        <f t="shared" si="3"/>
        <v>0.0477857739642615</v>
      </c>
      <c r="I31" s="25"/>
      <c r="J31" s="28">
        <f t="shared" si="2"/>
        <v>2647000</v>
      </c>
    </row>
    <row r="32" spans="2:10" ht="12.75">
      <c r="B32" s="6" t="s">
        <v>12</v>
      </c>
      <c r="C32" s="3">
        <f>'[3]2009 - kap. 275 post 50-52'!$C$61</f>
        <v>137955000</v>
      </c>
      <c r="D32" s="3">
        <f>'[3]2009 - kap. 275 post 50-52'!$C$62</f>
        <v>78813000</v>
      </c>
      <c r="E32" s="3">
        <f>'[3]2009 - kap. 275 post 50-52'!$C$63</f>
        <v>16375000</v>
      </c>
      <c r="F32" s="3">
        <v>240100000</v>
      </c>
      <c r="G32" s="17"/>
      <c r="H32" s="24">
        <f t="shared" si="3"/>
        <v>0.033163079616667396</v>
      </c>
      <c r="I32" s="25"/>
      <c r="J32" s="28">
        <f t="shared" si="2"/>
        <v>1837000</v>
      </c>
    </row>
    <row r="33" spans="2:10" ht="12.75">
      <c r="B33" s="6" t="s">
        <v>13</v>
      </c>
      <c r="C33" s="3">
        <f>'[3]2009 - kap. 275 post 50-52'!$C$66</f>
        <v>92712000</v>
      </c>
      <c r="D33" s="3">
        <f>'[3]2009 - kap. 275 post 50-52'!$C$67</f>
        <v>40167000</v>
      </c>
      <c r="E33" s="3">
        <f>'[3]2009 - kap. 275 post 50-52'!$C$68</f>
        <v>12780000</v>
      </c>
      <c r="F33" s="3">
        <v>138046000</v>
      </c>
      <c r="G33" s="17"/>
      <c r="H33" s="24">
        <f t="shared" si="3"/>
        <v>0.019067182377186454</v>
      </c>
      <c r="I33" s="25"/>
      <c r="J33" s="28">
        <f t="shared" si="2"/>
        <v>1056000</v>
      </c>
    </row>
    <row r="34" spans="2:10" ht="12.75">
      <c r="B34" s="6" t="s">
        <v>14</v>
      </c>
      <c r="C34" s="3">
        <f>'[3]2009 - kap. 275 post 50-52'!$C$71</f>
        <v>117707000</v>
      </c>
      <c r="D34" s="3">
        <f>'[3]2009 - kap. 275 post 50-52'!$C$72</f>
        <v>30231000</v>
      </c>
      <c r="E34" s="3">
        <f>'[3]2009 - kap. 275 post 50-52'!$C$73</f>
        <v>8190000</v>
      </c>
      <c r="F34" s="3">
        <v>145976000</v>
      </c>
      <c r="G34" s="17"/>
      <c r="H34" s="24">
        <f t="shared" si="3"/>
        <v>0.02016248942158534</v>
      </c>
      <c r="I34" s="25"/>
      <c r="J34" s="28">
        <f t="shared" si="2"/>
        <v>1117000</v>
      </c>
    </row>
    <row r="35" spans="2:10" ht="12.75">
      <c r="B35" s="6" t="s">
        <v>15</v>
      </c>
      <c r="C35" s="3">
        <f>'[3]2009 - kap. 275 post 50-52'!$C$76</f>
        <v>76062000</v>
      </c>
      <c r="D35" s="3">
        <f>'[3]2009 - kap. 275 post 50-52'!$C$77</f>
        <v>20333000</v>
      </c>
      <c r="E35" s="3">
        <f>'[3]2009 - kap. 275 post 50-52'!$C$78</f>
        <v>4246000</v>
      </c>
      <c r="F35" s="3">
        <v>102633000</v>
      </c>
      <c r="G35" s="17"/>
      <c r="H35" s="24">
        <f t="shared" si="3"/>
        <v>0.014175869847136298</v>
      </c>
      <c r="I35" s="25"/>
      <c r="J35" s="28">
        <f t="shared" si="2"/>
        <v>785000</v>
      </c>
    </row>
    <row r="36" spans="2:10" ht="12.75">
      <c r="B36" s="6" t="s">
        <v>16</v>
      </c>
      <c r="C36" s="3">
        <f>'[3]2009 - kap. 275 post 50-52'!$C$81</f>
        <v>242239000</v>
      </c>
      <c r="D36" s="3">
        <f>'[3]2009 - kap. 275 post 50-52'!$C$82</f>
        <v>88523000</v>
      </c>
      <c r="E36" s="3">
        <f>'[3]2009 - kap. 275 post 50-52'!$C$83</f>
        <v>9641000</v>
      </c>
      <c r="F36" s="3">
        <v>325665000</v>
      </c>
      <c r="G36" s="17"/>
      <c r="H36" s="24">
        <f t="shared" si="3"/>
        <v>0.04498148406231565</v>
      </c>
      <c r="I36" s="25"/>
      <c r="J36" s="28">
        <f t="shared" si="2"/>
        <v>2492000</v>
      </c>
    </row>
    <row r="37" spans="2:10" ht="12.75">
      <c r="B37" s="6" t="s">
        <v>17</v>
      </c>
      <c r="C37" s="3">
        <f>'[3]2009 - kap. 275 post 50-52'!$C$86</f>
        <v>672963000</v>
      </c>
      <c r="D37" s="3">
        <f>'[3]2009 - kap. 275 post 50-52'!$C$87</f>
        <v>323012000</v>
      </c>
      <c r="E37" s="3">
        <f>'[3]2009 - kap. 275 post 50-52'!$C$88</f>
        <v>33576000</v>
      </c>
      <c r="F37" s="3">
        <v>965267000</v>
      </c>
      <c r="G37" s="17"/>
      <c r="H37" s="24">
        <f t="shared" si="3"/>
        <v>0.13332455798559636</v>
      </c>
      <c r="I37" s="25"/>
      <c r="J37" s="28">
        <f>ROUND(H37*$I$49,-3)-1000</f>
        <v>7384000</v>
      </c>
    </row>
    <row r="38" spans="2:10" ht="12.75">
      <c r="B38" s="6" t="s">
        <v>49</v>
      </c>
      <c r="C38" s="3">
        <f>'[3]2009 - kap. 275 post 50-52'!$C$91</f>
        <v>163462000</v>
      </c>
      <c r="D38" s="3">
        <f>'[3]2009 - kap. 275 post 50-52'!$C$92</f>
        <v>64471000</v>
      </c>
      <c r="E38" s="3">
        <f>'[3]2009 - kap. 275 post 50-52'!$C$93</f>
        <v>8302000</v>
      </c>
      <c r="F38" s="3">
        <v>227869000</v>
      </c>
      <c r="G38" s="17"/>
      <c r="H38" s="24">
        <f t="shared" si="3"/>
        <v>0.031473710075678396</v>
      </c>
      <c r="I38" s="25"/>
      <c r="J38" s="28">
        <f aca="true" t="shared" si="4" ref="J38:J48">ROUND(H38*$I$49,-3)</f>
        <v>1743000</v>
      </c>
    </row>
    <row r="39" spans="2:10" ht="12.75">
      <c r="B39" s="6" t="s">
        <v>18</v>
      </c>
      <c r="C39" s="3">
        <f>'[3]2009 - kap. 275 post 50-52'!$C$96</f>
        <v>155514000</v>
      </c>
      <c r="D39" s="3">
        <f>'[3]2009 - kap. 275 post 50-52'!$C$97</f>
        <v>59754000</v>
      </c>
      <c r="E39" s="3">
        <f>'[3]2009 - kap. 275 post 50-52'!$C$98</f>
        <v>8222000</v>
      </c>
      <c r="F39" s="3">
        <v>218321000</v>
      </c>
      <c r="G39" s="17"/>
      <c r="H39" s="24">
        <f t="shared" si="3"/>
        <v>0.030154921720076812</v>
      </c>
      <c r="I39" s="25"/>
      <c r="J39" s="28">
        <f t="shared" si="4"/>
        <v>1670000</v>
      </c>
    </row>
    <row r="40" spans="2:10" ht="12.75">
      <c r="B40" s="6" t="s">
        <v>19</v>
      </c>
      <c r="C40" s="3">
        <f>'[3]2009 - kap. 275 post 50-52'!$C$101</f>
        <v>388160000</v>
      </c>
      <c r="D40" s="3">
        <f>'[3]2009 - kap. 275 post 50-52'!$C$102</f>
        <v>195311000</v>
      </c>
      <c r="E40" s="3">
        <f>'[3]2009 - kap. 275 post 50-52'!$C$103</f>
        <v>18936000</v>
      </c>
      <c r="F40" s="3">
        <v>572000000</v>
      </c>
      <c r="G40" s="17"/>
      <c r="H40" s="24">
        <f t="shared" si="3"/>
        <v>0.0790057540222147</v>
      </c>
      <c r="I40" s="25"/>
      <c r="J40" s="28">
        <f t="shared" si="4"/>
        <v>4376000</v>
      </c>
    </row>
    <row r="41" spans="2:10" ht="12.75">
      <c r="B41" s="6" t="s">
        <v>20</v>
      </c>
      <c r="C41" s="3">
        <f>'[3]2009 - kap. 275 post 50-52'!$C$106</f>
        <v>312359000</v>
      </c>
      <c r="D41" s="3">
        <f>'[3]2009 - kap. 275 post 50-52'!$C$107</f>
        <v>138853000</v>
      </c>
      <c r="E41" s="3">
        <f>'[3]2009 - kap. 275 post 50-52'!$C$108</f>
        <v>17238000</v>
      </c>
      <c r="F41" s="3">
        <v>442207000</v>
      </c>
      <c r="G41" s="17"/>
      <c r="H41" s="24">
        <f t="shared" si="3"/>
        <v>0.06107849207849912</v>
      </c>
      <c r="I41" s="25"/>
      <c r="J41" s="28">
        <f t="shared" si="4"/>
        <v>3383000</v>
      </c>
    </row>
    <row r="42" spans="2:10" ht="12.75">
      <c r="B42" s="6" t="s">
        <v>74</v>
      </c>
      <c r="C42" s="3"/>
      <c r="D42" s="3"/>
      <c r="E42" s="3"/>
      <c r="F42" s="3">
        <v>253618000</v>
      </c>
      <c r="G42" s="17"/>
      <c r="H42" s="24">
        <f t="shared" si="3"/>
        <v>0.03503021210420638</v>
      </c>
      <c r="I42" s="25"/>
      <c r="J42" s="28">
        <f t="shared" si="4"/>
        <v>1940000</v>
      </c>
    </row>
    <row r="43" spans="2:10" ht="12.75">
      <c r="B43" s="6" t="s">
        <v>21</v>
      </c>
      <c r="C43" s="3">
        <f>'[3]2009 - kap. 275 post 50-52'!$C$116</f>
        <v>229907000</v>
      </c>
      <c r="D43" s="3">
        <f>'[3]2009 - kap. 275 post 50-52'!$C$117</f>
        <v>82786000</v>
      </c>
      <c r="E43" s="3">
        <f>'[3]2009 - kap. 275 post 50-52'!$C$118</f>
        <v>18184000</v>
      </c>
      <c r="F43" s="3">
        <v>336385000</v>
      </c>
      <c r="G43" s="17"/>
      <c r="H43" s="24">
        <f t="shared" si="3"/>
        <v>0.046462151340494216</v>
      </c>
      <c r="I43" s="25"/>
      <c r="J43" s="28">
        <f t="shared" si="4"/>
        <v>2574000</v>
      </c>
    </row>
    <row r="44" spans="2:10" ht="12.75">
      <c r="B44" s="6" t="s">
        <v>50</v>
      </c>
      <c r="C44" s="3">
        <f>'[3]2009 - kap. 275 post 50-52'!$C$121</f>
        <v>139598000</v>
      </c>
      <c r="D44" s="3">
        <f>'[3]2009 - kap. 275 post 50-52'!$C$122</f>
        <v>67974000</v>
      </c>
      <c r="E44" s="3">
        <f>'[3]2009 - kap. 275 post 50-52'!$C$123</f>
        <v>10937000</v>
      </c>
      <c r="F44" s="3">
        <v>211059000</v>
      </c>
      <c r="G44" s="17"/>
      <c r="H44" s="24">
        <f t="shared" si="3"/>
        <v>0.029151880136668903</v>
      </c>
      <c r="I44" s="25"/>
      <c r="J44" s="28">
        <f t="shared" si="4"/>
        <v>1615000</v>
      </c>
    </row>
    <row r="45" spans="2:10" ht="12.75">
      <c r="B45" s="6" t="s">
        <v>22</v>
      </c>
      <c r="C45" s="3">
        <f>'[3]2009 - kap. 275 post 50-52'!$C$126</f>
        <v>286476000</v>
      </c>
      <c r="D45" s="3">
        <f>'[3]2009 - kap. 275 post 50-52'!$C$127</f>
        <v>103323000</v>
      </c>
      <c r="E45" s="3">
        <f>'[3]2009 - kap. 275 post 50-52'!$C$128</f>
        <v>11242000</v>
      </c>
      <c r="F45" s="3">
        <v>379722000</v>
      </c>
      <c r="G45" s="17"/>
      <c r="H45" s="24">
        <f t="shared" si="3"/>
        <v>0.05244794218325771</v>
      </c>
      <c r="I45" s="25"/>
      <c r="J45" s="28">
        <f t="shared" si="4"/>
        <v>2905000</v>
      </c>
    </row>
    <row r="46" spans="2:10" ht="12.75">
      <c r="B46" s="6" t="s">
        <v>23</v>
      </c>
      <c r="C46" s="3">
        <f>'[3]2009 - kap. 275 post 50-52'!$C$131</f>
        <v>113079000</v>
      </c>
      <c r="D46" s="3">
        <f>'[3]2009 - kap. 275 post 50-52'!$C$132</f>
        <v>42335000</v>
      </c>
      <c r="E46" s="3">
        <f>'[3]2009 - kap. 275 post 50-52'!$C$133</f>
        <v>5955000</v>
      </c>
      <c r="F46" s="3">
        <v>149540000</v>
      </c>
      <c r="G46" s="17"/>
      <c r="H46" s="24">
        <f t="shared" si="3"/>
        <v>0.020654756042800676</v>
      </c>
      <c r="I46" s="25"/>
      <c r="J46" s="28">
        <f t="shared" si="4"/>
        <v>1144000</v>
      </c>
    </row>
    <row r="47" spans="2:10" ht="12.75">
      <c r="B47" s="6" t="s">
        <v>68</v>
      </c>
      <c r="C47" s="3">
        <f>'[3]2009 - kap. 275 post 50-52'!$C$135</f>
        <v>82421000</v>
      </c>
      <c r="D47" s="3">
        <v>0</v>
      </c>
      <c r="E47" s="3">
        <v>0</v>
      </c>
      <c r="F47" s="3">
        <v>78375000</v>
      </c>
      <c r="G47" s="17"/>
      <c r="H47" s="24">
        <f t="shared" si="3"/>
        <v>0.01082530764246692</v>
      </c>
      <c r="I47" s="25"/>
      <c r="J47" s="28">
        <f t="shared" si="4"/>
        <v>600000</v>
      </c>
    </row>
    <row r="48" spans="2:10" ht="12.75">
      <c r="B48" s="6" t="s">
        <v>69</v>
      </c>
      <c r="C48" s="3">
        <f>'[3]2009 - kap. 275 post 50-52'!$C$138</f>
        <v>286572000</v>
      </c>
      <c r="D48" s="3">
        <v>0</v>
      </c>
      <c r="E48" s="3">
        <v>0</v>
      </c>
      <c r="F48" s="3">
        <v>196455000</v>
      </c>
      <c r="G48" s="17"/>
      <c r="H48" s="24">
        <f t="shared" si="3"/>
        <v>0.027134747214045785</v>
      </c>
      <c r="I48" s="25"/>
      <c r="J48" s="28">
        <f t="shared" si="4"/>
        <v>1503000</v>
      </c>
    </row>
    <row r="49" spans="2:10" ht="12.75">
      <c r="B49" s="7" t="s">
        <v>65</v>
      </c>
      <c r="C49" s="4">
        <f>SUM(C23:C48)</f>
        <v>5111769000</v>
      </c>
      <c r="D49" s="4">
        <f>SUM(D23:D48)</f>
        <v>1985489000</v>
      </c>
      <c r="E49" s="4">
        <f>SUM(E23:E48)</f>
        <v>283852000</v>
      </c>
      <c r="F49" s="4">
        <f>SUM(F23:F48)</f>
        <v>7239979000</v>
      </c>
      <c r="G49" s="24">
        <f>F49/$F$77</f>
        <v>0.38531667751543025</v>
      </c>
      <c r="H49" s="24">
        <f>SUM(H23:H48)</f>
        <v>1.0000000000000002</v>
      </c>
      <c r="I49" s="25">
        <v>55390000</v>
      </c>
      <c r="J49" s="30">
        <f>SUM(J23:J48)</f>
        <v>55390000</v>
      </c>
    </row>
    <row r="50" spans="2:10" ht="12.75">
      <c r="B50" s="6"/>
      <c r="C50" s="1"/>
      <c r="D50" s="1"/>
      <c r="E50" s="1"/>
      <c r="F50" s="1"/>
      <c r="I50" s="25"/>
      <c r="J50" s="29"/>
    </row>
    <row r="51" spans="2:10" ht="12.75">
      <c r="B51" s="6" t="s">
        <v>51</v>
      </c>
      <c r="C51" s="3">
        <f>'[3]2009 - kap. 275 post 70-72'!$C$11</f>
        <v>6095000</v>
      </c>
      <c r="D51" s="3">
        <f>'[3]2009 - kap. 275 post 70-72'!$C$12</f>
        <v>4453000</v>
      </c>
      <c r="E51" s="3">
        <f>'[3]2009 - kap. 275 post 70-72'!$C$13</f>
        <v>103000</v>
      </c>
      <c r="F51" s="3">
        <v>9856000</v>
      </c>
      <c r="H51" s="19">
        <f aca="true" t="shared" si="5" ref="H51:H74">F51/$F$75</f>
        <v>0.013987899672016678</v>
      </c>
      <c r="I51" s="25"/>
      <c r="J51" s="29">
        <f>ROUND(H51*$I$75,-3)</f>
        <v>75000</v>
      </c>
    </row>
    <row r="52" spans="2:10" ht="22.5">
      <c r="B52" s="6" t="s">
        <v>52</v>
      </c>
      <c r="C52" s="3">
        <f>'[3]2009 - kap. 275 post 70-72'!$C$16</f>
        <v>2146000</v>
      </c>
      <c r="D52" s="3">
        <f>'[3]2009 - kap. 275 post 70-72'!$C$17</f>
        <v>275000</v>
      </c>
      <c r="E52" s="3">
        <f>'[3]2009 - kap. 275 post 70-72'!$C$18</f>
        <v>0</v>
      </c>
      <c r="F52" s="3">
        <v>1871000</v>
      </c>
      <c r="H52" s="19">
        <f t="shared" si="5"/>
        <v>0.0026553734056760556</v>
      </c>
      <c r="I52" s="25"/>
      <c r="J52" s="29">
        <f>ROUND(H52*$I$75,-3)+1000</f>
        <v>15000</v>
      </c>
    </row>
    <row r="53" spans="2:10" ht="12.75">
      <c r="B53" s="6" t="s">
        <v>53</v>
      </c>
      <c r="C53" s="3">
        <f>'[3]2009 - kap. 275 post 70-72'!$C$21</f>
        <v>8375000</v>
      </c>
      <c r="D53" s="3">
        <f>'[3]2009 - kap. 275 post 70-72'!$C$22</f>
        <v>5209000</v>
      </c>
      <c r="E53" s="3">
        <f>'[3]2009 - kap. 275 post 70-72'!$C$23</f>
        <v>0</v>
      </c>
      <c r="F53" s="3">
        <v>13526000</v>
      </c>
      <c r="H53" s="19">
        <f t="shared" si="5"/>
        <v>0.019196462151349188</v>
      </c>
      <c r="I53" s="25"/>
      <c r="J53" s="29">
        <f aca="true" t="shared" si="6" ref="J53:J74">ROUND(H53*$I$75,-3)</f>
        <v>103000</v>
      </c>
    </row>
    <row r="54" spans="2:10" ht="12.75">
      <c r="B54" s="6" t="s">
        <v>54</v>
      </c>
      <c r="C54" s="3">
        <f>'[3]2009 - kap. 275 post 70-72'!$C$26</f>
        <v>4284000</v>
      </c>
      <c r="D54" s="3">
        <f>'[3]2009 - kap. 275 post 70-72'!$C$27</f>
        <v>7802000</v>
      </c>
      <c r="E54" s="3">
        <f>'[3]2009 - kap. 275 post 70-72'!$C$28</f>
        <v>0</v>
      </c>
      <c r="F54" s="3">
        <v>11830000</v>
      </c>
      <c r="H54" s="19">
        <f t="shared" si="5"/>
        <v>0.01678945344155411</v>
      </c>
      <c r="I54" s="25"/>
      <c r="J54" s="29">
        <f t="shared" si="6"/>
        <v>90000</v>
      </c>
    </row>
    <row r="55" spans="2:10" ht="12.75">
      <c r="B55" s="6" t="s">
        <v>27</v>
      </c>
      <c r="C55" s="3">
        <f>'[3]2009 - kap. 275 post 70-72'!$C$31</f>
        <v>13105000</v>
      </c>
      <c r="D55" s="3">
        <f>'[3]2009 - kap. 275 post 70-72'!$C$32</f>
        <v>8972000</v>
      </c>
      <c r="E55" s="3">
        <f>'[3]2009 - kap. 275 post 70-72'!$C$33</f>
        <v>77000</v>
      </c>
      <c r="F55" s="3">
        <v>20998000</v>
      </c>
      <c r="H55" s="19">
        <f t="shared" si="5"/>
        <v>0.029800925052050144</v>
      </c>
      <c r="I55" s="25"/>
      <c r="J55" s="29">
        <f t="shared" si="6"/>
        <v>161000</v>
      </c>
    </row>
    <row r="56" spans="2:10" ht="12.75">
      <c r="B56" s="6" t="s">
        <v>55</v>
      </c>
      <c r="C56" s="3">
        <f>'[3]2009 - kap. 275 post 70-72'!$C$36</f>
        <v>853000</v>
      </c>
      <c r="D56" s="3">
        <f>'[3]2009 - kap. 275 post 70-72'!$C$37</f>
        <v>7289000</v>
      </c>
      <c r="E56" s="3">
        <f>'[3]2009 - kap. 275 post 70-72'!$C$38</f>
        <v>0</v>
      </c>
      <c r="F56" s="3">
        <v>10234000</v>
      </c>
      <c r="H56" s="19">
        <f t="shared" si="5"/>
        <v>0.014524367415119591</v>
      </c>
      <c r="I56" s="25"/>
      <c r="J56" s="29">
        <f t="shared" si="6"/>
        <v>78000</v>
      </c>
    </row>
    <row r="57" spans="2:10" ht="12.75">
      <c r="B57" s="6" t="s">
        <v>28</v>
      </c>
      <c r="C57" s="3">
        <f>'[3]2009 - kap. 275 post 70-72'!$C$41</f>
        <v>1807000</v>
      </c>
      <c r="D57" s="3">
        <f>'[3]2009 - kap. 275 post 70-72'!$C$42</f>
        <v>1828000</v>
      </c>
      <c r="E57" s="3">
        <f>'[3]2009 - kap. 275 post 70-72'!$C$43</f>
        <v>0</v>
      </c>
      <c r="F57" s="3">
        <v>3402000</v>
      </c>
      <c r="H57" s="19">
        <f t="shared" si="5"/>
        <v>0.004828209687926212</v>
      </c>
      <c r="I57" s="25"/>
      <c r="J57" s="29">
        <f t="shared" si="6"/>
        <v>26000</v>
      </c>
    </row>
    <row r="58" spans="2:10" ht="12.75">
      <c r="B58" s="6" t="s">
        <v>29</v>
      </c>
      <c r="C58" s="3">
        <f>'[3]2009 - kap.275 post 70-72 siste'!$C$46</f>
        <v>48197000</v>
      </c>
      <c r="D58" s="3">
        <f>'[3]2009 - kap.275 post 70-72 siste'!$C$47</f>
        <v>51191000</v>
      </c>
      <c r="E58" s="3">
        <f>'[3]2009 - kap.275 post 70-72 siste'!$C$48</f>
        <v>4468000</v>
      </c>
      <c r="F58" s="3">
        <v>94170000</v>
      </c>
      <c r="H58" s="19">
        <f t="shared" si="5"/>
        <v>0.13364859092063824</v>
      </c>
      <c r="I58" s="25"/>
      <c r="J58" s="29">
        <f t="shared" si="6"/>
        <v>720000</v>
      </c>
    </row>
    <row r="59" spans="2:10" ht="22.5">
      <c r="B59" s="6" t="s">
        <v>56</v>
      </c>
      <c r="C59" s="3">
        <f>'[3]2009 - kap. 275 post 70-72'!$C$51</f>
        <v>11044000</v>
      </c>
      <c r="D59" s="3">
        <f>'[3]2009 - kap. 275 post 70-72'!$C$52</f>
        <v>8990000</v>
      </c>
      <c r="E59" s="3">
        <f>'[3]2009 - kap. 275 post 70-72'!$C$53</f>
        <v>343000</v>
      </c>
      <c r="F59" s="3">
        <v>19917000</v>
      </c>
      <c r="H59" s="19">
        <f t="shared" si="5"/>
        <v>0.028266740844922502</v>
      </c>
      <c r="I59" s="25"/>
      <c r="J59" s="29">
        <f t="shared" si="6"/>
        <v>152000</v>
      </c>
    </row>
    <row r="60" spans="2:10" ht="22.5">
      <c r="B60" s="6" t="s">
        <v>57</v>
      </c>
      <c r="C60" s="3">
        <f>'[3]2009 - kap. 275 post 70-72'!$C$56</f>
        <v>45435000</v>
      </c>
      <c r="D60" s="3">
        <f>'[3]2009 - kap. 275 post 70-72'!$C$57</f>
        <v>27485000</v>
      </c>
      <c r="E60" s="3">
        <f>'[3]2009 - kap. 275 post 70-72'!$C$58</f>
        <v>702000</v>
      </c>
      <c r="F60" s="3">
        <v>66111000</v>
      </c>
      <c r="H60" s="19">
        <f t="shared" si="5"/>
        <v>0.09382650519649906</v>
      </c>
      <c r="I60" s="25"/>
      <c r="J60" s="29">
        <f t="shared" si="6"/>
        <v>506000</v>
      </c>
    </row>
    <row r="61" spans="2:10" ht="12.75">
      <c r="B61" s="6" t="s">
        <v>30</v>
      </c>
      <c r="C61" s="3">
        <f>'[3]2009 - kap. 275 post 70-72'!$C$61</f>
        <v>4273000</v>
      </c>
      <c r="D61" s="3">
        <f>'[3]2009 - kap. 275 post 70-72'!$C$62</f>
        <v>3424000</v>
      </c>
      <c r="E61" s="3">
        <f>'[3]2009 - kap. 275 post 70-72'!$C$63</f>
        <v>77000</v>
      </c>
      <c r="F61" s="3">
        <v>6662000</v>
      </c>
      <c r="H61" s="19">
        <f t="shared" si="5"/>
        <v>0.009454889165480429</v>
      </c>
      <c r="I61" s="25"/>
      <c r="J61" s="29">
        <f t="shared" si="6"/>
        <v>51000</v>
      </c>
    </row>
    <row r="62" spans="2:10" ht="12.75">
      <c r="B62" s="6" t="s">
        <v>26</v>
      </c>
      <c r="C62" s="3">
        <f>'[2]2009'!$C$41</f>
        <v>77291000</v>
      </c>
      <c r="D62" s="3">
        <f>'[2]2009'!$C$42</f>
        <v>79944000</v>
      </c>
      <c r="E62" s="3">
        <f>'[2]2009'!$C$43</f>
        <v>30464000</v>
      </c>
      <c r="F62" s="3">
        <v>184384000</v>
      </c>
      <c r="H62" s="19">
        <f t="shared" si="5"/>
        <v>0.2616827204875328</v>
      </c>
      <c r="I62" s="25"/>
      <c r="J62" s="29">
        <f t="shared" si="6"/>
        <v>1410000</v>
      </c>
    </row>
    <row r="63" spans="2:10" ht="22.5">
      <c r="B63" s="6" t="s">
        <v>58</v>
      </c>
      <c r="C63" s="3">
        <f>'[3]2009 - kap. 275 post 70-72'!$C$71</f>
        <v>1350000</v>
      </c>
      <c r="D63" s="3">
        <f>'[3]2009 - kap. 275 post 70-72'!$C$72</f>
        <v>781000</v>
      </c>
      <c r="E63" s="3">
        <f>'[3]2009 - kap. 275 post 70-72'!$C$73</f>
        <v>1000</v>
      </c>
      <c r="F63" s="3">
        <v>2315000</v>
      </c>
      <c r="H63" s="19">
        <f t="shared" si="5"/>
        <v>0.003285510119796937</v>
      </c>
      <c r="I63" s="25"/>
      <c r="J63" s="29">
        <f t="shared" si="6"/>
        <v>18000</v>
      </c>
    </row>
    <row r="64" spans="2:10" ht="12.75">
      <c r="B64" s="6" t="s">
        <v>31</v>
      </c>
      <c r="C64" s="3">
        <f>'[3]2009 - kap. 275 post 70-72'!$C$76</f>
        <v>21939000</v>
      </c>
      <c r="D64" s="3">
        <f>'[3]2009 - kap. 275 post 70-72'!$C$77</f>
        <v>14462000</v>
      </c>
      <c r="E64" s="3">
        <f>'[3]2009 - kap. 275 post 70-72'!$C$78</f>
        <v>0</v>
      </c>
      <c r="F64" s="3">
        <v>34736000</v>
      </c>
      <c r="H64" s="19">
        <f t="shared" si="5"/>
        <v>0.049298263292123716</v>
      </c>
      <c r="I64" s="25"/>
      <c r="J64" s="29">
        <f t="shared" si="6"/>
        <v>266000</v>
      </c>
    </row>
    <row r="65" spans="2:10" ht="12.75">
      <c r="B65" s="6" t="s">
        <v>59</v>
      </c>
      <c r="C65" s="3">
        <f>'[3]2009 - kap. 275 post 70-72'!$C$81</f>
        <v>9319000</v>
      </c>
      <c r="D65" s="3">
        <f>'[3]2009 - kap. 275 post 70-72'!$C$82</f>
        <v>370000</v>
      </c>
      <c r="E65" s="3">
        <f>'[3]2009 - kap. 275 post 70-72'!$C$83</f>
        <v>104000</v>
      </c>
      <c r="F65" s="3">
        <v>9117000</v>
      </c>
      <c r="H65" s="19">
        <f t="shared" si="5"/>
        <v>0.012939091041982148</v>
      </c>
      <c r="I65" s="25"/>
      <c r="J65" s="29">
        <f t="shared" si="6"/>
        <v>70000</v>
      </c>
    </row>
    <row r="66" spans="2:10" ht="22.5">
      <c r="B66" s="6" t="s">
        <v>32</v>
      </c>
      <c r="C66" s="3">
        <f>'[3]2009 - kap. 275 post 70-72'!$C$86</f>
        <v>37715000</v>
      </c>
      <c r="D66" s="3">
        <f>'[3]2009 - kap. 275 post 70-72'!$C$87</f>
        <v>20562000</v>
      </c>
      <c r="E66" s="3">
        <f>'[3]2009 - kap. 275 post 70-72'!$C$88</f>
        <v>192000</v>
      </c>
      <c r="F66" s="3">
        <v>56160000</v>
      </c>
      <c r="H66" s="19">
        <f t="shared" si="5"/>
        <v>0.07970377897528984</v>
      </c>
      <c r="I66" s="25"/>
      <c r="J66" s="29">
        <f t="shared" si="6"/>
        <v>430000</v>
      </c>
    </row>
    <row r="67" spans="2:10" ht="12.75">
      <c r="B67" s="6" t="s">
        <v>60</v>
      </c>
      <c r="C67" s="3">
        <f>'[3]2009 - kap. 275 post 70-72'!$C$91</f>
        <v>6514000</v>
      </c>
      <c r="D67" s="3">
        <f>'[3]2009 - kap. 275 post 70-72'!$C$92</f>
        <v>5570000</v>
      </c>
      <c r="E67" s="3">
        <f>'[3]2009 - kap. 275 post 70-72'!$C$93</f>
        <v>58000</v>
      </c>
      <c r="F67" s="3">
        <v>11781000</v>
      </c>
      <c r="H67" s="19">
        <f t="shared" si="5"/>
        <v>0.016719911326707436</v>
      </c>
      <c r="I67" s="25"/>
      <c r="J67" s="29">
        <f t="shared" si="6"/>
        <v>90000</v>
      </c>
    </row>
    <row r="68" spans="2:10" ht="12.75">
      <c r="B68" s="6" t="s">
        <v>47</v>
      </c>
      <c r="C68" s="3">
        <f>'[2]2009'!$C$46</f>
        <v>5064000</v>
      </c>
      <c r="D68" s="3">
        <f>'[2]2009'!$C$47</f>
        <v>7031000</v>
      </c>
      <c r="E68" s="3">
        <f>'[2]2009'!$C$48</f>
        <v>5559000</v>
      </c>
      <c r="F68" s="3">
        <v>18663000</v>
      </c>
      <c r="H68" s="19">
        <f t="shared" si="5"/>
        <v>0.026487030395581094</v>
      </c>
      <c r="I68" s="25"/>
      <c r="J68" s="29">
        <f t="shared" si="6"/>
        <v>143000</v>
      </c>
    </row>
    <row r="69" spans="2:10" ht="33.75">
      <c r="B69" s="6" t="s">
        <v>61</v>
      </c>
      <c r="C69" s="3">
        <f>'[3]2009 - kap. 275 post 70-72'!$C$101</f>
        <v>11816000</v>
      </c>
      <c r="D69" s="3">
        <f>'[3]2009 - kap. 275 post 70-72'!$C$102</f>
        <v>6007000</v>
      </c>
      <c r="E69" s="3">
        <f>'[3]2009 - kap. 275 post 70-72'!$C$103</f>
        <v>185000</v>
      </c>
      <c r="F69" s="3">
        <v>19270000</v>
      </c>
      <c r="H69" s="19">
        <f t="shared" si="5"/>
        <v>0.02734850108357969</v>
      </c>
      <c r="I69" s="25"/>
      <c r="J69" s="29">
        <f t="shared" si="6"/>
        <v>147000</v>
      </c>
    </row>
    <row r="70" spans="2:10" ht="22.5">
      <c r="B70" s="6" t="s">
        <v>62</v>
      </c>
      <c r="C70" s="3">
        <f>'[3]2009 - kap. 275 post 70-72'!$C$106</f>
        <v>19315000</v>
      </c>
      <c r="D70" s="3">
        <f>'[3]2009 - kap. 275 post 70-72'!$C$107</f>
        <v>14674000</v>
      </c>
      <c r="E70" s="3">
        <f>'[3]2009 - kap. 275 post 70-72'!$C$108</f>
        <v>1449000</v>
      </c>
      <c r="F70" s="3">
        <v>36572000</v>
      </c>
      <c r="H70" s="19">
        <f t="shared" si="5"/>
        <v>0.05190396375862358</v>
      </c>
      <c r="I70" s="25"/>
      <c r="J70" s="29">
        <f t="shared" si="6"/>
        <v>280000</v>
      </c>
    </row>
    <row r="71" spans="2:10" ht="22.5">
      <c r="B71" s="6" t="s">
        <v>63</v>
      </c>
      <c r="C71" s="3">
        <f>'[3]2009 - kap. 275 post 70-72'!$C$111</f>
        <v>28729000</v>
      </c>
      <c r="D71" s="3">
        <f>'[3]2009 - kap. 275 post 70-72'!$C$112</f>
        <v>18400000</v>
      </c>
      <c r="E71" s="3">
        <f>'[3]2009 - kap. 275 post 70-72'!$C$113</f>
        <v>681000</v>
      </c>
      <c r="F71" s="3">
        <v>43893000</v>
      </c>
      <c r="H71" s="19">
        <f t="shared" si="5"/>
        <v>0.06229412340745009</v>
      </c>
      <c r="I71" s="25"/>
      <c r="J71" s="29">
        <f t="shared" si="6"/>
        <v>336000</v>
      </c>
    </row>
    <row r="72" spans="2:10" ht="12.75">
      <c r="B72" s="6" t="s">
        <v>75</v>
      </c>
      <c r="C72" s="3"/>
      <c r="D72" s="3"/>
      <c r="E72" s="3"/>
      <c r="F72" s="3">
        <v>9210000</v>
      </c>
      <c r="H72" s="19">
        <f t="shared" si="5"/>
        <v>0.013071079137507468</v>
      </c>
      <c r="I72" s="25"/>
      <c r="J72" s="29">
        <f t="shared" si="6"/>
        <v>70000</v>
      </c>
    </row>
    <row r="73" spans="2:10" ht="12.75">
      <c r="B73" s="6" t="s">
        <v>76</v>
      </c>
      <c r="C73" s="3">
        <f>'[3]2009 - kap. 275 post 70-72'!$C$116</f>
        <v>3009000</v>
      </c>
      <c r="D73" s="3">
        <f>'[3]2009 - kap. 275 post 70-72'!$C$117</f>
        <v>17447000</v>
      </c>
      <c r="E73" s="3">
        <f>'[3]2009 - kap. 275 post 70-72'!$C$118</f>
        <v>988000</v>
      </c>
      <c r="F73" s="3">
        <v>9260000</v>
      </c>
      <c r="H73" s="19">
        <f t="shared" si="5"/>
        <v>0.013142040479187747</v>
      </c>
      <c r="I73" s="25"/>
      <c r="J73" s="29">
        <f t="shared" si="6"/>
        <v>71000</v>
      </c>
    </row>
    <row r="74" spans="2:10" ht="12.75">
      <c r="B74" s="6" t="s">
        <v>64</v>
      </c>
      <c r="C74" s="3">
        <f>'[3]2009 - kap. 275 post 70-72'!$C$131</f>
        <v>5099000</v>
      </c>
      <c r="D74" s="3">
        <f>'[3]2009 - kap. 275 post 70-72'!$C$132</f>
        <v>5872000</v>
      </c>
      <c r="E74" s="3">
        <f>'[3]2009 - kap. 275 post 70-72'!$C$133</f>
        <v>0</v>
      </c>
      <c r="F74" s="3">
        <v>10671000</v>
      </c>
      <c r="H74" s="19">
        <f t="shared" si="5"/>
        <v>0.015144569541405233</v>
      </c>
      <c r="I74" s="25"/>
      <c r="J74" s="29">
        <f t="shared" si="6"/>
        <v>82000</v>
      </c>
    </row>
    <row r="75" spans="2:10" ht="12.75">
      <c r="B75" s="8" t="s">
        <v>33</v>
      </c>
      <c r="C75" s="4">
        <f>SUM(C51:C74)</f>
        <v>372774000</v>
      </c>
      <c r="D75" s="4">
        <f>SUM(D51:D74)</f>
        <v>318038000</v>
      </c>
      <c r="E75" s="4">
        <f>SUM(E51:E74)</f>
        <v>45451000</v>
      </c>
      <c r="F75" s="4">
        <f>SUM(F51:F74)</f>
        <v>704609000</v>
      </c>
      <c r="G75" s="19">
        <f>F75/$F$77</f>
        <v>0.037499777116407354</v>
      </c>
      <c r="H75" s="19">
        <f>SUM(H51:H74)</f>
        <v>1</v>
      </c>
      <c r="I75" s="25">
        <v>5390000</v>
      </c>
      <c r="J75" s="30">
        <f>SUM(J51:J74)</f>
        <v>5390000</v>
      </c>
    </row>
    <row r="76" spans="2:10" ht="12.75">
      <c r="B76" s="22" t="s">
        <v>71</v>
      </c>
      <c r="C76" s="1"/>
      <c r="D76" s="1"/>
      <c r="E76" s="1"/>
      <c r="F76" s="1"/>
      <c r="G76" s="19">
        <f>G11+G18+G21+G49+G75</f>
        <v>1</v>
      </c>
      <c r="H76" s="19"/>
      <c r="I76" s="25">
        <f>I11+I18+I21+I49+I75</f>
        <v>160000000</v>
      </c>
      <c r="J76" s="29">
        <f>J11+J18+J21+J49+J75</f>
        <v>160000000</v>
      </c>
    </row>
    <row r="77" spans="2:10" s="9" customFormat="1" ht="12.75">
      <c r="B77" s="8" t="s">
        <v>34</v>
      </c>
      <c r="C77" s="10">
        <f>C11+C18+C21+C49+C75</f>
        <v>13469596000</v>
      </c>
      <c r="D77" s="10">
        <f>D11+D18+D21+D49+D75</f>
        <v>5318893000</v>
      </c>
      <c r="E77" s="10">
        <f>E11+E18+E21+E49+E75</f>
        <v>3496953000</v>
      </c>
      <c r="F77" s="10">
        <f>F11+F18+F21+F49+F75</f>
        <v>18789685011</v>
      </c>
      <c r="I77" s="10">
        <v>160000000</v>
      </c>
      <c r="J77" s="30"/>
    </row>
    <row r="81" ht="12.75">
      <c r="B81" s="21" t="s">
        <v>77</v>
      </c>
    </row>
    <row r="83" spans="2:6" ht="12.75">
      <c r="B83" s="31">
        <v>271</v>
      </c>
      <c r="F83" s="20">
        <f>J11</f>
        <v>91820000</v>
      </c>
    </row>
    <row r="84" spans="2:6" ht="12.75">
      <c r="B84" s="32" t="s">
        <v>78</v>
      </c>
      <c r="F84" s="20">
        <f>J18</f>
        <v>6970000</v>
      </c>
    </row>
    <row r="85" spans="2:6" ht="12.75">
      <c r="B85" s="32" t="s">
        <v>79</v>
      </c>
      <c r="F85" s="20">
        <f>J21</f>
        <v>430000</v>
      </c>
    </row>
    <row r="86" spans="2:6" ht="12.75">
      <c r="B86" s="32" t="s">
        <v>80</v>
      </c>
      <c r="F86" s="20">
        <f>J49</f>
        <v>55390000</v>
      </c>
    </row>
    <row r="87" spans="2:6" ht="12.75">
      <c r="B87" s="32" t="s">
        <v>81</v>
      </c>
      <c r="F87" s="20">
        <f>J75</f>
        <v>5390000</v>
      </c>
    </row>
    <row r="88" ht="12.75">
      <c r="F88" s="20">
        <f>SUM(F83:F87)</f>
        <v>160000000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83"/>
  <sheetViews>
    <sheetView tabSelected="1" zoomScalePageLayoutView="0" workbookViewId="0" topLeftCell="A1">
      <pane ySplit="1095" topLeftCell="A13" activePane="bottomLeft" state="split"/>
      <selection pane="topLeft" activeCell="A2" sqref="A2"/>
      <selection pane="bottomLeft" activeCell="D22" sqref="D22"/>
    </sheetView>
  </sheetViews>
  <sheetFormatPr defaultColWidth="11.421875" defaultRowHeight="12.75"/>
  <cols>
    <col min="1" max="1" width="40.8515625" style="5" customWidth="1"/>
    <col min="2" max="2" width="16.7109375" style="33" customWidth="1"/>
  </cols>
  <sheetData>
    <row r="3" spans="1:2" ht="47.25">
      <c r="A3" s="40" t="s">
        <v>89</v>
      </c>
      <c r="B3" s="39" t="s">
        <v>87</v>
      </c>
    </row>
    <row r="4" spans="1:2" ht="31.5">
      <c r="A4" s="34" t="s">
        <v>40</v>
      </c>
      <c r="B4" s="41">
        <v>21962000</v>
      </c>
    </row>
    <row r="5" spans="1:2" ht="15.75">
      <c r="A5" s="34" t="s">
        <v>41</v>
      </c>
      <c r="B5" s="41">
        <v>4135000</v>
      </c>
    </row>
    <row r="6" spans="1:2" ht="15.75">
      <c r="A6" s="34" t="s">
        <v>1</v>
      </c>
      <c r="B6" s="41">
        <v>16208000</v>
      </c>
    </row>
    <row r="7" spans="1:2" ht="15.75">
      <c r="A7" s="34" t="s">
        <v>0</v>
      </c>
      <c r="B7" s="41">
        <v>28957000</v>
      </c>
    </row>
    <row r="8" spans="1:2" ht="15.75">
      <c r="A8" s="34" t="s">
        <v>2</v>
      </c>
      <c r="B8" s="41">
        <v>5551000</v>
      </c>
    </row>
    <row r="9" spans="1:2" ht="15.75">
      <c r="A9" s="34" t="s">
        <v>39</v>
      </c>
      <c r="B9" s="41">
        <v>9423000</v>
      </c>
    </row>
    <row r="10" spans="1:2" ht="15.75">
      <c r="A10" s="34" t="s">
        <v>3</v>
      </c>
      <c r="B10" s="41">
        <v>5584000</v>
      </c>
    </row>
    <row r="11" spans="1:2" ht="15.75">
      <c r="A11" s="36" t="s">
        <v>82</v>
      </c>
      <c r="B11" s="42">
        <v>91820000</v>
      </c>
    </row>
    <row r="12" spans="1:2" ht="15.75">
      <c r="A12" s="34"/>
      <c r="B12" s="35"/>
    </row>
    <row r="13" spans="1:2" ht="15.75">
      <c r="A13" s="34" t="s">
        <v>42</v>
      </c>
      <c r="B13" s="35">
        <v>802000</v>
      </c>
    </row>
    <row r="14" spans="1:2" ht="15.75">
      <c r="A14" s="34" t="s">
        <v>43</v>
      </c>
      <c r="B14" s="35">
        <v>2177000</v>
      </c>
    </row>
    <row r="15" spans="1:2" ht="15.75">
      <c r="A15" s="34" t="s">
        <v>44</v>
      </c>
      <c r="B15" s="35">
        <v>1015000</v>
      </c>
    </row>
    <row r="16" spans="1:2" ht="15.75">
      <c r="A16" s="34" t="s">
        <v>45</v>
      </c>
      <c r="B16" s="35">
        <v>1267000</v>
      </c>
    </row>
    <row r="17" spans="1:2" ht="15.75">
      <c r="A17" s="34" t="s">
        <v>46</v>
      </c>
      <c r="B17" s="35">
        <v>1709000</v>
      </c>
    </row>
    <row r="18" spans="1:2" ht="31.5">
      <c r="A18" s="36" t="s">
        <v>86</v>
      </c>
      <c r="B18" s="37">
        <v>6970000</v>
      </c>
    </row>
    <row r="19" spans="1:2" ht="15.75">
      <c r="A19" s="34"/>
      <c r="B19" s="35"/>
    </row>
    <row r="20" spans="1:2" ht="15.75">
      <c r="A20" s="34" t="s">
        <v>25</v>
      </c>
      <c r="B20" s="35">
        <v>430000</v>
      </c>
    </row>
    <row r="21" spans="1:2" ht="31.5">
      <c r="A21" s="36" t="s">
        <v>85</v>
      </c>
      <c r="B21" s="37">
        <v>430000</v>
      </c>
    </row>
    <row r="22" spans="1:2" ht="15.75">
      <c r="A22" s="34"/>
      <c r="B22" s="35"/>
    </row>
    <row r="23" spans="1:2" ht="15.75">
      <c r="A23" s="34" t="s">
        <v>24</v>
      </c>
      <c r="B23" s="35">
        <v>463000</v>
      </c>
    </row>
    <row r="24" spans="1:2" ht="15.75">
      <c r="A24" s="34" t="s">
        <v>5</v>
      </c>
      <c r="B24" s="35">
        <v>1913000</v>
      </c>
    </row>
    <row r="25" spans="1:2" ht="15.75">
      <c r="A25" s="34" t="s">
        <v>6</v>
      </c>
      <c r="B25" s="35">
        <v>4135000</v>
      </c>
    </row>
    <row r="26" spans="1:2" ht="15.75">
      <c r="A26" s="34" t="s">
        <v>7</v>
      </c>
      <c r="B26" s="35">
        <v>2943000</v>
      </c>
    </row>
    <row r="27" spans="1:2" ht="15.75">
      <c r="A27" s="34" t="s">
        <v>48</v>
      </c>
      <c r="B27" s="35">
        <v>1742000</v>
      </c>
    </row>
    <row r="28" spans="1:2" ht="15.75">
      <c r="A28" s="34" t="s">
        <v>8</v>
      </c>
      <c r="B28" s="35">
        <v>1384000</v>
      </c>
    </row>
    <row r="29" spans="1:2" ht="15.75">
      <c r="A29" s="34" t="s">
        <v>9</v>
      </c>
      <c r="B29" s="35">
        <v>1226000</v>
      </c>
    </row>
    <row r="30" spans="1:2" ht="15.75">
      <c r="A30" s="34" t="s">
        <v>10</v>
      </c>
      <c r="B30" s="35">
        <v>813000</v>
      </c>
    </row>
    <row r="31" spans="1:2" ht="15.75">
      <c r="A31" s="34" t="s">
        <v>11</v>
      </c>
      <c r="B31" s="35">
        <v>2647000</v>
      </c>
    </row>
    <row r="32" spans="1:2" ht="15.75">
      <c r="A32" s="34" t="s">
        <v>12</v>
      </c>
      <c r="B32" s="35">
        <v>1837000</v>
      </c>
    </row>
    <row r="33" spans="1:2" ht="15.75">
      <c r="A33" s="34" t="s">
        <v>13</v>
      </c>
      <c r="B33" s="35">
        <v>1056000</v>
      </c>
    </row>
    <row r="34" spans="1:2" ht="15.75">
      <c r="A34" s="34" t="s">
        <v>14</v>
      </c>
      <c r="B34" s="35">
        <v>1117000</v>
      </c>
    </row>
    <row r="35" spans="1:2" ht="15.75">
      <c r="A35" s="34" t="s">
        <v>15</v>
      </c>
      <c r="B35" s="35">
        <v>785000</v>
      </c>
    </row>
    <row r="36" spans="1:2" ht="15.75">
      <c r="A36" s="34" t="s">
        <v>16</v>
      </c>
      <c r="B36" s="35">
        <v>2492000</v>
      </c>
    </row>
    <row r="37" spans="1:2" ht="15.75">
      <c r="A37" s="34" t="s">
        <v>17</v>
      </c>
      <c r="B37" s="35">
        <v>7384000</v>
      </c>
    </row>
    <row r="38" spans="1:2" ht="15.75">
      <c r="A38" s="34" t="s">
        <v>49</v>
      </c>
      <c r="B38" s="35">
        <v>1743000</v>
      </c>
    </row>
    <row r="39" spans="1:2" ht="15.75">
      <c r="A39" s="34" t="s">
        <v>18</v>
      </c>
      <c r="B39" s="35">
        <v>1670000</v>
      </c>
    </row>
    <row r="40" spans="1:2" ht="15.75">
      <c r="A40" s="34" t="s">
        <v>19</v>
      </c>
      <c r="B40" s="35">
        <v>4376000</v>
      </c>
    </row>
    <row r="41" spans="1:2" ht="15.75">
      <c r="A41" s="34" t="s">
        <v>20</v>
      </c>
      <c r="B41" s="35">
        <v>3383000</v>
      </c>
    </row>
    <row r="42" spans="1:2" ht="15.75">
      <c r="A42" s="34" t="s">
        <v>74</v>
      </c>
      <c r="B42" s="35">
        <v>1940000</v>
      </c>
    </row>
    <row r="43" spans="1:2" ht="15.75">
      <c r="A43" s="34" t="s">
        <v>21</v>
      </c>
      <c r="B43" s="35">
        <v>2574000</v>
      </c>
    </row>
    <row r="44" spans="1:2" ht="15.75">
      <c r="A44" s="34" t="s">
        <v>50</v>
      </c>
      <c r="B44" s="35">
        <v>1615000</v>
      </c>
    </row>
    <row r="45" spans="1:2" ht="15.75">
      <c r="A45" s="34" t="s">
        <v>22</v>
      </c>
      <c r="B45" s="35">
        <v>2905000</v>
      </c>
    </row>
    <row r="46" spans="1:2" ht="15.75">
      <c r="A46" s="34" t="s">
        <v>23</v>
      </c>
      <c r="B46" s="35">
        <v>1144000</v>
      </c>
    </row>
    <row r="47" spans="1:2" ht="15.75">
      <c r="A47" s="34" t="s">
        <v>68</v>
      </c>
      <c r="B47" s="35">
        <v>600000</v>
      </c>
    </row>
    <row r="48" spans="1:2" ht="15.75">
      <c r="A48" s="34" t="s">
        <v>69</v>
      </c>
      <c r="B48" s="35">
        <v>1503000</v>
      </c>
    </row>
    <row r="49" spans="1:2" ht="31.5">
      <c r="A49" s="36" t="s">
        <v>83</v>
      </c>
      <c r="B49" s="37">
        <v>55390000</v>
      </c>
    </row>
    <row r="50" spans="1:2" ht="15.75">
      <c r="A50" s="34"/>
      <c r="B50" s="35"/>
    </row>
    <row r="51" spans="1:2" ht="15.75">
      <c r="A51" s="34" t="s">
        <v>51</v>
      </c>
      <c r="B51" s="35">
        <v>75000</v>
      </c>
    </row>
    <row r="52" spans="1:2" ht="15.75">
      <c r="A52" s="34" t="s">
        <v>52</v>
      </c>
      <c r="B52" s="35">
        <v>15000</v>
      </c>
    </row>
    <row r="53" spans="1:2" ht="15.75">
      <c r="A53" s="34" t="s">
        <v>53</v>
      </c>
      <c r="B53" s="35">
        <v>103000</v>
      </c>
    </row>
    <row r="54" spans="1:2" ht="15.75">
      <c r="A54" s="34" t="s">
        <v>54</v>
      </c>
      <c r="B54" s="35">
        <v>90000</v>
      </c>
    </row>
    <row r="55" spans="1:2" ht="15.75">
      <c r="A55" s="34" t="s">
        <v>27</v>
      </c>
      <c r="B55" s="35">
        <v>161000</v>
      </c>
    </row>
    <row r="56" spans="1:2" ht="15.75">
      <c r="A56" s="34" t="s">
        <v>55</v>
      </c>
      <c r="B56" s="35">
        <v>78000</v>
      </c>
    </row>
    <row r="57" spans="1:2" ht="15.75">
      <c r="A57" s="34" t="s">
        <v>28</v>
      </c>
      <c r="B57" s="35">
        <v>26000</v>
      </c>
    </row>
    <row r="58" spans="1:2" ht="15.75">
      <c r="A58" s="34" t="s">
        <v>29</v>
      </c>
      <c r="B58" s="35">
        <v>720000</v>
      </c>
    </row>
    <row r="59" spans="1:2" ht="15.75">
      <c r="A59" s="34" t="s">
        <v>56</v>
      </c>
      <c r="B59" s="35">
        <v>152000</v>
      </c>
    </row>
    <row r="60" spans="1:2" ht="31.5">
      <c r="A60" s="34" t="s">
        <v>57</v>
      </c>
      <c r="B60" s="35">
        <v>506000</v>
      </c>
    </row>
    <row r="61" spans="1:2" ht="15.75">
      <c r="A61" s="34" t="s">
        <v>30</v>
      </c>
      <c r="B61" s="35">
        <v>51000</v>
      </c>
    </row>
    <row r="62" spans="1:2" ht="15.75">
      <c r="A62" s="34" t="s">
        <v>26</v>
      </c>
      <c r="B62" s="35">
        <v>1410000</v>
      </c>
    </row>
    <row r="63" spans="1:2" ht="15.75">
      <c r="A63" s="34" t="s">
        <v>58</v>
      </c>
      <c r="B63" s="35">
        <v>18000</v>
      </c>
    </row>
    <row r="64" spans="1:2" ht="15.75">
      <c r="A64" s="34" t="s">
        <v>31</v>
      </c>
      <c r="B64" s="35">
        <v>266000</v>
      </c>
    </row>
    <row r="65" spans="1:2" ht="15.75">
      <c r="A65" s="34" t="s">
        <v>59</v>
      </c>
      <c r="B65" s="35">
        <v>70000</v>
      </c>
    </row>
    <row r="66" spans="1:2" ht="15.75">
      <c r="A66" s="34" t="s">
        <v>32</v>
      </c>
      <c r="B66" s="35">
        <v>430000</v>
      </c>
    </row>
    <row r="67" spans="1:2" ht="15.75">
      <c r="A67" s="34" t="s">
        <v>60</v>
      </c>
      <c r="B67" s="35">
        <v>90000</v>
      </c>
    </row>
    <row r="68" spans="1:2" ht="15.75">
      <c r="A68" s="34" t="s">
        <v>47</v>
      </c>
      <c r="B68" s="35">
        <v>143000</v>
      </c>
    </row>
    <row r="69" spans="1:2" ht="15.75">
      <c r="A69" s="34" t="s">
        <v>61</v>
      </c>
      <c r="B69" s="35">
        <v>147000</v>
      </c>
    </row>
    <row r="70" spans="1:2" ht="31.5">
      <c r="A70" s="34" t="s">
        <v>62</v>
      </c>
      <c r="B70" s="35">
        <v>280000</v>
      </c>
    </row>
    <row r="71" spans="1:2" ht="15.75">
      <c r="A71" s="34" t="s">
        <v>63</v>
      </c>
      <c r="B71" s="35">
        <v>336000</v>
      </c>
    </row>
    <row r="72" spans="1:2" ht="15.75">
      <c r="A72" s="34" t="s">
        <v>75</v>
      </c>
      <c r="B72" s="35">
        <v>70000</v>
      </c>
    </row>
    <row r="73" spans="1:2" ht="15.75">
      <c r="A73" s="34" t="s">
        <v>76</v>
      </c>
      <c r="B73" s="35">
        <v>71000</v>
      </c>
    </row>
    <row r="74" spans="1:2" ht="15.75">
      <c r="A74" s="34" t="s">
        <v>64</v>
      </c>
      <c r="B74" s="35">
        <v>82000</v>
      </c>
    </row>
    <row r="75" spans="1:2" ht="15.75">
      <c r="A75" s="38" t="s">
        <v>84</v>
      </c>
      <c r="B75" s="37">
        <v>5390000</v>
      </c>
    </row>
    <row r="76" spans="1:2" ht="15.75">
      <c r="A76" s="34"/>
      <c r="B76" s="35"/>
    </row>
    <row r="77" spans="1:2" ht="15.75">
      <c r="A77" s="38" t="s">
        <v>88</v>
      </c>
      <c r="B77" s="37">
        <v>160000000</v>
      </c>
    </row>
    <row r="78" spans="1:2" ht="15.75">
      <c r="A78" s="43"/>
      <c r="B78" s="44"/>
    </row>
    <row r="79" spans="1:2" ht="15.75">
      <c r="A79" s="43"/>
      <c r="B79" s="44"/>
    </row>
    <row r="80" spans="1:2" ht="15.75">
      <c r="A80" s="43"/>
      <c r="B80" s="44"/>
    </row>
    <row r="81" spans="1:2" ht="15.75">
      <c r="A81" s="43"/>
      <c r="B81" s="44"/>
    </row>
    <row r="82" spans="1:2" ht="15.75">
      <c r="A82" s="43"/>
      <c r="B82" s="44"/>
    </row>
    <row r="83" spans="1:2" ht="15.75">
      <c r="A83" s="43"/>
      <c r="B83" s="4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Kristiansen</dc:creator>
  <cp:keywords/>
  <dc:description/>
  <cp:lastModifiedBy>Joar Nybo</cp:lastModifiedBy>
  <cp:lastPrinted>2008-09-11T13:58:33Z</cp:lastPrinted>
  <dcterms:created xsi:type="dcterms:W3CDTF">2008-09-10T12:55:15Z</dcterms:created>
  <dcterms:modified xsi:type="dcterms:W3CDTF">2008-11-28T11:44:11Z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