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8370" activeTab="0"/>
  </bookViews>
  <sheets>
    <sheet name="Indra" sheetId="1" r:id="rId1"/>
    <sheet name="Hoja2" sheetId="2" r:id="rId2"/>
    <sheet name="Hoja3" sheetId="3" r:id="rId3"/>
  </sheets>
  <externalReferences>
    <externalReference r:id="rId6"/>
  </externalReferences>
  <definedNames>
    <definedName name="Cambio">'[1]Constantes'!$G$8</definedName>
    <definedName name="Margen_SSV">'[1]SSA_V_Calc'!$D$57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<sst xmlns="http://schemas.openxmlformats.org/spreadsheetml/2006/main" count="50" uniqueCount="48">
  <si>
    <t xml:space="preserve">SSA--V Appendix4 </t>
  </si>
  <si>
    <t>New specification</t>
  </si>
  <si>
    <t>Yellow=put in price</t>
  </si>
  <si>
    <t>All pricing of services shall be based on full implementation in all 430 municipalities in Norway and in 2010 kr. Prices will be adjusted by KPI every year from 1/1-2011
(NOK)</t>
  </si>
  <si>
    <t>Period offered</t>
  </si>
  <si>
    <t>Yearly price Administrative Election module
(NOK)</t>
  </si>
  <si>
    <t>Yearly price E-counting module 
(NOK)</t>
  </si>
  <si>
    <t>Yearly price E-voting module 
 (NOK)</t>
  </si>
  <si>
    <t>Sum all 3 systems</t>
  </si>
  <si>
    <t>Sum all 3 systems adjusted for probability of purchase</t>
  </si>
  <si>
    <t>Prices used for evaluation (added to SSA-U prices)  - Full implementation in 430 municipalities</t>
  </si>
  <si>
    <t>Probability of purchase</t>
  </si>
  <si>
    <t>Feb 2012-Jan 2013</t>
  </si>
  <si>
    <t>Feb 2013-Jan 2014</t>
  </si>
  <si>
    <t>Feb 2014-Jan 2015</t>
  </si>
  <si>
    <t>Feb 2015-Jan 2016</t>
  </si>
  <si>
    <t>Feb 2016-Jan 2017</t>
  </si>
  <si>
    <t>Feb 2017-Jan 2018</t>
  </si>
  <si>
    <t>6 years total</t>
  </si>
  <si>
    <t>Support services</t>
  </si>
  <si>
    <r>
      <rPr>
        <b/>
        <sz val="11"/>
        <color indexed="8"/>
        <rFont val="Times"/>
        <family val="1"/>
      </rPr>
      <t>Super-users in municipalities:</t>
    </r>
    <r>
      <rPr>
        <sz val="11"/>
        <color indexed="8"/>
        <rFont val="Times"/>
        <family val="1"/>
      </rPr>
      <t xml:space="preserve">
Support from super-users 
is organised internally in each community </t>
    </r>
  </si>
  <si>
    <t>Shall not be included</t>
  </si>
  <si>
    <t>N/A</t>
  </si>
  <si>
    <r>
      <rPr>
        <b/>
        <sz val="11"/>
        <color indexed="8"/>
        <rFont val="Times"/>
        <family val="1"/>
      </rPr>
      <t xml:space="preserve">2. line Telephone and-mail support </t>
    </r>
    <r>
      <rPr>
        <sz val="11"/>
        <color indexed="10"/>
        <rFont val="Times"/>
        <family val="1"/>
      </rPr>
      <t xml:space="preserve"> </t>
    </r>
    <r>
      <rPr>
        <sz val="11"/>
        <color indexed="8"/>
        <rFont val="Times"/>
        <family val="1"/>
      </rPr>
      <t xml:space="preserve">
Serving central election administration</t>
    </r>
  </si>
  <si>
    <t xml:space="preserve">08:00 - 16:00 Monday-Friday. Working days all years </t>
  </si>
  <si>
    <r>
      <rPr>
        <b/>
        <sz val="11"/>
        <color indexed="8"/>
        <rFont val="Times"/>
        <family val="0"/>
      </rPr>
      <t xml:space="preserve">1. line Telephone and e-mail support 
</t>
    </r>
    <r>
      <rPr>
        <sz val="11"/>
        <color indexed="8"/>
        <rFont val="Times"/>
        <family val="1"/>
      </rPr>
      <t>serving key personnel in all 430 municipalities</t>
    </r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</si>
  <si>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1.january - 30.sept
 08:00 - 16:00 Monday-Friday</t>
    </r>
  </si>
  <si>
    <r>
      <rPr>
        <b/>
        <sz val="11"/>
        <color indexed="8"/>
        <rFont val="Times"/>
        <family val="1"/>
      </rPr>
      <t>Extended 1. li</t>
    </r>
    <r>
      <rPr>
        <b/>
        <sz val="11"/>
        <color indexed="8"/>
        <rFont val="Times"/>
        <family val="0"/>
      </rPr>
      <t>ne e-voting / pre-voting ("Early voting")</t>
    </r>
    <r>
      <rPr>
        <sz val="11"/>
        <color indexed="8"/>
        <rFont val="Times"/>
        <family val="1"/>
      </rPr>
      <t xml:space="preserve">
Telephone and e-mail support serving key personnel in all 430 municipalities</t>
    </r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</si>
  <si>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1.july - 10.aug
 Support::
08:00 - 16:00 Monday-Friday
</t>
    </r>
    <r>
      <rPr>
        <sz val="11"/>
        <rFont val="Times"/>
        <family val="0"/>
      </rPr>
      <t>Emergency error reporting: 24/7</t>
    </r>
  </si>
  <si>
    <r>
      <rPr>
        <b/>
        <sz val="11"/>
        <color indexed="8"/>
        <rFont val="Times"/>
        <family val="1"/>
      </rPr>
      <t>Extended 1. line</t>
    </r>
    <r>
      <rPr>
        <sz val="11"/>
        <color indexed="8"/>
        <rFont val="Times"/>
        <family val="1"/>
      </rPr>
      <t xml:space="preserve"> </t>
    </r>
    <r>
      <rPr>
        <b/>
        <sz val="11"/>
        <color indexed="8"/>
        <rFont val="Times"/>
        <family val="1"/>
      </rPr>
      <t xml:space="preserve">e-voting / pre-voting
("Advance voting")
</t>
    </r>
    <r>
      <rPr>
        <sz val="11"/>
        <color indexed="8"/>
        <rFont val="Times"/>
        <family val="1"/>
      </rPr>
      <t>Telephone and e-mail support serving key personnel in all 430 municipalities</t>
    </r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</si>
  <si>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10.august - election day
 Support::
07:00 - 20:00 Monday-Saturday
Emergency error reporting: 24/7</t>
    </r>
  </si>
  <si>
    <r>
      <rPr>
        <b/>
        <sz val="11"/>
        <color indexed="8"/>
        <rFont val="Times"/>
        <family val="0"/>
      </rPr>
      <t>Extended 1.line Election Day(s) + 4 following days</t>
    </r>
    <r>
      <rPr>
        <sz val="11"/>
        <color indexed="8"/>
        <rFont val="Times"/>
        <family val="1"/>
      </rPr>
      <t xml:space="preserve">
Telephone and e-mail support serving key personnel in all 430 municipalities</t>
    </r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</si>
  <si>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1st election day  - 4 days after election day
Support 24/7</t>
    </r>
  </si>
  <si>
    <r>
      <rPr>
        <b/>
        <sz val="11"/>
        <color indexed="8"/>
        <rFont val="Times"/>
        <family val="1"/>
      </rPr>
      <t>Extended 1. line scan centre + setup polling stations.</t>
    </r>
    <r>
      <rPr>
        <sz val="11"/>
        <color indexed="8"/>
        <rFont val="Times"/>
        <family val="1"/>
      </rPr>
      <t xml:space="preserve"> 
Telephone and e-mail support serving key personnel in all 430 municipalities</t>
    </r>
  </si>
  <si>
    <r>
      <rPr>
        <b/>
        <sz val="11"/>
        <color indexed="8"/>
        <rFont val="Times"/>
        <family val="1"/>
      </rPr>
      <t>In election years only:</t>
    </r>
    <r>
      <rPr>
        <sz val="11"/>
        <color indexed="8"/>
        <rFont val="Times"/>
        <family val="1"/>
      </rPr>
      <t xml:space="preserve">
4 weeks before election day - 30.sept
Support::
08:00 - 16:00 workdays
Emergency error reporting: 24/7</t>
    </r>
  </si>
  <si>
    <t>Application management</t>
  </si>
  <si>
    <r>
      <t xml:space="preserve">New major versions of system. 
</t>
    </r>
    <r>
      <rPr>
        <sz val="11"/>
        <color indexed="8"/>
        <rFont val="Times"/>
        <family val="1"/>
      </rPr>
      <t>Based on major new versions of basic software and new functionality developed for contractor or other customer</t>
    </r>
  </si>
  <si>
    <t>Every 2. year</t>
  </si>
  <si>
    <t xml:space="preserve">Application management:
Maintenance, error correction and new versions based on minor releases of basic software </t>
  </si>
  <si>
    <t>Delivered according to maintenance plan. Error corrections Workdays 08:00 - 16:00</t>
  </si>
  <si>
    <t>Extended preparedness: election administration</t>
  </si>
  <si>
    <t>In election years only:
during the election period 1.january-30. September. 
24/7 emergency in addition to normal maintenance/application management  8:00-16:00</t>
  </si>
  <si>
    <t>Extended preparedness:
e-counting</t>
  </si>
  <si>
    <t>In election years only:
4 weeks before election day - 30.sept. 
24/7 emergency in addition to normal maintenance/application management  8:00-16:00</t>
  </si>
  <si>
    <t>Extended preparedness:
 e-voting</t>
  </si>
  <si>
    <t>In election years only:
during the election period 1.july - 4 days after election day
24/7 emergency in addition to normal maintenance/application management  8:00-16:00</t>
  </si>
  <si>
    <t>Total 6 years</t>
  </si>
  <si>
    <t>This total will be added to SSA-U total for evaluation of cost in the evaluation model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</si>
</sst>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kr-414]\ * #,##0_ ;_ [$kr-414]\ * \-#,##0_ ;_ [$kr-414]\ * &quot;-&quot;??_ ;_ @_ "/>
  </numFmts>
  <fonts count="45">
    <font>
      <sz val="10"/>
      <name val="Arial"/>
      <family val="0"/>
    </font>
    <font>
      <b/>
      <sz val="16"/>
      <color indexed="8"/>
      <name val="Times"/>
      <family val="1"/>
    </font>
    <font>
      <b/>
      <sz val="14"/>
      <color indexed="8"/>
      <name val="Times"/>
      <family val="1"/>
    </font>
    <font>
      <sz val="10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3"/>
      <color indexed="8"/>
      <name val="Times"/>
      <family val="1"/>
    </font>
    <font>
      <sz val="11"/>
      <color indexed="8"/>
      <name val="Calibri"/>
      <family val="2"/>
    </font>
    <font>
      <sz val="11"/>
      <color indexed="10"/>
      <name val="Times"/>
      <family val="1"/>
    </font>
    <font>
      <sz val="11"/>
      <name val="Times"/>
      <family val="0"/>
    </font>
    <font>
      <b/>
      <sz val="10"/>
      <name val="Times"/>
      <family val="1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3" applyNumberFormat="0" applyAlignment="0" applyProtection="0"/>
    <xf numFmtId="0" fontId="0" fillId="26" borderId="4" applyNumberFormat="0" applyFont="0" applyAlignment="0" applyProtection="0"/>
    <xf numFmtId="0" fontId="37" fillId="27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1" borderId="9" applyNumberFormat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4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6" fillId="35" borderId="12" xfId="15" applyFont="1" applyFill="1" applyBorder="1" applyAlignment="1">
      <alignment horizontal="left" vertical="top"/>
    </xf>
    <xf numFmtId="0" fontId="4" fillId="35" borderId="13" xfId="15" applyFont="1" applyFill="1" applyBorder="1" applyAlignment="1">
      <alignment wrapText="1"/>
    </xf>
    <xf numFmtId="0" fontId="4" fillId="35" borderId="10" xfId="15" applyFont="1" applyFill="1" applyBorder="1" applyAlignment="1">
      <alignment/>
    </xf>
    <xf numFmtId="0" fontId="5" fillId="35" borderId="14" xfId="0" applyFont="1" applyFill="1" applyBorder="1" applyAlignment="1">
      <alignment vertical="top" wrapText="1"/>
    </xf>
    <xf numFmtId="0" fontId="5" fillId="35" borderId="15" xfId="0" applyFont="1" applyFill="1" applyBorder="1" applyAlignment="1">
      <alignment vertical="top" wrapText="1"/>
    </xf>
    <xf numFmtId="9" fontId="5" fillId="35" borderId="16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/>
    </xf>
    <xf numFmtId="9" fontId="5" fillId="35" borderId="17" xfId="0" applyNumberFormat="1" applyFont="1" applyFill="1" applyBorder="1" applyAlignment="1">
      <alignment horizontal="center" vertical="top" wrapText="1"/>
    </xf>
    <xf numFmtId="0" fontId="4" fillId="35" borderId="12" xfId="15" applyFont="1" applyFill="1" applyBorder="1" applyAlignment="1">
      <alignment wrapText="1"/>
    </xf>
    <xf numFmtId="0" fontId="5" fillId="35" borderId="10" xfId="15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72" fontId="5" fillId="0" borderId="17" xfId="59" applyNumberFormat="1" applyFont="1" applyBorder="1" applyAlignment="1">
      <alignment horizontal="center" vertical="top" wrapText="1"/>
    </xf>
    <xf numFmtId="172" fontId="3" fillId="0" borderId="18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72" fontId="3" fillId="0" borderId="23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26" xfId="0" applyNumberFormat="1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172" fontId="4" fillId="34" borderId="17" xfId="59" applyNumberFormat="1" applyFont="1" applyFill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172" fontId="5" fillId="0" borderId="31" xfId="59" applyNumberFormat="1" applyFont="1" applyBorder="1" applyAlignment="1">
      <alignment horizontal="center" vertical="top" wrapText="1"/>
    </xf>
    <xf numFmtId="172" fontId="3" fillId="0" borderId="32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0" fontId="2" fillId="35" borderId="22" xfId="0" applyFont="1" applyFill="1" applyBorder="1" applyAlignment="1">
      <alignment vertical="top" wrapText="1"/>
    </xf>
    <xf numFmtId="172" fontId="5" fillId="35" borderId="16" xfId="59" applyNumberFormat="1" applyFont="1" applyFill="1" applyBorder="1" applyAlignment="1">
      <alignment horizontal="center" vertical="top" wrapText="1"/>
    </xf>
    <xf numFmtId="172" fontId="3" fillId="35" borderId="29" xfId="0" applyNumberFormat="1" applyFont="1" applyFill="1" applyBorder="1" applyAlignment="1">
      <alignment/>
    </xf>
    <xf numFmtId="172" fontId="3" fillId="35" borderId="0" xfId="0" applyNumberFormat="1" applyFont="1" applyFill="1" applyBorder="1" applyAlignment="1">
      <alignment/>
    </xf>
    <xf numFmtId="172" fontId="3" fillId="35" borderId="30" xfId="0" applyNumberFormat="1" applyFont="1" applyFill="1" applyBorder="1" applyAlignment="1">
      <alignment/>
    </xf>
    <xf numFmtId="0" fontId="5" fillId="0" borderId="36" xfId="0" applyFont="1" applyBorder="1" applyAlignment="1">
      <alignment vertical="top" wrapText="1"/>
    </xf>
    <xf numFmtId="172" fontId="4" fillId="0" borderId="17" xfId="59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72" fontId="3" fillId="0" borderId="37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10" fillId="0" borderId="36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0" fontId="11" fillId="0" borderId="0" xfId="0" applyFont="1" applyAlignment="1">
      <alignment/>
    </xf>
  </cellXfs>
  <cellStyles count="48">
    <cellStyle name="Normal" xfId="0"/>
    <cellStyle name="20% - Accent1" xfId="15"/>
    <cellStyle name="20% - uthevingsfarge 1" xfId="16"/>
    <cellStyle name="20% - uthevingsfarge 2" xfId="17"/>
    <cellStyle name="20% - uthevingsfarge 3" xfId="18"/>
    <cellStyle name="20% - uthevingsfarge 4" xfId="19"/>
    <cellStyle name="20% - uthevingsfarge 5" xfId="20"/>
    <cellStyle name="20% - uthevingsfarge 6" xfId="21"/>
    <cellStyle name="40% - uthevingsfarge 1" xfId="22"/>
    <cellStyle name="40% - uthevingsfarge 2" xfId="23"/>
    <cellStyle name="40% - uthevingsfarge 3" xfId="24"/>
    <cellStyle name="40% - uthevingsfarge 4" xfId="25"/>
    <cellStyle name="40% - uthevingsfarge 5" xfId="26"/>
    <cellStyle name="40% - uthevingsfarge 6" xfId="27"/>
    <cellStyle name="60% - uthevingsfarge 1" xfId="28"/>
    <cellStyle name="60% - uthevingsfarge 2" xfId="29"/>
    <cellStyle name="60% - uthevingsfarge 3" xfId="30"/>
    <cellStyle name="60% - uthevingsfarge 4" xfId="31"/>
    <cellStyle name="60% - uthevingsfarge 5" xfId="32"/>
    <cellStyle name="60% - uthevingsfarge 6" xfId="33"/>
    <cellStyle name="Beregning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valg2011.no/tender/Indra/Deadline%205/Indra%20Final%20Tender%20Unzipped/SSA-V%20Documents/3.%20Send%20out%205%20Valoraci&#243;n_incluye%20SS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7 Total price (kor)"/>
      <sheetName val="Appendix 7 Total price (€)"/>
      <sheetName val="TOTAL"/>
      <sheetName val="Costes MOD"/>
      <sheetName val="Materiales"/>
      <sheetName val="Constantes"/>
      <sheetName val="Hard&amp;Soft"/>
      <sheetName val="SSA_V_Calc"/>
      <sheetName val="SSA_V_Cost_€"/>
      <sheetName val="SSA_V Prices"/>
    </sheetNames>
    <sheetDataSet>
      <sheetData sheetId="5">
        <row r="8">
          <cell r="G8">
            <v>8.3155</v>
          </cell>
        </row>
      </sheetData>
      <sheetData sheetId="7">
        <row r="57">
          <cell r="D57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40.00390625" style="4" customWidth="1"/>
    <col min="2" max="2" width="36.8515625" style="4" customWidth="1"/>
    <col min="3" max="3" width="22.140625" style="4" customWidth="1"/>
    <col min="4" max="4" width="23.57421875" style="4" customWidth="1"/>
    <col min="5" max="5" width="18.7109375" style="4" customWidth="1"/>
    <col min="6" max="6" width="19.00390625" style="4" customWidth="1"/>
    <col min="7" max="7" width="17.00390625" style="4" customWidth="1"/>
    <col min="8" max="8" width="11.421875" style="4" customWidth="1"/>
    <col min="9" max="15" width="15.28125" style="3" customWidth="1"/>
    <col min="16" max="16384" width="11.421875" style="4" customWidth="1"/>
  </cols>
  <sheetData>
    <row r="1" spans="1:7" ht="20.25">
      <c r="A1" s="1" t="s">
        <v>0</v>
      </c>
      <c r="B1" s="2"/>
      <c r="C1" s="3"/>
      <c r="D1" s="3"/>
      <c r="E1" s="3"/>
      <c r="F1" s="3"/>
      <c r="G1" s="3"/>
    </row>
    <row r="2" spans="1:7" ht="15.75" thickBot="1">
      <c r="A2" s="5" t="s">
        <v>1</v>
      </c>
      <c r="B2" s="6" t="s">
        <v>2</v>
      </c>
      <c r="C2" s="3"/>
      <c r="D2" s="3"/>
      <c r="E2" s="3"/>
      <c r="F2" s="3"/>
      <c r="G2" s="3"/>
    </row>
    <row r="3" spans="1:15" ht="86.25" thickBot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I3" s="11" t="s">
        <v>10</v>
      </c>
      <c r="J3" s="12"/>
      <c r="K3" s="12"/>
      <c r="L3" s="12"/>
      <c r="M3" s="12"/>
      <c r="N3" s="12"/>
      <c r="O3" s="13"/>
    </row>
    <row r="4" spans="1:15" ht="30.75" thickBot="1">
      <c r="A4" s="14"/>
      <c r="B4" s="15" t="s">
        <v>11</v>
      </c>
      <c r="C4" s="16">
        <v>0.95</v>
      </c>
      <c r="D4" s="16">
        <v>0.8</v>
      </c>
      <c r="E4" s="16">
        <v>0.7</v>
      </c>
      <c r="F4" s="17"/>
      <c r="G4" s="18"/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20" t="s">
        <v>18</v>
      </c>
    </row>
    <row r="5" spans="1:15" ht="21" thickBot="1">
      <c r="A5" s="21" t="s">
        <v>19</v>
      </c>
      <c r="B5" s="22"/>
      <c r="C5" s="23">
        <f>SUM(C6:C12)</f>
        <v>2453647.1685719914</v>
      </c>
      <c r="D5" s="23">
        <f>SUM(D6:D12)</f>
        <v>600308.8257903275</v>
      </c>
      <c r="E5" s="23">
        <f>SUM(E6:E12)</f>
        <v>1482245.7738700132</v>
      </c>
      <c r="F5" s="23">
        <f>SUM(C5:E5)</f>
        <v>4536201.768232333</v>
      </c>
      <c r="G5" s="23"/>
      <c r="I5" s="24"/>
      <c r="J5" s="25"/>
      <c r="K5" s="25"/>
      <c r="L5" s="25"/>
      <c r="M5" s="25"/>
      <c r="N5" s="26"/>
      <c r="O5" s="27"/>
    </row>
    <row r="6" spans="1:15" ht="45.75" thickBot="1">
      <c r="A6" s="28" t="s">
        <v>20</v>
      </c>
      <c r="B6" s="29" t="s">
        <v>21</v>
      </c>
      <c r="C6" s="23" t="s">
        <v>22</v>
      </c>
      <c r="D6" s="23" t="s">
        <v>22</v>
      </c>
      <c r="E6" s="23" t="s">
        <v>22</v>
      </c>
      <c r="F6" s="23">
        <f aca="true" t="shared" si="0" ref="F6:F12">SUM(C6:E6)</f>
        <v>0</v>
      </c>
      <c r="G6" s="23"/>
      <c r="I6" s="30"/>
      <c r="J6" s="31"/>
      <c r="K6" s="31"/>
      <c r="L6" s="31"/>
      <c r="M6" s="31"/>
      <c r="N6" s="32"/>
      <c r="O6" s="33"/>
    </row>
    <row r="7" spans="1:15" ht="30.75" thickBot="1">
      <c r="A7" s="34" t="s">
        <v>23</v>
      </c>
      <c r="B7" s="35" t="s">
        <v>24</v>
      </c>
      <c r="C7" s="36">
        <v>1072819.1079173842</v>
      </c>
      <c r="D7" s="36">
        <v>325667.70599911315</v>
      </c>
      <c r="E7" s="36">
        <v>736190.4543058557</v>
      </c>
      <c r="F7" s="23">
        <f t="shared" si="0"/>
        <v>2134677.268222353</v>
      </c>
      <c r="G7" s="23">
        <f aca="true" t="shared" si="1" ref="G7:G12">C7*C$4+D7*D$4+E7*E$4</f>
        <v>1795045.6353349043</v>
      </c>
      <c r="I7" s="30">
        <f aca="true" t="shared" si="2" ref="I7:N7">$G7</f>
        <v>1795045.6353349043</v>
      </c>
      <c r="J7" s="31">
        <f t="shared" si="2"/>
        <v>1795045.6353349043</v>
      </c>
      <c r="K7" s="31">
        <f t="shared" si="2"/>
        <v>1795045.6353349043</v>
      </c>
      <c r="L7" s="31">
        <f t="shared" si="2"/>
        <v>1795045.6353349043</v>
      </c>
      <c r="M7" s="31">
        <f t="shared" si="2"/>
        <v>1795045.6353349043</v>
      </c>
      <c r="N7" s="32">
        <f t="shared" si="2"/>
        <v>1795045.6353349043</v>
      </c>
      <c r="O7" s="33">
        <f aca="true" t="shared" si="3" ref="O7:O12">SUM(I7:N7)</f>
        <v>10770273.812009428</v>
      </c>
    </row>
    <row r="8" spans="1:15" ht="45.75" thickBot="1">
      <c r="A8" s="37" t="s">
        <v>25</v>
      </c>
      <c r="B8" s="38" t="s">
        <v>26</v>
      </c>
      <c r="C8" s="36">
        <v>532972.9064450805</v>
      </c>
      <c r="D8" s="36">
        <v>161790.61551075184</v>
      </c>
      <c r="E8" s="36">
        <v>365736.9292109324</v>
      </c>
      <c r="F8" s="23">
        <f t="shared" si="0"/>
        <v>1060500.4511667648</v>
      </c>
      <c r="G8" s="23">
        <f t="shared" si="1"/>
        <v>891772.6039790806</v>
      </c>
      <c r="I8" s="30"/>
      <c r="J8" s="31">
        <f>$G8</f>
        <v>891772.6039790806</v>
      </c>
      <c r="K8" s="31"/>
      <c r="L8" s="31">
        <f>$G8</f>
        <v>891772.6039790806</v>
      </c>
      <c r="M8" s="31"/>
      <c r="N8" s="32">
        <f>$G8</f>
        <v>891772.6039790806</v>
      </c>
      <c r="O8" s="33">
        <f t="shared" si="3"/>
        <v>2675317.811937242</v>
      </c>
    </row>
    <row r="9" spans="1:15" ht="75.75" thickBot="1">
      <c r="A9" s="39" t="s">
        <v>27</v>
      </c>
      <c r="B9" s="38" t="s">
        <v>28</v>
      </c>
      <c r="C9" s="36">
        <v>207693.3409440509</v>
      </c>
      <c r="D9" s="23"/>
      <c r="E9" s="36">
        <v>142523.42626775478</v>
      </c>
      <c r="F9" s="23">
        <f t="shared" si="0"/>
        <v>350216.7672118057</v>
      </c>
      <c r="G9" s="23">
        <f t="shared" si="1"/>
        <v>297075.0722842767</v>
      </c>
      <c r="I9" s="30"/>
      <c r="J9" s="31">
        <f>$G9</f>
        <v>297075.0722842767</v>
      </c>
      <c r="K9" s="31"/>
      <c r="L9" s="31">
        <f>$G9</f>
        <v>297075.0722842767</v>
      </c>
      <c r="M9" s="31"/>
      <c r="N9" s="32">
        <f>$G9</f>
        <v>297075.0722842767</v>
      </c>
      <c r="O9" s="33">
        <f t="shared" si="3"/>
        <v>891225.2168528301</v>
      </c>
    </row>
    <row r="10" spans="1:15" ht="75.75" thickBot="1">
      <c r="A10" s="39" t="s">
        <v>29</v>
      </c>
      <c r="B10" s="38" t="s">
        <v>30</v>
      </c>
      <c r="C10" s="36">
        <v>268408.105114498</v>
      </c>
      <c r="D10" s="40"/>
      <c r="E10" s="36">
        <v>184187.14150907245</v>
      </c>
      <c r="F10" s="40">
        <f t="shared" si="0"/>
        <v>452595.24662357045</v>
      </c>
      <c r="G10" s="40">
        <f t="shared" si="1"/>
        <v>383918.6989151238</v>
      </c>
      <c r="I10" s="30"/>
      <c r="J10" s="31">
        <f>$G10</f>
        <v>383918.6989151238</v>
      </c>
      <c r="K10" s="31"/>
      <c r="L10" s="31">
        <f>$G10</f>
        <v>383918.6989151238</v>
      </c>
      <c r="M10" s="31"/>
      <c r="N10" s="32">
        <f>$G10</f>
        <v>383918.6989151238</v>
      </c>
      <c r="O10" s="33">
        <f t="shared" si="3"/>
        <v>1151756.0967453714</v>
      </c>
    </row>
    <row r="11" spans="1:15" ht="60.75" thickBot="1">
      <c r="A11" s="37" t="s">
        <v>31</v>
      </c>
      <c r="B11" s="38" t="s">
        <v>32</v>
      </c>
      <c r="C11" s="36">
        <v>78120.40492705327</v>
      </c>
      <c r="D11" s="36">
        <v>23714.429465842844</v>
      </c>
      <c r="E11" s="36">
        <v>53607.82257639802</v>
      </c>
      <c r="F11" s="40">
        <f t="shared" si="0"/>
        <v>155442.65696929413</v>
      </c>
      <c r="G11" s="40">
        <f t="shared" si="1"/>
        <v>130711.4040568535</v>
      </c>
      <c r="I11" s="41"/>
      <c r="J11" s="31">
        <f>$G11</f>
        <v>130711.4040568535</v>
      </c>
      <c r="K11" s="31"/>
      <c r="L11" s="31">
        <f>$G11</f>
        <v>130711.4040568535</v>
      </c>
      <c r="M11" s="31"/>
      <c r="N11" s="32">
        <f>$G11</f>
        <v>130711.4040568535</v>
      </c>
      <c r="O11" s="33">
        <f t="shared" si="3"/>
        <v>392134.2121705605</v>
      </c>
    </row>
    <row r="12" spans="1:15" ht="75.75" thickBot="1">
      <c r="A12" s="39" t="s">
        <v>33</v>
      </c>
      <c r="B12" s="38" t="s">
        <v>34</v>
      </c>
      <c r="C12" s="36">
        <v>293633.30322392465</v>
      </c>
      <c r="D12" s="36">
        <v>89136.0748146197</v>
      </c>
      <c r="E12" s="40"/>
      <c r="F12" s="40">
        <f t="shared" si="0"/>
        <v>382769.3780385443</v>
      </c>
      <c r="G12" s="40">
        <f t="shared" si="1"/>
        <v>350260.49791442417</v>
      </c>
      <c r="I12" s="42"/>
      <c r="J12" s="43">
        <f>$G12</f>
        <v>350260.49791442417</v>
      </c>
      <c r="K12" s="43"/>
      <c r="L12" s="43">
        <f>$G12</f>
        <v>350260.49791442417</v>
      </c>
      <c r="M12" s="43"/>
      <c r="N12" s="44">
        <f>$G12</f>
        <v>350260.49791442417</v>
      </c>
      <c r="O12" s="33">
        <f t="shared" si="3"/>
        <v>1050781.4937432725</v>
      </c>
    </row>
    <row r="13" spans="1:15" ht="19.5" thickBot="1">
      <c r="A13" s="45" t="s">
        <v>35</v>
      </c>
      <c r="B13" s="15"/>
      <c r="C13" s="46">
        <f>SUM(C14:C18)</f>
        <v>7519923.210545618</v>
      </c>
      <c r="D13" s="46">
        <f>SUM(D14:D18)</f>
        <v>1837997.3069484676</v>
      </c>
      <c r="E13" s="46">
        <f>SUM(E14:E18)</f>
        <v>3250868.2838995294</v>
      </c>
      <c r="F13" s="46">
        <f aca="true" t="shared" si="4" ref="F13:F18">SUM(C13:E13)</f>
        <v>12608788.801393615</v>
      </c>
      <c r="G13" s="46"/>
      <c r="I13" s="47"/>
      <c r="J13" s="48"/>
      <c r="K13" s="48"/>
      <c r="L13" s="48"/>
      <c r="M13" s="48"/>
      <c r="N13" s="48"/>
      <c r="O13" s="49"/>
    </row>
    <row r="14" spans="1:15" ht="60" thickBot="1">
      <c r="A14" s="50" t="s">
        <v>36</v>
      </c>
      <c r="B14" s="22" t="s">
        <v>37</v>
      </c>
      <c r="C14" s="36">
        <v>0</v>
      </c>
      <c r="D14" s="36">
        <v>0</v>
      </c>
      <c r="E14" s="36">
        <v>0</v>
      </c>
      <c r="F14" s="51">
        <f t="shared" si="4"/>
        <v>0</v>
      </c>
      <c r="G14" s="51">
        <f>C14*C$4+D14*D$4+E14*E$4</f>
        <v>0</v>
      </c>
      <c r="I14" s="24"/>
      <c r="J14" s="25">
        <f>$G14</f>
        <v>0</v>
      </c>
      <c r="K14" s="25"/>
      <c r="L14" s="25">
        <f>$G14</f>
        <v>0</v>
      </c>
      <c r="M14" s="25"/>
      <c r="N14" s="26">
        <f>$G14</f>
        <v>0</v>
      </c>
      <c r="O14" s="27">
        <f>SUM(I14:N14)</f>
        <v>0</v>
      </c>
    </row>
    <row r="15" spans="1:15" ht="60.75" thickBot="1">
      <c r="A15" s="52" t="s">
        <v>38</v>
      </c>
      <c r="B15" s="53" t="s">
        <v>39</v>
      </c>
      <c r="C15" s="36">
        <v>967663.7084615837</v>
      </c>
      <c r="D15" s="36">
        <v>293746.46460673085</v>
      </c>
      <c r="E15" s="36">
        <v>664030.6645269798</v>
      </c>
      <c r="F15" s="51">
        <f t="shared" si="4"/>
        <v>1925440.8375952942</v>
      </c>
      <c r="G15" s="51">
        <f>C15*C$4+D15*D$4+E15*E$4</f>
        <v>1619099.1598927751</v>
      </c>
      <c r="I15" s="30">
        <f>$G15</f>
        <v>1619099.1598927751</v>
      </c>
      <c r="J15" s="31">
        <f>$G15</f>
        <v>1619099.1598927751</v>
      </c>
      <c r="K15" s="31">
        <f>$G15</f>
        <v>1619099.1598927751</v>
      </c>
      <c r="L15" s="31">
        <f>$G15</f>
        <v>1619099.1598927751</v>
      </c>
      <c r="M15" s="31">
        <f>$G15</f>
        <v>1619099.1598927751</v>
      </c>
      <c r="N15" s="32">
        <f>$G15</f>
        <v>1619099.1598927751</v>
      </c>
      <c r="O15" s="33">
        <f>SUM(I15:N15)</f>
        <v>9714594.95935665</v>
      </c>
    </row>
    <row r="16" spans="1:15" ht="105.75" thickBot="1">
      <c r="A16" s="50" t="s">
        <v>40</v>
      </c>
      <c r="B16" s="53" t="s">
        <v>41</v>
      </c>
      <c r="C16" s="36">
        <v>6552259.5020840345</v>
      </c>
      <c r="D16" s="23"/>
      <c r="E16" s="23"/>
      <c r="F16" s="51">
        <f t="shared" si="4"/>
        <v>6552259.5020840345</v>
      </c>
      <c r="G16" s="51">
        <f>C16*C$4+D16*D$4+E16*E$4</f>
        <v>6224646.526979833</v>
      </c>
      <c r="I16" s="30"/>
      <c r="J16" s="31">
        <f>$G16</f>
        <v>6224646.526979833</v>
      </c>
      <c r="K16" s="31"/>
      <c r="L16" s="31">
        <f>$G16</f>
        <v>6224646.526979833</v>
      </c>
      <c r="M16" s="31"/>
      <c r="N16" s="32">
        <f>$G16</f>
        <v>6224646.526979833</v>
      </c>
      <c r="O16" s="33">
        <f>SUM(I16:N16)</f>
        <v>18673939.580939498</v>
      </c>
    </row>
    <row r="17" spans="1:15" ht="90.75" thickBot="1">
      <c r="A17" s="50" t="s">
        <v>42</v>
      </c>
      <c r="B17" s="53" t="s">
        <v>43</v>
      </c>
      <c r="C17" s="23"/>
      <c r="D17" s="36">
        <v>1544250.8423417367</v>
      </c>
      <c r="E17" s="23"/>
      <c r="F17" s="51">
        <f t="shared" si="4"/>
        <v>1544250.8423417367</v>
      </c>
      <c r="G17" s="51">
        <f>C17*C$4+D17*D$4+E17*E$4</f>
        <v>1235400.6738733894</v>
      </c>
      <c r="I17" s="30"/>
      <c r="J17" s="31">
        <f>$G17</f>
        <v>1235400.6738733894</v>
      </c>
      <c r="K17" s="31"/>
      <c r="L17" s="31">
        <f>$G17</f>
        <v>1235400.6738733894</v>
      </c>
      <c r="M17" s="31"/>
      <c r="N17" s="32">
        <f>$G17</f>
        <v>1235400.6738733894</v>
      </c>
      <c r="O17" s="33">
        <f>SUM(I17:N17)</f>
        <v>3706202.0216201684</v>
      </c>
    </row>
    <row r="18" spans="1:15" ht="105.75" thickBot="1">
      <c r="A18" s="50" t="s">
        <v>44</v>
      </c>
      <c r="B18" s="53" t="s">
        <v>45</v>
      </c>
      <c r="C18" s="23"/>
      <c r="D18" s="23"/>
      <c r="E18" s="36">
        <v>2586837.6193725495</v>
      </c>
      <c r="F18" s="51">
        <f t="shared" si="4"/>
        <v>2586837.6193725495</v>
      </c>
      <c r="G18" s="51">
        <f>C18*C$4+D18*D$4+E18*E$4</f>
        <v>1810786.3335607846</v>
      </c>
      <c r="I18" s="42"/>
      <c r="J18" s="43">
        <f>$G18</f>
        <v>1810786.3335607846</v>
      </c>
      <c r="K18" s="43"/>
      <c r="L18" s="43">
        <f>$G18</f>
        <v>1810786.3335607846</v>
      </c>
      <c r="M18" s="43"/>
      <c r="N18" s="44">
        <f>$G18</f>
        <v>1810786.3335607846</v>
      </c>
      <c r="O18" s="54">
        <f>SUM(I18:N18)</f>
        <v>5432359.000682354</v>
      </c>
    </row>
    <row r="19" spans="9:16" ht="16.5" thickBot="1">
      <c r="I19" s="55"/>
      <c r="J19" s="55"/>
      <c r="K19" s="55"/>
      <c r="L19" s="55"/>
      <c r="M19" s="55"/>
      <c r="N19" s="56" t="s">
        <v>46</v>
      </c>
      <c r="O19" s="57">
        <f>SUM(O6:O18)</f>
        <v>54458584.20605738</v>
      </c>
      <c r="P19" s="58" t="s">
        <v>47</v>
      </c>
    </row>
    <row r="20" spans="9:10" ht="12.75">
      <c r="I20" s="55"/>
      <c r="J20" s="55"/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Ragnhild Indreeide</cp:lastModifiedBy>
  <dcterms:created xsi:type="dcterms:W3CDTF">2009-11-26T19:34:42Z</dcterms:created>
  <dcterms:modified xsi:type="dcterms:W3CDTF">2009-12-16T15:55:59Z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