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0140" windowHeight="583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<sst xmlns="http://schemas.openxmlformats.org/spreadsheetml/2006/main" count="154" uniqueCount="45">
  <si>
    <t>Vedlegg 2</t>
  </si>
  <si>
    <t>Inntekter og utgifter etter</t>
  </si>
  <si>
    <t>kommuneregnskapets definisjoner</t>
  </si>
  <si>
    <t>Tabell 2.1 Hovedtall for drift, investering og finansiering</t>
  </si>
  <si>
    <t>KOMMUNER OG FYLKESKOMMUNER</t>
  </si>
  <si>
    <t>Mill kr og endring i prosent</t>
  </si>
  <si>
    <t xml:space="preserve"> </t>
  </si>
  <si>
    <t>DRIFT</t>
  </si>
  <si>
    <t>1. Driftsinntekter</t>
  </si>
  <si>
    <t>2. Driftsutgifter</t>
  </si>
  <si>
    <t>3. Br dr.res (1-2)</t>
  </si>
  <si>
    <t>4. Nto renteutg</t>
  </si>
  <si>
    <t>5. Nto avdrag</t>
  </si>
  <si>
    <t>5a. Herav netto avsetning</t>
  </si>
  <si>
    <t xml:space="preserve">        avdragsfond</t>
  </si>
  <si>
    <t>6. Nto dr.res (3-4-5)</t>
  </si>
  <si>
    <t>INVESTERINGER</t>
  </si>
  <si>
    <t>7. Brutto invest.utg</t>
  </si>
  <si>
    <t xml:space="preserve">       Herav fast eiendom, inventar og utstyr</t>
  </si>
  <si>
    <t>8. Tilskudd, refusjon,</t>
  </si>
  <si>
    <t xml:space="preserve">     salg fast eiendom</t>
  </si>
  <si>
    <t>FINANSIERING</t>
  </si>
  <si>
    <t>9. Oversk før lån</t>
  </si>
  <si>
    <t xml:space="preserve">    (3-4-7+8)</t>
  </si>
  <si>
    <t>10. Bruk av lån nto</t>
  </si>
  <si>
    <t>11. Nto anskaffelse</t>
  </si>
  <si>
    <t xml:space="preserve">      midler (10+8+6-7+5a)</t>
  </si>
  <si>
    <t>NØKKELTALL</t>
  </si>
  <si>
    <t>Br dr.res i % av innt</t>
  </si>
  <si>
    <t>Renter/avdr i % av innt</t>
  </si>
  <si>
    <t>Nto dr.res i % av innt</t>
  </si>
  <si>
    <t>Br.invest i % av innt</t>
  </si>
  <si>
    <t>Oversk i % av innt</t>
  </si>
  <si>
    <t>Lån i % av br.invest</t>
  </si>
  <si>
    <t>Tabell 2.2 Hovedtall for drift, investering og finansiering</t>
  </si>
  <si>
    <t>KOMMUNENE UTENOM OSLO</t>
  </si>
  <si>
    <t>Tabell 2.3 Hovedtall for drift, investering og finansiering</t>
  </si>
  <si>
    <t>OSLO</t>
  </si>
  <si>
    <t>Tabell 2.4 Hovedtall for drift, investering og finansiering</t>
  </si>
  <si>
    <t>FYLKESKOMMUNENE</t>
  </si>
  <si>
    <t xml:space="preserve">       Herav fast eiend, invent og utstyr</t>
  </si>
  <si>
    <t>96/97</t>
  </si>
  <si>
    <t>97/98</t>
  </si>
  <si>
    <t>98/99</t>
  </si>
  <si>
    <t>99/00</t>
  </si>
</sst>
</file>

<file path=xl/styles.xml><?xml version="1.0" encoding="utf-8"?>
<styleSheet xmlns="http://schemas.openxmlformats.org/spreadsheetml/2006/main">
  <numFmts count="1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0.0"/>
    <numFmt numFmtId="173" formatCode="#,##0.0"/>
  </numFmts>
  <fonts count="10">
    <font>
      <sz val="10"/>
      <name val="Arial"/>
      <family val="0"/>
    </font>
    <font>
      <b/>
      <u val="single"/>
      <sz val="10"/>
      <name val="Arial"/>
      <family val="2"/>
    </font>
    <font>
      <b/>
      <sz val="14"/>
      <name val="Arial"/>
      <family val="2"/>
    </font>
    <font>
      <i/>
      <sz val="10"/>
      <name val="Arial"/>
      <family val="0"/>
    </font>
    <font>
      <b/>
      <i/>
      <sz val="12"/>
      <name val="Arial"/>
      <family val="0"/>
    </font>
    <font>
      <sz val="8.5"/>
      <name val="MS Sans Serif"/>
      <family val="2"/>
    </font>
    <font>
      <sz val="8"/>
      <name val="Arial"/>
      <family val="2"/>
    </font>
    <font>
      <sz val="6"/>
      <name val="Arial"/>
      <family val="2"/>
    </font>
    <font>
      <sz val="10"/>
      <name val="Arial Narrow"/>
      <family val="2"/>
    </font>
    <font>
      <sz val="8"/>
      <name val="Arial Narrow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1" fontId="0" fillId="0" borderId="0" xfId="0" applyNumberFormat="1" applyAlignment="1">
      <alignment/>
    </xf>
    <xf numFmtId="0" fontId="0" fillId="0" borderId="1" xfId="0" applyBorder="1" applyAlignment="1">
      <alignment horizontal="centerContinuous"/>
    </xf>
    <xf numFmtId="0" fontId="0" fillId="0" borderId="0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/>
    </xf>
    <xf numFmtId="0" fontId="5" fillId="0" borderId="0" xfId="0" applyFont="1" applyAlignment="1">
      <alignment/>
    </xf>
    <xf numFmtId="1" fontId="5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1" fontId="6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1" fontId="8" fillId="0" borderId="0" xfId="0" applyNumberFormat="1" applyFont="1" applyAlignment="1">
      <alignment/>
    </xf>
    <xf numFmtId="1" fontId="8" fillId="0" borderId="0" xfId="0" applyNumberFormat="1" applyFont="1" applyAlignment="1">
      <alignment horizontal="center"/>
    </xf>
    <xf numFmtId="172" fontId="0" fillId="0" borderId="0" xfId="0" applyNumberFormat="1" applyAlignment="1">
      <alignment/>
    </xf>
    <xf numFmtId="172" fontId="0" fillId="0" borderId="1" xfId="0" applyNumberFormat="1" applyBorder="1" applyAlignment="1">
      <alignment/>
    </xf>
    <xf numFmtId="0" fontId="4" fillId="0" borderId="0" xfId="0" applyFont="1" applyAlignment="1">
      <alignment/>
    </xf>
    <xf numFmtId="1" fontId="0" fillId="0" borderId="0" xfId="0" applyNumberFormat="1" applyFont="1" applyAlignment="1">
      <alignment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2" xfId="0" applyFill="1" applyBorder="1" applyAlignment="1">
      <alignment/>
    </xf>
    <xf numFmtId="172" fontId="8" fillId="0" borderId="0" xfId="0" applyNumberFormat="1" applyFont="1" applyAlignment="1">
      <alignment/>
    </xf>
    <xf numFmtId="172" fontId="0" fillId="0" borderId="0" xfId="0" applyNumberFormat="1" applyBorder="1" applyAlignment="1">
      <alignment/>
    </xf>
    <xf numFmtId="0" fontId="0" fillId="0" borderId="2" xfId="0" applyFill="1" applyBorder="1" applyAlignment="1">
      <alignment horizontal="right"/>
    </xf>
    <xf numFmtId="0" fontId="0" fillId="0" borderId="3" xfId="0" applyBorder="1" applyAlignment="1">
      <alignment/>
    </xf>
    <xf numFmtId="0" fontId="0" fillId="0" borderId="0" xfId="0" applyBorder="1" applyAlignment="1">
      <alignment horizontal="centerContinuous"/>
    </xf>
    <xf numFmtId="1" fontId="0" fillId="0" borderId="3" xfId="0" applyNumberFormat="1" applyBorder="1" applyAlignment="1">
      <alignment/>
    </xf>
    <xf numFmtId="3" fontId="0" fillId="0" borderId="0" xfId="0" applyNumberFormat="1" applyAlignment="1">
      <alignment/>
    </xf>
    <xf numFmtId="3" fontId="8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73" fontId="0" fillId="0" borderId="0" xfId="0" applyNumberFormat="1" applyAlignment="1">
      <alignment/>
    </xf>
    <xf numFmtId="173" fontId="0" fillId="0" borderId="1" xfId="0" applyNumberFormat="1" applyBorder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5"/>
  <sheetViews>
    <sheetView tabSelected="1" workbookViewId="0" topLeftCell="A193">
      <selection activeCell="L213" sqref="L213"/>
    </sheetView>
  </sheetViews>
  <sheetFormatPr defaultColWidth="11.421875" defaultRowHeight="12.75"/>
  <cols>
    <col min="2" max="2" width="4.8515625" style="0" customWidth="1"/>
    <col min="3" max="3" width="7.140625" style="0" customWidth="1"/>
    <col min="4" max="4" width="7.7109375" style="0" customWidth="1"/>
    <col min="5" max="5" width="7.28125" style="0" customWidth="1"/>
    <col min="6" max="6" width="8.00390625" style="0" customWidth="1"/>
    <col min="7" max="7" width="7.421875" style="0" customWidth="1"/>
    <col min="8" max="8" width="7.57421875" style="0" customWidth="1"/>
    <col min="9" max="9" width="0.42578125" style="0" customWidth="1"/>
    <col min="10" max="11" width="6.00390625" style="0" customWidth="1"/>
    <col min="12" max="12" width="6.28125" style="0" customWidth="1"/>
    <col min="13" max="13" width="6.00390625" style="0" customWidth="1"/>
  </cols>
  <sheetData>
    <row r="1" ht="12.75">
      <c r="A1" s="1" t="s">
        <v>0</v>
      </c>
    </row>
    <row r="2" spans="1:9" ht="18">
      <c r="A2" s="2" t="s">
        <v>1</v>
      </c>
      <c r="B2" s="3"/>
      <c r="C2" s="3"/>
      <c r="D2" s="3"/>
      <c r="E2" s="3"/>
      <c r="F2" s="3"/>
      <c r="G2" s="3"/>
      <c r="H2" s="3"/>
      <c r="I2" s="3"/>
    </row>
    <row r="3" spans="1:9" ht="18">
      <c r="A3" s="2" t="s">
        <v>2</v>
      </c>
      <c r="B3" s="3"/>
      <c r="C3" s="3"/>
      <c r="D3" s="3"/>
      <c r="E3" s="3"/>
      <c r="F3" s="3"/>
      <c r="G3" s="3"/>
      <c r="H3" s="3"/>
      <c r="I3" s="3"/>
    </row>
    <row r="5" spans="1:9" ht="12.75">
      <c r="A5" s="4" t="s">
        <v>3</v>
      </c>
      <c r="B5" s="4"/>
      <c r="C5" s="4"/>
      <c r="F5" s="4"/>
      <c r="G5" s="4"/>
      <c r="H5" s="4"/>
      <c r="I5" s="4"/>
    </row>
    <row r="7" spans="1:9" ht="15">
      <c r="A7" s="4"/>
      <c r="B7" s="5" t="s">
        <v>4</v>
      </c>
      <c r="C7" s="4"/>
      <c r="F7" s="4"/>
      <c r="G7" s="4"/>
      <c r="H7" s="4"/>
      <c r="I7" s="4"/>
    </row>
    <row r="8" ht="12.75">
      <c r="B8" t="s">
        <v>5</v>
      </c>
    </row>
    <row r="9" spans="1:9" ht="12.75">
      <c r="A9" s="6"/>
      <c r="B9" s="6"/>
      <c r="C9" s="6"/>
      <c r="D9" s="6"/>
      <c r="E9" s="6"/>
      <c r="F9" s="6"/>
      <c r="G9" s="6"/>
      <c r="H9" s="6"/>
      <c r="I9" s="24"/>
    </row>
    <row r="10" spans="4:13" ht="12.75">
      <c r="D10" s="3"/>
      <c r="E10" s="3"/>
      <c r="G10" s="7"/>
      <c r="H10" s="7"/>
      <c r="I10" s="31"/>
      <c r="J10" s="29"/>
      <c r="K10" s="29"/>
      <c r="L10" s="29"/>
      <c r="M10" s="29"/>
    </row>
    <row r="11" spans="7:9" ht="12.75">
      <c r="G11" s="7"/>
      <c r="H11" s="7"/>
      <c r="I11" s="7"/>
    </row>
    <row r="12" spans="1:10" ht="12.75">
      <c r="A12" s="6" t="s">
        <v>6</v>
      </c>
      <c r="B12" s="6"/>
      <c r="C12" s="6"/>
      <c r="E12" s="6"/>
      <c r="F12" s="9"/>
      <c r="G12" s="10"/>
      <c r="H12" s="10"/>
      <c r="I12" s="9"/>
      <c r="J12" s="6"/>
    </row>
    <row r="13" spans="1:13" ht="12.75">
      <c r="A13" s="6"/>
      <c r="B13" s="6"/>
      <c r="C13" s="6"/>
      <c r="D13" s="11">
        <v>1996</v>
      </c>
      <c r="E13" s="6">
        <v>1997</v>
      </c>
      <c r="F13" s="11">
        <v>1998</v>
      </c>
      <c r="G13" s="6">
        <v>1999</v>
      </c>
      <c r="H13" s="6">
        <v>2000</v>
      </c>
      <c r="I13" s="24"/>
      <c r="J13" s="10" t="s">
        <v>41</v>
      </c>
      <c r="K13" s="28" t="s">
        <v>42</v>
      </c>
      <c r="L13" s="28" t="s">
        <v>43</v>
      </c>
      <c r="M13" s="28" t="s">
        <v>44</v>
      </c>
    </row>
    <row r="14" ht="12.75">
      <c r="A14" t="s">
        <v>7</v>
      </c>
    </row>
    <row r="16" spans="1:13" ht="12.75">
      <c r="A16" t="s">
        <v>8</v>
      </c>
      <c r="D16" s="32">
        <v>186717.1</v>
      </c>
      <c r="E16" s="32">
        <f aca="true" t="shared" si="0" ref="E16:H17">E66+E120+E176</f>
        <v>199186.3</v>
      </c>
      <c r="F16" s="32">
        <f t="shared" si="0"/>
        <v>212149</v>
      </c>
      <c r="G16" s="32">
        <f t="shared" si="0"/>
        <v>227408</v>
      </c>
      <c r="H16" s="32">
        <f t="shared" si="0"/>
        <v>241237.028</v>
      </c>
      <c r="I16" s="7"/>
      <c r="J16" s="19">
        <f aca="true" t="shared" si="1" ref="J16:M17">(E16-D16)*100/D16</f>
        <v>6.678124285349323</v>
      </c>
      <c r="K16" s="19">
        <f t="shared" si="1"/>
        <v>6.507827094534118</v>
      </c>
      <c r="L16" s="19">
        <f t="shared" si="1"/>
        <v>7.192586342617688</v>
      </c>
      <c r="M16" s="19">
        <f t="shared" si="1"/>
        <v>6.081152817842816</v>
      </c>
    </row>
    <row r="17" spans="1:13" ht="12.75">
      <c r="A17" t="s">
        <v>9</v>
      </c>
      <c r="D17" s="32">
        <v>173492.8</v>
      </c>
      <c r="E17" s="32">
        <f t="shared" si="0"/>
        <v>183865.2</v>
      </c>
      <c r="F17" s="32">
        <f t="shared" si="0"/>
        <v>201027</v>
      </c>
      <c r="G17" s="32">
        <f t="shared" si="0"/>
        <v>218842</v>
      </c>
      <c r="H17" s="32">
        <f t="shared" si="0"/>
        <v>231302.487</v>
      </c>
      <c r="I17" s="7"/>
      <c r="J17" s="19">
        <f t="shared" si="1"/>
        <v>5.978576632574968</v>
      </c>
      <c r="K17" s="19">
        <f t="shared" si="1"/>
        <v>9.333903316125067</v>
      </c>
      <c r="L17" s="19">
        <f t="shared" si="1"/>
        <v>8.861993662542842</v>
      </c>
      <c r="M17" s="19">
        <f t="shared" si="1"/>
        <v>5.6938279672092165</v>
      </c>
    </row>
    <row r="18" spans="4:9" ht="12.75">
      <c r="D18" s="32" t="s">
        <v>6</v>
      </c>
      <c r="E18" s="32"/>
      <c r="F18" s="32"/>
      <c r="G18" s="32"/>
      <c r="H18" s="32"/>
      <c r="I18" s="7"/>
    </row>
    <row r="19" spans="1:9" ht="12.75">
      <c r="A19" t="s">
        <v>10</v>
      </c>
      <c r="D19" s="32">
        <f>D16-D17</f>
        <v>13224.300000000017</v>
      </c>
      <c r="E19" s="32">
        <f>E16-E17</f>
        <v>15321.099999999977</v>
      </c>
      <c r="F19" s="32">
        <f>F16-F17</f>
        <v>11122</v>
      </c>
      <c r="G19" s="32">
        <f>G16-G17</f>
        <v>8566</v>
      </c>
      <c r="H19" s="32">
        <f>H16-H17</f>
        <v>9934.540999999997</v>
      </c>
      <c r="I19" s="7"/>
    </row>
    <row r="20" spans="4:9" ht="12.75">
      <c r="D20" s="32" t="s">
        <v>6</v>
      </c>
      <c r="E20" s="32"/>
      <c r="F20" s="32"/>
      <c r="G20" s="32"/>
      <c r="H20" s="32"/>
      <c r="I20" s="7"/>
    </row>
    <row r="21" spans="1:13" ht="12.75">
      <c r="A21" t="s">
        <v>11</v>
      </c>
      <c r="D21" s="32">
        <v>2159</v>
      </c>
      <c r="E21" s="32">
        <f aca="true" t="shared" si="2" ref="E21:H23">E71+E125+E181</f>
        <v>302.4</v>
      </c>
      <c r="F21" s="32">
        <f t="shared" si="2"/>
        <v>408</v>
      </c>
      <c r="G21" s="32">
        <f t="shared" si="2"/>
        <v>-230</v>
      </c>
      <c r="H21" s="32">
        <f t="shared" si="2"/>
        <v>-1408.8539999999998</v>
      </c>
      <c r="I21" s="7"/>
      <c r="J21" s="19">
        <f aca="true" t="shared" si="3" ref="J21:M22">(E21-D21)*100/D21</f>
        <v>-85.9935155164428</v>
      </c>
      <c r="K21" s="19">
        <f t="shared" si="3"/>
        <v>34.92063492063493</v>
      </c>
      <c r="L21" s="19">
        <f t="shared" si="3"/>
        <v>-156.37254901960785</v>
      </c>
      <c r="M21" s="19">
        <f t="shared" si="3"/>
        <v>512.5452173913043</v>
      </c>
    </row>
    <row r="22" spans="1:13" ht="12.75">
      <c r="A22" t="s">
        <v>12</v>
      </c>
      <c r="D22" s="32">
        <v>5575.8</v>
      </c>
      <c r="E22" s="32">
        <f t="shared" si="2"/>
        <v>5930.4</v>
      </c>
      <c r="F22" s="32">
        <f t="shared" si="2"/>
        <v>6536.5</v>
      </c>
      <c r="G22" s="32">
        <f t="shared" si="2"/>
        <v>6616</v>
      </c>
      <c r="H22" s="32">
        <f t="shared" si="2"/>
        <v>7228.232</v>
      </c>
      <c r="I22" s="7"/>
      <c r="J22" s="19">
        <f t="shared" si="3"/>
        <v>6.359625524588389</v>
      </c>
      <c r="K22" s="19">
        <f t="shared" si="3"/>
        <v>10.220221232969115</v>
      </c>
      <c r="L22" s="19">
        <f t="shared" si="3"/>
        <v>1.2162472271093092</v>
      </c>
      <c r="M22" s="19">
        <f t="shared" si="3"/>
        <v>9.253808948004837</v>
      </c>
    </row>
    <row r="23" spans="1:13" ht="12.75">
      <c r="A23" s="12" t="s">
        <v>13</v>
      </c>
      <c r="B23" s="12"/>
      <c r="C23" s="12"/>
      <c r="D23" s="14">
        <v>140</v>
      </c>
      <c r="E23" s="14">
        <f t="shared" si="2"/>
        <v>-124.5</v>
      </c>
      <c r="F23" s="14">
        <f t="shared" si="2"/>
        <v>335</v>
      </c>
      <c r="G23" s="14">
        <f t="shared" si="2"/>
        <v>93</v>
      </c>
      <c r="H23" s="14">
        <f t="shared" si="2"/>
        <v>560</v>
      </c>
      <c r="I23" s="15"/>
      <c r="J23" s="19"/>
      <c r="K23" s="19"/>
      <c r="L23" s="19"/>
      <c r="M23" s="19"/>
    </row>
    <row r="24" spans="1:9" ht="12.75">
      <c r="A24" s="12" t="s">
        <v>14</v>
      </c>
      <c r="B24" s="12"/>
      <c r="C24" s="12"/>
      <c r="D24" s="13" t="s">
        <v>6</v>
      </c>
      <c r="E24" s="13"/>
      <c r="F24" s="13"/>
      <c r="G24" s="13"/>
      <c r="H24" s="13"/>
      <c r="I24" s="13"/>
    </row>
    <row r="25" spans="1:9" ht="12.75">
      <c r="A25" t="s">
        <v>15</v>
      </c>
      <c r="D25" s="32">
        <f>D19-D21-D22</f>
        <v>5489.500000000017</v>
      </c>
      <c r="E25" s="32">
        <f>E19-E21-E22</f>
        <v>9088.299999999977</v>
      </c>
      <c r="F25" s="32">
        <f>F19-F21-F22</f>
        <v>4177.5</v>
      </c>
      <c r="G25" s="32">
        <f>G19-G21-G22</f>
        <v>2180</v>
      </c>
      <c r="H25" s="32">
        <f>H19-H21-H22</f>
        <v>4115.162999999997</v>
      </c>
      <c r="I25" s="7"/>
    </row>
    <row r="26" spans="4:9" ht="12.75">
      <c r="D26" s="32" t="s">
        <v>6</v>
      </c>
      <c r="E26" s="32"/>
      <c r="F26" s="32"/>
      <c r="G26" s="32"/>
      <c r="H26" s="32"/>
      <c r="I26" s="7"/>
    </row>
    <row r="27" spans="1:9" ht="12.75">
      <c r="A27" t="s">
        <v>16</v>
      </c>
      <c r="D27" s="32" t="s">
        <v>6</v>
      </c>
      <c r="E27" s="32"/>
      <c r="F27" s="32"/>
      <c r="G27" s="32"/>
      <c r="H27" s="32"/>
      <c r="I27" s="7"/>
    </row>
    <row r="28" spans="4:9" ht="12.75">
      <c r="D28" s="32" t="s">
        <v>6</v>
      </c>
      <c r="E28" s="32"/>
      <c r="F28" s="32"/>
      <c r="G28" s="32"/>
      <c r="H28" s="32"/>
      <c r="I28" s="7"/>
    </row>
    <row r="29" spans="1:13" ht="12.75">
      <c r="A29" t="s">
        <v>17</v>
      </c>
      <c r="D29" s="32">
        <v>16361</v>
      </c>
      <c r="E29" s="32">
        <f aca="true" t="shared" si="4" ref="E29:H31">E79+E133+E189</f>
        <v>22387.399999999998</v>
      </c>
      <c r="F29" s="32">
        <f t="shared" si="4"/>
        <v>23927</v>
      </c>
      <c r="G29" s="32">
        <f t="shared" si="4"/>
        <v>26565</v>
      </c>
      <c r="H29" s="32">
        <f t="shared" si="4"/>
        <v>26188.555</v>
      </c>
      <c r="I29" s="7"/>
      <c r="J29" s="19">
        <f aca="true" t="shared" si="5" ref="J29:M31">(E29-D29)*100/D29</f>
        <v>36.83393435609069</v>
      </c>
      <c r="K29" s="19">
        <f t="shared" si="5"/>
        <v>6.877082644701941</v>
      </c>
      <c r="L29" s="19">
        <f t="shared" si="5"/>
        <v>11.025201655034062</v>
      </c>
      <c r="M29" s="19">
        <f t="shared" si="5"/>
        <v>-1.4170713344626378</v>
      </c>
    </row>
    <row r="30" spans="1:13" ht="12.75">
      <c r="A30" s="16" t="s">
        <v>18</v>
      </c>
      <c r="D30" s="33">
        <v>15941</v>
      </c>
      <c r="E30" s="33">
        <f t="shared" si="4"/>
        <v>21219.4</v>
      </c>
      <c r="F30" s="33">
        <f t="shared" si="4"/>
        <v>22483</v>
      </c>
      <c r="G30" s="33">
        <f t="shared" si="4"/>
        <v>24326</v>
      </c>
      <c r="H30" s="33">
        <f t="shared" si="4"/>
        <v>22970</v>
      </c>
      <c r="I30" s="18"/>
      <c r="J30" s="26">
        <f t="shared" si="5"/>
        <v>33.11210087196538</v>
      </c>
      <c r="K30" s="26">
        <f t="shared" si="5"/>
        <v>5.954928037550536</v>
      </c>
      <c r="L30" s="26">
        <f t="shared" si="5"/>
        <v>8.197304630165014</v>
      </c>
      <c r="M30" s="26">
        <f t="shared" si="5"/>
        <v>-5.57428266052783</v>
      </c>
    </row>
    <row r="31" spans="1:13" ht="12.75">
      <c r="A31" t="s">
        <v>19</v>
      </c>
      <c r="D31" s="32">
        <v>8043</v>
      </c>
      <c r="E31" s="32">
        <f t="shared" si="4"/>
        <v>5363.999999999999</v>
      </c>
      <c r="F31" s="32">
        <f t="shared" si="4"/>
        <v>6211</v>
      </c>
      <c r="G31" s="32">
        <f t="shared" si="4"/>
        <v>7272</v>
      </c>
      <c r="H31" s="32">
        <f t="shared" si="4"/>
        <v>7947.353</v>
      </c>
      <c r="I31" s="7"/>
      <c r="J31" s="19">
        <f t="shared" si="5"/>
        <v>-33.308466989929144</v>
      </c>
      <c r="K31" s="19">
        <f t="shared" si="5"/>
        <v>15.790454884414634</v>
      </c>
      <c r="L31" s="19">
        <f t="shared" si="5"/>
        <v>17.082595395266463</v>
      </c>
      <c r="M31" s="19">
        <f t="shared" si="5"/>
        <v>9.287032453245326</v>
      </c>
    </row>
    <row r="32" spans="1:9" ht="12.75">
      <c r="A32" t="s">
        <v>20</v>
      </c>
      <c r="D32" s="32" t="s">
        <v>6</v>
      </c>
      <c r="E32" s="32"/>
      <c r="F32" s="32"/>
      <c r="G32" s="32"/>
      <c r="H32" s="32"/>
      <c r="I32" s="7"/>
    </row>
    <row r="33" spans="4:9" ht="12.75">
      <c r="D33" s="32" t="s">
        <v>6</v>
      </c>
      <c r="E33" s="32"/>
      <c r="F33" s="32"/>
      <c r="G33" s="32"/>
      <c r="H33" s="32"/>
      <c r="I33" s="7"/>
    </row>
    <row r="34" spans="1:9" ht="12.75">
      <c r="A34" t="s">
        <v>21</v>
      </c>
      <c r="D34" s="32" t="s">
        <v>6</v>
      </c>
      <c r="E34" s="32"/>
      <c r="F34" s="32"/>
      <c r="G34" s="32"/>
      <c r="H34" s="32"/>
      <c r="I34" s="7"/>
    </row>
    <row r="35" spans="4:9" ht="12.75">
      <c r="D35" s="32" t="s">
        <v>6</v>
      </c>
      <c r="E35" s="32"/>
      <c r="F35" s="32"/>
      <c r="G35" s="32"/>
      <c r="H35" s="32"/>
      <c r="I35" s="7"/>
    </row>
    <row r="36" spans="1:9" ht="12.75">
      <c r="A36" t="s">
        <v>22</v>
      </c>
      <c r="D36" s="32">
        <f>D19-D21-D29+D31</f>
        <v>2747.3000000000175</v>
      </c>
      <c r="E36" s="32">
        <f>E19-E21-E29+E31</f>
        <v>-2004.7000000000216</v>
      </c>
      <c r="F36" s="32">
        <f>F19-F21-F29+F31</f>
        <v>-7002</v>
      </c>
      <c r="G36" s="32">
        <f>G19-G21-G29+G31</f>
        <v>-10497</v>
      </c>
      <c r="H36" s="32">
        <f>H19-H21-H29+H31</f>
        <v>-6897.807000000003</v>
      </c>
      <c r="I36" s="7"/>
    </row>
    <row r="37" spans="1:9" ht="12.75">
      <c r="A37" t="s">
        <v>23</v>
      </c>
      <c r="D37" s="32" t="s">
        <v>6</v>
      </c>
      <c r="E37" s="32"/>
      <c r="F37" s="32"/>
      <c r="G37" s="32"/>
      <c r="H37" s="32"/>
      <c r="I37" s="7"/>
    </row>
    <row r="38" spans="1:13" ht="12.75">
      <c r="A38" t="s">
        <v>24</v>
      </c>
      <c r="D38" s="32">
        <v>5870.8</v>
      </c>
      <c r="E38" s="32">
        <f>E88+E142+E198</f>
        <v>9660.2</v>
      </c>
      <c r="F38" s="32">
        <f>F88+F142+F198</f>
        <v>10056</v>
      </c>
      <c r="G38" s="32">
        <f>G88+G142+G198</f>
        <v>16245</v>
      </c>
      <c r="H38" s="32">
        <f>H88+H142+H198</f>
        <v>21540.321583999998</v>
      </c>
      <c r="I38" s="7"/>
      <c r="J38" s="19">
        <f>(E38-D38)*100/D38</f>
        <v>64.54656946242422</v>
      </c>
      <c r="K38" s="19">
        <f>(F38-E38)*100/E38</f>
        <v>4.097223659965624</v>
      </c>
      <c r="L38" s="19">
        <f>(G38-F38)*100/F38</f>
        <v>61.54534606205251</v>
      </c>
      <c r="M38" s="19">
        <f>(H38-G38)*100/G38</f>
        <v>32.596624093567236</v>
      </c>
    </row>
    <row r="39" spans="1:9" ht="12.75">
      <c r="A39" t="s">
        <v>25</v>
      </c>
      <c r="D39" s="32">
        <f>D38+D31+D25-D29+D23</f>
        <v>3182.3000000000175</v>
      </c>
      <c r="E39" s="32">
        <f>E38+E31+E25-E29+E23</f>
        <v>1600.5999999999804</v>
      </c>
      <c r="F39" s="32">
        <f>F38+F31+F25-F29+F23</f>
        <v>-3147.5</v>
      </c>
      <c r="G39" s="32">
        <f>G38+G31+G25-G29+G23</f>
        <v>-775</v>
      </c>
      <c r="H39" s="32">
        <f>H38+H31+H25-H29+H23</f>
        <v>7974.282583999993</v>
      </c>
      <c r="I39" s="7"/>
    </row>
    <row r="40" spans="1:9" ht="12.75">
      <c r="A40" t="s">
        <v>26</v>
      </c>
      <c r="D40" s="32"/>
      <c r="E40" s="32"/>
      <c r="F40" s="32"/>
      <c r="G40" s="32"/>
      <c r="H40" s="32"/>
      <c r="I40" s="7"/>
    </row>
    <row r="42" ht="12.75">
      <c r="A42" t="s">
        <v>27</v>
      </c>
    </row>
    <row r="44" spans="1:9" ht="12.75">
      <c r="A44" t="s">
        <v>28</v>
      </c>
      <c r="D44" s="19">
        <f>D19*100/D16</f>
        <v>7.082532879955836</v>
      </c>
      <c r="E44" s="19">
        <f>E19*100/E16</f>
        <v>7.691844268405998</v>
      </c>
      <c r="F44" s="19">
        <f>F19*100/F16</f>
        <v>5.242541798452974</v>
      </c>
      <c r="G44" s="19">
        <f>G19*100/G16</f>
        <v>3.766798001829311</v>
      </c>
      <c r="H44" s="19">
        <f>H19*100/H16</f>
        <v>4.118165889525051</v>
      </c>
      <c r="I44" s="19"/>
    </row>
    <row r="45" spans="1:9" ht="12.75">
      <c r="A45" t="s">
        <v>29</v>
      </c>
      <c r="D45" s="19">
        <f>(D21+D22)*100/D16</f>
        <v>4.142523636024767</v>
      </c>
      <c r="E45" s="19">
        <f>(E21+E22)*100/E16</f>
        <v>3.1291308689402832</v>
      </c>
      <c r="F45" s="19">
        <f>(F21+F22)*100/F16</f>
        <v>3.2734068979820785</v>
      </c>
      <c r="G45" s="19">
        <f>(G21+G22)*100/G16</f>
        <v>2.8081685780623373</v>
      </c>
      <c r="H45" s="19">
        <f>(H21+H22)*100/H16</f>
        <v>2.4123071189552214</v>
      </c>
      <c r="I45" s="19"/>
    </row>
    <row r="46" spans="1:9" ht="12.75">
      <c r="A46" t="s">
        <v>30</v>
      </c>
      <c r="D46" s="19">
        <f>D25*100/D16</f>
        <v>2.9400092439310685</v>
      </c>
      <c r="E46" s="19">
        <f>E25*100/E16</f>
        <v>4.562713399465715</v>
      </c>
      <c r="F46" s="19">
        <f>F25*100/F16</f>
        <v>1.9691349004708956</v>
      </c>
      <c r="G46" s="19">
        <f>G25*100/G16</f>
        <v>0.9586294237669739</v>
      </c>
      <c r="H46" s="19">
        <f>H25*100/H16</f>
        <v>1.7058587705698303</v>
      </c>
      <c r="I46" s="19"/>
    </row>
    <row r="47" spans="1:9" ht="12.75">
      <c r="A47" t="s">
        <v>31</v>
      </c>
      <c r="D47" s="19">
        <f>D29*100/D16</f>
        <v>8.762454001267157</v>
      </c>
      <c r="E47" s="19">
        <f>E29*100/E16</f>
        <v>11.239427611236316</v>
      </c>
      <c r="F47" s="19">
        <f>F29*100/F16</f>
        <v>11.278393958962804</v>
      </c>
      <c r="G47" s="19">
        <f>G29*100/G16</f>
        <v>11.681647083655808</v>
      </c>
      <c r="H47" s="19">
        <f>H29*100/H16</f>
        <v>10.85594330900147</v>
      </c>
      <c r="I47" s="19"/>
    </row>
    <row r="48" spans="1:9" ht="12.75">
      <c r="A48" t="s">
        <v>32</v>
      </c>
      <c r="D48" s="19">
        <f>D36*100/D16</f>
        <v>1.471370324410575</v>
      </c>
      <c r="E48" s="19">
        <f>E36*100/E16</f>
        <v>-1.0064447203447333</v>
      </c>
      <c r="F48" s="19">
        <f>F36*100/F16</f>
        <v>-3.300510490268632</v>
      </c>
      <c r="G48" s="19">
        <f>G36*100/G16</f>
        <v>-4.615932596918314</v>
      </c>
      <c r="H48" s="19">
        <f>H36*100/H16</f>
        <v>-2.8593483584120443</v>
      </c>
      <c r="I48" s="19"/>
    </row>
    <row r="49" spans="1:13" ht="12.75">
      <c r="A49" s="6" t="s">
        <v>33</v>
      </c>
      <c r="B49" s="6"/>
      <c r="C49" s="6"/>
      <c r="D49" s="20">
        <f>D38*100/D29</f>
        <v>35.88289224375038</v>
      </c>
      <c r="E49" s="20">
        <f>E38*100/E29</f>
        <v>43.15016482485685</v>
      </c>
      <c r="F49" s="20">
        <f>F38*100/F29</f>
        <v>42.027834663768964</v>
      </c>
      <c r="G49" s="20">
        <f>G38*100/G29</f>
        <v>61.151891586674196</v>
      </c>
      <c r="H49" s="20">
        <f>H38*100/H29</f>
        <v>82.25089770703269</v>
      </c>
      <c r="I49" s="20"/>
      <c r="J49" s="6"/>
      <c r="K49" s="6"/>
      <c r="L49" s="6"/>
      <c r="M49" s="6"/>
    </row>
    <row r="52" ht="12.75">
      <c r="A52" s="1"/>
    </row>
    <row r="53" spans="1:9" ht="18">
      <c r="A53" s="2"/>
      <c r="B53" s="3"/>
      <c r="C53" s="3"/>
      <c r="D53" s="3"/>
      <c r="E53" s="3"/>
      <c r="F53" s="3"/>
      <c r="G53" s="3"/>
      <c r="H53" s="3"/>
      <c r="I53" s="3"/>
    </row>
    <row r="54" spans="1:9" ht="18">
      <c r="A54" s="2"/>
      <c r="B54" s="3"/>
      <c r="C54" s="3"/>
      <c r="D54" s="3"/>
      <c r="E54" s="3"/>
      <c r="F54" s="3"/>
      <c r="G54" s="3"/>
      <c r="H54" s="3"/>
      <c r="I54" s="3"/>
    </row>
    <row r="55" spans="1:9" ht="12.75">
      <c r="A55" s="4" t="s">
        <v>34</v>
      </c>
      <c r="B55" s="4"/>
      <c r="C55" s="4"/>
      <c r="D55" s="4"/>
      <c r="E55" s="4"/>
      <c r="F55" s="4"/>
      <c r="G55" s="4"/>
      <c r="H55" s="4"/>
      <c r="I55" s="4"/>
    </row>
    <row r="57" spans="1:9" ht="15">
      <c r="A57" s="4"/>
      <c r="B57" s="5" t="s">
        <v>35</v>
      </c>
      <c r="C57" s="4"/>
      <c r="D57" s="4"/>
      <c r="E57" s="4"/>
      <c r="F57" s="4"/>
      <c r="G57" s="4"/>
      <c r="H57" s="4"/>
      <c r="I57" s="4"/>
    </row>
    <row r="58" ht="12.75">
      <c r="B58" t="s">
        <v>5</v>
      </c>
    </row>
    <row r="59" spans="1:13" ht="12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</row>
    <row r="60" spans="4:9" ht="12.75">
      <c r="D60" s="3"/>
      <c r="E60" s="3"/>
      <c r="F60" s="3"/>
      <c r="G60" s="3"/>
      <c r="H60" s="3"/>
      <c r="I60" s="3"/>
    </row>
    <row r="61" spans="4:9" ht="12.75">
      <c r="D61" s="3"/>
      <c r="E61" s="3"/>
      <c r="F61" s="3"/>
      <c r="G61" s="3"/>
      <c r="H61" s="3"/>
      <c r="I61" s="3"/>
    </row>
    <row r="62" spans="1:13" ht="12.75">
      <c r="A62" s="6" t="s">
        <v>6</v>
      </c>
      <c r="B62" s="6"/>
      <c r="C62" s="6"/>
      <c r="D62" s="8"/>
      <c r="E62" s="8"/>
      <c r="F62" s="8"/>
      <c r="G62" s="8"/>
      <c r="H62" s="8"/>
      <c r="I62" s="30"/>
      <c r="J62" s="6"/>
      <c r="K62" s="6"/>
      <c r="L62" s="6"/>
      <c r="M62" s="6"/>
    </row>
    <row r="63" spans="1:13" ht="12.75">
      <c r="A63" s="6"/>
      <c r="B63" s="6"/>
      <c r="C63" s="6"/>
      <c r="D63" s="11">
        <v>1996</v>
      </c>
      <c r="E63" s="6">
        <v>1997</v>
      </c>
      <c r="F63" s="11">
        <v>1998</v>
      </c>
      <c r="G63" s="6">
        <v>1999</v>
      </c>
      <c r="H63" s="6">
        <v>2000</v>
      </c>
      <c r="I63" s="24"/>
      <c r="J63" s="6" t="s">
        <v>41</v>
      </c>
      <c r="K63" s="25" t="s">
        <v>42</v>
      </c>
      <c r="L63" s="25" t="s">
        <v>43</v>
      </c>
      <c r="M63" s="25" t="s">
        <v>44</v>
      </c>
    </row>
    <row r="64" ht="12.75">
      <c r="A64" t="s">
        <v>7</v>
      </c>
    </row>
    <row r="66" spans="1:13" ht="12.75">
      <c r="A66" t="s">
        <v>8</v>
      </c>
      <c r="D66" s="32">
        <v>107100</v>
      </c>
      <c r="E66" s="32">
        <v>113682.2</v>
      </c>
      <c r="F66" s="32">
        <v>121299</v>
      </c>
      <c r="G66" s="32">
        <v>132058</v>
      </c>
      <c r="H66" s="32">
        <v>138851.884</v>
      </c>
      <c r="J66" s="19">
        <f aca="true" t="shared" si="6" ref="J66:M67">(E66-D66)*100/D66</f>
        <v>6.145845004668532</v>
      </c>
      <c r="K66" s="19">
        <f t="shared" si="6"/>
        <v>6.700081455144256</v>
      </c>
      <c r="L66" s="19">
        <f t="shared" si="6"/>
        <v>8.869817558265114</v>
      </c>
      <c r="M66" s="19">
        <f t="shared" si="6"/>
        <v>5.144621302760902</v>
      </c>
    </row>
    <row r="67" spans="1:13" ht="12.75">
      <c r="A67" t="s">
        <v>9</v>
      </c>
      <c r="D67" s="32">
        <v>98553</v>
      </c>
      <c r="E67" s="32">
        <v>104002</v>
      </c>
      <c r="F67" s="32">
        <v>114158</v>
      </c>
      <c r="G67" s="32">
        <v>124777</v>
      </c>
      <c r="H67" s="32">
        <v>131188.137</v>
      </c>
      <c r="J67" s="19">
        <f t="shared" si="6"/>
        <v>5.529004697979767</v>
      </c>
      <c r="K67" s="19">
        <f t="shared" si="6"/>
        <v>9.765196823138016</v>
      </c>
      <c r="L67" s="19">
        <f t="shared" si="6"/>
        <v>9.302020007358223</v>
      </c>
      <c r="M67" s="19">
        <f t="shared" si="6"/>
        <v>5.138075927454569</v>
      </c>
    </row>
    <row r="68" spans="4:9" ht="12.75">
      <c r="D68" s="32"/>
      <c r="E68" s="32"/>
      <c r="F68" s="32"/>
      <c r="G68" s="32"/>
      <c r="H68" s="32"/>
      <c r="I68" s="7"/>
    </row>
    <row r="69" spans="1:9" ht="12.75">
      <c r="A69" t="s">
        <v>10</v>
      </c>
      <c r="D69" s="32">
        <f>D66-D67</f>
        <v>8547</v>
      </c>
      <c r="E69" s="32">
        <f>E66-E67</f>
        <v>9680.199999999997</v>
      </c>
      <c r="F69" s="32">
        <f>F66-F67</f>
        <v>7141</v>
      </c>
      <c r="G69" s="32">
        <f>G66-G67</f>
        <v>7281</v>
      </c>
      <c r="H69" s="32">
        <f>H66-H67</f>
        <v>7663.747000000003</v>
      </c>
      <c r="I69" s="7"/>
    </row>
    <row r="70" spans="4:9" ht="12.75">
      <c r="D70" s="32"/>
      <c r="E70" s="32"/>
      <c r="F70" s="32"/>
      <c r="G70" s="32"/>
      <c r="H70" s="32"/>
      <c r="I70" s="7"/>
    </row>
    <row r="71" spans="1:13" ht="12.75">
      <c r="A71" t="s">
        <v>11</v>
      </c>
      <c r="D71" s="32">
        <v>1546</v>
      </c>
      <c r="E71" s="32">
        <v>168.1</v>
      </c>
      <c r="F71" s="32">
        <v>545</v>
      </c>
      <c r="G71" s="32">
        <v>239</v>
      </c>
      <c r="H71" s="32">
        <v>-580.026</v>
      </c>
      <c r="I71" s="7"/>
      <c r="J71" s="19">
        <f aca="true" t="shared" si="7" ref="J71:M72">(E71-D71)*100/D71</f>
        <v>-89.1267787839586</v>
      </c>
      <c r="K71" s="19">
        <f t="shared" si="7"/>
        <v>224.2117787031529</v>
      </c>
      <c r="L71" s="19">
        <f t="shared" si="7"/>
        <v>-56.14678899082569</v>
      </c>
      <c r="M71" s="19">
        <f t="shared" si="7"/>
        <v>-342.68870292887027</v>
      </c>
    </row>
    <row r="72" spans="1:13" ht="12.75">
      <c r="A72" t="s">
        <v>12</v>
      </c>
      <c r="D72" s="32">
        <v>3738</v>
      </c>
      <c r="E72" s="32">
        <v>3948.8</v>
      </c>
      <c r="F72" s="32">
        <v>4349</v>
      </c>
      <c r="G72" s="32">
        <v>4470</v>
      </c>
      <c r="H72" s="32">
        <v>4799.902</v>
      </c>
      <c r="I72" s="7"/>
      <c r="J72" s="19">
        <f t="shared" si="7"/>
        <v>5.639379347244521</v>
      </c>
      <c r="K72" s="19">
        <f t="shared" si="7"/>
        <v>10.134724473257695</v>
      </c>
      <c r="L72" s="19">
        <f t="shared" si="7"/>
        <v>2.782248792825937</v>
      </c>
      <c r="M72" s="19">
        <f t="shared" si="7"/>
        <v>7.380357941834453</v>
      </c>
    </row>
    <row r="73" spans="1:13" ht="12.75">
      <c r="A73" s="12" t="s">
        <v>13</v>
      </c>
      <c r="B73" s="12"/>
      <c r="C73" s="12"/>
      <c r="D73" s="34">
        <v>200</v>
      </c>
      <c r="E73" s="34">
        <v>-207.4</v>
      </c>
      <c r="F73" s="34">
        <v>247</v>
      </c>
      <c r="G73" s="34">
        <v>-54</v>
      </c>
      <c r="H73" s="34">
        <v>320</v>
      </c>
      <c r="I73" s="13"/>
      <c r="J73" s="19"/>
      <c r="K73" s="19"/>
      <c r="L73" s="19"/>
      <c r="M73" s="19"/>
    </row>
    <row r="74" spans="1:9" ht="12.75">
      <c r="A74" s="12" t="s">
        <v>14</v>
      </c>
      <c r="B74" s="12"/>
      <c r="C74" s="12"/>
      <c r="D74" s="34"/>
      <c r="E74" s="34"/>
      <c r="F74" s="34"/>
      <c r="G74" s="34"/>
      <c r="H74" s="34"/>
      <c r="I74" s="13"/>
    </row>
    <row r="75" spans="1:9" ht="12.75">
      <c r="A75" t="s">
        <v>15</v>
      </c>
      <c r="D75" s="32">
        <f>D69-D71-D72</f>
        <v>3263</v>
      </c>
      <c r="E75" s="32">
        <f>E69-E71-E72</f>
        <v>5563.2999999999965</v>
      </c>
      <c r="F75" s="32">
        <f>F69-F71-F72</f>
        <v>2247</v>
      </c>
      <c r="G75" s="32">
        <f>G69-G71-G72</f>
        <v>2572</v>
      </c>
      <c r="H75" s="32">
        <f>H69-H71-H72</f>
        <v>3443.871000000003</v>
      </c>
      <c r="I75" s="7"/>
    </row>
    <row r="76" spans="4:9" ht="12.75">
      <c r="D76" s="32"/>
      <c r="E76" s="32"/>
      <c r="F76" s="32"/>
      <c r="G76" s="32"/>
      <c r="H76" s="32"/>
      <c r="I76" s="7"/>
    </row>
    <row r="77" spans="1:9" ht="12.75">
      <c r="A77" t="s">
        <v>16</v>
      </c>
      <c r="D77" s="32"/>
      <c r="E77" s="32"/>
      <c r="F77" s="32"/>
      <c r="G77" s="32"/>
      <c r="H77" s="32"/>
      <c r="I77" s="7"/>
    </row>
    <row r="78" spans="4:9" ht="12.75">
      <c r="D78" s="32"/>
      <c r="E78" s="32"/>
      <c r="F78" s="32"/>
      <c r="G78" s="32"/>
      <c r="H78" s="32"/>
      <c r="I78" s="7"/>
    </row>
    <row r="79" spans="1:13" ht="12.75">
      <c r="A79" t="s">
        <v>17</v>
      </c>
      <c r="D79" s="32">
        <v>11354</v>
      </c>
      <c r="E79" s="32">
        <v>16469.1</v>
      </c>
      <c r="F79" s="32">
        <v>16679</v>
      </c>
      <c r="G79" s="32">
        <v>18300</v>
      </c>
      <c r="H79" s="32">
        <v>18504.433</v>
      </c>
      <c r="I79" s="7"/>
      <c r="J79" s="19">
        <f aca="true" t="shared" si="8" ref="J79:M81">(E79-D79)*100/D79</f>
        <v>45.05108331865421</v>
      </c>
      <c r="K79" s="19">
        <f t="shared" si="8"/>
        <v>1.2745080180459252</v>
      </c>
      <c r="L79" s="19">
        <f t="shared" si="8"/>
        <v>9.718808082019306</v>
      </c>
      <c r="M79" s="19">
        <f t="shared" si="8"/>
        <v>1.11712021857924</v>
      </c>
    </row>
    <row r="80" spans="1:13" ht="12.75">
      <c r="A80" s="16" t="s">
        <v>18</v>
      </c>
      <c r="D80" s="33">
        <v>11116</v>
      </c>
      <c r="E80" s="33">
        <v>15589.8</v>
      </c>
      <c r="F80" s="33">
        <v>15719</v>
      </c>
      <c r="G80" s="33">
        <v>16662</v>
      </c>
      <c r="H80" s="33">
        <v>15988</v>
      </c>
      <c r="I80" s="17"/>
      <c r="J80" s="26">
        <f t="shared" si="8"/>
        <v>40.24649154372076</v>
      </c>
      <c r="K80" s="26">
        <f t="shared" si="8"/>
        <v>0.8287470012444081</v>
      </c>
      <c r="L80" s="26">
        <f t="shared" si="8"/>
        <v>5.99910935810166</v>
      </c>
      <c r="M80" s="26">
        <f t="shared" si="8"/>
        <v>-4.045132637138399</v>
      </c>
    </row>
    <row r="81" spans="1:13" ht="12.75">
      <c r="A81" t="s">
        <v>19</v>
      </c>
      <c r="D81" s="32">
        <v>6983</v>
      </c>
      <c r="E81" s="32">
        <v>4254.9</v>
      </c>
      <c r="F81" s="32">
        <v>4140</v>
      </c>
      <c r="G81" s="32">
        <v>5875</v>
      </c>
      <c r="H81" s="32">
        <v>5668.255</v>
      </c>
      <c r="I81" s="7"/>
      <c r="J81" s="19">
        <f t="shared" si="8"/>
        <v>-39.067735930116</v>
      </c>
      <c r="K81" s="19">
        <f t="shared" si="8"/>
        <v>-2.700415990975103</v>
      </c>
      <c r="L81" s="19">
        <f t="shared" si="8"/>
        <v>41.908212560386474</v>
      </c>
      <c r="M81" s="19">
        <f t="shared" si="8"/>
        <v>-3.5190638297872323</v>
      </c>
    </row>
    <row r="82" spans="1:9" ht="12.75">
      <c r="A82" t="s">
        <v>20</v>
      </c>
      <c r="D82" s="7"/>
      <c r="E82" s="7"/>
      <c r="F82" s="7"/>
      <c r="G82" s="7"/>
      <c r="H82" s="7"/>
      <c r="I82" s="7"/>
    </row>
    <row r="83" spans="4:9" ht="12.75">
      <c r="D83" s="7"/>
      <c r="E83" s="7"/>
      <c r="F83" s="7"/>
      <c r="G83" s="7"/>
      <c r="H83" s="7"/>
      <c r="I83" s="7"/>
    </row>
    <row r="84" spans="1:9" ht="12.75">
      <c r="A84" t="s">
        <v>21</v>
      </c>
      <c r="D84" s="7"/>
      <c r="E84" s="7"/>
      <c r="F84" s="7"/>
      <c r="G84" s="7"/>
      <c r="H84" s="7"/>
      <c r="I84" s="7"/>
    </row>
    <row r="85" spans="4:9" ht="12.75">
      <c r="D85" s="7"/>
      <c r="E85" s="7"/>
      <c r="F85" s="7"/>
      <c r="G85" s="7"/>
      <c r="H85" s="7"/>
      <c r="I85" s="7"/>
    </row>
    <row r="86" spans="1:9" ht="12.75">
      <c r="A86" t="s">
        <v>22</v>
      </c>
      <c r="D86" s="32">
        <f>D69-D71-D79+D81</f>
        <v>2630</v>
      </c>
      <c r="E86" s="32">
        <f>E69-E71-E79+E81</f>
        <v>-2702.100000000002</v>
      </c>
      <c r="F86" s="32">
        <f>F69-F71-F79+F81</f>
        <v>-5943</v>
      </c>
      <c r="G86" s="32">
        <f>G69-G71-G79+G81</f>
        <v>-5383</v>
      </c>
      <c r="H86" s="32">
        <f>H69-H71-H79+H81</f>
        <v>-4592.404999999998</v>
      </c>
      <c r="I86" s="7"/>
    </row>
    <row r="87" spans="1:9" ht="12.75">
      <c r="A87" t="s">
        <v>23</v>
      </c>
      <c r="D87" s="32"/>
      <c r="E87" s="32"/>
      <c r="F87" s="32"/>
      <c r="G87" s="32"/>
      <c r="H87" s="32"/>
      <c r="I87" s="7"/>
    </row>
    <row r="88" spans="1:13" ht="12.75">
      <c r="A88" t="s">
        <v>24</v>
      </c>
      <c r="D88" s="32">
        <v>3879</v>
      </c>
      <c r="E88" s="32">
        <v>6801.2</v>
      </c>
      <c r="F88" s="32">
        <v>8554</v>
      </c>
      <c r="G88" s="32">
        <v>11483</v>
      </c>
      <c r="H88" s="32">
        <v>17468.767583999997</v>
      </c>
      <c r="I88" s="7"/>
      <c r="J88" s="19">
        <f>(E88-D88)*100/D88</f>
        <v>75.33384893013664</v>
      </c>
      <c r="K88" s="19">
        <f>(F88-E88)*100/E88</f>
        <v>25.771922601893788</v>
      </c>
      <c r="L88" s="19">
        <f>(G88-F88)*100/F88</f>
        <v>34.24129062426935</v>
      </c>
      <c r="M88" s="19">
        <f>(H88-G88)*100/G88</f>
        <v>52.12721051989895</v>
      </c>
    </row>
    <row r="89" spans="1:9" ht="12.75">
      <c r="A89" t="s">
        <v>25</v>
      </c>
      <c r="D89" s="32">
        <f>D88+D81+D75-D79+D73</f>
        <v>2971</v>
      </c>
      <c r="E89" s="32">
        <f>E88+E81+E75-E79+E73</f>
        <v>-57.10000000000437</v>
      </c>
      <c r="F89" s="32">
        <f>F88+F81+F75-F79+F73</f>
        <v>-1491</v>
      </c>
      <c r="G89" s="32">
        <f>G88+G81+G75-G79+G73</f>
        <v>1576</v>
      </c>
      <c r="H89" s="32">
        <f>H88+H81+H75-H79+H73</f>
        <v>8396.460584</v>
      </c>
      <c r="I89" s="7"/>
    </row>
    <row r="90" spans="1:9" ht="12.75">
      <c r="A90" t="s">
        <v>26</v>
      </c>
      <c r="D90" s="32"/>
      <c r="E90" s="32"/>
      <c r="F90" s="32"/>
      <c r="G90" s="32"/>
      <c r="H90" s="32"/>
      <c r="I90" s="7"/>
    </row>
    <row r="91" spans="4:9" ht="12.75">
      <c r="D91" s="32"/>
      <c r="E91" s="32"/>
      <c r="F91" s="32"/>
      <c r="G91" s="32"/>
      <c r="H91" s="32"/>
      <c r="I91" s="7"/>
    </row>
    <row r="92" spans="1:9" ht="12.75">
      <c r="A92" t="s">
        <v>27</v>
      </c>
      <c r="D92" s="32"/>
      <c r="E92" s="32"/>
      <c r="F92" s="32"/>
      <c r="G92" s="32"/>
      <c r="H92" s="32"/>
      <c r="I92" s="7"/>
    </row>
    <row r="93" spans="4:9" ht="12.75">
      <c r="D93" s="32"/>
      <c r="E93" s="32"/>
      <c r="F93" s="32"/>
      <c r="G93" s="32"/>
      <c r="H93" s="32"/>
      <c r="I93" s="7"/>
    </row>
    <row r="94" spans="1:9" ht="12.75">
      <c r="A94" t="s">
        <v>28</v>
      </c>
      <c r="D94" s="36">
        <f>D69*100/D66</f>
        <v>7.980392156862745</v>
      </c>
      <c r="E94" s="36">
        <f>E69*100/E66</f>
        <v>8.515141332592084</v>
      </c>
      <c r="F94" s="36">
        <f>F69*100/F66</f>
        <v>5.8871054171922275</v>
      </c>
      <c r="G94" s="36">
        <f>G69*100/G66</f>
        <v>5.513486498356783</v>
      </c>
      <c r="H94" s="36">
        <f>H69*100/H66</f>
        <v>5.519368394021938</v>
      </c>
      <c r="I94" s="19"/>
    </row>
    <row r="95" spans="1:9" ht="12.75">
      <c r="A95" t="s">
        <v>29</v>
      </c>
      <c r="D95" s="36">
        <f>(D71+D72)*100/D66</f>
        <v>4.9337068160597575</v>
      </c>
      <c r="E95" s="36">
        <f>(E71+E72)*100/E66</f>
        <v>3.621411267551121</v>
      </c>
      <c r="F95" s="36">
        <f>(F71+F72)*100/F66</f>
        <v>4.034658158764706</v>
      </c>
      <c r="G95" s="36">
        <f>(G71+G72)*100/G66</f>
        <v>3.565857426282391</v>
      </c>
      <c r="H95" s="36">
        <f>(H71+H72)*100/H66</f>
        <v>3.0391204486645647</v>
      </c>
      <c r="I95" s="19"/>
    </row>
    <row r="96" spans="1:9" ht="12.75">
      <c r="A96" t="s">
        <v>30</v>
      </c>
      <c r="D96" s="36">
        <f>D75*100/D66</f>
        <v>3.0466853408029877</v>
      </c>
      <c r="E96" s="36">
        <f>E75*100/E66</f>
        <v>4.8937300650409625</v>
      </c>
      <c r="F96" s="36">
        <f>F75*100/F66</f>
        <v>1.852447258427522</v>
      </c>
      <c r="G96" s="36">
        <f>G75*100/G66</f>
        <v>1.9476290720743916</v>
      </c>
      <c r="H96" s="36">
        <f>H75*100/H66</f>
        <v>2.480247945357373</v>
      </c>
      <c r="I96" s="19"/>
    </row>
    <row r="97" spans="1:9" ht="12.75">
      <c r="A97" t="s">
        <v>31</v>
      </c>
      <c r="D97" s="36">
        <f>D79*100/D66</f>
        <v>10.601307189542483</v>
      </c>
      <c r="E97" s="36">
        <f>E79*100/E66</f>
        <v>14.486964537983956</v>
      </c>
      <c r="F97" s="36">
        <f>F79*100/F66</f>
        <v>13.7503194585281</v>
      </c>
      <c r="G97" s="36">
        <f>G79*100/G66</f>
        <v>13.857547441275804</v>
      </c>
      <c r="H97" s="36">
        <f>H79*100/H66</f>
        <v>13.326742473296223</v>
      </c>
      <c r="I97" s="19"/>
    </row>
    <row r="98" spans="1:9" ht="12.75">
      <c r="A98" t="s">
        <v>32</v>
      </c>
      <c r="D98" s="36">
        <f>D86*100/D66</f>
        <v>2.4556489262371617</v>
      </c>
      <c r="E98" s="36">
        <f>E86*100/E66</f>
        <v>-2.376889257948916</v>
      </c>
      <c r="F98" s="36">
        <f>F86*100/F66</f>
        <v>-4.899463309672792</v>
      </c>
      <c r="G98" s="36">
        <f>G86*100/G66</f>
        <v>-4.076239228217904</v>
      </c>
      <c r="H98" s="36">
        <f>H86*100/H66</f>
        <v>-3.3074128111938315</v>
      </c>
      <c r="I98" s="19"/>
    </row>
    <row r="99" spans="1:13" ht="12.75">
      <c r="A99" s="6" t="s">
        <v>33</v>
      </c>
      <c r="B99" s="6"/>
      <c r="C99" s="6"/>
      <c r="D99" s="37">
        <f>D88*100/D79</f>
        <v>34.16417121719218</v>
      </c>
      <c r="E99" s="37">
        <f>E88*100/E79</f>
        <v>41.296731454663586</v>
      </c>
      <c r="F99" s="37">
        <f>F88*100/F79</f>
        <v>51.28604832424006</v>
      </c>
      <c r="G99" s="37">
        <f>G88*100/G79</f>
        <v>62.74863387978142</v>
      </c>
      <c r="H99" s="37">
        <f>H88*100/H79</f>
        <v>94.40314968850976</v>
      </c>
      <c r="I99" s="20"/>
      <c r="J99" s="6"/>
      <c r="K99" s="6"/>
      <c r="L99" s="6"/>
      <c r="M99" s="6"/>
    </row>
    <row r="100" spans="4:9" ht="12.75">
      <c r="D100" s="19"/>
      <c r="E100" s="19"/>
      <c r="F100" s="19"/>
      <c r="G100" s="19"/>
      <c r="H100" s="19"/>
      <c r="I100" s="19"/>
    </row>
    <row r="103" ht="12.75">
      <c r="A103" s="1"/>
    </row>
    <row r="104" spans="1:3" ht="18">
      <c r="A104" s="2"/>
      <c r="B104" s="3"/>
      <c r="C104" s="3"/>
    </row>
    <row r="105" spans="1:3" ht="18">
      <c r="A105" s="2"/>
      <c r="B105" s="3"/>
      <c r="C105" s="3"/>
    </row>
    <row r="106" spans="1:3" ht="18">
      <c r="A106" s="2"/>
      <c r="B106" s="3"/>
      <c r="C106" s="3"/>
    </row>
    <row r="107" spans="1:3" ht="18">
      <c r="A107" s="2"/>
      <c r="B107" s="3"/>
      <c r="C107" s="3"/>
    </row>
    <row r="109" spans="1:3" ht="12.75">
      <c r="A109" s="4" t="s">
        <v>36</v>
      </c>
      <c r="B109" s="4"/>
      <c r="C109" s="4"/>
    </row>
    <row r="111" spans="1:3" ht="15">
      <c r="A111" s="4"/>
      <c r="B111" s="5" t="s">
        <v>37</v>
      </c>
      <c r="C111" s="4"/>
    </row>
    <row r="112" ht="12.75">
      <c r="B112" t="s">
        <v>5</v>
      </c>
    </row>
    <row r="113" spans="1:13" ht="12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</row>
    <row r="114" spans="4:9" ht="12.75">
      <c r="D114" s="3"/>
      <c r="E114" s="3"/>
      <c r="F114" s="3"/>
      <c r="G114" s="3"/>
      <c r="H114" s="3"/>
      <c r="I114" s="3"/>
    </row>
    <row r="116" spans="1:13" ht="12.75">
      <c r="A116" s="6" t="s">
        <v>6</v>
      </c>
      <c r="B116" s="6"/>
      <c r="C116" s="6"/>
      <c r="E116" s="6"/>
      <c r="F116" s="6"/>
      <c r="G116" s="6"/>
      <c r="H116" s="6"/>
      <c r="I116" s="24"/>
      <c r="J116" s="6"/>
      <c r="K116" s="6"/>
      <c r="L116" s="6"/>
      <c r="M116" s="6"/>
    </row>
    <row r="117" spans="1:13" ht="12.75">
      <c r="A117" s="6"/>
      <c r="B117" s="6"/>
      <c r="C117" s="6"/>
      <c r="D117" s="11">
        <v>1996</v>
      </c>
      <c r="E117" s="6">
        <v>1997</v>
      </c>
      <c r="F117" s="6">
        <v>1998</v>
      </c>
      <c r="G117" s="6">
        <v>1999</v>
      </c>
      <c r="H117" s="6">
        <v>2000</v>
      </c>
      <c r="I117" s="24"/>
      <c r="J117" s="11" t="s">
        <v>41</v>
      </c>
      <c r="K117" s="11" t="s">
        <v>42</v>
      </c>
      <c r="L117" s="11" t="s">
        <v>43</v>
      </c>
      <c r="M117" s="11" t="s">
        <v>44</v>
      </c>
    </row>
    <row r="118" ht="12.75">
      <c r="A118" t="s">
        <v>7</v>
      </c>
    </row>
    <row r="120" spans="1:13" ht="12.75">
      <c r="A120" t="s">
        <v>8</v>
      </c>
      <c r="D120" s="32">
        <v>24263.1</v>
      </c>
      <c r="E120" s="32">
        <v>26056.9</v>
      </c>
      <c r="F120" s="32">
        <v>27640</v>
      </c>
      <c r="G120" s="32">
        <v>27772</v>
      </c>
      <c r="H120" s="32">
        <v>29912.191</v>
      </c>
      <c r="I120" s="7"/>
      <c r="J120" s="19">
        <f aca="true" t="shared" si="9" ref="J120:M121">(E120-D120)*100/D120</f>
        <v>7.393119593127024</v>
      </c>
      <c r="K120" s="19">
        <f t="shared" si="9"/>
        <v>6.075550046244943</v>
      </c>
      <c r="L120" s="19">
        <f t="shared" si="9"/>
        <v>0.47756874095513746</v>
      </c>
      <c r="M120" s="19">
        <f t="shared" si="9"/>
        <v>7.706290508425749</v>
      </c>
    </row>
    <row r="121" spans="1:13" ht="12.75">
      <c r="A121" t="s">
        <v>9</v>
      </c>
      <c r="D121" s="32">
        <v>22586.8</v>
      </c>
      <c r="E121" s="32">
        <v>23865.9</v>
      </c>
      <c r="F121" s="32">
        <v>25924</v>
      </c>
      <c r="G121" s="32">
        <v>28084</v>
      </c>
      <c r="H121" s="32">
        <v>29593.769</v>
      </c>
      <c r="I121" s="7"/>
      <c r="J121" s="19">
        <f t="shared" si="9"/>
        <v>5.663042130802071</v>
      </c>
      <c r="K121" s="19">
        <f t="shared" si="9"/>
        <v>8.623601037463487</v>
      </c>
      <c r="L121" s="19">
        <f t="shared" si="9"/>
        <v>8.332047523530319</v>
      </c>
      <c r="M121" s="19">
        <f t="shared" si="9"/>
        <v>5.375904429568438</v>
      </c>
    </row>
    <row r="122" spans="4:9" ht="12.75">
      <c r="D122" s="32"/>
      <c r="E122" s="32"/>
      <c r="F122" s="32"/>
      <c r="G122" s="32"/>
      <c r="H122" s="32"/>
      <c r="I122" s="7"/>
    </row>
    <row r="123" spans="1:9" ht="12.75">
      <c r="A123" t="s">
        <v>10</v>
      </c>
      <c r="D123" s="32">
        <v>1676.3</v>
      </c>
      <c r="E123" s="32">
        <f>E120-E121</f>
        <v>2191</v>
      </c>
      <c r="F123" s="32">
        <f>F120-F121</f>
        <v>1716</v>
      </c>
      <c r="G123" s="32">
        <f>G120-G121</f>
        <v>-312</v>
      </c>
      <c r="H123" s="32">
        <f>H120-H121</f>
        <v>318.42199999999866</v>
      </c>
      <c r="I123" s="7"/>
    </row>
    <row r="124" spans="4:9" ht="12.75">
      <c r="D124" s="32"/>
      <c r="E124" s="32"/>
      <c r="F124" s="32"/>
      <c r="G124" s="32"/>
      <c r="H124" s="32"/>
      <c r="I124" s="7"/>
    </row>
    <row r="125" spans="1:13" ht="12.75">
      <c r="A125" t="s">
        <v>11</v>
      </c>
      <c r="D125" s="32">
        <v>20</v>
      </c>
      <c r="E125" s="32">
        <v>-287.7</v>
      </c>
      <c r="F125" s="32">
        <v>-434</v>
      </c>
      <c r="G125" s="32">
        <v>-876</v>
      </c>
      <c r="H125" s="32">
        <v>-1018.64</v>
      </c>
      <c r="I125" s="7"/>
      <c r="J125" s="32">
        <f aca="true" t="shared" si="10" ref="J125:M126">(E125-D125)*100/D125</f>
        <v>-1538.5</v>
      </c>
      <c r="K125" s="19">
        <f t="shared" si="10"/>
        <v>50.85158150851582</v>
      </c>
      <c r="L125" s="19">
        <f t="shared" si="10"/>
        <v>101.84331797235023</v>
      </c>
      <c r="M125" s="19">
        <f t="shared" si="10"/>
        <v>16.283105022831048</v>
      </c>
    </row>
    <row r="126" spans="1:13" ht="12.75">
      <c r="A126" t="s">
        <v>12</v>
      </c>
      <c r="D126" s="32">
        <v>440.8</v>
      </c>
      <c r="E126" s="32">
        <v>459.4</v>
      </c>
      <c r="F126" s="32">
        <v>468</v>
      </c>
      <c r="G126" s="32">
        <v>475</v>
      </c>
      <c r="H126" s="32">
        <v>493.928</v>
      </c>
      <c r="I126" s="7"/>
      <c r="J126" s="19">
        <f t="shared" si="10"/>
        <v>4.219600725952805</v>
      </c>
      <c r="K126" s="19">
        <f t="shared" si="10"/>
        <v>1.8720069656073188</v>
      </c>
      <c r="L126" s="19">
        <f t="shared" si="10"/>
        <v>1.4957264957264957</v>
      </c>
      <c r="M126" s="19">
        <f t="shared" si="10"/>
        <v>3.9848421052631573</v>
      </c>
    </row>
    <row r="127" spans="1:13" ht="12.75">
      <c r="A127" s="12" t="s">
        <v>13</v>
      </c>
      <c r="B127" s="12"/>
      <c r="C127" s="12"/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17"/>
      <c r="J127" s="19"/>
      <c r="K127" s="19"/>
      <c r="L127" s="19"/>
      <c r="M127" s="19"/>
    </row>
    <row r="128" spans="1:9" ht="12.75">
      <c r="A128" s="12" t="s">
        <v>14</v>
      </c>
      <c r="B128" s="12"/>
      <c r="C128" s="12"/>
      <c r="D128" s="34"/>
      <c r="E128" s="34"/>
      <c r="F128" s="34"/>
      <c r="G128" s="34"/>
      <c r="H128" s="34"/>
      <c r="I128" s="13"/>
    </row>
    <row r="129" spans="1:9" ht="12.75">
      <c r="A129" t="s">
        <v>15</v>
      </c>
      <c r="D129" s="32">
        <v>1215.5</v>
      </c>
      <c r="E129" s="32">
        <f>E123-E125-E126</f>
        <v>2019.2999999999997</v>
      </c>
      <c r="F129" s="32">
        <f>F123-F125-F126</f>
        <v>1682</v>
      </c>
      <c r="G129" s="32">
        <f>G123-G125-G126</f>
        <v>89</v>
      </c>
      <c r="H129" s="32">
        <f>H123-H125-H126</f>
        <v>843.1339999999985</v>
      </c>
      <c r="I129" s="7"/>
    </row>
    <row r="130" spans="4:9" ht="12.75">
      <c r="D130" s="32"/>
      <c r="E130" s="32"/>
      <c r="F130" s="32"/>
      <c r="G130" s="32"/>
      <c r="H130" s="32"/>
      <c r="I130" s="7"/>
    </row>
    <row r="131" spans="1:9" ht="12.75">
      <c r="A131" t="s">
        <v>16</v>
      </c>
      <c r="D131" s="32"/>
      <c r="E131" s="32"/>
      <c r="F131" s="32"/>
      <c r="G131" s="32"/>
      <c r="H131" s="32"/>
      <c r="I131" s="7"/>
    </row>
    <row r="132" spans="4:9" ht="12.75">
      <c r="D132" s="32"/>
      <c r="E132" s="32"/>
      <c r="F132" s="32"/>
      <c r="G132" s="32"/>
      <c r="H132" s="32"/>
      <c r="I132" s="7"/>
    </row>
    <row r="133" spans="1:13" ht="12.75">
      <c r="A133" t="s">
        <v>17</v>
      </c>
      <c r="D133" s="32">
        <v>1606</v>
      </c>
      <c r="E133" s="32">
        <v>2292.5</v>
      </c>
      <c r="F133" s="32">
        <v>2798</v>
      </c>
      <c r="G133" s="32">
        <v>3267</v>
      </c>
      <c r="H133" s="32">
        <v>2603.676</v>
      </c>
      <c r="I133" s="7"/>
      <c r="J133" s="19">
        <f aca="true" t="shared" si="11" ref="J133:M135">(E133-D133)*100/D133</f>
        <v>42.74595267745953</v>
      </c>
      <c r="K133" s="19">
        <f t="shared" si="11"/>
        <v>22.050163576881133</v>
      </c>
      <c r="L133" s="19">
        <f t="shared" si="11"/>
        <v>16.761972837741244</v>
      </c>
      <c r="M133" s="19">
        <f t="shared" si="11"/>
        <v>-20.303764921946744</v>
      </c>
    </row>
    <row r="134" spans="1:13" ht="12.75">
      <c r="A134" s="16" t="s">
        <v>18</v>
      </c>
      <c r="D134" s="33">
        <v>1572</v>
      </c>
      <c r="E134" s="33">
        <v>2265.9</v>
      </c>
      <c r="F134" s="33">
        <v>2746</v>
      </c>
      <c r="G134" s="33">
        <v>3209</v>
      </c>
      <c r="H134" s="33">
        <v>2564</v>
      </c>
      <c r="I134" s="17"/>
      <c r="J134" s="26">
        <f t="shared" si="11"/>
        <v>44.14122137404581</v>
      </c>
      <c r="K134" s="26">
        <f t="shared" si="11"/>
        <v>21.18804889889227</v>
      </c>
      <c r="L134" s="26">
        <f t="shared" si="11"/>
        <v>16.860888565185725</v>
      </c>
      <c r="M134" s="26">
        <f t="shared" si="11"/>
        <v>-20.09971953879713</v>
      </c>
    </row>
    <row r="135" spans="1:13" ht="12.75">
      <c r="A135" t="s">
        <v>19</v>
      </c>
      <c r="D135" s="32">
        <v>620</v>
      </c>
      <c r="E135" s="32">
        <v>480.9</v>
      </c>
      <c r="F135" s="32">
        <v>1322</v>
      </c>
      <c r="G135" s="32">
        <v>427</v>
      </c>
      <c r="H135" s="32">
        <v>865.702</v>
      </c>
      <c r="I135" s="7"/>
      <c r="J135" s="19">
        <f t="shared" si="11"/>
        <v>-22.435483870967744</v>
      </c>
      <c r="K135" s="19">
        <f t="shared" si="11"/>
        <v>174.90122686629238</v>
      </c>
      <c r="L135" s="19">
        <f t="shared" si="11"/>
        <v>-67.70045385779123</v>
      </c>
      <c r="M135" s="19">
        <f t="shared" si="11"/>
        <v>102.74051522248243</v>
      </c>
    </row>
    <row r="136" spans="1:9" ht="12.75">
      <c r="A136" t="s">
        <v>20</v>
      </c>
      <c r="D136" s="7"/>
      <c r="E136" s="7"/>
      <c r="F136" s="7"/>
      <c r="G136" s="7"/>
      <c r="H136" s="7"/>
      <c r="I136" s="7"/>
    </row>
    <row r="137" spans="4:9" ht="12.75">
      <c r="D137" s="7"/>
      <c r="E137" s="7"/>
      <c r="F137" s="7"/>
      <c r="G137" s="7"/>
      <c r="H137" s="7"/>
      <c r="I137" s="7"/>
    </row>
    <row r="138" spans="1:9" ht="12.75">
      <c r="A138" t="s">
        <v>21</v>
      </c>
      <c r="D138" s="7"/>
      <c r="E138" s="7"/>
      <c r="F138" s="7"/>
      <c r="G138" s="7"/>
      <c r="H138" s="7"/>
      <c r="I138" s="7"/>
    </row>
    <row r="139" spans="4:9" ht="12.75">
      <c r="D139" s="7"/>
      <c r="E139" s="7"/>
      <c r="F139" s="7"/>
      <c r="G139" s="7"/>
      <c r="H139" s="7"/>
      <c r="I139" s="7"/>
    </row>
    <row r="140" spans="1:9" ht="12.75">
      <c r="A140" t="s">
        <v>22</v>
      </c>
      <c r="D140" s="7">
        <v>670.2999999999993</v>
      </c>
      <c r="E140" s="7">
        <f>E123-E125-E133+E135</f>
        <v>667.0999999999998</v>
      </c>
      <c r="F140" s="7">
        <f>F123-F125-F133+F135</f>
        <v>674</v>
      </c>
      <c r="G140" s="7">
        <f>G123-G125-G133+G135</f>
        <v>-2276</v>
      </c>
      <c r="H140" s="7">
        <f>H123-H125-H133+H135</f>
        <v>-400.9120000000014</v>
      </c>
      <c r="I140" s="7"/>
    </row>
    <row r="141" spans="1:9" ht="12.75">
      <c r="A141" t="s">
        <v>23</v>
      </c>
      <c r="D141" s="7"/>
      <c r="E141" s="7"/>
      <c r="F141" s="7"/>
      <c r="G141" s="7"/>
      <c r="H141" s="7"/>
      <c r="I141" s="7"/>
    </row>
    <row r="142" spans="1:13" ht="12.75">
      <c r="A142" t="s">
        <v>24</v>
      </c>
      <c r="D142" s="7">
        <v>332.8</v>
      </c>
      <c r="E142" s="7">
        <v>759.8</v>
      </c>
      <c r="F142" s="7">
        <v>-386</v>
      </c>
      <c r="G142" s="7">
        <v>1293</v>
      </c>
      <c r="H142" s="7">
        <v>754.05</v>
      </c>
      <c r="I142" s="7"/>
      <c r="J142" s="19">
        <f>(E142-D142)*100/D142</f>
        <v>128.30528846153842</v>
      </c>
      <c r="K142" s="19">
        <f>(F142-E142)*100/E142</f>
        <v>-150.8028428533825</v>
      </c>
      <c r="L142" s="19">
        <f>(G142-F142)*100/F142</f>
        <v>-434.9740932642487</v>
      </c>
      <c r="M142" s="19">
        <f>(H142-G142)*100/G142</f>
        <v>-41.68213457076567</v>
      </c>
    </row>
    <row r="143" spans="1:9" ht="12.75">
      <c r="A143" t="s">
        <v>25</v>
      </c>
      <c r="D143" s="7">
        <v>562.2999999999993</v>
      </c>
      <c r="E143" s="7">
        <f>E142+E135+E129-E133+E127</f>
        <v>967.4999999999995</v>
      </c>
      <c r="F143" s="7">
        <f>F142+F135+F129-F133+F127</f>
        <v>-180</v>
      </c>
      <c r="G143" s="7">
        <f>G142+G135+G129-G133+G127</f>
        <v>-1458</v>
      </c>
      <c r="H143" s="7">
        <f>H142+H135+H129-H133+H127</f>
        <v>-140.79000000000133</v>
      </c>
      <c r="I143" s="7"/>
    </row>
    <row r="144" spans="1:9" ht="12.75">
      <c r="A144" t="s">
        <v>26</v>
      </c>
      <c r="D144" s="7"/>
      <c r="E144" s="7"/>
      <c r="F144" s="7"/>
      <c r="G144" s="7"/>
      <c r="H144" s="7"/>
      <c r="I144" s="7"/>
    </row>
    <row r="145" spans="4:9" ht="12.75">
      <c r="D145" s="7"/>
      <c r="E145" s="7"/>
      <c r="F145" s="7"/>
      <c r="G145" s="7"/>
      <c r="H145" s="7"/>
      <c r="I145" s="7"/>
    </row>
    <row r="146" spans="1:9" ht="12.75">
      <c r="A146" t="s">
        <v>27</v>
      </c>
      <c r="D146" s="7"/>
      <c r="E146" s="7"/>
      <c r="F146" s="7"/>
      <c r="G146" s="7"/>
      <c r="H146" s="7"/>
      <c r="I146" s="7"/>
    </row>
    <row r="147" spans="4:9" ht="12.75">
      <c r="D147" s="7"/>
      <c r="E147" s="7"/>
      <c r="F147" s="7"/>
      <c r="G147" s="7"/>
      <c r="H147" s="7"/>
      <c r="I147" s="7"/>
    </row>
    <row r="148" spans="1:9" ht="12.75">
      <c r="A148" t="s">
        <v>28</v>
      </c>
      <c r="D148" s="19">
        <f>D123*100/D120</f>
        <v>6.9088451187193725</v>
      </c>
      <c r="E148" s="19">
        <f>E123*100/E120</f>
        <v>8.408521351350315</v>
      </c>
      <c r="F148" s="19">
        <f>F123*100/F120</f>
        <v>6.208393632416787</v>
      </c>
      <c r="G148" s="19">
        <f>G123*100/G120</f>
        <v>-1.1234336742042346</v>
      </c>
      <c r="H148" s="19">
        <f>H123*100/H120</f>
        <v>1.0645224885064377</v>
      </c>
      <c r="I148" s="19"/>
    </row>
    <row r="149" spans="1:9" ht="12.75">
      <c r="A149" t="s">
        <v>29</v>
      </c>
      <c r="D149" s="19">
        <f>(D125+D126)*100/D120</f>
        <v>1.8991802366556625</v>
      </c>
      <c r="E149" s="19">
        <f>(E125+E126)*100/E120</f>
        <v>0.6589425449688949</v>
      </c>
      <c r="F149" s="19">
        <f>(F125+F126)*100/F120</f>
        <v>0.12301013024602026</v>
      </c>
      <c r="G149" s="19">
        <f>(G125+G126)*100/G120</f>
        <v>-1.4439003312689038</v>
      </c>
      <c r="H149" s="19">
        <f>(H125+H126)*100/H120</f>
        <v>-1.7541744100256647</v>
      </c>
      <c r="I149" s="19"/>
    </row>
    <row r="150" spans="1:9" ht="12.75">
      <c r="A150" t="s">
        <v>30</v>
      </c>
      <c r="D150" s="19">
        <f>D129*100/D120</f>
        <v>5.00966488206371</v>
      </c>
      <c r="E150" s="19">
        <f>E129*100/E120</f>
        <v>7.749578806381417</v>
      </c>
      <c r="F150" s="19">
        <f>F129*100/F120</f>
        <v>6.085383502170767</v>
      </c>
      <c r="G150" s="19">
        <f>G129*100/G120</f>
        <v>0.3204666570646694</v>
      </c>
      <c r="H150" s="19">
        <f>H129*100/H120</f>
        <v>2.8186968985321017</v>
      </c>
      <c r="I150" s="19"/>
    </row>
    <row r="151" spans="1:9" ht="12.75">
      <c r="A151" t="s">
        <v>31</v>
      </c>
      <c r="D151" s="19">
        <f>D133*100/D120</f>
        <v>6.619104731052504</v>
      </c>
      <c r="E151" s="19">
        <f>E133*100/E120</f>
        <v>8.79805349063012</v>
      </c>
      <c r="F151" s="19">
        <f>F133*100/F120</f>
        <v>10.123010130246021</v>
      </c>
      <c r="G151" s="19">
        <f>G133*100/G120</f>
        <v>11.763646838542417</v>
      </c>
      <c r="H151" s="19">
        <f>H133*100/H120</f>
        <v>8.704397481281127</v>
      </c>
      <c r="I151" s="19"/>
    </row>
    <row r="152" spans="1:9" ht="12.75">
      <c r="A152" t="s">
        <v>32</v>
      </c>
      <c r="D152" s="19">
        <f>D140*100/D120</f>
        <v>2.7626313208122593</v>
      </c>
      <c r="E152" s="19">
        <f>E140*100/E120</f>
        <v>2.5601664050596957</v>
      </c>
      <c r="F152" s="19">
        <f>F140*100/F120</f>
        <v>2.43849493487699</v>
      </c>
      <c r="G152" s="19">
        <f>G140*100/G120</f>
        <v>-8.19530462336166</v>
      </c>
      <c r="H152" s="19">
        <f>H140*100/H120</f>
        <v>-1.3402963360323603</v>
      </c>
      <c r="I152" s="19"/>
    </row>
    <row r="153" spans="1:13" ht="12.75">
      <c r="A153" s="6" t="s">
        <v>33</v>
      </c>
      <c r="B153" s="6"/>
      <c r="C153" s="6"/>
      <c r="D153" s="20">
        <f>D142*100/D133</f>
        <v>20.722291407222915</v>
      </c>
      <c r="E153" s="20">
        <f>E142*100/E133</f>
        <v>33.142857142857146</v>
      </c>
      <c r="F153" s="20">
        <f>F142*100/F133</f>
        <v>-13.795568263045032</v>
      </c>
      <c r="G153" s="20">
        <f>G142*100/G133</f>
        <v>39.57759412304867</v>
      </c>
      <c r="H153" s="20">
        <f>H142*100/H133</f>
        <v>28.960976711388053</v>
      </c>
      <c r="I153" s="20"/>
      <c r="J153" s="6"/>
      <c r="K153" s="6"/>
      <c r="L153" s="6"/>
      <c r="M153" s="6"/>
    </row>
    <row r="154" spans="4:9" ht="12.75">
      <c r="D154" s="19"/>
      <c r="E154" s="19"/>
      <c r="F154" s="19"/>
      <c r="G154" s="19"/>
      <c r="H154" s="19"/>
      <c r="I154" s="19"/>
    </row>
    <row r="155" spans="4:9" ht="12.75">
      <c r="D155" s="19"/>
      <c r="E155" s="19"/>
      <c r="F155" s="19"/>
      <c r="G155" s="19"/>
      <c r="H155" s="19"/>
      <c r="I155" s="19"/>
    </row>
    <row r="165" spans="1:9" ht="12.75">
      <c r="A165" s="4" t="s">
        <v>38</v>
      </c>
      <c r="B165" s="4"/>
      <c r="C165" s="4"/>
      <c r="D165" s="4"/>
      <c r="E165" s="4"/>
      <c r="F165" s="4"/>
      <c r="G165" s="4"/>
      <c r="H165" s="4"/>
      <c r="I165" s="4"/>
    </row>
    <row r="167" spans="1:9" ht="15">
      <c r="A167" s="4"/>
      <c r="B167" s="21" t="s">
        <v>39</v>
      </c>
      <c r="C167" s="4"/>
      <c r="D167" s="4"/>
      <c r="E167" s="4"/>
      <c r="F167" s="4"/>
      <c r="G167" s="4"/>
      <c r="H167" s="4"/>
      <c r="I167" s="4"/>
    </row>
    <row r="168" ht="12.75">
      <c r="B168" t="s">
        <v>5</v>
      </c>
    </row>
    <row r="169" spans="1:13" ht="12.7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</row>
    <row r="170" spans="4:9" ht="12.75">
      <c r="D170" s="3"/>
      <c r="E170" s="3"/>
      <c r="F170" s="3"/>
      <c r="G170" s="3"/>
      <c r="H170" s="3"/>
      <c r="I170" s="3"/>
    </row>
    <row r="171" spans="4:9" ht="12.75">
      <c r="D171" s="3"/>
      <c r="E171" s="3"/>
      <c r="F171" s="3"/>
      <c r="G171" s="3"/>
      <c r="H171" s="3"/>
      <c r="I171" s="3"/>
    </row>
    <row r="172" spans="1:13" ht="12.75">
      <c r="A172" s="6" t="s">
        <v>6</v>
      </c>
      <c r="B172" s="6"/>
      <c r="C172" s="6"/>
      <c r="D172" s="8"/>
      <c r="E172" s="8"/>
      <c r="F172" s="8"/>
      <c r="G172" s="8"/>
      <c r="H172" s="8"/>
      <c r="I172" s="30"/>
      <c r="J172" s="6"/>
      <c r="K172" s="6"/>
      <c r="L172" s="6"/>
      <c r="M172" s="6"/>
    </row>
    <row r="173" spans="1:13" ht="12.75">
      <c r="A173" s="6"/>
      <c r="B173" s="6"/>
      <c r="C173" s="6"/>
      <c r="D173" s="11">
        <v>1996</v>
      </c>
      <c r="E173" s="6">
        <v>1997</v>
      </c>
      <c r="F173" s="11">
        <v>1998</v>
      </c>
      <c r="G173" s="6">
        <v>1999</v>
      </c>
      <c r="H173" s="6">
        <v>2000</v>
      </c>
      <c r="I173" s="24"/>
      <c r="J173" s="6" t="s">
        <v>41</v>
      </c>
      <c r="K173" s="11" t="s">
        <v>42</v>
      </c>
      <c r="L173" s="11" t="s">
        <v>43</v>
      </c>
      <c r="M173" s="11" t="s">
        <v>44</v>
      </c>
    </row>
    <row r="174" ht="12.75">
      <c r="A174" t="s">
        <v>7</v>
      </c>
    </row>
    <row r="176" spans="1:13" ht="12.75">
      <c r="A176" t="s">
        <v>8</v>
      </c>
      <c r="D176" s="32">
        <v>55354</v>
      </c>
      <c r="E176" s="32">
        <v>59447.2</v>
      </c>
      <c r="F176" s="32">
        <v>63210</v>
      </c>
      <c r="G176" s="32">
        <v>67578</v>
      </c>
      <c r="H176" s="32">
        <v>72472.953</v>
      </c>
      <c r="I176" s="7"/>
      <c r="J176" s="19">
        <f aca="true" t="shared" si="12" ref="J176:M177">(E176-D176)*100/D176</f>
        <v>7.394587563681029</v>
      </c>
      <c r="K176" s="19">
        <f t="shared" si="12"/>
        <v>6.329650513396768</v>
      </c>
      <c r="L176" s="19">
        <f t="shared" si="12"/>
        <v>6.910299003322259</v>
      </c>
      <c r="M176" s="19">
        <f t="shared" si="12"/>
        <v>7.243412057178363</v>
      </c>
    </row>
    <row r="177" spans="1:13" ht="12.75">
      <c r="A177" t="s">
        <v>9</v>
      </c>
      <c r="D177" s="32">
        <v>52353</v>
      </c>
      <c r="E177" s="32">
        <v>55997.3</v>
      </c>
      <c r="F177" s="32">
        <v>60945</v>
      </c>
      <c r="G177" s="32">
        <v>65981</v>
      </c>
      <c r="H177" s="32">
        <v>70520.581</v>
      </c>
      <c r="I177" s="7"/>
      <c r="J177" s="19">
        <f t="shared" si="12"/>
        <v>6.961014650545342</v>
      </c>
      <c r="K177" s="19">
        <f t="shared" si="12"/>
        <v>8.835604573791946</v>
      </c>
      <c r="L177" s="19">
        <f t="shared" si="12"/>
        <v>8.263188120436459</v>
      </c>
      <c r="M177" s="19">
        <f t="shared" si="12"/>
        <v>6.880133674845798</v>
      </c>
    </row>
    <row r="178" spans="4:9" ht="12.75">
      <c r="D178" s="32"/>
      <c r="E178" s="32"/>
      <c r="F178" s="32"/>
      <c r="G178" s="32"/>
      <c r="H178" s="32"/>
      <c r="I178" s="7"/>
    </row>
    <row r="179" spans="1:9" ht="12.75">
      <c r="A179" t="s">
        <v>10</v>
      </c>
      <c r="D179" s="32">
        <f>D176-D177</f>
        <v>3001</v>
      </c>
      <c r="E179" s="32">
        <f>E176-E177</f>
        <v>3449.899999999994</v>
      </c>
      <c r="F179" s="32">
        <f>F176-F177</f>
        <v>2265</v>
      </c>
      <c r="G179" s="32">
        <f>G176-G177</f>
        <v>1597</v>
      </c>
      <c r="H179" s="32">
        <f>H176-H177</f>
        <v>1952.3719999999885</v>
      </c>
      <c r="I179" s="7"/>
    </row>
    <row r="180" spans="4:9" ht="12.75">
      <c r="D180" s="32"/>
      <c r="E180" s="32"/>
      <c r="F180" s="32"/>
      <c r="G180" s="32"/>
      <c r="H180" s="32"/>
      <c r="I180" s="7"/>
    </row>
    <row r="181" spans="1:13" ht="12.75">
      <c r="A181" t="s">
        <v>11</v>
      </c>
      <c r="D181" s="32">
        <v>593</v>
      </c>
      <c r="E181" s="32">
        <v>422</v>
      </c>
      <c r="F181" s="32">
        <v>297</v>
      </c>
      <c r="G181" s="32">
        <v>407</v>
      </c>
      <c r="H181" s="32">
        <v>189.812</v>
      </c>
      <c r="I181" s="7"/>
      <c r="J181" s="19">
        <f aca="true" t="shared" si="13" ref="J181:M182">(E181-D181)*100/D181</f>
        <v>-28.836424957841484</v>
      </c>
      <c r="K181" s="19">
        <f t="shared" si="13"/>
        <v>-29.620853080568722</v>
      </c>
      <c r="L181" s="19">
        <f t="shared" si="13"/>
        <v>37.03703703703704</v>
      </c>
      <c r="M181" s="19">
        <f t="shared" si="13"/>
        <v>-53.36314496314496</v>
      </c>
    </row>
    <row r="182" spans="1:13" ht="12.75">
      <c r="A182" t="s">
        <v>12</v>
      </c>
      <c r="D182" s="32">
        <v>1397</v>
      </c>
      <c r="E182" s="32">
        <v>1522.2</v>
      </c>
      <c r="F182" s="32">
        <v>1719.5</v>
      </c>
      <c r="G182" s="32">
        <v>1671</v>
      </c>
      <c r="H182" s="32">
        <v>1934.402</v>
      </c>
      <c r="I182" s="7"/>
      <c r="J182" s="19">
        <f t="shared" si="13"/>
        <v>8.96206156048676</v>
      </c>
      <c r="K182" s="19">
        <f t="shared" si="13"/>
        <v>12.961503087636313</v>
      </c>
      <c r="L182" s="19">
        <f t="shared" si="13"/>
        <v>-2.820587380052341</v>
      </c>
      <c r="M182" s="19">
        <f t="shared" si="13"/>
        <v>15.763135846798328</v>
      </c>
    </row>
    <row r="183" spans="1:13" ht="12.75">
      <c r="A183" s="12" t="s">
        <v>13</v>
      </c>
      <c r="B183" s="12"/>
      <c r="C183" s="12"/>
      <c r="D183" s="33">
        <v>-60</v>
      </c>
      <c r="E183" s="33">
        <v>82.9</v>
      </c>
      <c r="F183" s="33">
        <v>88</v>
      </c>
      <c r="G183" s="33">
        <v>147</v>
      </c>
      <c r="H183" s="33">
        <v>240</v>
      </c>
      <c r="I183" s="17"/>
      <c r="J183" s="19"/>
      <c r="K183" s="19"/>
      <c r="L183" s="19"/>
      <c r="M183" s="19"/>
    </row>
    <row r="184" spans="1:9" ht="12.75">
      <c r="A184" s="12" t="s">
        <v>14</v>
      </c>
      <c r="B184" s="12"/>
      <c r="C184" s="12"/>
      <c r="D184" s="34"/>
      <c r="E184" s="34"/>
      <c r="F184" s="34"/>
      <c r="G184" s="32"/>
      <c r="H184" s="32"/>
      <c r="I184" s="7"/>
    </row>
    <row r="185" spans="1:9" ht="12.75">
      <c r="A185" t="s">
        <v>15</v>
      </c>
      <c r="D185" s="32">
        <f>D179-D181-D182</f>
        <v>1011</v>
      </c>
      <c r="E185" s="32">
        <f>E179-E181-E182</f>
        <v>1505.6999999999941</v>
      </c>
      <c r="F185" s="32">
        <f>F179-F181-F182</f>
        <v>248.5</v>
      </c>
      <c r="G185" s="32">
        <f>G179-G181-G182</f>
        <v>-481</v>
      </c>
      <c r="H185" s="32">
        <f>H179-H181-H182</f>
        <v>-171.84200000001147</v>
      </c>
      <c r="I185" s="7"/>
    </row>
    <row r="186" spans="4:9" ht="12.75">
      <c r="D186" s="32"/>
      <c r="E186" s="32"/>
      <c r="F186" s="32"/>
      <c r="G186" s="32"/>
      <c r="H186" s="32"/>
      <c r="I186" s="7"/>
    </row>
    <row r="187" spans="1:9" ht="12.75">
      <c r="A187" t="s">
        <v>16</v>
      </c>
      <c r="D187" s="32"/>
      <c r="E187" s="32"/>
      <c r="F187" s="32"/>
      <c r="G187" s="32"/>
      <c r="H187" s="32"/>
      <c r="I187" s="7"/>
    </row>
    <row r="188" spans="4:9" ht="12.75">
      <c r="D188" s="32"/>
      <c r="E188" s="32"/>
      <c r="F188" s="32"/>
      <c r="G188" s="32"/>
      <c r="H188" s="32"/>
      <c r="I188" s="7"/>
    </row>
    <row r="189" spans="1:13" ht="12.75">
      <c r="A189" t="s">
        <v>17</v>
      </c>
      <c r="D189" s="32">
        <v>3401</v>
      </c>
      <c r="E189" s="32">
        <v>3625.8</v>
      </c>
      <c r="F189" s="32">
        <v>4450</v>
      </c>
      <c r="G189" s="35">
        <v>4998</v>
      </c>
      <c r="H189" s="35">
        <v>5080.446</v>
      </c>
      <c r="I189" s="22"/>
      <c r="J189" s="19">
        <f aca="true" t="shared" si="14" ref="J189:M191">(E189-D189)*100/D189</f>
        <v>6.60982064098795</v>
      </c>
      <c r="K189" s="19">
        <f t="shared" si="14"/>
        <v>22.731535109493073</v>
      </c>
      <c r="L189" s="19">
        <f t="shared" si="14"/>
        <v>12.314606741573034</v>
      </c>
      <c r="M189" s="19">
        <f t="shared" si="14"/>
        <v>1.6495798319327715</v>
      </c>
    </row>
    <row r="190" spans="1:13" ht="13.5">
      <c r="A190" s="23" t="s">
        <v>40</v>
      </c>
      <c r="D190" s="33">
        <v>3253</v>
      </c>
      <c r="E190" s="33">
        <v>3363.7</v>
      </c>
      <c r="F190" s="33">
        <v>4018</v>
      </c>
      <c r="G190" s="33">
        <v>4455</v>
      </c>
      <c r="H190" s="33">
        <v>4418</v>
      </c>
      <c r="I190" s="17"/>
      <c r="J190" s="26">
        <f t="shared" si="14"/>
        <v>3.4030126037503785</v>
      </c>
      <c r="K190" s="26">
        <f t="shared" si="14"/>
        <v>19.451794155245718</v>
      </c>
      <c r="L190" s="26">
        <f t="shared" si="14"/>
        <v>10.876057740169239</v>
      </c>
      <c r="M190" s="26">
        <f t="shared" si="14"/>
        <v>-0.8305274971941639</v>
      </c>
    </row>
    <row r="191" spans="1:13" ht="12.75">
      <c r="A191" t="s">
        <v>19</v>
      </c>
      <c r="D191" s="32">
        <v>440</v>
      </c>
      <c r="E191" s="32">
        <v>628.2</v>
      </c>
      <c r="F191" s="35">
        <v>749</v>
      </c>
      <c r="G191" s="35">
        <v>970</v>
      </c>
      <c r="H191" s="35">
        <v>1413.396</v>
      </c>
      <c r="I191" s="22"/>
      <c r="J191" s="19">
        <f t="shared" si="14"/>
        <v>42.77272727272728</v>
      </c>
      <c r="K191" s="19">
        <f t="shared" si="14"/>
        <v>19.229544730977388</v>
      </c>
      <c r="L191" s="19">
        <f t="shared" si="14"/>
        <v>29.506008010680908</v>
      </c>
      <c r="M191" s="19">
        <f t="shared" si="14"/>
        <v>45.71092783505154</v>
      </c>
    </row>
    <row r="192" spans="1:6" ht="12.75">
      <c r="A192" t="s">
        <v>20</v>
      </c>
      <c r="D192" s="7"/>
      <c r="E192" s="7"/>
      <c r="F192" s="7"/>
    </row>
    <row r="193" spans="4:6" ht="12.75">
      <c r="D193" s="7"/>
      <c r="E193" s="7"/>
      <c r="F193" s="7"/>
    </row>
    <row r="194" spans="1:6" ht="12.75">
      <c r="A194" t="s">
        <v>21</v>
      </c>
      <c r="D194" s="7"/>
      <c r="E194" s="7"/>
      <c r="F194" s="7"/>
    </row>
    <row r="195" spans="4:6" ht="12.75">
      <c r="D195" s="7"/>
      <c r="E195" s="7"/>
      <c r="F195" s="7"/>
    </row>
    <row r="196" spans="1:9" ht="12.75">
      <c r="A196" t="s">
        <v>22</v>
      </c>
      <c r="D196" s="32">
        <f>D179-D181-D189+D191</f>
        <v>-553</v>
      </c>
      <c r="E196" s="32">
        <f>E179-E181-E189+E191</f>
        <v>30.299999999994043</v>
      </c>
      <c r="F196" s="32">
        <f>F179-F181-F189+F191</f>
        <v>-1733</v>
      </c>
      <c r="G196" s="32">
        <f>G179-G181-G189+G191</f>
        <v>-2838</v>
      </c>
      <c r="H196" s="32">
        <f>H179-H181-H189+H191</f>
        <v>-1904.4900000000114</v>
      </c>
      <c r="I196" s="7"/>
    </row>
    <row r="197" spans="1:9" ht="12.75">
      <c r="A197" t="s">
        <v>23</v>
      </c>
      <c r="D197" s="32"/>
      <c r="E197" s="32"/>
      <c r="F197" s="32"/>
      <c r="G197" s="32"/>
      <c r="H197" s="32"/>
      <c r="I197" s="7"/>
    </row>
    <row r="198" spans="1:13" ht="12.75">
      <c r="A198" t="s">
        <v>24</v>
      </c>
      <c r="D198" s="32">
        <v>1659</v>
      </c>
      <c r="E198" s="32">
        <v>2099.2</v>
      </c>
      <c r="F198" s="32">
        <v>1888</v>
      </c>
      <c r="G198" s="32">
        <v>3469</v>
      </c>
      <c r="H198" s="32">
        <v>3317.504</v>
      </c>
      <c r="I198" s="7"/>
      <c r="J198" s="19">
        <f>(E198-D198)*100/D198</f>
        <v>26.53405666063893</v>
      </c>
      <c r="K198" s="19">
        <f>(F198-E198)*100/E198</f>
        <v>-10.06097560975609</v>
      </c>
      <c r="L198" s="19">
        <f>(G198-F198)*100/F198</f>
        <v>83.73940677966101</v>
      </c>
      <c r="M198" s="19">
        <f>(H198-G198)*100/G198</f>
        <v>-4.367137503603347</v>
      </c>
    </row>
    <row r="199" spans="1:9" ht="12.75">
      <c r="A199" t="s">
        <v>25</v>
      </c>
      <c r="D199" s="32">
        <f>D198+D191+D185-D189+D183</f>
        <v>-351</v>
      </c>
      <c r="E199" s="32">
        <f>E198+E191+E185-E189+E183</f>
        <v>690.1999999999938</v>
      </c>
      <c r="F199" s="32">
        <f>F198+F191+F185-F189+F183</f>
        <v>-1476.5</v>
      </c>
      <c r="G199" s="32">
        <f>G198+G191+G185-G189+G183</f>
        <v>-893</v>
      </c>
      <c r="H199" s="32">
        <f>H198+H191+H185-H189+H183</f>
        <v>-281.38800000001174</v>
      </c>
      <c r="I199" s="7"/>
    </row>
    <row r="200" spans="1:9" ht="12.75">
      <c r="A200" t="s">
        <v>26</v>
      </c>
      <c r="D200" s="32"/>
      <c r="E200" s="32"/>
      <c r="F200" s="32"/>
      <c r="G200" s="32"/>
      <c r="H200" s="32"/>
      <c r="I200" s="7"/>
    </row>
    <row r="201" spans="4:9" ht="12.75">
      <c r="D201" s="32"/>
      <c r="E201" s="32"/>
      <c r="F201" s="32"/>
      <c r="G201" s="32"/>
      <c r="H201" s="32"/>
      <c r="I201" s="7"/>
    </row>
    <row r="202" spans="1:9" ht="12.75">
      <c r="A202" t="s">
        <v>27</v>
      </c>
      <c r="D202" s="32"/>
      <c r="E202" s="32"/>
      <c r="F202" s="32"/>
      <c r="G202" s="32"/>
      <c r="H202" s="32"/>
      <c r="I202" s="7"/>
    </row>
    <row r="203" spans="4:9" ht="12.75">
      <c r="D203" s="32"/>
      <c r="E203" s="32"/>
      <c r="F203" s="32"/>
      <c r="G203" s="32"/>
      <c r="H203" s="32"/>
      <c r="I203" s="7"/>
    </row>
    <row r="204" spans="1:9" ht="12.75">
      <c r="A204" t="s">
        <v>28</v>
      </c>
      <c r="D204" s="36">
        <f>D179*100/D176</f>
        <v>5.421469089858005</v>
      </c>
      <c r="E204" s="36">
        <f>E179*100/E176</f>
        <v>5.803301080622795</v>
      </c>
      <c r="F204" s="36">
        <f>F179*100/F176</f>
        <v>3.583293782629331</v>
      </c>
      <c r="G204" s="36">
        <f>G179*100/G176</f>
        <v>2.3631951226730594</v>
      </c>
      <c r="H204" s="36">
        <f>H179*100/H176</f>
        <v>2.693931900360109</v>
      </c>
      <c r="I204" s="19"/>
    </row>
    <row r="205" spans="1:9" ht="12.75">
      <c r="A205" t="s">
        <v>29</v>
      </c>
      <c r="D205" s="36">
        <f>(D181+D182)*100/D176</f>
        <v>3.5950428153340317</v>
      </c>
      <c r="E205" s="36">
        <f>(E181+E182)*100/E176</f>
        <v>3.270465219556178</v>
      </c>
      <c r="F205" s="36">
        <f>(F181+F182)*100/F176</f>
        <v>3.19015978484417</v>
      </c>
      <c r="G205" s="36">
        <f>(G181+G182)*100/G176</f>
        <v>3.074965225369203</v>
      </c>
      <c r="H205" s="36">
        <f>(H181+H182)*100/H176</f>
        <v>2.931043806094116</v>
      </c>
      <c r="I205" s="19"/>
    </row>
    <row r="206" spans="1:9" ht="12.75">
      <c r="A206" t="s">
        <v>30</v>
      </c>
      <c r="D206" s="36">
        <f>D185*100/D176</f>
        <v>1.826426274523973</v>
      </c>
      <c r="E206" s="36">
        <f>E185*100/E176</f>
        <v>2.5328358610666175</v>
      </c>
      <c r="F206" s="36">
        <f>F185*100/F176</f>
        <v>0.39313399778516056</v>
      </c>
      <c r="G206" s="36">
        <f>G185*100/G176</f>
        <v>-0.7117701026961437</v>
      </c>
      <c r="H206" s="36">
        <f>H185*100/H176</f>
        <v>-0.2371119057340074</v>
      </c>
      <c r="I206" s="19"/>
    </row>
    <row r="207" spans="1:9" ht="12.75">
      <c r="A207" t="s">
        <v>31</v>
      </c>
      <c r="D207" s="36">
        <f>D189*100/D176</f>
        <v>6.144090761281931</v>
      </c>
      <c r="E207" s="36">
        <f>E189*100/E176</f>
        <v>6.099193906525455</v>
      </c>
      <c r="F207" s="36">
        <f>F189*100/F176</f>
        <v>7.040025312450561</v>
      </c>
      <c r="G207" s="36">
        <f>G189*100/G176</f>
        <v>7.395898073337476</v>
      </c>
      <c r="H207" s="36">
        <f>H189*100/H176</f>
        <v>7.010126936596609</v>
      </c>
      <c r="I207" s="19"/>
    </row>
    <row r="208" spans="1:13" ht="12.75">
      <c r="A208" t="s">
        <v>32</v>
      </c>
      <c r="D208" s="36">
        <f>D196*100/D176</f>
        <v>-0.9990244607435776</v>
      </c>
      <c r="E208" s="36">
        <f>E196*100/E176</f>
        <v>0.050969599913863135</v>
      </c>
      <c r="F208" s="36">
        <f>F196*100/F176</f>
        <v>-2.741654801455466</v>
      </c>
      <c r="G208" s="36">
        <f>G196*100/G176</f>
        <v>-4.199591583059576</v>
      </c>
      <c r="H208" s="36">
        <f>H196*100/H176</f>
        <v>-2.627863114671223</v>
      </c>
      <c r="I208" s="27"/>
      <c r="J208" s="24"/>
      <c r="K208" s="24"/>
      <c r="L208" s="24"/>
      <c r="M208" s="24"/>
    </row>
    <row r="209" spans="1:13" ht="12.75">
      <c r="A209" s="6" t="s">
        <v>33</v>
      </c>
      <c r="B209" s="6"/>
      <c r="C209" s="6"/>
      <c r="D209" s="37">
        <f>D198*100/D189</f>
        <v>48.779770655689504</v>
      </c>
      <c r="E209" s="37">
        <f>E198*100/E189</f>
        <v>57.89618842738153</v>
      </c>
      <c r="F209" s="37">
        <f>F198*100/F189</f>
        <v>42.42696629213483</v>
      </c>
      <c r="G209" s="37">
        <f>G198*100/G189</f>
        <v>69.4077631052421</v>
      </c>
      <c r="H209" s="37">
        <f>H198*100/H189</f>
        <v>65.29946386596767</v>
      </c>
      <c r="I209" s="20"/>
      <c r="J209" s="6"/>
      <c r="K209" s="6"/>
      <c r="L209" s="6"/>
      <c r="M209" s="6"/>
    </row>
    <row r="212" spans="5:9" ht="12.75">
      <c r="E212" s="24"/>
      <c r="F212" s="24"/>
      <c r="G212" s="24"/>
      <c r="H212" s="24"/>
      <c r="I212" s="24"/>
    </row>
    <row r="213" spans="5:9" ht="12.75">
      <c r="E213" s="19"/>
      <c r="F213" s="19"/>
      <c r="G213" s="19"/>
      <c r="H213" s="19"/>
      <c r="I213" s="19"/>
    </row>
    <row r="214" spans="5:9" ht="12.75">
      <c r="E214" s="19"/>
      <c r="F214" s="19"/>
      <c r="G214" s="19"/>
      <c r="H214" s="19"/>
      <c r="I214" s="19"/>
    </row>
    <row r="215" spans="5:9" ht="12.75">
      <c r="E215" s="19"/>
      <c r="F215" s="19"/>
      <c r="G215" s="19"/>
      <c r="H215" s="19"/>
      <c r="I215" s="19"/>
    </row>
    <row r="216" spans="5:9" ht="12.75">
      <c r="E216" s="19"/>
      <c r="F216" s="19"/>
      <c r="G216" s="19"/>
      <c r="H216" s="19"/>
      <c r="I216" s="19"/>
    </row>
    <row r="244" spans="5:9" ht="12.75">
      <c r="E244" s="24"/>
      <c r="F244" s="24"/>
      <c r="G244" s="24"/>
      <c r="H244" s="24"/>
      <c r="I244" s="24"/>
    </row>
    <row r="245" spans="5:9" ht="12.75">
      <c r="E245" s="19"/>
      <c r="F245" s="19"/>
      <c r="G245" s="19"/>
      <c r="H245" s="19"/>
      <c r="I245" s="19"/>
    </row>
    <row r="246" spans="5:9" ht="12.75">
      <c r="E246" s="19"/>
      <c r="F246" s="19"/>
      <c r="G246" s="19"/>
      <c r="H246" s="19"/>
      <c r="I246" s="19"/>
    </row>
    <row r="247" spans="5:9" ht="12.75">
      <c r="E247" s="19"/>
      <c r="F247" s="19"/>
      <c r="G247" s="19"/>
      <c r="H247" s="19"/>
      <c r="I247" s="19"/>
    </row>
    <row r="249" spans="5:9" ht="12.75">
      <c r="E249" s="19"/>
      <c r="F249" s="19"/>
      <c r="G249" s="19"/>
      <c r="H249" s="19"/>
      <c r="I249" s="19"/>
    </row>
    <row r="250" spans="5:9" ht="12.75">
      <c r="E250" s="19"/>
      <c r="F250" s="19"/>
      <c r="G250" s="19"/>
      <c r="H250" s="19"/>
      <c r="I250" s="19"/>
    </row>
    <row r="251" spans="5:9" ht="12.75">
      <c r="E251" s="19"/>
      <c r="F251" s="19"/>
      <c r="G251" s="19"/>
      <c r="H251" s="19"/>
      <c r="I251" s="19"/>
    </row>
    <row r="253" spans="5:9" ht="12.75">
      <c r="E253" s="19"/>
      <c r="F253" s="19"/>
      <c r="G253" s="19"/>
      <c r="H253" s="19"/>
      <c r="I253" s="19"/>
    </row>
    <row r="254" spans="5:9" ht="12.75">
      <c r="E254" s="19"/>
      <c r="F254" s="19"/>
      <c r="G254" s="19"/>
      <c r="H254" s="19"/>
      <c r="I254" s="19"/>
    </row>
    <row r="255" spans="5:9" ht="12.75">
      <c r="E255" s="19"/>
      <c r="F255" s="19"/>
      <c r="G255" s="19"/>
      <c r="H255" s="19"/>
      <c r="I255" s="19"/>
    </row>
    <row r="257" spans="5:9" ht="12.75">
      <c r="E257" s="19"/>
      <c r="F257" s="19"/>
      <c r="G257" s="19"/>
      <c r="H257" s="19"/>
      <c r="I257" s="19"/>
    </row>
    <row r="258" spans="5:9" ht="12.75">
      <c r="E258" s="19"/>
      <c r="F258" s="19"/>
      <c r="G258" s="19"/>
      <c r="H258" s="19"/>
      <c r="I258" s="19"/>
    </row>
    <row r="259" spans="5:9" ht="12.75">
      <c r="E259" s="19"/>
      <c r="F259" s="19"/>
      <c r="G259" s="19"/>
      <c r="H259" s="19"/>
      <c r="I259" s="19"/>
    </row>
    <row r="281" spans="5:9" ht="12.75">
      <c r="E281" s="24"/>
      <c r="F281" s="24"/>
      <c r="G281" s="24"/>
      <c r="H281" s="24"/>
      <c r="I281" s="24"/>
    </row>
    <row r="282" spans="5:9" ht="12.75">
      <c r="E282" s="19"/>
      <c r="F282" s="19"/>
      <c r="G282" s="19"/>
      <c r="H282" s="19"/>
      <c r="I282" s="19"/>
    </row>
    <row r="283" spans="5:9" ht="12.75">
      <c r="E283" s="19"/>
      <c r="F283" s="19"/>
      <c r="G283" s="19"/>
      <c r="H283" s="19"/>
      <c r="I283" s="19"/>
    </row>
    <row r="284" spans="5:9" ht="12.75">
      <c r="E284" s="19"/>
      <c r="F284" s="19"/>
      <c r="G284" s="19"/>
      <c r="H284" s="19"/>
      <c r="I284" s="19"/>
    </row>
    <row r="285" spans="5:9" ht="12.75">
      <c r="E285" s="19"/>
      <c r="F285" s="19"/>
      <c r="G285" s="19"/>
      <c r="H285" s="19"/>
      <c r="I285" s="19"/>
    </row>
  </sheetData>
  <printOptions/>
  <pageMargins left="0.75" right="0.75" top="1" bottom="1" header="0.5" footer="0.5"/>
  <pageSetup firstPageNumber="40" useFirstPageNumber="1"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Trond Hjelmervik Hansen</dc:creator>
  <cp:keywords/>
  <dc:description/>
  <cp:lastModifiedBy>mersa.delalic</cp:lastModifiedBy>
  <cp:lastPrinted>2002-03-11T11:58:41Z</cp:lastPrinted>
  <dcterms:created xsi:type="dcterms:W3CDTF">2001-01-12T13:00:27Z</dcterms:created>
  <dcterms:modified xsi:type="dcterms:W3CDTF">2002-03-12T08:35:41Z</dcterms:modified>
  <cp:category/>
  <cp:version/>
  <cp:contentType/>
  <cp:contentStatus/>
</cp:coreProperties>
</file>