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Ark1" sheetId="1" r:id="rId1"/>
    <sheet name="Ark2" sheetId="2" r:id="rId2"/>
    <sheet name="Ark3" sheetId="3" r:id="rId3"/>
  </sheets>
  <definedNames>
    <definedName name="_xlnm.Print_Titles" localSheetId="1">'Ark2'!$6:$10</definedName>
  </definedNames>
  <calcPr fullCalcOnLoad="1"/>
</workbook>
</file>

<file path=xl/sharedStrings.xml><?xml version="1.0" encoding="utf-8"?>
<sst xmlns="http://schemas.openxmlformats.org/spreadsheetml/2006/main" count="410" uniqueCount="178">
  <si>
    <t>Aale</t>
  </si>
  <si>
    <t>Kom</t>
  </si>
  <si>
    <t>Oslo</t>
  </si>
  <si>
    <t>Alle</t>
  </si>
  <si>
    <t>nto</t>
  </si>
  <si>
    <t>Fkom</t>
  </si>
  <si>
    <t>bto</t>
  </si>
  <si>
    <t>Vedlegg 8</t>
  </si>
  <si>
    <t>Kap. nr</t>
  </si>
  <si>
    <t>Formål</t>
  </si>
  <si>
    <t>Kommunesektoren i alt</t>
  </si>
  <si>
    <t>Fylkeskommunene</t>
  </si>
  <si>
    <t>Kommunene utenom Oslo</t>
  </si>
  <si>
    <t>Andel</t>
  </si>
  <si>
    <t>Vekst</t>
  </si>
  <si>
    <t>Dr.utg</t>
  </si>
  <si>
    <t>dr.utg</t>
  </si>
  <si>
    <t>98-99</t>
  </si>
  <si>
    <t>mill.kr</t>
  </si>
  <si>
    <t>pst</t>
  </si>
  <si>
    <t>1.1</t>
  </si>
  <si>
    <t>Sentrale styringsorganer.......................................................</t>
  </si>
  <si>
    <t>1.100-119</t>
  </si>
  <si>
    <t>Sentrale folkevalgte styringsorganer.....................................</t>
  </si>
  <si>
    <t>1.120-149</t>
  </si>
  <si>
    <t>Sentrale administrative enheter.............................................</t>
  </si>
  <si>
    <t>1.150-159</t>
  </si>
  <si>
    <t>Administrasjonslokaler...........................................................</t>
  </si>
  <si>
    <t>1.180-198</t>
  </si>
  <si>
    <t>Diverse fellesutgifter..............................................................</t>
  </si>
  <si>
    <t>1.199</t>
  </si>
  <si>
    <t>1.2</t>
  </si>
  <si>
    <t>Undervisning........................................................................</t>
  </si>
  <si>
    <t>1.200-209</t>
  </si>
  <si>
    <t>Administrasjon.......................................................................</t>
  </si>
  <si>
    <t>1.210-229</t>
  </si>
  <si>
    <t>Grunnskole...........................................................................</t>
  </si>
  <si>
    <t>1.230-249</t>
  </si>
  <si>
    <t>Videregående opplæring......................................................</t>
  </si>
  <si>
    <t>1.260-264</t>
  </si>
  <si>
    <t>Spesialundervisning..............................................................</t>
  </si>
  <si>
    <t>1.265-269</t>
  </si>
  <si>
    <t>Folkehøgskoler.....................................................................</t>
  </si>
  <si>
    <t>1.270-278</t>
  </si>
  <si>
    <t>Kommunale barnehager.......................................................</t>
  </si>
  <si>
    <t>1.279</t>
  </si>
  <si>
    <t>Ikke-kommunale barnehager................................................</t>
  </si>
  <si>
    <t>1.280</t>
  </si>
  <si>
    <t>Skolefritidsordninger.............................................................</t>
  </si>
  <si>
    <t>1.285</t>
  </si>
  <si>
    <t>Ikke-kommunale skolefritidsordninger...................................</t>
  </si>
  <si>
    <t>1.290-293</t>
  </si>
  <si>
    <t>Musikkskoler........................................................................</t>
  </si>
  <si>
    <t>1.294</t>
  </si>
  <si>
    <t>Voksenopplæring i skoleverket............................................</t>
  </si>
  <si>
    <t>1.295</t>
  </si>
  <si>
    <t>Andre undervisningsformål..................................................</t>
  </si>
  <si>
    <t>1.299</t>
  </si>
  <si>
    <t>1.3</t>
  </si>
  <si>
    <t>Helsevern, sosiale tjenester, pleie og omsorg.......................</t>
  </si>
  <si>
    <t>1.300</t>
  </si>
  <si>
    <t>Helse- og sosialadministrasjon..............................................</t>
  </si>
  <si>
    <t>1.310</t>
  </si>
  <si>
    <t>Forebyggende tiltak i helsesektoren.....................................</t>
  </si>
  <si>
    <t>1.320</t>
  </si>
  <si>
    <t>Diagnose og behandling i kommunehelsetjenesten..............</t>
  </si>
  <si>
    <t>1.328</t>
  </si>
  <si>
    <t>Medisinsk attføring i kommunehelsetjenesten........................</t>
  </si>
  <si>
    <t>1.330</t>
  </si>
  <si>
    <t>Somatiske spesialisttjenester.................................................</t>
  </si>
  <si>
    <t>1.340</t>
  </si>
  <si>
    <t>Tannhelsetjenester...............................................................</t>
  </si>
  <si>
    <t>1.345</t>
  </si>
  <si>
    <t>Psykisk helsevern................................................................</t>
  </si>
  <si>
    <t>1.350</t>
  </si>
  <si>
    <t>Sosialkontortjenester............................................................</t>
  </si>
  <si>
    <t>1.354</t>
  </si>
  <si>
    <t>Økonomisk sosialhjelp..........................................................</t>
  </si>
  <si>
    <t>1.355</t>
  </si>
  <si>
    <t>Tiltak for rusmiddelbrukere...................................................</t>
  </si>
  <si>
    <t>1.360</t>
  </si>
  <si>
    <t>Tiltak innenfor barne- og ungdomsvernet.............................</t>
  </si>
  <si>
    <t>1.370</t>
  </si>
  <si>
    <t>Pleie og omsorg for eldre og funksjonshemmede.................</t>
  </si>
  <si>
    <t>1.399</t>
  </si>
  <si>
    <t>1.4</t>
  </si>
  <si>
    <t>Bolig-, tiltaks- og næringsformål,</t>
  </si>
  <si>
    <t>miljø- og naturvernformål......................................................</t>
  </si>
  <si>
    <t>1.400</t>
  </si>
  <si>
    <t>Administrasjon boligformål....................................................</t>
  </si>
  <si>
    <t>1.410</t>
  </si>
  <si>
    <t>Boliger til utleie.....................................................................</t>
  </si>
  <si>
    <t>1.415</t>
  </si>
  <si>
    <t>Utbyggingsområder for boliger.............................................</t>
  </si>
  <si>
    <t>1.425</t>
  </si>
  <si>
    <t>Andre tiltak på boligsektoren.................................................</t>
  </si>
  <si>
    <t>1.430</t>
  </si>
  <si>
    <t>Administrasjon tiltaks- og næringsformål................................</t>
  </si>
  <si>
    <t>1.438</t>
  </si>
  <si>
    <t>Kommunalt næringsengasjement, næringsfond....................</t>
  </si>
  <si>
    <t>1.439</t>
  </si>
  <si>
    <t>Kjøp og salg av konsesjonskraft</t>
  </si>
  <si>
    <t>1.440</t>
  </si>
  <si>
    <t>Utbyggingsområder og lokaler for næringsvirksomhet.........</t>
  </si>
  <si>
    <t>1.450</t>
  </si>
  <si>
    <t>Annen tilrettelegging for sysselsetting og næringsvirksomhet</t>
  </si>
  <si>
    <t>1.460</t>
  </si>
  <si>
    <t>Diverse kommunal næringsvirksomhet................................</t>
  </si>
  <si>
    <t>1.470</t>
  </si>
  <si>
    <t>Administrasjon miljø- og naturvernformål..............................</t>
  </si>
  <si>
    <t>1.475</t>
  </si>
  <si>
    <t>Særskilte miljø- og naturverntiltak.........................................</t>
  </si>
  <si>
    <t>1.499</t>
  </si>
  <si>
    <t>1.5</t>
  </si>
  <si>
    <t>Kultur- og kirkeformål......................................................</t>
  </si>
  <si>
    <t>1.500</t>
  </si>
  <si>
    <t>Kulturadministrasjon.............................................................</t>
  </si>
  <si>
    <t>1.510</t>
  </si>
  <si>
    <t>Bibliotekformål......................................................................</t>
  </si>
  <si>
    <t>1.520</t>
  </si>
  <si>
    <t>Kulturvern, museer..............................................................</t>
  </si>
  <si>
    <t>1.530</t>
  </si>
  <si>
    <t>Kinoer..................................................................................</t>
  </si>
  <si>
    <t>1.533</t>
  </si>
  <si>
    <t>Andre medieformål...............................................................</t>
  </si>
  <si>
    <t>1.535</t>
  </si>
  <si>
    <t>Kunst og kunst- og kulturformidling........................................</t>
  </si>
  <si>
    <t>1.540</t>
  </si>
  <si>
    <t>Idrett, friluftsliv og andre mosjonsaktiviteter............................</t>
  </si>
  <si>
    <t>1.545</t>
  </si>
  <si>
    <t>Annet barne- og ungdomsarbeid.........................................</t>
  </si>
  <si>
    <t>1.550</t>
  </si>
  <si>
    <t>Voksenopplæring utenom skoleverket..................................</t>
  </si>
  <si>
    <t>1.551</t>
  </si>
  <si>
    <t>Øvrige kulturformål...............................................................</t>
  </si>
  <si>
    <t>1.570</t>
  </si>
  <si>
    <t>Kirkelig administrasjon..........................................................</t>
  </si>
  <si>
    <t>1.575</t>
  </si>
  <si>
    <t>Kirker...................................................................................</t>
  </si>
  <si>
    <t>1.580</t>
  </si>
  <si>
    <t>Andre religiøse formål..........................................................</t>
  </si>
  <si>
    <t>1.590</t>
  </si>
  <si>
    <t>Kirkegårder, gravlunder og krematorier...............................</t>
  </si>
  <si>
    <t>1.599</t>
  </si>
  <si>
    <t>1.6</t>
  </si>
  <si>
    <t>Tekniske formål.................................................................</t>
  </si>
  <si>
    <t>1.600</t>
  </si>
  <si>
    <t>Administrasjon......................................................................</t>
  </si>
  <si>
    <t>1.605</t>
  </si>
  <si>
    <t>Bygningskontroll, oppmålings- og reguleringsvirksomhet.....</t>
  </si>
  <si>
    <t xml:space="preserve"> </t>
  </si>
  <si>
    <t>1.610</t>
  </si>
  <si>
    <t>Felles maskinpark................................................................</t>
  </si>
  <si>
    <t>1.620</t>
  </si>
  <si>
    <t>Vannforsyning......................................................................</t>
  </si>
  <si>
    <t>1.630</t>
  </si>
  <si>
    <t>Avløp og rensing..................................................................</t>
  </si>
  <si>
    <t>1.640</t>
  </si>
  <si>
    <t>Renovasjon..........................................................................</t>
  </si>
  <si>
    <t>1.650</t>
  </si>
  <si>
    <t>Brannvern mv......................................................................</t>
  </si>
  <si>
    <t>1.699</t>
  </si>
  <si>
    <t>1.7</t>
  </si>
  <si>
    <t>Samferdselsformål............................................................</t>
  </si>
  <si>
    <t>1.700</t>
  </si>
  <si>
    <t>1.710</t>
  </si>
  <si>
    <t>Samferdselsbedrifter.............................................................</t>
  </si>
  <si>
    <t>1.750</t>
  </si>
  <si>
    <t>Andre samferdselsformål......................................................</t>
  </si>
  <si>
    <t>1.760</t>
  </si>
  <si>
    <t>Veier og gater mv................................................................</t>
  </si>
  <si>
    <t>1.799</t>
  </si>
  <si>
    <t>1.1-1.7</t>
  </si>
  <si>
    <t>DRIFTSUTGIFTER I ALT...................................................</t>
  </si>
  <si>
    <t>Kommunene og fylkeskommunenes driftsutgifter ekskl interne overføringer (post 01-38) fordelt på formål. 1999 og økning 1998-1999</t>
  </si>
  <si>
    <t>99-00</t>
  </si>
  <si>
    <t>Kommunenes og fylkeskommunenes driftsutgifter</t>
  </si>
  <si>
    <t>Tabell 8.1 Kommunene og fylkeskommunenes driftsutgifter ekskl interne overføringer (post 01-38) fordelt på formål. 2000 og økning 1999-2000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</si>
</sst>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00"/>
  </numFmts>
  <fonts count="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8"/>
  <sheetViews>
    <sheetView workbookViewId="0" topLeftCell="A1">
      <selection activeCell="E83" sqref="E83"/>
    </sheetView>
  </sheetViews>
  <sheetFormatPr defaultColWidth="11.421875" defaultRowHeight="12.75"/>
  <cols>
    <col min="1" max="1" width="5.00390625" style="0" bestFit="1" customWidth="1"/>
    <col min="2" max="5" width="11.421875" style="5" customWidth="1"/>
  </cols>
  <sheetData>
    <row r="3" spans="1:5" ht="12.75">
      <c r="A3" t="s">
        <v>0</v>
      </c>
      <c r="B3" s="22" t="s">
        <v>3</v>
      </c>
      <c r="C3" s="22" t="s">
        <v>5</v>
      </c>
      <c r="D3" s="22" t="s">
        <v>1</v>
      </c>
      <c r="E3" s="22" t="s">
        <v>2</v>
      </c>
    </row>
    <row r="5" spans="1:5" ht="12.75">
      <c r="A5">
        <v>11</v>
      </c>
      <c r="B5" s="18">
        <v>11349.341</v>
      </c>
      <c r="C5" s="18">
        <v>1931.99</v>
      </c>
      <c r="D5" s="18">
        <v>7657.424</v>
      </c>
      <c r="E5" s="18">
        <v>1759.927</v>
      </c>
    </row>
    <row r="6" spans="1:5" ht="12.75">
      <c r="A6">
        <v>1100</v>
      </c>
      <c r="B6" s="18">
        <v>1687.367</v>
      </c>
      <c r="C6" s="18">
        <v>356.874</v>
      </c>
      <c r="D6" s="18">
        <v>1207.928</v>
      </c>
      <c r="E6" s="18">
        <v>122.565</v>
      </c>
    </row>
    <row r="7" spans="1:5" ht="12.75">
      <c r="A7">
        <v>1120</v>
      </c>
      <c r="B7" s="18">
        <v>4991.342</v>
      </c>
      <c r="C7" s="18">
        <v>635.659</v>
      </c>
      <c r="D7" s="18">
        <v>3683.673</v>
      </c>
      <c r="E7" s="18">
        <v>672.01</v>
      </c>
    </row>
    <row r="8" spans="1:5" ht="12.75">
      <c r="A8">
        <v>1150</v>
      </c>
      <c r="B8" s="18">
        <v>1158.105</v>
      </c>
      <c r="C8" s="18">
        <v>168.892</v>
      </c>
      <c r="D8" s="18">
        <v>925.766</v>
      </c>
      <c r="E8" s="18">
        <v>63.447</v>
      </c>
    </row>
    <row r="9" spans="1:5" ht="12.75">
      <c r="A9">
        <v>1180</v>
      </c>
      <c r="B9" s="18">
        <v>3481.384</v>
      </c>
      <c r="C9" s="18">
        <v>757.117</v>
      </c>
      <c r="D9" s="18">
        <v>1822.362</v>
      </c>
      <c r="E9" s="18">
        <v>901.905</v>
      </c>
    </row>
    <row r="10" spans="1:5" ht="12.75">
      <c r="A10">
        <v>1199</v>
      </c>
      <c r="B10" s="18">
        <v>31.144</v>
      </c>
      <c r="C10" s="18">
        <v>13.448</v>
      </c>
      <c r="D10" s="18">
        <v>17.696</v>
      </c>
      <c r="E10" s="18">
        <v>0</v>
      </c>
    </row>
    <row r="11" spans="1:5" ht="12.75">
      <c r="A11">
        <v>12</v>
      </c>
      <c r="B11" s="18">
        <v>64255.376</v>
      </c>
      <c r="C11" s="18">
        <v>15645.082</v>
      </c>
      <c r="D11" s="18">
        <v>42579.534</v>
      </c>
      <c r="E11" s="18">
        <v>6030.76</v>
      </c>
    </row>
    <row r="12" spans="1:5" ht="12.75">
      <c r="A12">
        <v>1200</v>
      </c>
      <c r="B12" s="18">
        <v>2421.286</v>
      </c>
      <c r="C12" s="18">
        <v>672.315</v>
      </c>
      <c r="D12" s="18">
        <v>1553.734</v>
      </c>
      <c r="E12" s="18">
        <v>195.237</v>
      </c>
    </row>
    <row r="13" spans="1:5" ht="12.75">
      <c r="A13">
        <v>1210</v>
      </c>
      <c r="B13" s="18">
        <v>29689.462</v>
      </c>
      <c r="C13" s="18">
        <v>0.37</v>
      </c>
      <c r="D13" s="18">
        <v>27302.221</v>
      </c>
      <c r="E13" s="18">
        <v>2386.871</v>
      </c>
    </row>
    <row r="14" spans="1:5" ht="12.75">
      <c r="A14">
        <v>1230</v>
      </c>
      <c r="B14" s="18">
        <v>13771.66</v>
      </c>
      <c r="C14" s="18">
        <v>12727.936</v>
      </c>
      <c r="D14" s="18">
        <v>9.203</v>
      </c>
      <c r="E14" s="18">
        <v>1034.521</v>
      </c>
    </row>
    <row r="15" spans="1:5" ht="12.75">
      <c r="A15">
        <v>1260</v>
      </c>
      <c r="B15" s="18">
        <v>2035.512</v>
      </c>
      <c r="C15" s="18">
        <v>922.792</v>
      </c>
      <c r="D15" s="18">
        <v>853.48</v>
      </c>
      <c r="E15" s="18">
        <v>259.24</v>
      </c>
    </row>
    <row r="16" spans="1:5" ht="12.75">
      <c r="A16">
        <v>1265</v>
      </c>
      <c r="B16" s="18">
        <v>171.065</v>
      </c>
      <c r="C16" s="18">
        <v>165.157</v>
      </c>
      <c r="D16" s="18">
        <v>5.908</v>
      </c>
      <c r="E16" s="18">
        <v>0</v>
      </c>
    </row>
    <row r="17" spans="1:5" ht="12.75">
      <c r="A17">
        <v>1270</v>
      </c>
      <c r="B17" s="18">
        <v>8723.734</v>
      </c>
      <c r="C17" s="18">
        <v>149.7</v>
      </c>
      <c r="D17" s="18">
        <v>7226.865</v>
      </c>
      <c r="E17" s="18">
        <v>1347.169</v>
      </c>
    </row>
    <row r="18" spans="1:5" ht="12.75">
      <c r="A18">
        <v>1279</v>
      </c>
      <c r="B18" s="18">
        <v>2282.788</v>
      </c>
      <c r="C18" s="18">
        <v>0</v>
      </c>
      <c r="D18" s="18">
        <v>1963.856</v>
      </c>
      <c r="E18" s="18">
        <v>318.932</v>
      </c>
    </row>
    <row r="19" spans="1:5" ht="12.75">
      <c r="A19">
        <v>1280</v>
      </c>
      <c r="B19" s="18">
        <v>2037.924</v>
      </c>
      <c r="C19" s="18">
        <v>0</v>
      </c>
      <c r="D19" s="18">
        <v>1767.805</v>
      </c>
      <c r="E19" s="18">
        <v>270.119</v>
      </c>
    </row>
    <row r="20" spans="1:5" ht="12.75">
      <c r="A20">
        <v>1285</v>
      </c>
      <c r="B20" s="18">
        <v>10.114</v>
      </c>
      <c r="C20" s="18">
        <v>0</v>
      </c>
      <c r="D20" s="18">
        <v>10.114</v>
      </c>
      <c r="E20" s="18">
        <v>0</v>
      </c>
    </row>
    <row r="21" spans="1:5" ht="12.75">
      <c r="A21">
        <v>1290</v>
      </c>
      <c r="B21" s="18">
        <v>746.084</v>
      </c>
      <c r="C21" s="18">
        <v>1.984</v>
      </c>
      <c r="D21" s="18">
        <v>718.625</v>
      </c>
      <c r="E21" s="18">
        <v>25.475</v>
      </c>
    </row>
    <row r="22" spans="1:5" ht="12.75">
      <c r="A22">
        <v>1294</v>
      </c>
      <c r="B22" s="18">
        <v>1587.839</v>
      </c>
      <c r="C22" s="18">
        <v>390.626</v>
      </c>
      <c r="D22" s="18">
        <v>1004.017</v>
      </c>
      <c r="E22" s="18">
        <v>193.196</v>
      </c>
    </row>
    <row r="23" spans="1:5" ht="12.75">
      <c r="A23">
        <v>1295</v>
      </c>
      <c r="B23" s="18">
        <v>774.343</v>
      </c>
      <c r="C23" s="18">
        <v>613.994</v>
      </c>
      <c r="D23" s="18">
        <v>160.349</v>
      </c>
      <c r="E23" s="18">
        <v>0</v>
      </c>
    </row>
    <row r="24" spans="1:5" ht="12.75">
      <c r="A24">
        <v>1299</v>
      </c>
      <c r="B24" s="18">
        <v>3.565</v>
      </c>
      <c r="C24" s="18">
        <v>0.208</v>
      </c>
      <c r="D24" s="18">
        <v>3.357</v>
      </c>
      <c r="E24" s="18">
        <v>0</v>
      </c>
    </row>
    <row r="25" spans="1:5" ht="12.75">
      <c r="A25">
        <v>13</v>
      </c>
      <c r="B25" s="18">
        <v>110174.781</v>
      </c>
      <c r="C25" s="18">
        <v>42081.938</v>
      </c>
      <c r="D25" s="18">
        <v>50737.537</v>
      </c>
      <c r="E25" s="18">
        <v>17355.306</v>
      </c>
    </row>
    <row r="26" spans="1:5" ht="12.75">
      <c r="A26">
        <v>1300</v>
      </c>
      <c r="B26" s="18">
        <v>3104.928</v>
      </c>
      <c r="C26" s="18">
        <v>397.541</v>
      </c>
      <c r="D26" s="18">
        <v>1893.524</v>
      </c>
      <c r="E26" s="18">
        <v>813.863</v>
      </c>
    </row>
    <row r="27" spans="1:5" ht="12.75">
      <c r="A27">
        <v>1310</v>
      </c>
      <c r="B27" s="18">
        <v>1906.433</v>
      </c>
      <c r="C27" s="18">
        <v>38.103</v>
      </c>
      <c r="D27" s="18">
        <v>1545.202</v>
      </c>
      <c r="E27" s="18">
        <v>323.128</v>
      </c>
    </row>
    <row r="28" spans="1:5" ht="12.75">
      <c r="A28">
        <v>1320</v>
      </c>
      <c r="B28" s="18">
        <v>3907.271</v>
      </c>
      <c r="C28" s="18">
        <v>96.055</v>
      </c>
      <c r="D28" s="18">
        <v>3497.879</v>
      </c>
      <c r="E28" s="18">
        <v>313.337</v>
      </c>
    </row>
    <row r="29" spans="1:5" ht="12.75">
      <c r="A29">
        <v>1328</v>
      </c>
      <c r="B29" s="18">
        <v>133.195</v>
      </c>
      <c r="C29" s="18">
        <v>14.541</v>
      </c>
      <c r="D29" s="18">
        <v>118.654</v>
      </c>
      <c r="E29" s="18">
        <v>0</v>
      </c>
    </row>
    <row r="30" spans="1:5" ht="12.75">
      <c r="A30">
        <v>1330</v>
      </c>
      <c r="B30" s="18">
        <v>36086.777</v>
      </c>
      <c r="C30" s="18">
        <v>30570.061</v>
      </c>
      <c r="D30" s="18">
        <v>24.125</v>
      </c>
      <c r="E30" s="18">
        <v>5492.591</v>
      </c>
    </row>
    <row r="31" spans="1:5" ht="12.75">
      <c r="A31">
        <v>1340</v>
      </c>
      <c r="B31" s="18">
        <v>1428.299</v>
      </c>
      <c r="C31" s="18">
        <v>1346.998</v>
      </c>
      <c r="D31" s="18">
        <v>2.962</v>
      </c>
      <c r="E31" s="18">
        <v>78.339</v>
      </c>
    </row>
    <row r="32" spans="1:5" ht="12.75">
      <c r="A32">
        <v>1345</v>
      </c>
      <c r="B32" s="18">
        <v>8600.986</v>
      </c>
      <c r="C32" s="18">
        <v>6652.966</v>
      </c>
      <c r="D32" s="18">
        <v>208.785</v>
      </c>
      <c r="E32" s="18">
        <v>1739.235</v>
      </c>
    </row>
    <row r="33" spans="1:5" ht="12.75">
      <c r="A33">
        <v>1350</v>
      </c>
      <c r="B33" s="18">
        <v>2134.547</v>
      </c>
      <c r="C33" s="18">
        <v>117.119</v>
      </c>
      <c r="D33" s="18">
        <v>1462.289</v>
      </c>
      <c r="E33" s="18">
        <v>555.139</v>
      </c>
    </row>
    <row r="34" spans="1:5" ht="12.75">
      <c r="A34">
        <v>1354</v>
      </c>
      <c r="B34" s="18">
        <v>4160.519</v>
      </c>
      <c r="C34" s="18">
        <v>0</v>
      </c>
      <c r="D34" s="18">
        <v>3268.348</v>
      </c>
      <c r="E34" s="18">
        <v>892.171</v>
      </c>
    </row>
    <row r="35" spans="1:5" ht="12.75">
      <c r="A35">
        <v>1355</v>
      </c>
      <c r="B35" s="18">
        <v>1869.584</v>
      </c>
      <c r="C35" s="18">
        <v>749.769</v>
      </c>
      <c r="D35" s="18">
        <v>373.787</v>
      </c>
      <c r="E35" s="18">
        <v>746.028</v>
      </c>
    </row>
    <row r="36" spans="1:5" ht="12.75">
      <c r="A36">
        <v>1360</v>
      </c>
      <c r="B36" s="18">
        <v>5591.252</v>
      </c>
      <c r="C36" s="18">
        <v>1953.109</v>
      </c>
      <c r="D36" s="18">
        <v>2845.607</v>
      </c>
      <c r="E36" s="18">
        <v>792.536</v>
      </c>
    </row>
    <row r="37" spans="1:5" ht="12.75">
      <c r="A37">
        <v>1370</v>
      </c>
      <c r="B37" s="18">
        <v>41242.175</v>
      </c>
      <c r="C37" s="18">
        <v>142.367</v>
      </c>
      <c r="D37" s="18">
        <v>35490.869</v>
      </c>
      <c r="E37" s="18">
        <v>5608.939</v>
      </c>
    </row>
    <row r="38" spans="1:5" ht="12.75">
      <c r="A38">
        <v>1399</v>
      </c>
      <c r="B38" s="18">
        <v>8.814</v>
      </c>
      <c r="C38" s="18">
        <v>3.309</v>
      </c>
      <c r="D38" s="18">
        <v>5.505</v>
      </c>
      <c r="E38" s="18">
        <v>0</v>
      </c>
    </row>
    <row r="39" spans="1:5" ht="12.75">
      <c r="A39">
        <v>14</v>
      </c>
      <c r="B39" s="18">
        <v>6359.551</v>
      </c>
      <c r="C39" s="18">
        <v>1363.119</v>
      </c>
      <c r="D39" s="18">
        <v>4460.642</v>
      </c>
      <c r="E39" s="18">
        <v>535.79</v>
      </c>
    </row>
    <row r="40" spans="1:5" ht="12.75">
      <c r="A40">
        <v>1400</v>
      </c>
      <c r="B40" s="18">
        <v>417.78</v>
      </c>
      <c r="C40" s="18">
        <v>6.017</v>
      </c>
      <c r="D40" s="18">
        <v>283.378</v>
      </c>
      <c r="E40" s="18">
        <v>128.385</v>
      </c>
    </row>
    <row r="41" spans="1:5" ht="12.75">
      <c r="A41">
        <v>1410</v>
      </c>
      <c r="B41" s="18">
        <v>1389.622</v>
      </c>
      <c r="C41" s="18">
        <v>63.723</v>
      </c>
      <c r="D41" s="18">
        <v>1297.135</v>
      </c>
      <c r="E41" s="18">
        <v>28.764</v>
      </c>
    </row>
    <row r="42" spans="1:5" ht="12.75">
      <c r="A42">
        <v>1415</v>
      </c>
      <c r="B42" s="18">
        <v>76.993</v>
      </c>
      <c r="C42" s="18">
        <v>3.545</v>
      </c>
      <c r="D42" s="18">
        <v>50.851</v>
      </c>
      <c r="E42" s="18">
        <v>22.597</v>
      </c>
    </row>
    <row r="43" spans="1:5" ht="12.75">
      <c r="A43">
        <v>1425</v>
      </c>
      <c r="B43" s="18">
        <v>475.278</v>
      </c>
      <c r="C43" s="18">
        <v>4.888</v>
      </c>
      <c r="D43" s="18">
        <v>226.705</v>
      </c>
      <c r="E43" s="18">
        <v>243.685</v>
      </c>
    </row>
    <row r="44" spans="1:5" ht="12.75">
      <c r="A44">
        <v>1430</v>
      </c>
      <c r="B44" s="18">
        <v>250.699</v>
      </c>
      <c r="C44" s="18">
        <v>113.648</v>
      </c>
      <c r="D44" s="18">
        <v>137.051</v>
      </c>
      <c r="E44" s="18">
        <v>0</v>
      </c>
    </row>
    <row r="45" spans="1:5" ht="12.75">
      <c r="A45">
        <v>1438</v>
      </c>
      <c r="B45" s="18">
        <v>268.235</v>
      </c>
      <c r="C45" s="18">
        <v>150.08</v>
      </c>
      <c r="D45" s="18">
        <v>118.155</v>
      </c>
      <c r="E45" s="18">
        <v>0</v>
      </c>
    </row>
    <row r="46" spans="1:5" ht="12.75">
      <c r="A46">
        <v>1439</v>
      </c>
      <c r="B46" s="18">
        <v>35.079</v>
      </c>
      <c r="C46" s="18">
        <v>2.701</v>
      </c>
      <c r="D46" s="18">
        <v>32.378</v>
      </c>
      <c r="E46" s="18">
        <v>0</v>
      </c>
    </row>
    <row r="47" spans="1:5" ht="12.75">
      <c r="A47">
        <v>1440</v>
      </c>
      <c r="B47" s="18">
        <v>68.267</v>
      </c>
      <c r="C47" s="18">
        <v>0</v>
      </c>
      <c r="D47" s="18">
        <v>52.911</v>
      </c>
      <c r="E47" s="18">
        <v>15.356</v>
      </c>
    </row>
    <row r="48" spans="1:5" ht="12.75">
      <c r="A48">
        <v>1450</v>
      </c>
      <c r="B48" s="18">
        <v>2195.343</v>
      </c>
      <c r="C48" s="18">
        <v>439.17</v>
      </c>
      <c r="D48" s="18">
        <v>1699.973</v>
      </c>
      <c r="E48" s="18">
        <v>56.2</v>
      </c>
    </row>
    <row r="49" spans="1:5" ht="12.75">
      <c r="A49">
        <v>1460</v>
      </c>
      <c r="B49" s="18">
        <v>734.553</v>
      </c>
      <c r="C49" s="18">
        <v>441.428</v>
      </c>
      <c r="D49" s="18">
        <v>275.933</v>
      </c>
      <c r="E49" s="18">
        <v>17.192</v>
      </c>
    </row>
    <row r="50" spans="1:5" ht="12.75">
      <c r="A50">
        <v>1470</v>
      </c>
      <c r="B50" s="18">
        <v>167.383</v>
      </c>
      <c r="C50" s="18">
        <v>122.942</v>
      </c>
      <c r="D50" s="18">
        <v>44.441</v>
      </c>
      <c r="E50" s="18">
        <v>0</v>
      </c>
    </row>
    <row r="51" spans="1:5" ht="12.75">
      <c r="A51">
        <v>1475</v>
      </c>
      <c r="B51" s="18">
        <v>280.055</v>
      </c>
      <c r="C51" s="18">
        <v>14.977</v>
      </c>
      <c r="D51" s="18">
        <v>241.467</v>
      </c>
      <c r="E51" s="18">
        <v>23.611</v>
      </c>
    </row>
    <row r="52" spans="1:5" ht="12.75">
      <c r="A52">
        <v>1499</v>
      </c>
      <c r="B52" s="18">
        <v>0.23</v>
      </c>
      <c r="C52" s="18">
        <v>0</v>
      </c>
      <c r="D52" s="18">
        <v>0.23</v>
      </c>
      <c r="E52" s="18">
        <v>0</v>
      </c>
    </row>
    <row r="53" spans="1:5" ht="12.75">
      <c r="A53">
        <v>15</v>
      </c>
      <c r="B53" s="18">
        <v>9185.572</v>
      </c>
      <c r="C53" s="18">
        <v>1344.357</v>
      </c>
      <c r="D53" s="18">
        <v>6675.261</v>
      </c>
      <c r="E53" s="18">
        <v>1165.954</v>
      </c>
    </row>
    <row r="54" spans="1:5" ht="12.75">
      <c r="A54">
        <v>1500</v>
      </c>
      <c r="B54" s="18">
        <v>538.995</v>
      </c>
      <c r="C54" s="18">
        <v>79.659</v>
      </c>
      <c r="D54" s="18">
        <v>393.808</v>
      </c>
      <c r="E54" s="18">
        <v>65.528</v>
      </c>
    </row>
    <row r="55" spans="1:5" ht="12.75">
      <c r="A55">
        <v>1510</v>
      </c>
      <c r="B55" s="18">
        <v>1097.065</v>
      </c>
      <c r="C55" s="18">
        <v>116.18</v>
      </c>
      <c r="D55" s="18">
        <v>864.671</v>
      </c>
      <c r="E55" s="18">
        <v>116.214</v>
      </c>
    </row>
    <row r="56" spans="1:5" ht="12.75">
      <c r="A56">
        <v>1520</v>
      </c>
      <c r="B56" s="18">
        <v>734.815</v>
      </c>
      <c r="C56" s="18">
        <v>379.157</v>
      </c>
      <c r="D56" s="18">
        <v>268.766</v>
      </c>
      <c r="E56" s="18">
        <v>86.892</v>
      </c>
    </row>
    <row r="57" spans="1:5" ht="12.75">
      <c r="A57">
        <v>1530</v>
      </c>
      <c r="B57" s="18">
        <v>241.201</v>
      </c>
      <c r="C57" s="18">
        <v>0</v>
      </c>
      <c r="D57" s="18">
        <v>241.201</v>
      </c>
      <c r="E57" s="18">
        <v>0</v>
      </c>
    </row>
    <row r="58" spans="1:5" ht="12.75">
      <c r="A58">
        <v>1533</v>
      </c>
      <c r="B58" s="18">
        <v>14.17</v>
      </c>
      <c r="C58" s="18">
        <v>4.546</v>
      </c>
      <c r="D58" s="18">
        <v>3.093</v>
      </c>
      <c r="E58" s="18">
        <v>6.531</v>
      </c>
    </row>
    <row r="59" spans="1:5" ht="12.75">
      <c r="A59">
        <v>1535</v>
      </c>
      <c r="B59" s="18">
        <v>644.373</v>
      </c>
      <c r="C59" s="18">
        <v>261.137</v>
      </c>
      <c r="D59" s="18">
        <v>289.086</v>
      </c>
      <c r="E59" s="18">
        <v>94.15</v>
      </c>
    </row>
    <row r="60" spans="1:5" ht="12.75">
      <c r="A60">
        <v>1540</v>
      </c>
      <c r="B60" s="18">
        <v>2377.605</v>
      </c>
      <c r="C60" s="18">
        <v>333.539</v>
      </c>
      <c r="D60" s="18">
        <v>1701.671</v>
      </c>
      <c r="E60" s="18">
        <v>342.395</v>
      </c>
    </row>
    <row r="61" spans="1:5" ht="12.75">
      <c r="A61">
        <v>1545</v>
      </c>
      <c r="B61" s="18">
        <v>792.098</v>
      </c>
      <c r="C61" s="18">
        <v>17.632</v>
      </c>
      <c r="D61" s="18">
        <v>597.005</v>
      </c>
      <c r="E61" s="18">
        <v>177.461</v>
      </c>
    </row>
    <row r="62" spans="1:5" ht="12.75">
      <c r="A62">
        <v>1550</v>
      </c>
      <c r="B62" s="18">
        <v>24.359</v>
      </c>
      <c r="C62" s="18">
        <v>5.775</v>
      </c>
      <c r="D62" s="18">
        <v>18.584</v>
      </c>
      <c r="E62" s="18">
        <v>0</v>
      </c>
    </row>
    <row r="63" spans="1:5" ht="12.75">
      <c r="A63">
        <v>1551</v>
      </c>
      <c r="B63" s="18">
        <v>971.135</v>
      </c>
      <c r="C63" s="18">
        <v>145.756</v>
      </c>
      <c r="D63" s="18">
        <v>776.966</v>
      </c>
      <c r="E63" s="18">
        <v>48.413</v>
      </c>
    </row>
    <row r="64" spans="1:5" ht="12.75">
      <c r="A64">
        <v>1570</v>
      </c>
      <c r="B64" s="18">
        <v>781.874</v>
      </c>
      <c r="C64" s="18">
        <v>0</v>
      </c>
      <c r="D64" s="18">
        <v>781.874</v>
      </c>
      <c r="E64" s="18">
        <v>0</v>
      </c>
    </row>
    <row r="65" spans="1:5" ht="12.75">
      <c r="A65">
        <v>1575</v>
      </c>
      <c r="B65" s="18">
        <v>601.994</v>
      </c>
      <c r="C65" s="18">
        <v>0</v>
      </c>
      <c r="D65" s="18">
        <v>476.159</v>
      </c>
      <c r="E65" s="18">
        <v>125.835</v>
      </c>
    </row>
    <row r="66" spans="1:5" ht="12.75">
      <c r="A66">
        <v>1580</v>
      </c>
      <c r="B66" s="18">
        <v>112.34</v>
      </c>
      <c r="C66" s="18">
        <v>0</v>
      </c>
      <c r="D66" s="18">
        <v>88.645</v>
      </c>
      <c r="E66" s="18">
        <v>23.695</v>
      </c>
    </row>
    <row r="67" spans="1:5" ht="12.75">
      <c r="A67">
        <v>1590</v>
      </c>
      <c r="B67" s="18">
        <v>245.199</v>
      </c>
      <c r="C67" s="18">
        <v>0</v>
      </c>
      <c r="D67" s="18">
        <v>166.359</v>
      </c>
      <c r="E67" s="18">
        <v>78.84</v>
      </c>
    </row>
    <row r="68" spans="1:5" ht="12.75">
      <c r="A68">
        <v>1599</v>
      </c>
      <c r="B68" s="18">
        <v>8.349</v>
      </c>
      <c r="C68" s="18">
        <v>0.976</v>
      </c>
      <c r="D68" s="18">
        <v>7.373</v>
      </c>
      <c r="E68" s="18">
        <v>0</v>
      </c>
    </row>
    <row r="69" spans="1:5" ht="12.75">
      <c r="A69">
        <v>16</v>
      </c>
      <c r="B69" s="18">
        <v>11964.463</v>
      </c>
      <c r="C69" s="18">
        <v>51.102</v>
      </c>
      <c r="D69" s="18">
        <v>10778.47</v>
      </c>
      <c r="E69" s="18">
        <v>1134.891</v>
      </c>
    </row>
    <row r="70" spans="1:5" ht="12.75">
      <c r="A70">
        <v>1600</v>
      </c>
      <c r="B70" s="18">
        <v>1959.457</v>
      </c>
      <c r="C70" s="18">
        <v>51.102</v>
      </c>
      <c r="D70" s="18">
        <v>1908.355</v>
      </c>
      <c r="E70" s="18">
        <v>0</v>
      </c>
    </row>
    <row r="71" spans="1:5" ht="12.75">
      <c r="A71">
        <v>1605</v>
      </c>
      <c r="B71" s="18">
        <v>1329.505</v>
      </c>
      <c r="C71" s="18">
        <v>0</v>
      </c>
      <c r="D71" s="18">
        <v>1137.728</v>
      </c>
      <c r="E71" s="18">
        <v>191.777</v>
      </c>
    </row>
    <row r="72" spans="1:5" ht="12.75">
      <c r="A72">
        <v>1610</v>
      </c>
      <c r="B72" s="18">
        <v>264.689</v>
      </c>
      <c r="C72" s="18">
        <v>0</v>
      </c>
      <c r="D72" s="18">
        <v>264.689</v>
      </c>
      <c r="E72" s="18">
        <v>0</v>
      </c>
    </row>
    <row r="73" spans="1:5" ht="12.75">
      <c r="A73">
        <v>1620</v>
      </c>
      <c r="B73" s="18">
        <v>1526.454</v>
      </c>
      <c r="C73" s="18">
        <v>0</v>
      </c>
      <c r="D73" s="18">
        <v>1388.926</v>
      </c>
      <c r="E73" s="18">
        <v>137.528</v>
      </c>
    </row>
    <row r="74" spans="1:5" ht="12.75">
      <c r="A74">
        <v>1630</v>
      </c>
      <c r="B74" s="18">
        <v>2089.858</v>
      </c>
      <c r="C74" s="18">
        <v>0</v>
      </c>
      <c r="D74" s="18">
        <v>1768.963</v>
      </c>
      <c r="E74" s="18">
        <v>320.895</v>
      </c>
    </row>
    <row r="75" spans="1:5" ht="12.75">
      <c r="A75">
        <v>1640</v>
      </c>
      <c r="B75" s="18">
        <v>2729.915</v>
      </c>
      <c r="C75" s="18">
        <v>0</v>
      </c>
      <c r="D75" s="18">
        <v>2436.48</v>
      </c>
      <c r="E75" s="18">
        <v>293.435</v>
      </c>
    </row>
    <row r="76" spans="1:5" ht="12.75">
      <c r="A76">
        <v>1650</v>
      </c>
      <c r="B76" s="18">
        <v>2063.908</v>
      </c>
      <c r="C76" s="18">
        <v>0</v>
      </c>
      <c r="D76" s="18">
        <v>1872.652</v>
      </c>
      <c r="E76" s="18">
        <v>191.256</v>
      </c>
    </row>
    <row r="77" spans="1:5" ht="12.75">
      <c r="A77">
        <v>1699</v>
      </c>
      <c r="B77" s="18">
        <v>0.674</v>
      </c>
      <c r="C77" s="18">
        <v>0</v>
      </c>
      <c r="D77" s="18">
        <v>0.674</v>
      </c>
      <c r="E77" s="18">
        <v>0</v>
      </c>
    </row>
    <row r="78" spans="1:5" ht="12.75">
      <c r="A78">
        <v>17</v>
      </c>
      <c r="B78" s="18">
        <v>8796.756</v>
      </c>
      <c r="C78" s="18">
        <v>5149.669</v>
      </c>
      <c r="D78" s="18">
        <v>2430.458</v>
      </c>
      <c r="E78" s="18">
        <v>1216.629</v>
      </c>
    </row>
    <row r="79" spans="1:5" ht="12.75">
      <c r="A79">
        <v>1700</v>
      </c>
      <c r="B79" s="18">
        <v>138.769</v>
      </c>
      <c r="C79" s="18">
        <v>61.088</v>
      </c>
      <c r="D79" s="18">
        <v>77.681</v>
      </c>
      <c r="E79" s="18">
        <v>0</v>
      </c>
    </row>
    <row r="80" spans="1:5" ht="12.75">
      <c r="A80">
        <v>1710</v>
      </c>
      <c r="B80" s="18">
        <v>2308.214</v>
      </c>
      <c r="C80" s="18">
        <v>1617.784</v>
      </c>
      <c r="D80" s="18">
        <v>123.592</v>
      </c>
      <c r="E80" s="18">
        <v>566.838</v>
      </c>
    </row>
    <row r="81" spans="1:5" ht="12.75">
      <c r="A81">
        <v>1750</v>
      </c>
      <c r="B81" s="18">
        <v>2329.127</v>
      </c>
      <c r="C81" s="18">
        <v>2037.494</v>
      </c>
      <c r="D81" s="18">
        <v>24.06</v>
      </c>
      <c r="E81" s="18">
        <v>267.573</v>
      </c>
    </row>
    <row r="82" spans="1:5" ht="12.75">
      <c r="A82">
        <v>1760</v>
      </c>
      <c r="B82" s="18">
        <v>4020.646</v>
      </c>
      <c r="C82" s="18">
        <v>1433.303</v>
      </c>
      <c r="D82" s="18">
        <v>2205.125</v>
      </c>
      <c r="E82" s="18">
        <v>382.218</v>
      </c>
    </row>
    <row r="83" ht="12.75">
      <c r="B83" s="18">
        <v>0</v>
      </c>
    </row>
    <row r="84" spans="1:5" ht="12.75">
      <c r="A84" s="1">
        <v>1</v>
      </c>
      <c r="B84" s="18">
        <f>SUM(B5:B82)/2</f>
        <v>222085.8215</v>
      </c>
      <c r="C84" s="18">
        <f>SUM(C5:C82)/2</f>
        <v>67567.25700000001</v>
      </c>
      <c r="D84" s="18">
        <f>SUM(D5:D82)/2</f>
        <v>125319.30750000001</v>
      </c>
      <c r="E84" s="18">
        <f>SUM(E5:E82)/2</f>
        <v>29199.257</v>
      </c>
    </row>
    <row r="85" spans="1:2" ht="12.75">
      <c r="A85" s="1"/>
      <c r="B85" s="18"/>
    </row>
    <row r="86" spans="1:2" ht="12.75">
      <c r="A86" s="2" t="s">
        <v>6</v>
      </c>
      <c r="B86" s="18">
        <v>231132.093</v>
      </c>
    </row>
    <row r="87" spans="1:2" ht="12.75">
      <c r="A87" s="3">
        <v>390</v>
      </c>
      <c r="B87" s="18">
        <v>9046.2715</v>
      </c>
    </row>
    <row r="88" spans="1:2" ht="12.75">
      <c r="A88" s="3" t="s">
        <v>4</v>
      </c>
      <c r="B88" s="18">
        <v>222085.8215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selection activeCell="P105" sqref="P105"/>
    </sheetView>
  </sheetViews>
  <sheetFormatPr defaultColWidth="11.421875" defaultRowHeight="12.75"/>
  <cols>
    <col min="1" max="1" width="8.00390625" style="5" customWidth="1"/>
    <col min="2" max="2" width="40.140625" style="5" customWidth="1"/>
    <col min="3" max="3" width="6.140625" style="5" customWidth="1"/>
    <col min="4" max="4" width="4.8515625" style="5" bestFit="1" customWidth="1"/>
    <col min="5" max="5" width="5.421875" style="5" bestFit="1" customWidth="1"/>
    <col min="6" max="6" width="2.421875" style="5" customWidth="1"/>
    <col min="7" max="7" width="5.28125" style="5" customWidth="1"/>
    <col min="8" max="8" width="4.8515625" style="5" customWidth="1"/>
    <col min="9" max="9" width="5.421875" style="5" bestFit="1" customWidth="1"/>
    <col min="10" max="10" width="2.8515625" style="5" customWidth="1"/>
    <col min="11" max="11" width="6.140625" style="5" customWidth="1"/>
    <col min="12" max="12" width="4.8515625" style="5" customWidth="1"/>
    <col min="13" max="13" width="5.00390625" style="5" bestFit="1" customWidth="1"/>
    <col min="14" max="14" width="3.8515625" style="5" customWidth="1"/>
    <col min="15" max="15" width="5.28125" style="5" customWidth="1"/>
    <col min="16" max="16" width="4.8515625" style="5" customWidth="1"/>
    <col min="17" max="17" width="5.00390625" style="5" bestFit="1" customWidth="1"/>
  </cols>
  <sheetData>
    <row r="1" ht="12.75">
      <c r="A1" s="26" t="s">
        <v>7</v>
      </c>
    </row>
    <row r="2" ht="12.75">
      <c r="A2" s="26"/>
    </row>
    <row r="3" spans="1:2" ht="17.25" customHeight="1">
      <c r="A3" s="26"/>
      <c r="B3" s="27" t="s">
        <v>176</v>
      </c>
    </row>
    <row r="4" spans="1:2" ht="9" customHeight="1">
      <c r="A4" s="26"/>
      <c r="B4" s="27"/>
    </row>
    <row r="5" spans="1:2" ht="12.75">
      <c r="A5" s="6" t="s">
        <v>177</v>
      </c>
      <c r="B5" s="7"/>
    </row>
    <row r="6" spans="1:17" ht="12.75">
      <c r="A6" s="28" t="s">
        <v>8</v>
      </c>
      <c r="B6" s="28" t="s">
        <v>9</v>
      </c>
      <c r="C6" s="23" t="s">
        <v>10</v>
      </c>
      <c r="D6" s="9"/>
      <c r="E6" s="9"/>
      <c r="F6" s="10"/>
      <c r="G6" s="9" t="s">
        <v>11</v>
      </c>
      <c r="H6" s="9"/>
      <c r="I6" s="9"/>
      <c r="J6" s="10"/>
      <c r="K6" s="23" t="s">
        <v>12</v>
      </c>
      <c r="L6" s="9"/>
      <c r="M6" s="9"/>
      <c r="N6" s="10"/>
      <c r="O6" s="9" t="s">
        <v>2</v>
      </c>
      <c r="P6" s="9"/>
      <c r="Q6" s="9"/>
    </row>
    <row r="7" spans="1:17" ht="12.75">
      <c r="A7" s="11"/>
      <c r="B7" s="11"/>
      <c r="C7" s="24"/>
      <c r="D7" s="24" t="s">
        <v>13</v>
      </c>
      <c r="E7" s="24" t="s">
        <v>14</v>
      </c>
      <c r="F7" s="24"/>
      <c r="G7" s="24"/>
      <c r="H7" s="24" t="s">
        <v>13</v>
      </c>
      <c r="I7" s="24" t="s">
        <v>14</v>
      </c>
      <c r="J7" s="24"/>
      <c r="K7" s="24"/>
      <c r="L7" s="24" t="s">
        <v>13</v>
      </c>
      <c r="M7" s="24" t="s">
        <v>14</v>
      </c>
      <c r="N7" s="24"/>
      <c r="O7" s="24"/>
      <c r="P7" s="24" t="s">
        <v>13</v>
      </c>
      <c r="Q7" s="24" t="s">
        <v>14</v>
      </c>
    </row>
    <row r="8" spans="1:17" ht="12.75">
      <c r="A8" s="11"/>
      <c r="B8" s="11"/>
      <c r="C8" s="24" t="s">
        <v>15</v>
      </c>
      <c r="D8" s="24" t="s">
        <v>16</v>
      </c>
      <c r="E8" s="24" t="s">
        <v>16</v>
      </c>
      <c r="F8" s="24"/>
      <c r="G8" s="24" t="s">
        <v>15</v>
      </c>
      <c r="H8" s="24" t="s">
        <v>16</v>
      </c>
      <c r="I8" s="24" t="s">
        <v>16</v>
      </c>
      <c r="J8" s="24"/>
      <c r="K8" s="24" t="s">
        <v>15</v>
      </c>
      <c r="L8" s="24" t="s">
        <v>16</v>
      </c>
      <c r="M8" s="24" t="s">
        <v>16</v>
      </c>
      <c r="N8" s="24"/>
      <c r="O8" s="24" t="s">
        <v>15</v>
      </c>
      <c r="P8" s="24" t="s">
        <v>16</v>
      </c>
      <c r="Q8" s="24" t="s">
        <v>16</v>
      </c>
    </row>
    <row r="9" spans="1:17" ht="12.75">
      <c r="A9" s="11"/>
      <c r="B9" s="11"/>
      <c r="C9" s="24">
        <v>2000</v>
      </c>
      <c r="D9" s="24">
        <v>2000</v>
      </c>
      <c r="E9" s="24" t="s">
        <v>175</v>
      </c>
      <c r="F9" s="24"/>
      <c r="G9" s="24">
        <v>2000</v>
      </c>
      <c r="H9" s="24">
        <v>2000</v>
      </c>
      <c r="I9" s="24" t="s">
        <v>175</v>
      </c>
      <c r="J9" s="24"/>
      <c r="K9" s="24">
        <v>2000</v>
      </c>
      <c r="L9" s="24">
        <v>2000</v>
      </c>
      <c r="M9" s="24" t="s">
        <v>175</v>
      </c>
      <c r="N9" s="24"/>
      <c r="O9" s="24">
        <v>2000</v>
      </c>
      <c r="P9" s="24">
        <v>2000</v>
      </c>
      <c r="Q9" s="24" t="s">
        <v>175</v>
      </c>
    </row>
    <row r="10" spans="1:17" ht="12.75">
      <c r="A10" s="13"/>
      <c r="B10" s="13"/>
      <c r="C10" s="25" t="s">
        <v>18</v>
      </c>
      <c r="D10" s="25" t="s">
        <v>19</v>
      </c>
      <c r="E10" s="25" t="s">
        <v>19</v>
      </c>
      <c r="F10" s="25"/>
      <c r="G10" s="25" t="s">
        <v>18</v>
      </c>
      <c r="H10" s="25" t="s">
        <v>19</v>
      </c>
      <c r="I10" s="25" t="s">
        <v>19</v>
      </c>
      <c r="J10" s="25"/>
      <c r="K10" s="25" t="s">
        <v>18</v>
      </c>
      <c r="L10" s="25" t="s">
        <v>19</v>
      </c>
      <c r="M10" s="25" t="s">
        <v>19</v>
      </c>
      <c r="N10" s="25"/>
      <c r="O10" s="25" t="s">
        <v>18</v>
      </c>
      <c r="P10" s="25" t="s">
        <v>19</v>
      </c>
      <c r="Q10" s="25" t="s">
        <v>19</v>
      </c>
    </row>
    <row r="11" ht="12.75">
      <c r="J11" s="15"/>
    </row>
    <row r="12" spans="1:17" ht="12.75">
      <c r="A12" s="4" t="s">
        <v>20</v>
      </c>
      <c r="B12" s="4" t="s">
        <v>21</v>
      </c>
      <c r="C12" s="16">
        <f>SUM(C13:C17)</f>
        <v>11349.342</v>
      </c>
      <c r="D12" s="17">
        <f aca="true" t="shared" si="0" ref="D12:D17">C12*100/C$99</f>
        <v>5.110341069392895</v>
      </c>
      <c r="E12" s="17">
        <f>(C12-Ark3!C9)*100/Ark3!C9</f>
        <v>-6.990042112597415</v>
      </c>
      <c r="F12" s="4"/>
      <c r="G12" s="16">
        <f>SUM(G13:G17)</f>
        <v>1931.99</v>
      </c>
      <c r="H12" s="17">
        <f aca="true" t="shared" si="1" ref="H12:H17">G12*100/G$99</f>
        <v>2.8593583427546867</v>
      </c>
      <c r="I12" s="17">
        <f>(G12-Ark3!G9)*100/Ark3!G9</f>
        <v>5.512511106996897</v>
      </c>
      <c r="J12" s="4"/>
      <c r="K12" s="16">
        <f>SUM(K13:K17)</f>
        <v>7657.424999999999</v>
      </c>
      <c r="L12" s="17">
        <f aca="true" t="shared" si="2" ref="L12:L17">K12*100/K$99</f>
        <v>6.110332304869683</v>
      </c>
      <c r="M12" s="17">
        <f>(K12-Ark3!K9)*100/Ark3!K9</f>
        <v>-14.867479914865536</v>
      </c>
      <c r="N12" s="4"/>
      <c r="O12" s="16">
        <f>SUM(O13:O17)</f>
        <v>1759.9270000000001</v>
      </c>
      <c r="P12" s="17">
        <f aca="true" t="shared" si="3" ref="P12:P17">O12*100/O$99</f>
        <v>6.027300626176891</v>
      </c>
      <c r="Q12" s="17">
        <f>(O12-Ark3!O9)*100/Ark3!O9</f>
        <v>27.853169073941444</v>
      </c>
    </row>
    <row r="13" spans="1:17" ht="12.75">
      <c r="A13" s="5" t="s">
        <v>22</v>
      </c>
      <c r="B13" s="5" t="s">
        <v>23</v>
      </c>
      <c r="C13" s="18">
        <v>1687.367</v>
      </c>
      <c r="D13" s="19">
        <f t="shared" si="0"/>
        <v>0.7597815696485559</v>
      </c>
      <c r="E13" s="19">
        <f>(C13-Ark3!C10)*100/Ark3!C10</f>
        <v>-41.265643279790076</v>
      </c>
      <c r="G13" s="18">
        <v>356.874</v>
      </c>
      <c r="H13" s="19">
        <f t="shared" si="1"/>
        <v>0.5281759477079261</v>
      </c>
      <c r="I13" s="19">
        <f>(G13-Ark3!G10)*100/Ark3!G10</f>
        <v>1.2072588672695885</v>
      </c>
      <c r="K13" s="18">
        <v>1207.928</v>
      </c>
      <c r="L13" s="19">
        <f t="shared" si="2"/>
        <v>0.9638803488583472</v>
      </c>
      <c r="M13" s="19">
        <f>(K13-Ark3!K10)*100/Ark3!K10</f>
        <v>-49.21962559853367</v>
      </c>
      <c r="O13" s="18">
        <v>122.565</v>
      </c>
      <c r="P13" s="19">
        <f t="shared" si="3"/>
        <v>0.4197538314074224</v>
      </c>
      <c r="Q13" s="19">
        <f>(O13-Ark3!O10)*100/Ark3!O10</f>
        <v>-13.401209620439202</v>
      </c>
    </row>
    <row r="14" spans="1:17" ht="12.75">
      <c r="A14" s="5" t="s">
        <v>24</v>
      </c>
      <c r="B14" s="5" t="s">
        <v>25</v>
      </c>
      <c r="C14" s="18">
        <v>4991.342</v>
      </c>
      <c r="D14" s="19">
        <f t="shared" si="0"/>
        <v>2.2474835998409133</v>
      </c>
      <c r="E14" s="19">
        <f>(C14-Ark3!C11)*100/Ark3!C11</f>
        <v>9.456950029122195</v>
      </c>
      <c r="G14" s="18">
        <v>635.659</v>
      </c>
      <c r="H14" s="19">
        <f t="shared" si="1"/>
        <v>0.9407796441995566</v>
      </c>
      <c r="I14" s="19">
        <f>(G14-Ark3!G11)*100/Ark3!G11</f>
        <v>2.141461470726236</v>
      </c>
      <c r="K14" s="18">
        <v>3683.673</v>
      </c>
      <c r="L14" s="19">
        <f t="shared" si="2"/>
        <v>2.939430178222604</v>
      </c>
      <c r="M14" s="19">
        <f>(K14-Ark3!K11)*100/Ark3!K11</f>
        <v>9.638345873613018</v>
      </c>
      <c r="O14" s="18">
        <v>672.01</v>
      </c>
      <c r="P14" s="19">
        <f t="shared" si="3"/>
        <v>2.301462670779602</v>
      </c>
      <c r="Q14" s="19">
        <f>(O14-Ark3!O11)*100/Ark3!O11</f>
        <v>16.279995293498803</v>
      </c>
    </row>
    <row r="15" spans="1:17" ht="12.75">
      <c r="A15" s="5" t="s">
        <v>26</v>
      </c>
      <c r="B15" s="5" t="s">
        <v>27</v>
      </c>
      <c r="C15" s="18">
        <v>1158.105</v>
      </c>
      <c r="D15" s="19">
        <f t="shared" si="0"/>
        <v>0.521467371779726</v>
      </c>
      <c r="E15" s="19">
        <f>(C15-Ark3!C12)*100/Ark3!C12</f>
        <v>6.960680274747652</v>
      </c>
      <c r="G15" s="18">
        <v>168.892</v>
      </c>
      <c r="H15" s="19">
        <f t="shared" si="1"/>
        <v>0.24996130892216034</v>
      </c>
      <c r="I15" s="19">
        <f>(G15-Ark3!G12)*100/Ark3!G12</f>
        <v>3.776436901674994</v>
      </c>
      <c r="K15" s="18">
        <v>925.766</v>
      </c>
      <c r="L15" s="19">
        <f t="shared" si="2"/>
        <v>0.7387258636617384</v>
      </c>
      <c r="M15" s="19">
        <f>(K15-Ark3!K12)*100/Ark3!K12</f>
        <v>7.0649502646652955</v>
      </c>
      <c r="O15" s="18">
        <v>63.447</v>
      </c>
      <c r="P15" s="19">
        <f t="shared" si="3"/>
        <v>0.21728977555833012</v>
      </c>
      <c r="Q15" s="19">
        <f>(O15-Ark3!O12)*100/Ark3!O12</f>
        <v>14.699182876563743</v>
      </c>
    </row>
    <row r="16" spans="1:17" ht="12.75">
      <c r="A16" s="5" t="s">
        <v>28</v>
      </c>
      <c r="B16" s="5" t="s">
        <v>29</v>
      </c>
      <c r="C16" s="18">
        <v>3481.384</v>
      </c>
      <c r="D16" s="19">
        <f t="shared" si="0"/>
        <v>1.567585119342365</v>
      </c>
      <c r="E16" s="19">
        <f>(C16-Ark3!C13)*100/Ark3!C13</f>
        <v>-4.38416572095889</v>
      </c>
      <c r="G16" s="18">
        <v>757.117</v>
      </c>
      <c r="H16" s="19">
        <f t="shared" si="1"/>
        <v>1.1205383104422901</v>
      </c>
      <c r="I16" s="19">
        <f>(G16-Ark3!G13)*100/Ark3!G13</f>
        <v>9.363507411591026</v>
      </c>
      <c r="K16" s="18">
        <v>1822.362</v>
      </c>
      <c r="L16" s="19">
        <f t="shared" si="2"/>
        <v>1.454175182880267</v>
      </c>
      <c r="M16" s="19">
        <f>(K16-Ark3!K13)*100/Ark3!K13</f>
        <v>-22.352499054098725</v>
      </c>
      <c r="O16" s="18">
        <v>901.905</v>
      </c>
      <c r="P16" s="19">
        <f t="shared" si="3"/>
        <v>3.0887943484315366</v>
      </c>
      <c r="Q16" s="19">
        <f>(O16-Ark3!O13)*100/Ark3!O13</f>
        <v>49.88034898213543</v>
      </c>
    </row>
    <row r="17" spans="1:17" ht="12.75">
      <c r="A17" s="5" t="s">
        <v>30</v>
      </c>
      <c r="C17" s="18">
        <v>31.144</v>
      </c>
      <c r="D17" s="19">
        <f t="shared" si="0"/>
        <v>0.01402340878133484</v>
      </c>
      <c r="E17" s="19">
        <f>(C17-Ark3!C14)*100/Ark3!C14</f>
        <v>-31.64329141151424</v>
      </c>
      <c r="G17" s="18">
        <v>13.448</v>
      </c>
      <c r="H17" s="19">
        <f t="shared" si="1"/>
        <v>0.019903131482753546</v>
      </c>
      <c r="I17" s="19"/>
      <c r="K17" s="18">
        <v>17.696</v>
      </c>
      <c r="L17" s="19">
        <f t="shared" si="2"/>
        <v>0.01412073124672771</v>
      </c>
      <c r="M17" s="19">
        <f>(K17-Ark3!K14)*100/Ark3!K14</f>
        <v>-60.23102681079623</v>
      </c>
      <c r="O17" s="18">
        <v>0</v>
      </c>
      <c r="P17" s="19">
        <f t="shared" si="3"/>
        <v>0</v>
      </c>
      <c r="Q17" s="19"/>
    </row>
    <row r="18" spans="3:17" ht="10.5" customHeight="1">
      <c r="C18" s="18"/>
      <c r="D18" s="19"/>
      <c r="E18" s="19"/>
      <c r="G18" s="18"/>
      <c r="H18" s="19"/>
      <c r="I18" s="19"/>
      <c r="K18" s="18"/>
      <c r="L18" s="19"/>
      <c r="M18" s="19"/>
      <c r="O18" s="18"/>
      <c r="P18" s="19"/>
      <c r="Q18" s="19"/>
    </row>
    <row r="19" spans="1:17" ht="12.75">
      <c r="A19" s="4" t="s">
        <v>31</v>
      </c>
      <c r="B19" s="4" t="s">
        <v>32</v>
      </c>
      <c r="C19" s="16">
        <f>SUM(C20:C32)</f>
        <v>64255.376000000004</v>
      </c>
      <c r="D19" s="17">
        <f>C19*100/C$99</f>
        <v>28.932680582018115</v>
      </c>
      <c r="E19" s="17">
        <f>(C19-Ark3!C16)*100/Ark3!C16</f>
        <v>7.170347283432332</v>
      </c>
      <c r="F19" s="4"/>
      <c r="G19" s="16">
        <f>SUM(G20:G32)</f>
        <v>15645.082</v>
      </c>
      <c r="H19" s="17">
        <f>G19*100/G$99</f>
        <v>23.154827788850447</v>
      </c>
      <c r="I19" s="17">
        <f>(G19-Ark3!G16)*100/Ark3!G16</f>
        <v>5.399554851742787</v>
      </c>
      <c r="J19" s="4"/>
      <c r="K19" s="16">
        <f>SUM(K20:K32)</f>
        <v>42579.53400000001</v>
      </c>
      <c r="L19" s="17">
        <f>K19*100/K$99</f>
        <v>33.97683975050322</v>
      </c>
      <c r="M19" s="17">
        <f>(K19-Ark3!K16)*100/Ark3!K16</f>
        <v>8.081939597069296</v>
      </c>
      <c r="N19" s="4"/>
      <c r="O19" s="16">
        <f>SUM(O20:O32)</f>
        <v>6030.759999999999</v>
      </c>
      <c r="P19" s="17">
        <f>O19*100/O$99</f>
        <v>20.653813211753977</v>
      </c>
      <c r="Q19" s="17">
        <f>(O19-Ark3!O16)*100/Ark3!O16</f>
        <v>5.486311071588358</v>
      </c>
    </row>
    <row r="20" spans="1:17" ht="12.75">
      <c r="A20" s="5" t="s">
        <v>33</v>
      </c>
      <c r="B20" s="5" t="s">
        <v>34</v>
      </c>
      <c r="C20" s="18">
        <v>2421.286</v>
      </c>
      <c r="D20" s="19">
        <f>C20*100/C$99</f>
        <v>1.0902479885218057</v>
      </c>
      <c r="E20" s="19">
        <f>(C20-Ark3!C17)*100/Ark3!C17</f>
        <v>-2.22552989239617</v>
      </c>
      <c r="G20" s="18">
        <v>672.315</v>
      </c>
      <c r="H20" s="19">
        <f>G20*100/G$99</f>
        <v>0.9950307735594476</v>
      </c>
      <c r="I20" s="19">
        <f>(G20-Ark3!G17)*100/Ark3!G17</f>
        <v>-15.458341873656853</v>
      </c>
      <c r="K20" s="18">
        <v>1553.734</v>
      </c>
      <c r="L20" s="19">
        <f>K20*100/K$99</f>
        <v>1.239820312098962</v>
      </c>
      <c r="M20" s="19">
        <f>(K20-Ark3!K17)*100/Ark3!K17</f>
        <v>2.1681907939511835</v>
      </c>
      <c r="O20" s="18">
        <v>195.237</v>
      </c>
      <c r="P20" s="19">
        <f>O20*100/O$99</f>
        <v>0.6686368766164151</v>
      </c>
      <c r="Q20" s="19">
        <f>(O20-Ark3!O17)*100/Ark3!O17</f>
        <v>21.725657923449575</v>
      </c>
    </row>
    <row r="21" spans="1:17" ht="12.75">
      <c r="A21" s="5" t="s">
        <v>35</v>
      </c>
      <c r="B21" s="5" t="s">
        <v>36</v>
      </c>
      <c r="C21" s="18">
        <v>29689.462</v>
      </c>
      <c r="D21" s="19">
        <f aca="true" t="shared" si="4" ref="D21:D32">C21*100/C$99</f>
        <v>13.368464619955919</v>
      </c>
      <c r="E21" s="19">
        <f>(C21-Ark3!C18)*100/Ark3!C18</f>
        <v>9.062381175778428</v>
      </c>
      <c r="G21" s="18">
        <v>0.37</v>
      </c>
      <c r="H21" s="19">
        <f aca="true" t="shared" si="5" ref="H21:H32">G21*100/G$99</f>
        <v>0.0005476025170002091</v>
      </c>
      <c r="I21" s="19"/>
      <c r="K21" s="18">
        <v>27302.221</v>
      </c>
      <c r="L21" s="19">
        <f aca="true" t="shared" si="6" ref="L21:L32">K21*100/K$99</f>
        <v>21.786128231225444</v>
      </c>
      <c r="M21" s="19">
        <f>(K21-Ark3!K18)*100/Ark3!K18</f>
        <v>9.238487630147782</v>
      </c>
      <c r="O21" s="18">
        <v>2386.871</v>
      </c>
      <c r="P21" s="19">
        <f aca="true" t="shared" si="7" ref="P21:P32">O21*100/O$99</f>
        <v>8.174423753316736</v>
      </c>
      <c r="Q21" s="19">
        <f>(O21-Ark3!O18)*100/Ark3!O18</f>
        <v>7.072313380411219</v>
      </c>
    </row>
    <row r="22" spans="1:17" ht="12.75">
      <c r="A22" s="5" t="s">
        <v>37</v>
      </c>
      <c r="B22" s="5" t="s">
        <v>38</v>
      </c>
      <c r="C22" s="18">
        <v>13771.66</v>
      </c>
      <c r="D22" s="19">
        <f t="shared" si="4"/>
        <v>6.201053743178711</v>
      </c>
      <c r="E22" s="19">
        <f>(C22-Ark3!C19)*100/Ark3!C19</f>
        <v>5.75201660989612</v>
      </c>
      <c r="G22" s="18">
        <v>12727.936</v>
      </c>
      <c r="H22" s="19">
        <f t="shared" si="5"/>
        <v>18.83743186437182</v>
      </c>
      <c r="I22" s="19">
        <f>(G22-Ark3!G19)*100/Ark3!G19</f>
        <v>6.216970282548734</v>
      </c>
      <c r="K22" s="18">
        <v>9.203</v>
      </c>
      <c r="L22" s="19">
        <f t="shared" si="6"/>
        <v>0.007343642046995655</v>
      </c>
      <c r="M22" s="19">
        <f>(K22-Ark3!K19)*100/Ark3!K19</f>
        <v>-59.6377351870532</v>
      </c>
      <c r="O22" s="18">
        <v>1034.521</v>
      </c>
      <c r="P22" s="19">
        <f t="shared" si="7"/>
        <v>3.542970288593301</v>
      </c>
      <c r="Q22" s="19">
        <f>(O22-Ark3!O19)*100/Ark3!O19</f>
        <v>1.7390184080453321</v>
      </c>
    </row>
    <row r="23" spans="1:17" ht="12.75">
      <c r="A23" s="5" t="s">
        <v>39</v>
      </c>
      <c r="B23" s="5" t="s">
        <v>40</v>
      </c>
      <c r="C23" s="18">
        <v>2035.512</v>
      </c>
      <c r="D23" s="19">
        <f t="shared" si="4"/>
        <v>0.9165430534071553</v>
      </c>
      <c r="E23" s="19">
        <f>(C23-Ark3!C20)*100/Ark3!C20</f>
        <v>-4.059003718369233</v>
      </c>
      <c r="G23" s="18">
        <v>922.792</v>
      </c>
      <c r="H23" s="19">
        <f t="shared" si="5"/>
        <v>1.365738437480154</v>
      </c>
      <c r="I23" s="19">
        <f>(G23-Ark3!G20)*100/Ark3!G20</f>
        <v>19.18019638814232</v>
      </c>
      <c r="K23" s="18">
        <v>853.48</v>
      </c>
      <c r="L23" s="19">
        <f t="shared" si="6"/>
        <v>0.6810444001162503</v>
      </c>
      <c r="M23" s="19">
        <f>(K23-Ark3!K20)*100/Ark3!K20</f>
        <v>-22.846754787048432</v>
      </c>
      <c r="O23" s="18">
        <v>259.24</v>
      </c>
      <c r="P23" s="19">
        <f t="shared" si="7"/>
        <v>0.8878308102154789</v>
      </c>
      <c r="Q23" s="19">
        <f>(O23-Ark3!O20)*100/Ark3!O20</f>
        <v>7.509579815204951</v>
      </c>
    </row>
    <row r="24" spans="1:17" ht="12.75">
      <c r="A24" s="5" t="s">
        <v>41</v>
      </c>
      <c r="B24" s="5" t="s">
        <v>42</v>
      </c>
      <c r="C24" s="18">
        <v>171.065</v>
      </c>
      <c r="D24" s="19">
        <f t="shared" si="4"/>
        <v>0.0770265355503161</v>
      </c>
      <c r="E24" s="19">
        <f>(C24-Ark3!C21)*100/Ark3!C21</f>
        <v>6.564627757324303</v>
      </c>
      <c r="G24" s="18">
        <v>165.157</v>
      </c>
      <c r="H24" s="19">
        <f t="shared" si="5"/>
        <v>0.24443348351406363</v>
      </c>
      <c r="I24" s="19">
        <f>(G24-Ark3!G21)*100/Ark3!G21</f>
        <v>7.061965604195436</v>
      </c>
      <c r="K24" s="18">
        <v>5.908</v>
      </c>
      <c r="L24" s="19">
        <f t="shared" si="6"/>
        <v>0.004714358058638524</v>
      </c>
      <c r="M24" s="19">
        <f>(K24-Ark3!K21)*100/Ark3!K21</f>
        <v>-5.683269476372923</v>
      </c>
      <c r="O24" s="18">
        <v>0</v>
      </c>
      <c r="P24" s="19">
        <f t="shared" si="7"/>
        <v>0</v>
      </c>
      <c r="Q24" s="19"/>
    </row>
    <row r="25" spans="1:17" ht="12.75">
      <c r="A25" s="5" t="s">
        <v>43</v>
      </c>
      <c r="B25" s="5" t="s">
        <v>44</v>
      </c>
      <c r="C25" s="18">
        <v>8723.734</v>
      </c>
      <c r="D25" s="19">
        <f t="shared" si="4"/>
        <v>3.928091702466906</v>
      </c>
      <c r="E25" s="19">
        <f>(C25-Ark3!C22)*100/Ark3!C22</f>
        <v>5.534551098535183</v>
      </c>
      <c r="G25" s="18">
        <v>149.7</v>
      </c>
      <c r="H25" s="19">
        <f t="shared" si="5"/>
        <v>0.2215570183646792</v>
      </c>
      <c r="I25" s="19">
        <f>(G25-Ark3!G22)*100/Ark3!G22</f>
        <v>-17.679858785489227</v>
      </c>
      <c r="K25" s="18">
        <v>7226.865</v>
      </c>
      <c r="L25" s="19">
        <f t="shared" si="6"/>
        <v>5.76676189090093</v>
      </c>
      <c r="M25" s="19">
        <f>(K25-Ark3!K22)*100/Ark3!K22</f>
        <v>7.180707646144889</v>
      </c>
      <c r="O25" s="18">
        <v>1347.169</v>
      </c>
      <c r="P25" s="19">
        <f t="shared" si="7"/>
        <v>4.6137098625489</v>
      </c>
      <c r="Q25" s="19">
        <f>(O25-Ark3!O22)*100/Ark3!O22</f>
        <v>0.40821589455702867</v>
      </c>
    </row>
    <row r="26" spans="1:17" ht="12.75">
      <c r="A26" s="5" t="s">
        <v>45</v>
      </c>
      <c r="B26" s="5" t="s">
        <v>46</v>
      </c>
      <c r="C26" s="18">
        <v>2282.788</v>
      </c>
      <c r="D26" s="19">
        <f t="shared" si="4"/>
        <v>1.027885605096513</v>
      </c>
      <c r="E26" s="19">
        <f>(C26-Ark3!C23)*100/Ark3!C23</f>
        <v>8.933781388774625</v>
      </c>
      <c r="G26" s="18">
        <v>0</v>
      </c>
      <c r="H26" s="19">
        <f t="shared" si="5"/>
        <v>0</v>
      </c>
      <c r="I26" s="19"/>
      <c r="K26" s="18">
        <v>1963.856</v>
      </c>
      <c r="L26" s="19">
        <f t="shared" si="6"/>
        <v>1.5670819836840921</v>
      </c>
      <c r="M26" s="19">
        <f>(K26-Ark3!K23)*100/Ark3!K23</f>
        <v>9.540665212710776</v>
      </c>
      <c r="O26" s="18">
        <v>318.932</v>
      </c>
      <c r="P26" s="19">
        <f t="shared" si="7"/>
        <v>1.0922606695095014</v>
      </c>
      <c r="Q26" s="19">
        <f>(O26-Ark3!O23)*100/Ark3!O23</f>
        <v>5.340132908800255</v>
      </c>
    </row>
    <row r="27" spans="1:17" ht="12.75">
      <c r="A27" s="5" t="s">
        <v>47</v>
      </c>
      <c r="B27" s="5" t="s">
        <v>48</v>
      </c>
      <c r="C27" s="18">
        <v>2037.924</v>
      </c>
      <c r="D27" s="19">
        <f t="shared" si="4"/>
        <v>0.9176291201288539</v>
      </c>
      <c r="E27" s="19">
        <f>(C27-Ark3!C24)*100/Ark3!C24</f>
        <v>11.306374848845985</v>
      </c>
      <c r="G27" s="18">
        <v>0</v>
      </c>
      <c r="H27" s="19">
        <f t="shared" si="5"/>
        <v>0</v>
      </c>
      <c r="I27" s="19">
        <f>(G27-Ark3!G24)*100/Ark3!G24</f>
        <v>-100</v>
      </c>
      <c r="K27" s="18">
        <v>1767.805</v>
      </c>
      <c r="L27" s="19">
        <f t="shared" si="6"/>
        <v>1.4106407833194778</v>
      </c>
      <c r="M27" s="19">
        <f>(K27-Ark3!K24)*100/Ark3!K24</f>
        <v>10.832987986961896</v>
      </c>
      <c r="O27" s="18">
        <v>270.119</v>
      </c>
      <c r="P27" s="19">
        <f t="shared" si="7"/>
        <v>0.9250886075628567</v>
      </c>
      <c r="Q27" s="19">
        <f>(O27-Ark3!O24)*100/Ark3!O24</f>
        <v>15.906028749195457</v>
      </c>
    </row>
    <row r="28" spans="1:17" ht="12.75">
      <c r="A28" s="5" t="s">
        <v>49</v>
      </c>
      <c r="B28" s="5" t="s">
        <v>50</v>
      </c>
      <c r="C28" s="18">
        <v>10.114</v>
      </c>
      <c r="D28" s="19">
        <f t="shared" si="4"/>
        <v>0.004554095697868629</v>
      </c>
      <c r="E28" s="19">
        <f>(C28-Ark3!C25)*100/Ark3!C25</f>
        <v>-30.487972508591067</v>
      </c>
      <c r="G28" s="18">
        <v>0</v>
      </c>
      <c r="H28" s="19">
        <f t="shared" si="5"/>
        <v>0</v>
      </c>
      <c r="I28" s="19"/>
      <c r="K28" s="18">
        <v>10.114</v>
      </c>
      <c r="L28" s="19">
        <f t="shared" si="6"/>
        <v>0.008070585207357825</v>
      </c>
      <c r="M28" s="19">
        <f>(K28-Ark3!K25)*100/Ark3!K25</f>
        <v>-30.487972508591067</v>
      </c>
      <c r="O28" s="18">
        <v>0</v>
      </c>
      <c r="P28" s="19">
        <f t="shared" si="7"/>
        <v>0</v>
      </c>
      <c r="Q28" s="19"/>
    </row>
    <row r="29" spans="1:17" ht="12.75">
      <c r="A29" s="5" t="s">
        <v>51</v>
      </c>
      <c r="B29" s="5" t="s">
        <v>52</v>
      </c>
      <c r="C29" s="18">
        <v>746.084</v>
      </c>
      <c r="D29" s="19">
        <f t="shared" si="4"/>
        <v>0.33594403150569685</v>
      </c>
      <c r="E29" s="19">
        <f>(C29-Ark3!C26)*100/Ark3!C26</f>
        <v>15.893123154423373</v>
      </c>
      <c r="G29" s="18">
        <v>1.984</v>
      </c>
      <c r="H29" s="19">
        <f t="shared" si="5"/>
        <v>0.0029363334965632837</v>
      </c>
      <c r="I29" s="19">
        <f>(G29-Ark3!G26)*100/Ark3!G26</f>
        <v>16.363636363636356</v>
      </c>
      <c r="K29" s="18">
        <v>718.625</v>
      </c>
      <c r="L29" s="19">
        <f t="shared" si="6"/>
        <v>0.5734352674152181</v>
      </c>
      <c r="M29" s="19">
        <f>(K29-Ark3!K26)*100/Ark3!K26</f>
        <v>16.504815018968248</v>
      </c>
      <c r="O29" s="18">
        <v>25.475</v>
      </c>
      <c r="P29" s="19">
        <f t="shared" si="7"/>
        <v>0.0872453706613151</v>
      </c>
      <c r="Q29" s="19">
        <f>(O29-Ark3!O26)*100/Ark3!O26</f>
        <v>0.9150689272698528</v>
      </c>
    </row>
    <row r="30" spans="1:17" ht="12.75">
      <c r="A30" s="5" t="s">
        <v>53</v>
      </c>
      <c r="B30" s="5" t="s">
        <v>54</v>
      </c>
      <c r="C30" s="18">
        <v>1587.839</v>
      </c>
      <c r="D30" s="19">
        <f t="shared" si="4"/>
        <v>0.7149664582566765</v>
      </c>
      <c r="E30" s="19">
        <f>(C30-Ark3!C27)*100/Ark3!C27</f>
        <v>23.498616333025833</v>
      </c>
      <c r="G30" s="18">
        <v>390.626</v>
      </c>
      <c r="H30" s="19">
        <f t="shared" si="5"/>
        <v>0.5781291373127667</v>
      </c>
      <c r="I30" s="19">
        <f>(G30-Ark3!G27)*100/Ark3!G27</f>
        <v>19.75266252598146</v>
      </c>
      <c r="K30" s="18">
        <v>1004.017</v>
      </c>
      <c r="L30" s="19">
        <f t="shared" si="6"/>
        <v>0.8011671690859977</v>
      </c>
      <c r="M30" s="19">
        <f>(K30-Ark3!K27)*100/Ark3!K27</f>
        <v>26.65100795592014</v>
      </c>
      <c r="O30" s="18">
        <v>193.196</v>
      </c>
      <c r="P30" s="19">
        <f t="shared" si="7"/>
        <v>0.6616469727294771</v>
      </c>
      <c r="Q30" s="19">
        <f>(O30-Ark3!O27)*100/Ark3!O27</f>
        <v>15.840913315385222</v>
      </c>
    </row>
    <row r="31" spans="1:17" ht="12.75">
      <c r="A31" s="5" t="s">
        <v>55</v>
      </c>
      <c r="B31" s="5" t="s">
        <v>56</v>
      </c>
      <c r="C31" s="18">
        <v>774.343</v>
      </c>
      <c r="D31" s="19">
        <f t="shared" si="4"/>
        <v>0.3486683928193285</v>
      </c>
      <c r="E31" s="19">
        <f>(C31-Ark3!C28)*100/Ark3!C28</f>
        <v>-4.614889992325769</v>
      </c>
      <c r="G31" s="18">
        <v>613.994</v>
      </c>
      <c r="H31" s="19">
        <f t="shared" si="5"/>
        <v>0.9087152968189903</v>
      </c>
      <c r="I31" s="19">
        <f>(G31-Ark3!G28)*100/Ark3!G28</f>
        <v>-1.48875372429096</v>
      </c>
      <c r="K31" s="18">
        <v>160.349</v>
      </c>
      <c r="L31" s="19">
        <f t="shared" si="6"/>
        <v>0.12795236972657897</v>
      </c>
      <c r="M31" s="19">
        <f>(K31-Ark3!K28)*100/Ark3!K28</f>
        <v>-14.949558169879174</v>
      </c>
      <c r="O31" s="18">
        <v>0</v>
      </c>
      <c r="P31" s="19">
        <f t="shared" si="7"/>
        <v>0</v>
      </c>
      <c r="Q31" s="19"/>
    </row>
    <row r="32" spans="1:17" ht="12.75">
      <c r="A32" s="5" t="s">
        <v>57</v>
      </c>
      <c r="C32" s="18">
        <v>3.565</v>
      </c>
      <c r="D32" s="19">
        <f t="shared" si="4"/>
        <v>0.0016052354323612481</v>
      </c>
      <c r="E32" s="19">
        <f>(C32-Ark3!C29)*100/Ark3!C29</f>
        <v>-13.596703829374688</v>
      </c>
      <c r="G32" s="18">
        <v>0.208</v>
      </c>
      <c r="H32" s="19">
        <f t="shared" si="5"/>
        <v>0.00030784141496227976</v>
      </c>
      <c r="I32" s="19">
        <f>(G32-Ark3!G29)*100/Ark3!G29</f>
        <v>-78.15126050420169</v>
      </c>
      <c r="K32" s="18">
        <v>3.357</v>
      </c>
      <c r="L32" s="19">
        <f t="shared" si="6"/>
        <v>0.0026787576172731084</v>
      </c>
      <c r="M32" s="19">
        <f>(K32-Ark3!K29)*100/Ark3!K29</f>
        <v>5.765595463138005</v>
      </c>
      <c r="O32" s="18">
        <v>0</v>
      </c>
      <c r="P32" s="19">
        <f t="shared" si="7"/>
        <v>0</v>
      </c>
      <c r="Q32" s="19"/>
    </row>
    <row r="33" spans="3:17" ht="10.5" customHeight="1">
      <c r="C33" s="18"/>
      <c r="D33" s="19"/>
      <c r="E33" s="19"/>
      <c r="G33" s="18"/>
      <c r="H33" s="19"/>
      <c r="I33" s="19"/>
      <c r="K33" s="18"/>
      <c r="L33" s="19"/>
      <c r="M33" s="19"/>
      <c r="O33" s="18"/>
      <c r="P33" s="19"/>
      <c r="Q33" s="19"/>
    </row>
    <row r="34" spans="1:17" ht="12.75">
      <c r="A34" s="4" t="s">
        <v>58</v>
      </c>
      <c r="B34" s="4" t="s">
        <v>59</v>
      </c>
      <c r="C34" s="16">
        <f>SUM(C35:C47)</f>
        <v>110174.78</v>
      </c>
      <c r="D34" s="17">
        <f>C34*100/C$99</f>
        <v>49.60910536005761</v>
      </c>
      <c r="E34" s="17">
        <f>(C34-Ark3!C31)*100/Ark3!C31</f>
        <v>7.341626576466064</v>
      </c>
      <c r="F34" s="4"/>
      <c r="G34" s="16">
        <f>SUM(G35:G47)</f>
        <v>42081.937999999995</v>
      </c>
      <c r="H34" s="17">
        <f>G34*100/G$99</f>
        <v>62.281554510937156</v>
      </c>
      <c r="I34" s="17">
        <f>(G34-Ark3!G31)*100/Ark3!G31</f>
        <v>7.097798590079645</v>
      </c>
      <c r="J34" s="4"/>
      <c r="K34" s="16">
        <f>SUM(K35:K47)</f>
        <v>50737.536</v>
      </c>
      <c r="L34" s="17">
        <f>K34*100/K$99</f>
        <v>40.48661335766116</v>
      </c>
      <c r="M34" s="17">
        <f>(K34-Ark3!K31)*100/Ark3!K31</f>
        <v>8.636696341940869</v>
      </c>
      <c r="N34" s="4"/>
      <c r="O34" s="16">
        <f>SUM(O35:O47)</f>
        <v>17355.306</v>
      </c>
      <c r="P34" s="17">
        <f>O34*100/O$99</f>
        <v>59.437491851248126</v>
      </c>
      <c r="Q34" s="17">
        <f>(O34-Ark3!O31)*100/Ark3!O31</f>
        <v>4.282952426361047</v>
      </c>
    </row>
    <row r="35" spans="1:17" ht="12.75">
      <c r="A35" s="5" t="s">
        <v>60</v>
      </c>
      <c r="B35" s="5" t="s">
        <v>61</v>
      </c>
      <c r="C35" s="18">
        <v>3104.928</v>
      </c>
      <c r="D35" s="19">
        <f>C35*100/C$99</f>
        <v>1.398075859896366</v>
      </c>
      <c r="E35" s="19">
        <f>(C35-Ark3!C32)*100/Ark3!C32</f>
        <v>5.24626672157904</v>
      </c>
      <c r="G35" s="18">
        <v>397.541</v>
      </c>
      <c r="H35" s="19">
        <f>G35*100/G$99</f>
        <v>0.5883633843534598</v>
      </c>
      <c r="I35" s="19">
        <f>(G35-Ark3!G32)*100/Ark3!G32</f>
        <v>-1.8170008248991172</v>
      </c>
      <c r="K35" s="18">
        <v>1893.524</v>
      </c>
      <c r="L35" s="19">
        <f>K35*100/K$99</f>
        <v>1.5109597374112138</v>
      </c>
      <c r="M35" s="19">
        <f>(K35-Ark3!K32)*100/Ark3!K32</f>
        <v>4.007435050418378</v>
      </c>
      <c r="O35" s="18">
        <v>813.863</v>
      </c>
      <c r="P35" s="19">
        <f>O35*100/O$99</f>
        <v>2.787272977528161</v>
      </c>
      <c r="Q35" s="19">
        <f>(O35-Ark3!O32)*100/Ark3!O32</f>
        <v>12.304830610563677</v>
      </c>
    </row>
    <row r="36" spans="1:17" ht="12.75">
      <c r="A36" s="5" t="s">
        <v>62</v>
      </c>
      <c r="B36" s="5" t="s">
        <v>63</v>
      </c>
      <c r="C36" s="18">
        <v>1906.433</v>
      </c>
      <c r="D36" s="19">
        <f aca="true" t="shared" si="8" ref="D36:D47">C36*100/C$99</f>
        <v>0.8584218235687942</v>
      </c>
      <c r="E36" s="19">
        <f>(C36-Ark3!C33)*100/Ark3!C33</f>
        <v>10.393510382218768</v>
      </c>
      <c r="G36" s="18">
        <v>38.103</v>
      </c>
      <c r="H36" s="19">
        <f aca="true" t="shared" si="9" ref="H36:H47">G36*100/G$99</f>
        <v>0.056392699203402626</v>
      </c>
      <c r="I36" s="19">
        <f>(G36-Ark3!G33)*100/Ark3!G33</f>
        <v>-20.10777262910699</v>
      </c>
      <c r="K36" s="18">
        <v>1545.202</v>
      </c>
      <c r="L36" s="19">
        <f aca="true" t="shared" si="10" ref="L36:L47">K36*100/K$99</f>
        <v>1.2330121023907183</v>
      </c>
      <c r="M36" s="19">
        <f>(K36-Ark3!K33)*100/Ark3!K33</f>
        <v>12.694034487888988</v>
      </c>
      <c r="O36" s="18">
        <v>323.128</v>
      </c>
      <c r="P36" s="19">
        <f aca="true" t="shared" si="11" ref="P36:P47">O36*100/O$99</f>
        <v>1.1066308981766213</v>
      </c>
      <c r="Q36" s="19">
        <f>(O36-Ark3!O33)*100/Ark3!O33</f>
        <v>4.87695633264309</v>
      </c>
    </row>
    <row r="37" spans="1:17" ht="12.75">
      <c r="A37" s="5" t="s">
        <v>64</v>
      </c>
      <c r="B37" s="5" t="s">
        <v>65</v>
      </c>
      <c r="C37" s="18">
        <v>3907.271</v>
      </c>
      <c r="D37" s="19">
        <f t="shared" si="8"/>
        <v>1.7593519924369052</v>
      </c>
      <c r="E37" s="19">
        <f>(C37-Ark3!C34)*100/Ark3!C34</f>
        <v>9.970048116650792</v>
      </c>
      <c r="G37" s="18">
        <v>96.055</v>
      </c>
      <c r="H37" s="19">
        <f t="shared" si="9"/>
        <v>0.1421620534336624</v>
      </c>
      <c r="I37" s="19">
        <f>(G37-Ark3!G34)*100/Ark3!G34</f>
        <v>10.620386258680465</v>
      </c>
      <c r="K37" s="18">
        <v>3497.879</v>
      </c>
      <c r="L37" s="19">
        <f t="shared" si="10"/>
        <v>2.7911736715965567</v>
      </c>
      <c r="M37" s="19">
        <f>(K37-Ark3!K34)*100/Ark3!K34</f>
        <v>11.38844545328035</v>
      </c>
      <c r="O37" s="18">
        <v>313.337</v>
      </c>
      <c r="P37" s="19">
        <f t="shared" si="11"/>
        <v>1.0730992230384488</v>
      </c>
      <c r="Q37" s="19">
        <f>(O37-Ark3!O34)*100/Ark3!O34</f>
        <v>-3.8684321942898627</v>
      </c>
    </row>
    <row r="38" spans="1:17" ht="12.75">
      <c r="A38" s="5" t="s">
        <v>66</v>
      </c>
      <c r="B38" s="5" t="s">
        <v>67</v>
      </c>
      <c r="C38" s="18">
        <v>133.195</v>
      </c>
      <c r="D38" s="19">
        <f t="shared" si="8"/>
        <v>0.05997456757737909</v>
      </c>
      <c r="E38" s="19">
        <f>(C38-Ark3!C35)*100/Ark3!C35</f>
        <v>-18.56106926237527</v>
      </c>
      <c r="G38" s="18">
        <v>14.541</v>
      </c>
      <c r="H38" s="19">
        <f t="shared" si="9"/>
        <v>0.021520778918108222</v>
      </c>
      <c r="I38" s="19">
        <f>(G38-Ark3!G35)*100/Ark3!G35</f>
        <v>-7.875063355296505</v>
      </c>
      <c r="K38" s="18">
        <v>118.654</v>
      </c>
      <c r="L38" s="19">
        <f t="shared" si="10"/>
        <v>0.09468135428058486</v>
      </c>
      <c r="M38" s="19">
        <f>(K38-Ark3!K35)*100/Ark3!K35</f>
        <v>-19.702506632017762</v>
      </c>
      <c r="O38" s="18">
        <v>0</v>
      </c>
      <c r="P38" s="19">
        <f t="shared" si="11"/>
        <v>0</v>
      </c>
      <c r="Q38" s="19"/>
    </row>
    <row r="39" spans="1:17" ht="12.75">
      <c r="A39" s="5" t="s">
        <v>68</v>
      </c>
      <c r="B39" s="5" t="s">
        <v>69</v>
      </c>
      <c r="C39" s="18">
        <v>36086.777</v>
      </c>
      <c r="D39" s="19">
        <f t="shared" si="8"/>
        <v>16.249024706905736</v>
      </c>
      <c r="E39" s="19">
        <f>(C39-Ark3!C36)*100/Ark3!C36</f>
        <v>6.55902663026543</v>
      </c>
      <c r="G39" s="18">
        <v>30570.061</v>
      </c>
      <c r="H39" s="19">
        <f t="shared" si="9"/>
        <v>45.24389823905387</v>
      </c>
      <c r="I39" s="19">
        <f>(G39-Ark3!G36)*100/Ark3!G36</f>
        <v>6.989909475237766</v>
      </c>
      <c r="K39" s="18">
        <v>24.125</v>
      </c>
      <c r="L39" s="19">
        <f t="shared" si="10"/>
        <v>0.019250827380611776</v>
      </c>
      <c r="M39" s="19">
        <f>(K39-Ark3!K36)*100/Ark3!K36</f>
        <v>-42.73948542675401</v>
      </c>
      <c r="O39" s="18">
        <v>5492.591</v>
      </c>
      <c r="P39" s="19">
        <f t="shared" si="11"/>
        <v>18.81072179336618</v>
      </c>
      <c r="Q39" s="19">
        <f>(O39-Ark3!O36)*100/Ark3!O36</f>
        <v>4.609801904600107</v>
      </c>
    </row>
    <row r="40" spans="1:17" ht="12.75">
      <c r="A40" s="5" t="s">
        <v>70</v>
      </c>
      <c r="B40" s="5" t="s">
        <v>71</v>
      </c>
      <c r="C40" s="18">
        <v>1428.299</v>
      </c>
      <c r="D40" s="19">
        <f t="shared" si="8"/>
        <v>0.6431293584308944</v>
      </c>
      <c r="E40" s="19">
        <f>(C40-Ark3!C37)*100/Ark3!C37</f>
        <v>-8.959203394065485</v>
      </c>
      <c r="G40" s="18">
        <v>1346.998</v>
      </c>
      <c r="H40" s="19">
        <f t="shared" si="9"/>
        <v>1.9935662032276968</v>
      </c>
      <c r="I40" s="19">
        <f>(G40-Ark3!G37)*100/Ark3!G37</f>
        <v>-9.395992566020949</v>
      </c>
      <c r="K40" s="18">
        <v>2.962</v>
      </c>
      <c r="L40" s="19">
        <f t="shared" si="10"/>
        <v>0.0023635627233729362</v>
      </c>
      <c r="M40" s="19">
        <f>(K40-Ark3!K37)*100/Ark3!K37</f>
        <v>-49.83062330623306</v>
      </c>
      <c r="O40" s="18">
        <v>78.339</v>
      </c>
      <c r="P40" s="19">
        <f t="shared" si="11"/>
        <v>0.2682910732968308</v>
      </c>
      <c r="Q40" s="19">
        <f>(O40-Ark3!O37)*100/Ark3!O37</f>
        <v>2.7194650232741076</v>
      </c>
    </row>
    <row r="41" spans="1:17" ht="12.75">
      <c r="A41" s="5" t="s">
        <v>72</v>
      </c>
      <c r="B41" s="5" t="s">
        <v>73</v>
      </c>
      <c r="C41" s="18">
        <v>8600.986</v>
      </c>
      <c r="D41" s="19">
        <f t="shared" si="8"/>
        <v>3.872821172634795</v>
      </c>
      <c r="E41" s="19">
        <f>(C41-Ark3!C38)*100/Ark3!C38</f>
        <v>8.68371811383088</v>
      </c>
      <c r="G41" s="18">
        <v>6652.966</v>
      </c>
      <c r="H41" s="19">
        <f t="shared" si="9"/>
        <v>9.846434938153552</v>
      </c>
      <c r="I41" s="19">
        <f>(G41-Ark3!G38)*100/Ark3!G38</f>
        <v>10.982354833070213</v>
      </c>
      <c r="K41" s="18">
        <v>208.785</v>
      </c>
      <c r="L41" s="19">
        <f t="shared" si="10"/>
        <v>0.16660244537455046</v>
      </c>
      <c r="M41" s="19">
        <f>(K41-Ark3!K38)*100/Ark3!K38</f>
        <v>-25.174176068351567</v>
      </c>
      <c r="O41" s="18">
        <v>1739.235</v>
      </c>
      <c r="P41" s="19">
        <f t="shared" si="11"/>
        <v>5.956435809308434</v>
      </c>
      <c r="Q41" s="19">
        <f>(O41-Ark3!O38)*100/Ark3!O38</f>
        <v>6.04237951579506</v>
      </c>
    </row>
    <row r="42" spans="1:17" ht="12.75">
      <c r="A42" s="5" t="s">
        <v>74</v>
      </c>
      <c r="B42" s="5" t="s">
        <v>75</v>
      </c>
      <c r="C42" s="18">
        <v>2134.547</v>
      </c>
      <c r="D42" s="19">
        <f t="shared" si="8"/>
        <v>0.9611361785246578</v>
      </c>
      <c r="E42" s="19">
        <f>(C42-Ark3!C39)*100/Ark3!C39</f>
        <v>4.080073334731121</v>
      </c>
      <c r="G42" s="18">
        <v>117.119</v>
      </c>
      <c r="H42" s="19">
        <f t="shared" si="9"/>
        <v>0.17333691672580404</v>
      </c>
      <c r="I42" s="19">
        <f>(G42-Ark3!G39)*100/Ark3!G39</f>
        <v>-5.037622028346248</v>
      </c>
      <c r="K42" s="18">
        <v>1462.289</v>
      </c>
      <c r="L42" s="19">
        <f t="shared" si="10"/>
        <v>1.1668506992566803</v>
      </c>
      <c r="M42" s="19">
        <f>(K42-Ark3!K39)*100/Ark3!K39</f>
        <v>8.027150678434515</v>
      </c>
      <c r="O42" s="18">
        <v>555.139</v>
      </c>
      <c r="P42" s="19">
        <f t="shared" si="11"/>
        <v>1.9012093355663122</v>
      </c>
      <c r="Q42" s="19">
        <f>(O42-Ark3!O39)*100/Ark3!O39</f>
        <v>-3.270216254549958</v>
      </c>
    </row>
    <row r="43" spans="1:17" ht="12.75">
      <c r="A43" s="5" t="s">
        <v>76</v>
      </c>
      <c r="B43" s="5" t="s">
        <v>77</v>
      </c>
      <c r="C43" s="18">
        <v>4160.519</v>
      </c>
      <c r="D43" s="19">
        <f t="shared" si="8"/>
        <v>1.8733835948982294</v>
      </c>
      <c r="E43" s="19">
        <f>(C43-Ark3!C40)*100/Ark3!C40</f>
        <v>6.15979138120645</v>
      </c>
      <c r="G43" s="18">
        <v>0</v>
      </c>
      <c r="H43" s="19">
        <f t="shared" si="9"/>
        <v>0</v>
      </c>
      <c r="I43" s="19"/>
      <c r="K43" s="18">
        <v>3268.348</v>
      </c>
      <c r="L43" s="19">
        <f t="shared" si="10"/>
        <v>2.6080167116173154</v>
      </c>
      <c r="M43" s="19">
        <f>(K43-Ark3!K40)*100/Ark3!K40</f>
        <v>7.755847555557752</v>
      </c>
      <c r="O43" s="18">
        <v>892.171</v>
      </c>
      <c r="P43" s="19">
        <f t="shared" si="11"/>
        <v>3.0554578837399866</v>
      </c>
      <c r="Q43" s="19">
        <f>(O43-Ark3!O40)*100/Ark3!O40</f>
        <v>0.6959328671960151</v>
      </c>
    </row>
    <row r="44" spans="1:17" ht="12.75">
      <c r="A44" s="5" t="s">
        <v>78</v>
      </c>
      <c r="B44" s="5" t="s">
        <v>79</v>
      </c>
      <c r="C44" s="18">
        <v>1869.584</v>
      </c>
      <c r="D44" s="19">
        <f t="shared" si="8"/>
        <v>0.8418295878192628</v>
      </c>
      <c r="E44" s="19">
        <f>(C44-Ark3!C41)*100/Ark3!C41</f>
        <v>5.296108414918432</v>
      </c>
      <c r="G44" s="18">
        <v>749.769</v>
      </c>
      <c r="H44" s="19">
        <f t="shared" si="9"/>
        <v>1.1096632204560264</v>
      </c>
      <c r="I44" s="19">
        <f>(G44-Ark3!G41)*100/Ark3!G41</f>
        <v>6.869248663010135</v>
      </c>
      <c r="K44" s="18">
        <v>373.787</v>
      </c>
      <c r="L44" s="19">
        <f t="shared" si="10"/>
        <v>0.29826773115509775</v>
      </c>
      <c r="M44" s="19">
        <f>(K44-Ark3!K41)*100/Ark3!K41</f>
        <v>6.374737824677628</v>
      </c>
      <c r="O44" s="18">
        <v>746.028</v>
      </c>
      <c r="P44" s="19">
        <f t="shared" si="11"/>
        <v>2.554955422324616</v>
      </c>
      <c r="Q44" s="19">
        <f>(O44-Ark3!O41)*100/Ark3!O41</f>
        <v>3.2441813154420385</v>
      </c>
    </row>
    <row r="45" spans="1:17" ht="12.75">
      <c r="A45" s="5" t="s">
        <v>80</v>
      </c>
      <c r="B45" s="5" t="s">
        <v>81</v>
      </c>
      <c r="C45" s="18">
        <v>5591.252</v>
      </c>
      <c r="D45" s="19">
        <f t="shared" si="8"/>
        <v>2.517608926132032</v>
      </c>
      <c r="E45" s="19">
        <f>(C45-Ark3!C42)*100/Ark3!C42</f>
        <v>12.340458021402192</v>
      </c>
      <c r="G45" s="18">
        <v>1953.109</v>
      </c>
      <c r="H45" s="19">
        <f t="shared" si="9"/>
        <v>2.890614606420977</v>
      </c>
      <c r="I45" s="19">
        <f>(G45-Ark3!G42)*100/Ark3!G42</f>
        <v>17.75435148285029</v>
      </c>
      <c r="K45" s="18">
        <v>2845.607</v>
      </c>
      <c r="L45" s="19">
        <f t="shared" si="10"/>
        <v>2.270685560624271</v>
      </c>
      <c r="M45" s="19">
        <f>(K45-Ark3!K42)*100/Ark3!K42</f>
        <v>10.53781393131957</v>
      </c>
      <c r="O45" s="18">
        <v>792.536</v>
      </c>
      <c r="P45" s="19">
        <f t="shared" si="11"/>
        <v>2.714233447789441</v>
      </c>
      <c r="Q45" s="19">
        <f>(O45-Ark3!O42)*100/Ark3!O42</f>
        <v>6.509197004170126</v>
      </c>
    </row>
    <row r="46" spans="1:17" ht="12.75">
      <c r="A46" s="5" t="s">
        <v>82</v>
      </c>
      <c r="B46" s="5" t="s">
        <v>83</v>
      </c>
      <c r="C46" s="18">
        <v>41242.175</v>
      </c>
      <c r="D46" s="19">
        <f t="shared" si="8"/>
        <v>18.570378854878896</v>
      </c>
      <c r="E46" s="19">
        <f>(C46-Ark3!C43)*100/Ark3!C43</f>
        <v>8.052128787153157</v>
      </c>
      <c r="G46" s="18">
        <v>142.367</v>
      </c>
      <c r="H46" s="19">
        <f t="shared" si="9"/>
        <v>0.21070412848045614</v>
      </c>
      <c r="I46" s="19">
        <f>(G46-Ark3!G43)*100/Ark3!G43</f>
        <v>-27.66860069299788</v>
      </c>
      <c r="K46" s="18">
        <v>35490.869</v>
      </c>
      <c r="L46" s="19">
        <f t="shared" si="10"/>
        <v>28.32035617437951</v>
      </c>
      <c r="M46" s="19">
        <f>(K46-Ark3!K43)*100/Ark3!K43</f>
        <v>8.928773283645752</v>
      </c>
      <c r="O46" s="18">
        <v>5608.939</v>
      </c>
      <c r="P46" s="19">
        <f t="shared" si="11"/>
        <v>19.209183987113093</v>
      </c>
      <c r="Q46" s="19">
        <f>(O46-Ark3!O43)*100/Ark3!O43</f>
        <v>4.057527054972989</v>
      </c>
    </row>
    <row r="47" spans="1:17" ht="12.75">
      <c r="A47" s="5" t="s">
        <v>84</v>
      </c>
      <c r="C47" s="18">
        <v>8.814</v>
      </c>
      <c r="D47" s="19">
        <f t="shared" si="8"/>
        <v>0.003968736353669577</v>
      </c>
      <c r="E47" s="19">
        <f>(C47-Ark3!C44)*100/Ark3!C44</f>
        <v>42.78308763972137</v>
      </c>
      <c r="G47" s="18">
        <v>3.309</v>
      </c>
      <c r="H47" s="19">
        <f t="shared" si="9"/>
        <v>0.004897342510145114</v>
      </c>
      <c r="I47" s="19">
        <f>(G47-Ark3!G44)*100/Ark3!G44</f>
        <v>0.8841463414634256</v>
      </c>
      <c r="K47" s="18">
        <v>5.505</v>
      </c>
      <c r="L47" s="19">
        <f t="shared" si="10"/>
        <v>0.004392779470684676</v>
      </c>
      <c r="M47" s="19">
        <f>(K47-Ark3!K44)*100/Ark3!K44</f>
        <v>90.2868994123747</v>
      </c>
      <c r="O47" s="18">
        <v>0</v>
      </c>
      <c r="P47" s="19">
        <f t="shared" si="11"/>
        <v>0</v>
      </c>
      <c r="Q47" s="19"/>
    </row>
    <row r="48" spans="3:17" ht="11.25" customHeight="1">
      <c r="C48" s="18"/>
      <c r="D48" s="19"/>
      <c r="E48" s="19"/>
      <c r="G48" s="18"/>
      <c r="H48" s="19"/>
      <c r="I48" s="19"/>
      <c r="K48" s="18"/>
      <c r="L48" s="19"/>
      <c r="M48" s="19"/>
      <c r="O48" s="18"/>
      <c r="P48" s="19"/>
      <c r="Q48" s="19"/>
    </row>
    <row r="49" spans="1:17" ht="12.75">
      <c r="A49" s="4" t="s">
        <v>85</v>
      </c>
      <c r="B49" s="4" t="s">
        <v>86</v>
      </c>
      <c r="C49" s="16"/>
      <c r="D49" s="17"/>
      <c r="E49" s="17"/>
      <c r="F49" s="4"/>
      <c r="G49" s="16"/>
      <c r="H49" s="17"/>
      <c r="I49" s="17"/>
      <c r="J49" s="4"/>
      <c r="K49" s="16"/>
      <c r="L49" s="17"/>
      <c r="M49" s="17"/>
      <c r="N49" s="4"/>
      <c r="O49" s="16"/>
      <c r="P49" s="17"/>
      <c r="Q49" s="17"/>
    </row>
    <row r="50" spans="1:17" ht="12.75">
      <c r="A50" s="4"/>
      <c r="B50" s="4" t="s">
        <v>87</v>
      </c>
      <c r="C50" s="16">
        <f>SUM(C51:C63)</f>
        <v>6359.517</v>
      </c>
      <c r="D50" s="17">
        <f>C50*100/C$99</f>
        <v>2.86354053887902</v>
      </c>
      <c r="E50" s="17">
        <f>(C50-Ark3!C47)*100/Ark3!C47</f>
        <v>-3.1631657086299465</v>
      </c>
      <c r="F50" s="4"/>
      <c r="G50" s="16">
        <f>SUM(G51:G63)</f>
        <v>1363.1190000000001</v>
      </c>
      <c r="H50" s="17">
        <f>G50*100/G$99</f>
        <v>2.017425392894076</v>
      </c>
      <c r="I50" s="17">
        <f>(G50-Ark3!G47)*100/Ark3!G47</f>
        <v>-2.5591885168558552</v>
      </c>
      <c r="J50" s="4"/>
      <c r="K50" s="16">
        <f>SUM(K51:K63)</f>
        <v>4460.607999999999</v>
      </c>
      <c r="L50" s="17">
        <f>K50*100/K$99</f>
        <v>3.5593945956715407</v>
      </c>
      <c r="M50" s="17">
        <f>(K50-Ark3!K47)*100/Ark3!K47</f>
        <v>-1.1149652297998889</v>
      </c>
      <c r="N50" s="4"/>
      <c r="O50" s="16">
        <f>SUM(O51:O63)</f>
        <v>535.79</v>
      </c>
      <c r="P50" s="17">
        <f>O50*100/O$99</f>
        <v>1.8349439507998437</v>
      </c>
      <c r="Q50" s="17">
        <f>(O50-Ark3!O47)*100/Ark3!O47</f>
        <v>-18.50197816639719</v>
      </c>
    </row>
    <row r="51" spans="1:17" ht="12.75">
      <c r="A51" s="5" t="s">
        <v>88</v>
      </c>
      <c r="B51" s="5" t="s">
        <v>89</v>
      </c>
      <c r="C51" s="18">
        <v>417.78</v>
      </c>
      <c r="D51" s="19">
        <f>C51*100/C$99</f>
        <v>0.18811648216883092</v>
      </c>
      <c r="E51" s="19">
        <f>(C51-Ark3!C48)*100/Ark3!C48</f>
        <v>0.1796029551759998</v>
      </c>
      <c r="G51" s="18">
        <v>6.017</v>
      </c>
      <c r="H51" s="19">
        <f>G51*100/G$99</f>
        <v>0.008905200931865564</v>
      </c>
      <c r="I51" s="19">
        <f>(G51-Ark3!G48)*100/Ark3!G48</f>
        <v>-79.12937911897329</v>
      </c>
      <c r="K51" s="18">
        <v>283.378</v>
      </c>
      <c r="L51" s="19">
        <f>K51*100/K$99</f>
        <v>0.226124806692767</v>
      </c>
      <c r="M51" s="19">
        <f>(K51-Ark3!K48)*100/Ark3!K48</f>
        <v>6.497450101281897</v>
      </c>
      <c r="O51" s="18">
        <v>128.385</v>
      </c>
      <c r="P51" s="19">
        <f>O51*100/O$99</f>
        <v>0.4396858454309299</v>
      </c>
      <c r="Q51" s="19">
        <f>(O51-Ark3!O48)*100/Ark3!O48</f>
        <v>5.13708726415094</v>
      </c>
    </row>
    <row r="52" spans="1:17" ht="12.75">
      <c r="A52" s="5" t="s">
        <v>90</v>
      </c>
      <c r="B52" s="5" t="s">
        <v>91</v>
      </c>
      <c r="C52" s="18">
        <v>1389.622</v>
      </c>
      <c r="D52" s="19">
        <f aca="true" t="shared" si="12" ref="D52:D63">C52*100/C$99</f>
        <v>0.6257140173881354</v>
      </c>
      <c r="E52" s="19">
        <f>(C52-Ark3!C49)*100/Ark3!C49</f>
        <v>0.674193445558846</v>
      </c>
      <c r="G52" s="18">
        <v>63.723</v>
      </c>
      <c r="H52" s="19">
        <f aca="true" t="shared" si="13" ref="H52:H63">G52*100/G$99</f>
        <v>0.09431047348866035</v>
      </c>
      <c r="I52" s="19">
        <f>(G52-Ark3!G49)*100/Ark3!G49</f>
        <v>33.49324395097936</v>
      </c>
      <c r="K52" s="18">
        <v>1297.135</v>
      </c>
      <c r="L52" s="19">
        <f aca="true" t="shared" si="14" ref="L52:L63">K52*100/K$99</f>
        <v>1.0350641232891131</v>
      </c>
      <c r="M52" s="19">
        <f>(K52-Ark3!K49)*100/Ark3!K49</f>
        <v>-0.9142894682164328</v>
      </c>
      <c r="O52" s="18">
        <v>28.764</v>
      </c>
      <c r="P52" s="19">
        <f aca="true" t="shared" si="15" ref="P52:P63">O52*100/O$99</f>
        <v>0.09850935590587115</v>
      </c>
      <c r="Q52" s="19">
        <f>(O52-Ark3!O49)*100/Ark3!O49</f>
        <v>22.5199131064446</v>
      </c>
    </row>
    <row r="53" spans="1:17" ht="12.75">
      <c r="A53" s="5" t="s">
        <v>92</v>
      </c>
      <c r="B53" s="5" t="s">
        <v>93</v>
      </c>
      <c r="C53" s="18">
        <v>76.993</v>
      </c>
      <c r="D53" s="19">
        <f t="shared" si="12"/>
        <v>0.03466813229839819</v>
      </c>
      <c r="E53" s="19">
        <f>(C53-Ark3!C50)*100/Ark3!C50</f>
        <v>-36.06135346338142</v>
      </c>
      <c r="G53" s="18">
        <v>3.545</v>
      </c>
      <c r="H53" s="19">
        <f t="shared" si="13"/>
        <v>0.005246624115583085</v>
      </c>
      <c r="I53" s="19">
        <f>(G53-Ark3!G50)*100/Ark3!G50</f>
        <v>-37.46692538366555</v>
      </c>
      <c r="K53" s="18">
        <v>50.851</v>
      </c>
      <c r="L53" s="19">
        <f t="shared" si="14"/>
        <v>0.04057715329042443</v>
      </c>
      <c r="M53" s="19">
        <f>(K53-Ark3!K50)*100/Ark3!K50</f>
        <v>-47.89963320423762</v>
      </c>
      <c r="O53" s="18">
        <v>22.597</v>
      </c>
      <c r="P53" s="19">
        <f t="shared" si="15"/>
        <v>0.07738895547924386</v>
      </c>
      <c r="Q53" s="19">
        <f>(O53-Ark3!O50)*100/Ark3!O50</f>
        <v>31.791671526886738</v>
      </c>
    </row>
    <row r="54" spans="1:17" ht="12.75">
      <c r="A54" s="5" t="s">
        <v>94</v>
      </c>
      <c r="B54" s="5" t="s">
        <v>95</v>
      </c>
      <c r="C54" s="18">
        <v>475.278</v>
      </c>
      <c r="D54" s="19">
        <f t="shared" si="12"/>
        <v>0.2140064756863364</v>
      </c>
      <c r="E54" s="19">
        <f>(C54-Ark3!C51)*100/Ark3!C51</f>
        <v>-25.543061069108887</v>
      </c>
      <c r="G54" s="18">
        <v>4.888</v>
      </c>
      <c r="H54" s="19">
        <f t="shared" si="13"/>
        <v>0.007234273251613574</v>
      </c>
      <c r="I54" s="19">
        <f>(G54-Ark3!G51)*100/Ark3!G51</f>
        <v>-3.9308176100628964</v>
      </c>
      <c r="K54" s="18">
        <v>226.705</v>
      </c>
      <c r="L54" s="19">
        <f t="shared" si="14"/>
        <v>0.18090192005478103</v>
      </c>
      <c r="M54" s="19">
        <f>(K54-Ark3!K51)*100/Ark3!K51</f>
        <v>-15.146104929052921</v>
      </c>
      <c r="O54" s="18">
        <v>243.685</v>
      </c>
      <c r="P54" s="19">
        <f t="shared" si="15"/>
        <v>0.8345589067557436</v>
      </c>
      <c r="Q54" s="19">
        <f>(O54-Ark3!O51)*100/Ark3!O51</f>
        <v>-33.431584928442064</v>
      </c>
    </row>
    <row r="55" spans="1:17" ht="12.75">
      <c r="A55" s="5" t="s">
        <v>96</v>
      </c>
      <c r="B55" s="5" t="s">
        <v>97</v>
      </c>
      <c r="C55" s="18">
        <v>250.699</v>
      </c>
      <c r="D55" s="19">
        <f t="shared" si="12"/>
        <v>0.11288384787027561</v>
      </c>
      <c r="E55" s="19">
        <f>(C55-Ark3!C52)*100/Ark3!C52</f>
        <v>-29.059231674740797</v>
      </c>
      <c r="G55" s="18">
        <v>113.648</v>
      </c>
      <c r="H55" s="19">
        <f t="shared" si="13"/>
        <v>0.16819981311362098</v>
      </c>
      <c r="I55" s="19">
        <f>(G55-Ark3!G52)*100/Ark3!G52</f>
        <v>-21.58529517290867</v>
      </c>
      <c r="K55" s="18">
        <v>137.051</v>
      </c>
      <c r="L55" s="19">
        <f t="shared" si="14"/>
        <v>0.10936145671876578</v>
      </c>
      <c r="M55" s="19">
        <f>(K55-Ark3!K52)*100/Ark3!K52</f>
        <v>-34.25549266046245</v>
      </c>
      <c r="O55" s="18">
        <v>0</v>
      </c>
      <c r="P55" s="19">
        <f t="shared" si="15"/>
        <v>0</v>
      </c>
      <c r="Q55" s="19"/>
    </row>
    <row r="56" spans="1:17" ht="12.75">
      <c r="A56" s="5" t="s">
        <v>98</v>
      </c>
      <c r="B56" s="5" t="s">
        <v>99</v>
      </c>
      <c r="C56" s="18">
        <v>268.235</v>
      </c>
      <c r="D56" s="19">
        <f t="shared" si="12"/>
        <v>0.12077989514710222</v>
      </c>
      <c r="E56" s="19">
        <f>(C56-Ark3!C53)*100/Ark3!C53</f>
        <v>-5.43818149128713</v>
      </c>
      <c r="G56" s="18">
        <v>150.08</v>
      </c>
      <c r="H56" s="19">
        <f t="shared" si="13"/>
        <v>0.2221194209497065</v>
      </c>
      <c r="I56" s="19">
        <f>(G56-Ark3!G53)*100/Ark3!G53</f>
        <v>24.32898137716218</v>
      </c>
      <c r="K56" s="18">
        <v>118.155</v>
      </c>
      <c r="L56" s="19">
        <f t="shared" si="14"/>
        <v>0.09428317136398692</v>
      </c>
      <c r="M56" s="19">
        <f>(K56-Ark3!K53)*100/Ark3!K53</f>
        <v>-27.48958263014809</v>
      </c>
      <c r="O56" s="18">
        <v>0</v>
      </c>
      <c r="P56" s="19">
        <f t="shared" si="15"/>
        <v>0</v>
      </c>
      <c r="Q56" s="19"/>
    </row>
    <row r="57" spans="1:17" ht="12.75">
      <c r="A57" s="5" t="s">
        <v>100</v>
      </c>
      <c r="B57" s="5" t="s">
        <v>101</v>
      </c>
      <c r="C57" s="18">
        <v>35.079</v>
      </c>
      <c r="D57" s="19">
        <f t="shared" si="12"/>
        <v>0.015795246488583513</v>
      </c>
      <c r="E57" s="19">
        <f>(C57-Ark3!C54)*100/Ark3!C54</f>
        <v>-81.68944242031965</v>
      </c>
      <c r="G57" s="18">
        <v>2.701</v>
      </c>
      <c r="H57" s="19">
        <f t="shared" si="13"/>
        <v>0.003997498374101527</v>
      </c>
      <c r="I57" s="19">
        <f>(G57-Ark3!G54)*100/Ark3!G54</f>
        <v>-97.77552667556127</v>
      </c>
      <c r="K57" s="18">
        <v>32.378</v>
      </c>
      <c r="L57" s="19">
        <f t="shared" si="14"/>
        <v>0.0258364057587336</v>
      </c>
      <c r="M57" s="19">
        <f>(K57-Ark3!K54)*100/Ark3!K54</f>
        <v>-53.84856605279663</v>
      </c>
      <c r="O57" s="18">
        <v>0</v>
      </c>
      <c r="P57" s="19">
        <f t="shared" si="15"/>
        <v>0</v>
      </c>
      <c r="Q57" s="19"/>
    </row>
    <row r="58" spans="1:17" ht="12.75">
      <c r="A58" s="5" t="s">
        <v>102</v>
      </c>
      <c r="B58" s="5" t="s">
        <v>103</v>
      </c>
      <c r="C58" s="18">
        <v>68.267</v>
      </c>
      <c r="D58" s="19">
        <f t="shared" si="12"/>
        <v>0.03073902026956671</v>
      </c>
      <c r="E58" s="19">
        <f>(C58-Ark3!C55)*100/Ark3!C55</f>
        <v>-34.64708641668023</v>
      </c>
      <c r="G58" s="18">
        <v>0</v>
      </c>
      <c r="H58" s="19">
        <f t="shared" si="13"/>
        <v>0</v>
      </c>
      <c r="I58" s="19">
        <f>(G58-Ark3!G55)*100/Ark3!G55</f>
        <v>-100</v>
      </c>
      <c r="K58" s="18">
        <v>52.911</v>
      </c>
      <c r="L58" s="19">
        <f t="shared" si="14"/>
        <v>0.04222095450924559</v>
      </c>
      <c r="M58" s="19">
        <f>(K58-Ark3!K55)*100/Ark3!K55</f>
        <v>-35.110375275938196</v>
      </c>
      <c r="O58" s="18">
        <v>15.356</v>
      </c>
      <c r="P58" s="19">
        <f t="shared" si="15"/>
        <v>0.05259037926889714</v>
      </c>
      <c r="Q58" s="19">
        <f>(O58-Ark3!O55)*100/Ark3!O55</f>
        <v>-32.97250109122654</v>
      </c>
    </row>
    <row r="59" spans="1:17" ht="12.75">
      <c r="A59" s="5" t="s">
        <v>104</v>
      </c>
      <c r="B59" s="5" t="s">
        <v>105</v>
      </c>
      <c r="C59" s="18">
        <v>2195.343</v>
      </c>
      <c r="D59" s="19">
        <f t="shared" si="12"/>
        <v>0.9885111836707544</v>
      </c>
      <c r="E59" s="19">
        <f>(C59-Ark3!C56)*100/Ark3!C56</f>
        <v>5.484176001798966</v>
      </c>
      <c r="G59" s="18">
        <v>439.17</v>
      </c>
      <c r="H59" s="19">
        <f t="shared" si="13"/>
        <v>0.6499745875431943</v>
      </c>
      <c r="I59" s="19">
        <f>(G59-Ark3!G56)*100/Ark3!G56</f>
        <v>-10.708767078724781</v>
      </c>
      <c r="K59" s="18">
        <v>1699.973</v>
      </c>
      <c r="L59" s="19">
        <f t="shared" si="14"/>
        <v>1.3565134414383726</v>
      </c>
      <c r="M59" s="19">
        <f>(K59-Ark3!K56)*100/Ark3!K56</f>
        <v>11.472031223156128</v>
      </c>
      <c r="O59" s="18">
        <v>56.2</v>
      </c>
      <c r="P59" s="19">
        <f t="shared" si="15"/>
        <v>0.1924706508799179</v>
      </c>
      <c r="Q59" s="19">
        <f>(O59-Ark3!O56)*100/Ark3!O56</f>
        <v>-12.656968792739017</v>
      </c>
    </row>
    <row r="60" spans="1:17" ht="12.75">
      <c r="A60" s="5" t="s">
        <v>106</v>
      </c>
      <c r="B60" s="5" t="s">
        <v>107</v>
      </c>
      <c r="C60" s="18">
        <v>734.553</v>
      </c>
      <c r="D60" s="19">
        <f t="shared" si="12"/>
        <v>0.3307518941226513</v>
      </c>
      <c r="E60" s="19">
        <f>(C60-Ark3!C57)*100/Ark3!C57</f>
        <v>19.10543597227289</v>
      </c>
      <c r="G60" s="18">
        <v>441.428</v>
      </c>
      <c r="H60" s="19">
        <f t="shared" si="13"/>
        <v>0.6533164429036983</v>
      </c>
      <c r="I60" s="19">
        <f>(G60-Ark3!G57)*100/Ark3!G57</f>
        <v>37.91694264968695</v>
      </c>
      <c r="K60" s="18">
        <v>275.933</v>
      </c>
      <c r="L60" s="19">
        <f t="shared" si="14"/>
        <v>0.22018398141406628</v>
      </c>
      <c r="M60" s="19">
        <f>(K60-Ark3!K57)*100/Ark3!K57</f>
        <v>0.2878524102187508</v>
      </c>
      <c r="O60" s="18">
        <v>17.192</v>
      </c>
      <c r="P60" s="19">
        <f t="shared" si="15"/>
        <v>0.05887821049693147</v>
      </c>
      <c r="Q60" s="19">
        <f>(O60-Ark3!O57)*100/Ark3!O57</f>
        <v>-20.0966722439115</v>
      </c>
    </row>
    <row r="61" spans="1:17" ht="12.75">
      <c r="A61" s="5" t="s">
        <v>108</v>
      </c>
      <c r="B61" s="5" t="s">
        <v>109</v>
      </c>
      <c r="C61" s="18">
        <v>167.383</v>
      </c>
      <c r="D61" s="19">
        <f t="shared" si="12"/>
        <v>0.07536861777697694</v>
      </c>
      <c r="E61" s="19">
        <f>(C61-Ark3!C58)*100/Ark3!C58</f>
        <v>7.322249507896114</v>
      </c>
      <c r="G61" s="18">
        <v>122.942</v>
      </c>
      <c r="H61" s="19">
        <f t="shared" si="13"/>
        <v>0.18195499633794515</v>
      </c>
      <c r="I61" s="19">
        <f>(G61-Ark3!G58)*100/Ark3!G58</f>
        <v>38.70905870274051</v>
      </c>
      <c r="K61" s="18">
        <v>44.441</v>
      </c>
      <c r="L61" s="19">
        <f t="shared" si="14"/>
        <v>0.03546221842991785</v>
      </c>
      <c r="M61" s="19">
        <f>(K61-Ark3!K58)*100/Ark3!K58</f>
        <v>-33.99524728946977</v>
      </c>
      <c r="O61" s="18">
        <v>0</v>
      </c>
      <c r="P61" s="19">
        <f t="shared" si="15"/>
        <v>0</v>
      </c>
      <c r="Q61" s="19"/>
    </row>
    <row r="62" spans="1:17" ht="12.75">
      <c r="A62" s="5" t="s">
        <v>110</v>
      </c>
      <c r="B62" s="5" t="s">
        <v>111</v>
      </c>
      <c r="C62" s="18">
        <v>280.055</v>
      </c>
      <c r="D62" s="19">
        <f t="shared" si="12"/>
        <v>0.12610216241512745</v>
      </c>
      <c r="E62" s="19">
        <f>(C62-Ark3!C59)*100/Ark3!C59</f>
        <v>25.09771339488719</v>
      </c>
      <c r="G62" s="18">
        <v>14.977</v>
      </c>
      <c r="H62" s="19">
        <f t="shared" si="13"/>
        <v>0.022166061884086846</v>
      </c>
      <c r="I62" s="19">
        <f>(G62-Ark3!G59)*100/Ark3!G59</f>
        <v>-37.54899507964306</v>
      </c>
      <c r="K62" s="18">
        <v>241.467</v>
      </c>
      <c r="L62" s="19">
        <f t="shared" si="14"/>
        <v>0.1926814315073237</v>
      </c>
      <c r="M62" s="19">
        <f>(K62-Ark3!K59)*100/Ark3!K59</f>
        <v>34.12448897973693</v>
      </c>
      <c r="O62" s="18">
        <v>23.611</v>
      </c>
      <c r="P62" s="19">
        <f t="shared" si="15"/>
        <v>0.08086164658230857</v>
      </c>
      <c r="Q62" s="19">
        <f>(O62-Ark3!O59)*100/Ark3!O59</f>
        <v>18.9171493326618</v>
      </c>
    </row>
    <row r="63" spans="1:17" ht="12.75">
      <c r="A63" s="5" t="s">
        <v>112</v>
      </c>
      <c r="C63" s="18">
        <v>0.23</v>
      </c>
      <c r="D63" s="19">
        <f t="shared" si="12"/>
        <v>0.00010356357628137085</v>
      </c>
      <c r="E63" s="19">
        <f>(C63-Ark3!C60)*100/Ark3!C60</f>
        <v>-25.081433224755695</v>
      </c>
      <c r="G63" s="18">
        <v>0</v>
      </c>
      <c r="H63" s="19">
        <f t="shared" si="13"/>
        <v>0</v>
      </c>
      <c r="I63" s="19"/>
      <c r="K63" s="18">
        <v>0.23</v>
      </c>
      <c r="L63" s="19">
        <f t="shared" si="14"/>
        <v>0.00018353120404313817</v>
      </c>
      <c r="M63" s="19">
        <f>(K63-Ark3!K60)*100/Ark3!K60</f>
        <v>-25.081433224755695</v>
      </c>
      <c r="O63" s="18">
        <v>0</v>
      </c>
      <c r="P63" s="19">
        <f t="shared" si="15"/>
        <v>0</v>
      </c>
      <c r="Q63" s="19"/>
    </row>
    <row r="64" spans="3:17" ht="9.75" customHeight="1">
      <c r="C64" s="18"/>
      <c r="D64" s="19"/>
      <c r="E64" s="19"/>
      <c r="G64" s="18"/>
      <c r="H64" s="19"/>
      <c r="I64" s="19"/>
      <c r="K64" s="18"/>
      <c r="L64" s="19"/>
      <c r="M64" s="19"/>
      <c r="O64" s="18"/>
      <c r="P64" s="19"/>
      <c r="Q64" s="19"/>
    </row>
    <row r="65" spans="1:17" ht="12.75">
      <c r="A65" s="4" t="s">
        <v>113</v>
      </c>
      <c r="B65" s="4" t="s">
        <v>114</v>
      </c>
      <c r="C65" s="16">
        <f>SUM(C66:C80)</f>
        <v>9185.572000000002</v>
      </c>
      <c r="D65" s="17">
        <f>C65*100/C$99</f>
        <v>4.136046463087062</v>
      </c>
      <c r="E65" s="17">
        <f>(C65-Ark3!C62)*100/Ark3!C62</f>
        <v>6.764160625597874</v>
      </c>
      <c r="F65" s="4"/>
      <c r="G65" s="16">
        <f>SUM(G66:G80)</f>
        <v>1344.3570000000004</v>
      </c>
      <c r="H65" s="17">
        <f>G65*100/G$99</f>
        <v>1.9896575052617578</v>
      </c>
      <c r="I65" s="17">
        <f>(G65-Ark3!G62)*100/Ark3!G62</f>
        <v>11.231386721804322</v>
      </c>
      <c r="J65" s="4"/>
      <c r="K65" s="16">
        <f>SUM(K66:K80)</f>
        <v>6675.261</v>
      </c>
      <c r="L65" s="17">
        <f>K65*100/K$99</f>
        <v>5.326602994053055</v>
      </c>
      <c r="M65" s="17">
        <f>(K65-Ark3!K62)*100/Ark3!K62</f>
        <v>5.07203409772937</v>
      </c>
      <c r="N65" s="4"/>
      <c r="O65" s="16">
        <f>SUM(O66:O80)</f>
        <v>1165.954</v>
      </c>
      <c r="P65" s="17">
        <f>O65*100/O$99</f>
        <v>3.993094755801491</v>
      </c>
      <c r="Q65" s="17">
        <f>(O65-Ark3!O62)*100/Ark3!O62</f>
        <v>11.899643365797644</v>
      </c>
    </row>
    <row r="66" spans="1:17" ht="12.75">
      <c r="A66" s="5" t="s">
        <v>115</v>
      </c>
      <c r="B66" s="5" t="s">
        <v>116</v>
      </c>
      <c r="C66" s="18">
        <v>538.995</v>
      </c>
      <c r="D66" s="19">
        <f>C66*100/C$99</f>
        <v>0.24269673825120644</v>
      </c>
      <c r="E66" s="19">
        <f>(C66-Ark3!C63)*100/Ark3!C63</f>
        <v>2.741645254016287</v>
      </c>
      <c r="G66" s="18">
        <v>79.659</v>
      </c>
      <c r="H66" s="19">
        <f>G66*100/G$99</f>
        <v>0.11789586189653964</v>
      </c>
      <c r="I66" s="19">
        <f>(G66-Ark3!G63)*100/Ark3!G63</f>
        <v>6.471791170455931</v>
      </c>
      <c r="K66" s="18">
        <v>393.808</v>
      </c>
      <c r="L66" s="19">
        <f>K66*100/K$99</f>
        <v>0.31424372348617463</v>
      </c>
      <c r="M66" s="19">
        <f>(K66-Ark3!K63)*100/Ark3!K63</f>
        <v>-6.897220212680453</v>
      </c>
      <c r="O66" s="18">
        <v>65.528</v>
      </c>
      <c r="P66" s="19">
        <f>O66*100/O$99</f>
        <v>0.2244166692323712</v>
      </c>
      <c r="Q66" s="19">
        <f>(O66-Ark3!O63)*100/Ark3!O63</f>
        <v>144.38891582441354</v>
      </c>
    </row>
    <row r="67" spans="1:17" ht="12.75">
      <c r="A67" s="5" t="s">
        <v>117</v>
      </c>
      <c r="B67" s="5" t="s">
        <v>118</v>
      </c>
      <c r="C67" s="18">
        <v>1097.065</v>
      </c>
      <c r="D67" s="19">
        <f aca="true" t="shared" si="16" ref="D67:D80">C67*100/C$99</f>
        <v>0.49398249918748743</v>
      </c>
      <c r="E67" s="19">
        <f>(C67-Ark3!C64)*100/Ark3!C64</f>
        <v>4.823406434648341</v>
      </c>
      <c r="G67" s="18">
        <v>116.18</v>
      </c>
      <c r="H67" s="19">
        <f aca="true" t="shared" si="17" ref="H67:H80">G67*100/G$99</f>
        <v>0.1719471903380657</v>
      </c>
      <c r="I67" s="19">
        <f>(G67-Ark3!G64)*100/Ark3!G64</f>
        <v>4.045207454573144</v>
      </c>
      <c r="K67" s="18">
        <v>864.671</v>
      </c>
      <c r="L67" s="19">
        <f aca="true" t="shared" si="18" ref="L67:L80">K67*100/K$99</f>
        <v>0.6899743901355841</v>
      </c>
      <c r="M67" s="19">
        <f>(K67-Ark3!K64)*100/Ark3!K64</f>
        <v>4.910210009451581</v>
      </c>
      <c r="O67" s="18">
        <v>116.214</v>
      </c>
      <c r="P67" s="19">
        <f aca="true" t="shared" si="19" ref="P67:P80">O67*100/O$99</f>
        <v>0.39800327796012064</v>
      </c>
      <c r="Q67" s="19">
        <f>(O67-Ark3!O64)*100/Ark3!O64</f>
        <v>4.962066473988439</v>
      </c>
    </row>
    <row r="68" spans="1:17" ht="12.75">
      <c r="A68" s="5" t="s">
        <v>119</v>
      </c>
      <c r="B68" s="5" t="s">
        <v>120</v>
      </c>
      <c r="C68" s="18">
        <v>734.815</v>
      </c>
      <c r="D68" s="19">
        <f t="shared" si="16"/>
        <v>0.3308698665443283</v>
      </c>
      <c r="E68" s="19">
        <f>(C68-Ark3!C65)*100/Ark3!C65</f>
        <v>4.365122762863937</v>
      </c>
      <c r="G68" s="18">
        <v>379.157</v>
      </c>
      <c r="H68" s="19">
        <f t="shared" si="17"/>
        <v>0.561154939292563</v>
      </c>
      <c r="I68" s="19">
        <f>(G68-Ark3!G65)*100/Ark3!G65</f>
        <v>10.525287858912685</v>
      </c>
      <c r="K68" s="18">
        <v>268.766</v>
      </c>
      <c r="L68" s="19">
        <f t="shared" si="18"/>
        <v>0.21446498950373077</v>
      </c>
      <c r="M68" s="19">
        <f>(K68-Ark3!K65)*100/Ark3!K65</f>
        <v>6.135553194934232</v>
      </c>
      <c r="O68" s="18">
        <v>86.892</v>
      </c>
      <c r="P68" s="19">
        <f t="shared" si="19"/>
        <v>0.2975829145241606</v>
      </c>
      <c r="Q68" s="19">
        <f>(O68-Ark3!O65)*100/Ark3!O65</f>
        <v>-19.396671675850175</v>
      </c>
    </row>
    <row r="69" spans="1:17" ht="12.75">
      <c r="A69" s="5" t="s">
        <v>121</v>
      </c>
      <c r="B69" s="5" t="s">
        <v>122</v>
      </c>
      <c r="C69" s="18">
        <v>241.201</v>
      </c>
      <c r="D69" s="19">
        <f t="shared" si="16"/>
        <v>0.1086071224462736</v>
      </c>
      <c r="E69" s="19">
        <f>(C69-Ark3!C66)*100/Ark3!C66</f>
        <v>-15.01920163478138</v>
      </c>
      <c r="G69" s="18">
        <v>0</v>
      </c>
      <c r="H69" s="19">
        <f t="shared" si="17"/>
        <v>0</v>
      </c>
      <c r="I69" s="19">
        <f>(G69-Ark3!G66)*100/Ark3!G66</f>
        <v>-100</v>
      </c>
      <c r="K69" s="18">
        <v>241.201</v>
      </c>
      <c r="L69" s="19">
        <f t="shared" si="18"/>
        <v>0.192469173680039</v>
      </c>
      <c r="M69" s="19">
        <f>(K69-Ark3!K66)*100/Ark3!K66</f>
        <v>-11.501785000128413</v>
      </c>
      <c r="O69" s="18">
        <v>0</v>
      </c>
      <c r="P69" s="19">
        <f t="shared" si="19"/>
        <v>0</v>
      </c>
      <c r="Q69" s="19"/>
    </row>
    <row r="70" spans="1:17" ht="12.75">
      <c r="A70" s="5" t="s">
        <v>123</v>
      </c>
      <c r="B70" s="5" t="s">
        <v>124</v>
      </c>
      <c r="C70" s="18">
        <v>14.17</v>
      </c>
      <c r="D70" s="19">
        <f t="shared" si="16"/>
        <v>0.006380416851769674</v>
      </c>
      <c r="E70" s="19">
        <f>(C70-Ark3!C67)*100/Ark3!C67</f>
        <v>-11.542543229914488</v>
      </c>
      <c r="G70" s="18">
        <v>4.546</v>
      </c>
      <c r="H70" s="19">
        <f t="shared" si="17"/>
        <v>0.006728110925089056</v>
      </c>
      <c r="I70" s="19">
        <f>(G70-Ark3!G67)*100/Ark3!G67</f>
        <v>-7.826439578264397</v>
      </c>
      <c r="K70" s="18">
        <v>3.093</v>
      </c>
      <c r="L70" s="19">
        <f t="shared" si="18"/>
        <v>0.002468095713501854</v>
      </c>
      <c r="M70" s="19">
        <f>(K70-Ark3!K67)*100/Ark3!K67</f>
        <v>-36.618852459016395</v>
      </c>
      <c r="O70" s="18">
        <v>6.531</v>
      </c>
      <c r="P70" s="19">
        <f t="shared" si="19"/>
        <v>0.022367007489265907</v>
      </c>
      <c r="Q70" s="19">
        <f>(O70-Ark3!O67)*100/Ark3!O67</f>
        <v>5.2199130014499735</v>
      </c>
    </row>
    <row r="71" spans="1:17" ht="12.75">
      <c r="A71" s="5" t="s">
        <v>125</v>
      </c>
      <c r="B71" s="5" t="s">
        <v>126</v>
      </c>
      <c r="C71" s="18">
        <v>644.373</v>
      </c>
      <c r="D71" s="19">
        <f t="shared" si="16"/>
        <v>0.29014596669198167</v>
      </c>
      <c r="E71" s="19">
        <f>(C71-Ark3!C68)*100/Ark3!C68</f>
        <v>5.481364832833516</v>
      </c>
      <c r="G71" s="18">
        <v>261.137</v>
      </c>
      <c r="H71" s="19">
        <f t="shared" si="17"/>
        <v>0.3864845364375233</v>
      </c>
      <c r="I71" s="19">
        <f>(G71-Ark3!G68)*100/Ark3!G68</f>
        <v>18.412830849177663</v>
      </c>
      <c r="K71" s="18">
        <v>289.086</v>
      </c>
      <c r="L71" s="19">
        <f t="shared" si="18"/>
        <v>0.23067957240006368</v>
      </c>
      <c r="M71" s="19">
        <f>(K71-Ark3!K68)*100/Ark3!K68</f>
        <v>-5.144308382879867</v>
      </c>
      <c r="O71" s="18">
        <v>94.15</v>
      </c>
      <c r="P71" s="19">
        <f t="shared" si="19"/>
        <v>0.32243971139402616</v>
      </c>
      <c r="Q71" s="19">
        <f>(O71-Ark3!O68)*100/Ark3!O68</f>
        <v>9.997312864369754</v>
      </c>
    </row>
    <row r="72" spans="1:17" ht="12.75">
      <c r="A72" s="5" t="s">
        <v>127</v>
      </c>
      <c r="B72" s="5" t="s">
        <v>128</v>
      </c>
      <c r="C72" s="18">
        <v>2377.605</v>
      </c>
      <c r="D72" s="19">
        <f t="shared" si="16"/>
        <v>1.0705794642802988</v>
      </c>
      <c r="E72" s="19">
        <f>(C72-Ark3!C69)*100/Ark3!C69</f>
        <v>9.33462643697983</v>
      </c>
      <c r="G72" s="18">
        <v>333.539</v>
      </c>
      <c r="H72" s="19">
        <f t="shared" si="17"/>
        <v>0.4936399889668453</v>
      </c>
      <c r="I72" s="19">
        <f>(G72-Ark3!G69)*100/Ark3!G69</f>
        <v>22.39828552346213</v>
      </c>
      <c r="K72" s="18">
        <v>1701.671</v>
      </c>
      <c r="L72" s="19">
        <f t="shared" si="18"/>
        <v>1.3578683805012652</v>
      </c>
      <c r="M72" s="19">
        <f>(K72-Ark3!K69)*100/Ark3!K69</f>
        <v>7.5863006423549635</v>
      </c>
      <c r="O72" s="18">
        <v>342.395</v>
      </c>
      <c r="P72" s="19">
        <f t="shared" si="19"/>
        <v>1.1726154538795284</v>
      </c>
      <c r="Q72" s="19">
        <f>(O72-Ark3!O69)*100/Ark3!O69</f>
        <v>6.854851293574251</v>
      </c>
    </row>
    <row r="73" spans="1:17" ht="12.75">
      <c r="A73" s="5" t="s">
        <v>129</v>
      </c>
      <c r="B73" s="5" t="s">
        <v>130</v>
      </c>
      <c r="C73" s="18">
        <v>792.098</v>
      </c>
      <c r="D73" s="19">
        <f t="shared" si="16"/>
        <v>0.3566630506318316</v>
      </c>
      <c r="E73" s="19">
        <f>(C73-Ark3!C70)*100/Ark3!C70</f>
        <v>3.8016585243117427</v>
      </c>
      <c r="G73" s="18">
        <v>17.632</v>
      </c>
      <c r="H73" s="19">
        <f t="shared" si="17"/>
        <v>0.02609547994526402</v>
      </c>
      <c r="I73" s="19">
        <f>(G73-Ark3!G70)*100/Ark3!G70</f>
        <v>1.9662271570668508</v>
      </c>
      <c r="K73" s="18">
        <v>597.005</v>
      </c>
      <c r="L73" s="19">
        <f t="shared" si="18"/>
        <v>0.4763871585642335</v>
      </c>
      <c r="M73" s="19">
        <f>(K73-Ark3!K70)*100/Ark3!K70</f>
        <v>3.9573099486486534</v>
      </c>
      <c r="O73" s="18">
        <v>177.461</v>
      </c>
      <c r="P73" s="19">
        <f t="shared" si="19"/>
        <v>0.6077586152277779</v>
      </c>
      <c r="Q73" s="19">
        <f>(O73-Ark3!O70)*100/Ark3!O70</f>
        <v>3.4655456893485876</v>
      </c>
    </row>
    <row r="74" spans="1:17" ht="12.75">
      <c r="A74" s="5" t="s">
        <v>131</v>
      </c>
      <c r="B74" s="5" t="s">
        <v>132</v>
      </c>
      <c r="C74" s="18">
        <v>24.359</v>
      </c>
      <c r="D74" s="19">
        <f t="shared" si="16"/>
        <v>0.010968283281034403</v>
      </c>
      <c r="E74" s="19">
        <f>(C74-Ark3!C71)*100/Ark3!C71</f>
        <v>63.10010043521929</v>
      </c>
      <c r="G74" s="18">
        <v>5.775</v>
      </c>
      <c r="H74" s="19">
        <f t="shared" si="17"/>
        <v>0.008547039285611372</v>
      </c>
      <c r="I74" s="19">
        <f>(G74-Ark3!G71)*100/Ark3!G71</f>
        <v>-34.96621621621622</v>
      </c>
      <c r="K74" s="18">
        <v>18.584</v>
      </c>
      <c r="L74" s="19">
        <f t="shared" si="18"/>
        <v>0.014829321286685564</v>
      </c>
      <c r="M74" s="19">
        <f>(K74-Ark3!K71)*100/Ark3!K71</f>
        <v>206.91990090834025</v>
      </c>
      <c r="O74" s="18">
        <v>0</v>
      </c>
      <c r="P74" s="19">
        <f t="shared" si="19"/>
        <v>0</v>
      </c>
      <c r="Q74" s="19"/>
    </row>
    <row r="75" spans="1:17" ht="12.75">
      <c r="A75" s="5" t="s">
        <v>133</v>
      </c>
      <c r="B75" s="5" t="s">
        <v>134</v>
      </c>
      <c r="C75" s="18">
        <v>971.135</v>
      </c>
      <c r="D75" s="19">
        <f t="shared" si="16"/>
        <v>0.43727918979134384</v>
      </c>
      <c r="E75" s="19">
        <f>(C75-Ark3!C72)*100/Ark3!C72</f>
        <v>15.049211945447473</v>
      </c>
      <c r="G75" s="18">
        <v>145.756</v>
      </c>
      <c r="H75" s="19">
        <f t="shared" si="17"/>
        <v>0.21571987153481753</v>
      </c>
      <c r="I75" s="19">
        <f>(G75-Ark3!G72)*100/Ark3!G72</f>
        <v>3.0740617641027153</v>
      </c>
      <c r="K75" s="18">
        <v>776.966</v>
      </c>
      <c r="L75" s="19">
        <f t="shared" si="18"/>
        <v>0.6199891542633953</v>
      </c>
      <c r="M75" s="19">
        <f>(K75-Ark3!K72)*100/Ark3!K72</f>
        <v>18.409073244626775</v>
      </c>
      <c r="O75" s="18">
        <v>48.413</v>
      </c>
      <c r="P75" s="19">
        <f t="shared" si="19"/>
        <v>0.16580216407561324</v>
      </c>
      <c r="Q75" s="19">
        <f>(O75-Ark3!O72)*100/Ark3!O72</f>
        <v>4.060269968188453</v>
      </c>
    </row>
    <row r="76" spans="1:17" ht="12.75">
      <c r="A76" s="5" t="s">
        <v>135</v>
      </c>
      <c r="B76" s="5" t="s">
        <v>136</v>
      </c>
      <c r="C76" s="18">
        <v>781.874</v>
      </c>
      <c r="D76" s="19">
        <f t="shared" si="16"/>
        <v>0.3520594245279155</v>
      </c>
      <c r="E76" s="19">
        <f>(C76-Ark3!C73)*100/Ark3!C73</f>
        <v>2.2366230848792275</v>
      </c>
      <c r="G76" s="18">
        <v>0</v>
      </c>
      <c r="H76" s="19">
        <f t="shared" si="17"/>
        <v>0</v>
      </c>
      <c r="I76" s="19">
        <f>(G76-Ark3!G73)*100/Ark3!G73</f>
        <v>-100</v>
      </c>
      <c r="K76" s="18">
        <v>781.874</v>
      </c>
      <c r="L76" s="19">
        <f t="shared" si="18"/>
        <v>0.6239055505653245</v>
      </c>
      <c r="M76" s="19">
        <f>(K76-Ark3!K73)*100/Ark3!K73</f>
        <v>2.3731618633870553</v>
      </c>
      <c r="O76" s="18">
        <v>0</v>
      </c>
      <c r="P76" s="19">
        <f t="shared" si="19"/>
        <v>0</v>
      </c>
      <c r="Q76" s="19"/>
    </row>
    <row r="77" spans="1:17" ht="12.75">
      <c r="A77" s="5" t="s">
        <v>137</v>
      </c>
      <c r="B77" s="5" t="s">
        <v>138</v>
      </c>
      <c r="C77" s="18">
        <v>601.994</v>
      </c>
      <c r="D77" s="19">
        <f t="shared" si="16"/>
        <v>0.27106370234751115</v>
      </c>
      <c r="E77" s="19">
        <f>(C77-Ark3!C74)*100/Ark3!C74</f>
        <v>20.451798791468256</v>
      </c>
      <c r="G77" s="18">
        <v>0</v>
      </c>
      <c r="H77" s="19">
        <f t="shared" si="17"/>
        <v>0</v>
      </c>
      <c r="I77" s="19"/>
      <c r="K77" s="18">
        <v>476.159</v>
      </c>
      <c r="L77" s="19">
        <f t="shared" si="18"/>
        <v>0.3799566721129419</v>
      </c>
      <c r="M77" s="19">
        <f>(K77-Ark3!K74)*100/Ark3!K74</f>
        <v>10.437753388564692</v>
      </c>
      <c r="O77" s="18">
        <v>125.835</v>
      </c>
      <c r="P77" s="19">
        <f t="shared" si="19"/>
        <v>0.43095274650310444</v>
      </c>
      <c r="Q77" s="19">
        <f>(O77-Ark3!O74)*100/Ark3!O74</f>
        <v>83.36879225926789</v>
      </c>
    </row>
    <row r="78" spans="1:17" ht="12.75">
      <c r="A78" s="5" t="s">
        <v>139</v>
      </c>
      <c r="B78" s="5" t="s">
        <v>140</v>
      </c>
      <c r="C78" s="18">
        <v>112.34</v>
      </c>
      <c r="D78" s="19">
        <f t="shared" si="16"/>
        <v>0.05058405286717044</v>
      </c>
      <c r="E78" s="19">
        <f>(C78-Ark3!C75)*100/Ark3!C75</f>
        <v>-14.67221644120708</v>
      </c>
      <c r="G78" s="18">
        <v>0</v>
      </c>
      <c r="H78" s="19">
        <f t="shared" si="17"/>
        <v>0</v>
      </c>
      <c r="I78" s="19"/>
      <c r="K78" s="18">
        <v>88.645</v>
      </c>
      <c r="L78" s="19">
        <f t="shared" si="18"/>
        <v>0.07073531992349558</v>
      </c>
      <c r="M78" s="19">
        <f>(K78-Ark3!K75)*100/Ark3!K75</f>
        <v>-16.37737486557365</v>
      </c>
      <c r="O78" s="18">
        <v>23.695</v>
      </c>
      <c r="P78" s="19">
        <f t="shared" si="19"/>
        <v>0.08114932513522517</v>
      </c>
      <c r="Q78" s="19">
        <f>(O78-Ark3!O75)*100/Ark3!O75</f>
        <v>-7.625433706288253</v>
      </c>
    </row>
    <row r="79" spans="1:17" ht="12.75">
      <c r="A79" s="5" t="s">
        <v>141</v>
      </c>
      <c r="B79" s="5" t="s">
        <v>142</v>
      </c>
      <c r="C79" s="18">
        <v>245.199</v>
      </c>
      <c r="D79" s="19">
        <f t="shared" si="16"/>
        <v>0.11040732756789501</v>
      </c>
      <c r="E79" s="19">
        <f>(C79-Ark3!C76)*100/Ark3!C76</f>
        <v>14.236263173097537</v>
      </c>
      <c r="G79" s="18">
        <v>0</v>
      </c>
      <c r="H79" s="19">
        <f t="shared" si="17"/>
        <v>0</v>
      </c>
      <c r="I79" s="19"/>
      <c r="K79" s="18">
        <v>166.359</v>
      </c>
      <c r="L79" s="19">
        <f t="shared" si="18"/>
        <v>0.13274811988440186</v>
      </c>
      <c r="M79" s="19">
        <f>(K79-Ark3!K76)*100/Ark3!K76</f>
        <v>16.694842135536874</v>
      </c>
      <c r="O79" s="18">
        <v>78.84</v>
      </c>
      <c r="P79" s="19">
        <f t="shared" si="19"/>
        <v>0.27000687038029764</v>
      </c>
      <c r="Q79" s="19">
        <f>(O79-Ark3!O76)*100/Ark3!O76</f>
        <v>9.37391617995922</v>
      </c>
    </row>
    <row r="80" spans="1:17" ht="12.75">
      <c r="A80" s="5" t="s">
        <v>143</v>
      </c>
      <c r="C80" s="18">
        <v>8.349</v>
      </c>
      <c r="D80" s="19">
        <f t="shared" si="16"/>
        <v>0.003759357819013762</v>
      </c>
      <c r="E80" s="19">
        <f>(C80-Ark3!C77)*100/Ark3!C77</f>
        <v>-16.576738609112702</v>
      </c>
      <c r="G80" s="18">
        <v>0.976</v>
      </c>
      <c r="H80" s="19">
        <f t="shared" si="17"/>
        <v>0.0014444866394383894</v>
      </c>
      <c r="I80" s="19">
        <f>(G80-Ark3!G77)*100/Ark3!G77</f>
        <v>-20.971659919028347</v>
      </c>
      <c r="K80" s="18">
        <v>7.373</v>
      </c>
      <c r="L80" s="19">
        <f t="shared" si="18"/>
        <v>0.005883372032217643</v>
      </c>
      <c r="M80" s="19">
        <f>(K80-Ark3!K77)*100/Ark3!K77</f>
        <v>-15.958053117519656</v>
      </c>
      <c r="O80" s="18">
        <v>0</v>
      </c>
      <c r="P80" s="19">
        <f t="shared" si="19"/>
        <v>0</v>
      </c>
      <c r="Q80" s="19"/>
    </row>
    <row r="81" spans="3:17" ht="9" customHeight="1">
      <c r="C81" s="18"/>
      <c r="D81" s="19"/>
      <c r="E81" s="19"/>
      <c r="G81" s="18"/>
      <c r="H81" s="19"/>
      <c r="I81" s="19"/>
      <c r="K81" s="18"/>
      <c r="L81" s="19"/>
      <c r="M81" s="19"/>
      <c r="O81" s="18"/>
      <c r="P81" s="19"/>
      <c r="Q81" s="19"/>
    </row>
    <row r="82" spans="1:17" ht="12.75">
      <c r="A82" s="4" t="s">
        <v>144</v>
      </c>
      <c r="B82" s="4" t="s">
        <v>145</v>
      </c>
      <c r="C82" s="16">
        <f>SUM(C83:C90)</f>
        <v>11964.460000000001</v>
      </c>
      <c r="D82" s="17">
        <f>C82*100/C$99</f>
        <v>5.387314199458306</v>
      </c>
      <c r="E82" s="17">
        <f>(C82-Ark3!C79)*100/Ark3!C79</f>
        <v>3.30520783631918</v>
      </c>
      <c r="F82" s="4"/>
      <c r="G82" s="16">
        <f>SUM(G83:G90)</f>
        <v>51.102</v>
      </c>
      <c r="H82" s="17">
        <f>G82*100/G$99</f>
        <v>0.0756313076317424</v>
      </c>
      <c r="I82" s="17">
        <f>(G82-Ark3!G79)*100/Ark3!G79</f>
        <v>1.2763090094732221</v>
      </c>
      <c r="J82" s="4"/>
      <c r="K82" s="16">
        <f>SUM(K83:K90)</f>
        <v>10778.467</v>
      </c>
      <c r="L82" s="17">
        <f>K82*100/K$99</f>
        <v>8.60080446195318</v>
      </c>
      <c r="M82" s="17">
        <f>(K82-Ark3!K79)*100/Ark3!K79</f>
        <v>3.7741118974974293</v>
      </c>
      <c r="N82" s="4"/>
      <c r="O82" s="16">
        <f>SUM(O83:O90)</f>
        <v>1134.891</v>
      </c>
      <c r="P82" s="17">
        <f>O82*100/O$99</f>
        <v>3.886711911881867</v>
      </c>
      <c r="Q82" s="17">
        <f>(O82-Ark3!O79)*100/Ark3!O79</f>
        <v>-0.8598504106630752</v>
      </c>
    </row>
    <row r="83" spans="1:17" ht="12.75">
      <c r="A83" s="5" t="s">
        <v>146</v>
      </c>
      <c r="B83" s="5" t="s">
        <v>147</v>
      </c>
      <c r="C83" s="18">
        <v>1959.457</v>
      </c>
      <c r="D83" s="19">
        <f>C83*100/C$99</f>
        <v>0.8822972803894178</v>
      </c>
      <c r="E83" s="19">
        <f>(C83-Ark3!C80)*100/Ark3!C80</f>
        <v>-1.5716729164207262</v>
      </c>
      <c r="G83" s="18">
        <v>51.102</v>
      </c>
      <c r="H83" s="19">
        <f>G83*100/G$99</f>
        <v>0.0756313076317424</v>
      </c>
      <c r="I83" s="19">
        <f>(G83-Ark3!G80)*100/Ark3!G80</f>
        <v>1.2763090094732221</v>
      </c>
      <c r="K83" s="18">
        <v>1908.355</v>
      </c>
      <c r="L83" s="19">
        <f>K83*100/K$99</f>
        <v>1.5227943082249693</v>
      </c>
      <c r="M83" s="19">
        <f>(K83-Ark3!K80)*100/Ark3!K80</f>
        <v>-1.6457359143260772</v>
      </c>
      <c r="O83" s="18">
        <v>0</v>
      </c>
      <c r="P83" s="19">
        <f>O83*100/O$99</f>
        <v>0</v>
      </c>
      <c r="Q83" s="19"/>
    </row>
    <row r="84" spans="1:17" ht="12.75">
      <c r="A84" s="5" t="s">
        <v>148</v>
      </c>
      <c r="B84" s="5" t="s">
        <v>149</v>
      </c>
      <c r="C84" s="18">
        <v>1329.505</v>
      </c>
      <c r="D84" s="19">
        <f aca="true" t="shared" si="20" ref="D84:D90">C84*100/C$99</f>
        <v>0.598644749930278</v>
      </c>
      <c r="E84" s="19">
        <f>(C84-Ark3!C81)*100/Ark3!C81</f>
        <v>15.26453957646618</v>
      </c>
      <c r="G84" s="18">
        <v>0</v>
      </c>
      <c r="H84" s="19">
        <f aca="true" t="shared" si="21" ref="H84:H90">G84*100/G$99</f>
        <v>0</v>
      </c>
      <c r="I84" s="19"/>
      <c r="K84" s="18">
        <v>1137.728</v>
      </c>
      <c r="L84" s="19">
        <f aca="true" t="shared" si="22" ref="L84:L90">K84*100/K$99</f>
        <v>0.9078634335373544</v>
      </c>
      <c r="M84" s="19">
        <f>(K84-Ark3!K81)*100/Ark3!K81</f>
        <v>16.30297113708734</v>
      </c>
      <c r="O84" s="18">
        <v>191.777</v>
      </c>
      <c r="P84" s="19">
        <f aca="true" t="shared" si="23" ref="P84:P90">O84*100/O$99</f>
        <v>0.6567872600319931</v>
      </c>
      <c r="Q84" s="19">
        <f>(O84-Ark3!O81)*100/Ark3!O81</f>
        <v>9.466131637679572</v>
      </c>
    </row>
    <row r="85" spans="1:17" ht="12.75">
      <c r="A85" s="5" t="s">
        <v>151</v>
      </c>
      <c r="B85" s="5" t="s">
        <v>152</v>
      </c>
      <c r="C85" s="18">
        <v>264.689</v>
      </c>
      <c r="D85" s="19">
        <f t="shared" si="20"/>
        <v>0.11918321496669465</v>
      </c>
      <c r="E85" s="19">
        <f>(C85-Ark3!C82)*100/Ark3!C82</f>
        <v>-36.18938100886201</v>
      </c>
      <c r="G85" s="18">
        <v>0</v>
      </c>
      <c r="H85" s="19">
        <f t="shared" si="21"/>
        <v>0</v>
      </c>
      <c r="I85" s="19"/>
      <c r="K85" s="18">
        <v>264.689</v>
      </c>
      <c r="L85" s="19">
        <f t="shared" si="22"/>
        <v>0.21121169942162699</v>
      </c>
      <c r="M85" s="19">
        <f>(K85-Ark3!K82)*100/Ark3!K82</f>
        <v>-36.18938100886201</v>
      </c>
      <c r="O85" s="18">
        <v>0</v>
      </c>
      <c r="P85" s="19">
        <f t="shared" si="23"/>
        <v>0</v>
      </c>
      <c r="Q85" s="19"/>
    </row>
    <row r="86" spans="1:17" ht="12.75">
      <c r="A86" s="5" t="s">
        <v>153</v>
      </c>
      <c r="B86" s="5" t="s">
        <v>154</v>
      </c>
      <c r="C86" s="18">
        <v>1526.454</v>
      </c>
      <c r="D86" s="19">
        <f t="shared" si="20"/>
        <v>0.6873262403000159</v>
      </c>
      <c r="E86" s="19">
        <f>(C86-Ark3!C83)*100/Ark3!C83</f>
        <v>5.253598830005319</v>
      </c>
      <c r="G86" s="18">
        <v>0</v>
      </c>
      <c r="H86" s="19">
        <f t="shared" si="21"/>
        <v>0</v>
      </c>
      <c r="I86" s="19"/>
      <c r="K86" s="18">
        <v>1388.926</v>
      </c>
      <c r="L86" s="19">
        <f t="shared" si="22"/>
        <v>1.1083098308992163</v>
      </c>
      <c r="M86" s="19">
        <f>(K86-Ark3!K83)*100/Ark3!K83</f>
        <v>6.106449767111053</v>
      </c>
      <c r="O86" s="18">
        <v>137.528</v>
      </c>
      <c r="P86" s="19">
        <f t="shared" si="23"/>
        <v>0.4709982860180311</v>
      </c>
      <c r="Q86" s="19">
        <f>(O86-Ark3!O83)*100/Ark3!O83</f>
        <v>-2.64882848446239</v>
      </c>
    </row>
    <row r="87" spans="1:17" ht="12.75">
      <c r="A87" s="5" t="s">
        <v>155</v>
      </c>
      <c r="B87" s="5" t="s">
        <v>156</v>
      </c>
      <c r="C87" s="18">
        <v>2089.858</v>
      </c>
      <c r="D87" s="19">
        <f t="shared" si="20"/>
        <v>0.9410137756531876</v>
      </c>
      <c r="E87" s="19">
        <f>(C87-Ark3!C84)*100/Ark3!C84</f>
        <v>7.66342641271485</v>
      </c>
      <c r="G87" s="18">
        <v>0</v>
      </c>
      <c r="H87" s="19">
        <f t="shared" si="21"/>
        <v>0</v>
      </c>
      <c r="I87" s="19"/>
      <c r="K87" s="18">
        <v>1768.963</v>
      </c>
      <c r="L87" s="19">
        <f t="shared" si="22"/>
        <v>1.411564823033747</v>
      </c>
      <c r="M87" s="19">
        <f>(K87-Ark3!K84)*100/Ark3!K84</f>
        <v>9.772909911726838</v>
      </c>
      <c r="O87" s="18">
        <v>320.895</v>
      </c>
      <c r="P87" s="19">
        <f t="shared" si="23"/>
        <v>1.0989834433115881</v>
      </c>
      <c r="Q87" s="19">
        <f>(O87-Ark3!O84)*100/Ark3!O84</f>
        <v>-2.649350176562672</v>
      </c>
    </row>
    <row r="88" spans="1:17" ht="12.75">
      <c r="A88" s="5" t="s">
        <v>157</v>
      </c>
      <c r="B88" s="5" t="s">
        <v>158</v>
      </c>
      <c r="C88" s="18">
        <v>2729.915</v>
      </c>
      <c r="D88" s="19">
        <f t="shared" si="20"/>
        <v>1.2292163493224282</v>
      </c>
      <c r="E88" s="19">
        <f>(C88-Ark3!C85)*100/Ark3!C85</f>
        <v>1.9833959884534802</v>
      </c>
      <c r="G88" s="18">
        <v>0</v>
      </c>
      <c r="H88" s="19">
        <f t="shared" si="21"/>
        <v>0</v>
      </c>
      <c r="I88" s="19"/>
      <c r="K88" s="18">
        <v>2436.48</v>
      </c>
      <c r="L88" s="19">
        <f t="shared" si="22"/>
        <v>1.9442178609870666</v>
      </c>
      <c r="M88" s="19">
        <f>(K88-Ark3!K85)*100/Ark3!K85</f>
        <v>2.9154042372011593</v>
      </c>
      <c r="O88" s="18">
        <v>293.435</v>
      </c>
      <c r="P88" s="19">
        <f t="shared" si="23"/>
        <v>1.0049399544652795</v>
      </c>
      <c r="Q88" s="19">
        <f>(O88-Ark3!O85)*100/Ark3!O85</f>
        <v>-5.1489507505721335</v>
      </c>
    </row>
    <row r="89" spans="1:17" ht="12.75">
      <c r="A89" s="5" t="s">
        <v>159</v>
      </c>
      <c r="B89" s="5" t="s">
        <v>160</v>
      </c>
      <c r="C89" s="18">
        <v>2063.908</v>
      </c>
      <c r="D89" s="19">
        <f t="shared" si="20"/>
        <v>0.9293291025901371</v>
      </c>
      <c r="E89" s="19">
        <f>(C89-Ark3!C86)*100/Ark3!C86</f>
        <v>5.6244994255388185</v>
      </c>
      <c r="G89" s="18">
        <v>0</v>
      </c>
      <c r="H89" s="19">
        <f t="shared" si="21"/>
        <v>0</v>
      </c>
      <c r="I89" s="19"/>
      <c r="K89" s="18">
        <v>1872.652</v>
      </c>
      <c r="L89" s="19">
        <f t="shared" si="22"/>
        <v>1.4943046796251775</v>
      </c>
      <c r="M89" s="19">
        <f>(K89-Ark3!K86)*100/Ark3!K86</f>
        <v>6.1157369472654635</v>
      </c>
      <c r="O89" s="18">
        <v>191.256</v>
      </c>
      <c r="P89" s="19">
        <f t="shared" si="23"/>
        <v>0.6550029680549747</v>
      </c>
      <c r="Q89" s="19">
        <f>(O89-Ark3!O86)*100/Ark3!O86</f>
        <v>1.0444898800183877</v>
      </c>
    </row>
    <row r="90" spans="1:17" ht="12.75">
      <c r="A90" s="5" t="s">
        <v>161</v>
      </c>
      <c r="C90" s="18">
        <v>0.674</v>
      </c>
      <c r="D90" s="19">
        <f t="shared" si="20"/>
        <v>0.0003034863061462781</v>
      </c>
      <c r="E90" s="19">
        <f>(C90-Ark3!C87)*100/Ark3!C87</f>
        <v>40.124740124740136</v>
      </c>
      <c r="G90" s="18">
        <v>0</v>
      </c>
      <c r="H90" s="19">
        <f t="shared" si="21"/>
        <v>0</v>
      </c>
      <c r="I90" s="19"/>
      <c r="K90" s="18">
        <v>0.674</v>
      </c>
      <c r="L90" s="19">
        <f t="shared" si="22"/>
        <v>0.0005378262240220658</v>
      </c>
      <c r="M90" s="19">
        <f>(K90-Ark3!K87)*100/Ark3!K87</f>
        <v>40.124740124740136</v>
      </c>
      <c r="O90" s="18">
        <v>0</v>
      </c>
      <c r="P90" s="19">
        <f t="shared" si="23"/>
        <v>0</v>
      </c>
      <c r="Q90" s="19"/>
    </row>
    <row r="91" spans="3:17" ht="9.75" customHeight="1">
      <c r="C91" s="18"/>
      <c r="D91" s="19"/>
      <c r="E91" s="19"/>
      <c r="G91" s="18"/>
      <c r="H91" s="19"/>
      <c r="I91" s="19"/>
      <c r="K91" s="18"/>
      <c r="L91" s="19"/>
      <c r="M91" s="19"/>
      <c r="O91" s="18"/>
      <c r="P91" s="19"/>
      <c r="Q91" s="19"/>
    </row>
    <row r="92" spans="1:17" ht="12.75">
      <c r="A92" s="4" t="s">
        <v>162</v>
      </c>
      <c r="B92" s="4" t="s">
        <v>163</v>
      </c>
      <c r="C92" s="16">
        <f>SUM(C93:C97)</f>
        <v>8796.756000000001</v>
      </c>
      <c r="D92" s="17">
        <f aca="true" t="shared" si="24" ref="D92:D97">C92*100/C$99</f>
        <v>3.960971787106986</v>
      </c>
      <c r="E92" s="17">
        <f>(C92-Ark3!C89)*100/Ark3!C89</f>
        <v>0.6695160542406267</v>
      </c>
      <c r="F92" s="4"/>
      <c r="G92" s="16">
        <f>SUM(G93:G97)</f>
        <v>5149.669</v>
      </c>
      <c r="H92" s="17">
        <f aca="true" t="shared" si="25" ref="H92:H97">G92*100/G$99</f>
        <v>7.6215451516701345</v>
      </c>
      <c r="I92" s="17">
        <f>(G92-Ark3!G89)*100/Ark3!G89</f>
        <v>-0.2567536812949908</v>
      </c>
      <c r="J92" s="4"/>
      <c r="K92" s="16">
        <f>SUM(K93:K97)</f>
        <v>2430.458</v>
      </c>
      <c r="L92" s="17">
        <f aca="true" t="shared" si="26" ref="L92:L97">K92*100/K$99</f>
        <v>1.9394125352881633</v>
      </c>
      <c r="M92" s="17">
        <f>(K92-Ark3!K89)*100/Ark3!K89</f>
        <v>5.533608508487561</v>
      </c>
      <c r="N92" s="4"/>
      <c r="O92" s="16">
        <f>SUM(O93:O97)</f>
        <v>1216.629</v>
      </c>
      <c r="P92" s="17">
        <f aca="true" t="shared" si="27" ref="P92:P97">O92*100/O$99</f>
        <v>4.166643692337787</v>
      </c>
      <c r="Q92" s="17">
        <f>(O92-Ark3!O89)*100/Ark3!O89</f>
        <v>-4.376295381074885</v>
      </c>
    </row>
    <row r="93" spans="1:17" ht="12.75">
      <c r="A93" s="5" t="s">
        <v>164</v>
      </c>
      <c r="B93" s="5" t="s">
        <v>147</v>
      </c>
      <c r="C93" s="18">
        <v>138.769</v>
      </c>
      <c r="D93" s="19">
        <f t="shared" si="24"/>
        <v>0.06248440833473719</v>
      </c>
      <c r="E93" s="19">
        <f>(C93-Ark3!C90)*100/Ark3!C90</f>
        <v>22.73056921498568</v>
      </c>
      <c r="G93" s="18">
        <v>61.088</v>
      </c>
      <c r="H93" s="19">
        <f t="shared" si="25"/>
        <v>0.09041065556353724</v>
      </c>
      <c r="I93" s="19">
        <f>(G93-Ark3!G90)*100/Ark3!G90</f>
        <v>9.8625998129631</v>
      </c>
      <c r="K93" s="18">
        <v>77.681</v>
      </c>
      <c r="L93" s="19">
        <f t="shared" si="26"/>
        <v>0.061986467222934855</v>
      </c>
      <c r="M93" s="19">
        <f>(K93-Ark3!K90)*100/Ark3!K90</f>
        <v>35.182027008213836</v>
      </c>
      <c r="O93" s="18">
        <v>0</v>
      </c>
      <c r="P93" s="19">
        <f t="shared" si="27"/>
        <v>0</v>
      </c>
      <c r="Q93" s="19"/>
    </row>
    <row r="94" spans="1:17" ht="12.75">
      <c r="A94" s="5" t="s">
        <v>165</v>
      </c>
      <c r="B94" s="5" t="s">
        <v>166</v>
      </c>
      <c r="C94" s="18">
        <v>2308.214</v>
      </c>
      <c r="D94" s="19">
        <f t="shared" si="24"/>
        <v>1.0393343333162093</v>
      </c>
      <c r="E94" s="19">
        <f>(C94-Ark3!C91)*100/Ark3!C91</f>
        <v>16.436623086010844</v>
      </c>
      <c r="G94" s="18">
        <v>1617.784</v>
      </c>
      <c r="H94" s="19">
        <f t="shared" si="25"/>
        <v>2.394331325304504</v>
      </c>
      <c r="I94" s="19">
        <f>(G94-Ark3!G91)*100/Ark3!G91</f>
        <v>20.60998930170316</v>
      </c>
      <c r="K94" s="18">
        <v>123.592</v>
      </c>
      <c r="L94" s="19">
        <f t="shared" si="26"/>
        <v>0.09862168943521538</v>
      </c>
      <c r="M94" s="19">
        <f>(K94-Ark3!K91)*100/Ark3!K91</f>
        <v>41.89667049368543</v>
      </c>
      <c r="O94" s="18">
        <v>566.838</v>
      </c>
      <c r="P94" s="19">
        <f t="shared" si="27"/>
        <v>1.9412754235493042</v>
      </c>
      <c r="Q94" s="19">
        <f>(O94-Ark3!O91)*100/Ark3!O91</f>
        <v>2.3278568372558155</v>
      </c>
    </row>
    <row r="95" spans="1:17" ht="12.75">
      <c r="A95" s="5" t="s">
        <v>167</v>
      </c>
      <c r="B95" s="5" t="s">
        <v>168</v>
      </c>
      <c r="C95" s="18">
        <v>2329.127</v>
      </c>
      <c r="D95" s="19">
        <f t="shared" si="24"/>
        <v>1.0487509640586974</v>
      </c>
      <c r="E95" s="19">
        <f>(C95-Ark3!C92)*100/Ark3!C92</f>
        <v>-9.847387574713423</v>
      </c>
      <c r="G95" s="18">
        <v>2037.494</v>
      </c>
      <c r="H95" s="19">
        <f t="shared" si="25"/>
        <v>3.0155049804670924</v>
      </c>
      <c r="I95" s="19">
        <f>(G95-Ark3!G92)*100/Ark3!G92</f>
        <v>-12.74037154081471</v>
      </c>
      <c r="K95" s="18">
        <v>24.06</v>
      </c>
      <c r="L95" s="19">
        <f t="shared" si="26"/>
        <v>0.019198959866425672</v>
      </c>
      <c r="M95" s="19">
        <f>(K95-Ark3!K92)*100/Ark3!K92</f>
        <v>-37.04866562009419</v>
      </c>
      <c r="O95" s="18">
        <v>267.573</v>
      </c>
      <c r="P95" s="19">
        <f t="shared" si="27"/>
        <v>0.9163692076137415</v>
      </c>
      <c r="Q95" s="19">
        <f>(O95-Ark3!O92)*100/Ark3!O92</f>
        <v>27.210360418182066</v>
      </c>
    </row>
    <row r="96" spans="1:17" ht="12.75">
      <c r="A96" s="5" t="s">
        <v>169</v>
      </c>
      <c r="B96" s="5" t="s">
        <v>170</v>
      </c>
      <c r="C96" s="18">
        <v>4020.646</v>
      </c>
      <c r="D96" s="19">
        <f t="shared" si="24"/>
        <v>1.8104020813973418</v>
      </c>
      <c r="E96" s="19">
        <f>(C96-Ark3!C93)*100/Ark3!C93</f>
        <v>-0.950842312224219</v>
      </c>
      <c r="G96" s="18">
        <v>1433.303</v>
      </c>
      <c r="H96" s="19">
        <f t="shared" si="25"/>
        <v>2.1212981903350023</v>
      </c>
      <c r="I96" s="19">
        <f>(G96-Ark3!G93)*100/Ark3!G93</f>
        <v>0.16044645483914816</v>
      </c>
      <c r="K96" s="18">
        <v>2205.125</v>
      </c>
      <c r="L96" s="19">
        <f t="shared" si="26"/>
        <v>1.7596054187635872</v>
      </c>
      <c r="M96" s="19">
        <f>(K96-Ark3!K93)*100/Ark3!K93</f>
        <v>4.005076857989009</v>
      </c>
      <c r="O96" s="18">
        <v>382.218</v>
      </c>
      <c r="P96" s="19">
        <f t="shared" si="27"/>
        <v>1.3089990611747415</v>
      </c>
      <c r="Q96" s="19">
        <f>(O96-Ark3!O93)*100/Ark3!O93</f>
        <v>-24.764234971763308</v>
      </c>
    </row>
    <row r="97" spans="1:17" ht="12.75">
      <c r="A97" s="5" t="s">
        <v>171</v>
      </c>
      <c r="C97" s="18">
        <v>0</v>
      </c>
      <c r="D97" s="19">
        <f t="shared" si="24"/>
        <v>0</v>
      </c>
      <c r="E97" s="19">
        <f>(C97-Ark3!C94)*100/Ark3!C94</f>
        <v>-100</v>
      </c>
      <c r="G97" s="18">
        <v>0</v>
      </c>
      <c r="H97" s="19">
        <f t="shared" si="25"/>
        <v>0</v>
      </c>
      <c r="I97" s="19"/>
      <c r="K97" s="18">
        <v>0</v>
      </c>
      <c r="L97" s="19">
        <f t="shared" si="26"/>
        <v>0</v>
      </c>
      <c r="M97" s="19"/>
      <c r="O97" s="18">
        <v>0</v>
      </c>
      <c r="P97" s="19">
        <f t="shared" si="27"/>
        <v>0</v>
      </c>
      <c r="Q97" s="19"/>
    </row>
    <row r="98" spans="3:17" ht="9.75" customHeight="1">
      <c r="C98" s="18"/>
      <c r="D98" s="19"/>
      <c r="E98" s="19"/>
      <c r="G98" s="18"/>
      <c r="H98" s="19"/>
      <c r="I98" s="19"/>
      <c r="K98" s="18"/>
      <c r="L98" s="19"/>
      <c r="M98" s="19"/>
      <c r="O98" s="18"/>
      <c r="P98" s="19"/>
      <c r="Q98" s="19"/>
    </row>
    <row r="99" spans="1:17" ht="12.75">
      <c r="A99" s="4" t="s">
        <v>172</v>
      </c>
      <c r="B99" s="4" t="s">
        <v>173</v>
      </c>
      <c r="C99" s="16">
        <f>C12+C19+C34+C50+C65+C82+C92</f>
        <v>222085.803</v>
      </c>
      <c r="D99" s="16">
        <f>C99*100/C$99</f>
        <v>100</v>
      </c>
      <c r="E99" s="17">
        <f>(C99-Ark3!C96)*100/Ark3!C96</f>
        <v>5.609934648807788</v>
      </c>
      <c r="F99" s="4"/>
      <c r="G99" s="16">
        <f>G12+G19+G34+G50+G65+G82+G92</f>
        <v>67567.257</v>
      </c>
      <c r="H99" s="16">
        <f>G99*100/G$99</f>
        <v>100</v>
      </c>
      <c r="I99" s="17">
        <f>(G99-Ark3!G96)*100/Ark3!G96</f>
        <v>5.923779784786782</v>
      </c>
      <c r="J99" s="4"/>
      <c r="K99" s="16">
        <f>K12+K19+K34+K50+K65+K82+K92</f>
        <v>125319.28899999999</v>
      </c>
      <c r="L99" s="16">
        <f>K99*100/K$99</f>
        <v>100</v>
      </c>
      <c r="M99" s="17">
        <f>(K99-Ark3!K96)*100/Ark3!K96</f>
        <v>5.623107979102423</v>
      </c>
      <c r="N99" s="4"/>
      <c r="O99" s="16">
        <f>O12+O19+O34+O50+O65+O82+O92</f>
        <v>29199.257000000005</v>
      </c>
      <c r="P99" s="16">
        <f>O99*100/O$99</f>
        <v>100</v>
      </c>
      <c r="Q99" s="17">
        <f>(O99-Ark3!O96)*100/Ark3!O96</f>
        <v>4.835043426688073</v>
      </c>
    </row>
    <row r="100" ht="12.75">
      <c r="G100" s="18"/>
    </row>
  </sheetData>
  <printOptions/>
  <pageMargins left="0.75" right="0.75" top="1" bottom="1" header="0.5" footer="0.5"/>
  <pageSetup firstPageNumber="57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selection activeCell="A2" sqref="A2"/>
    </sheetView>
  </sheetViews>
  <sheetFormatPr defaultColWidth="11.421875" defaultRowHeight="12.75"/>
  <cols>
    <col min="1" max="1" width="8.00390625" style="5" customWidth="1"/>
    <col min="2" max="2" width="40.140625" style="5" customWidth="1"/>
    <col min="3" max="3" width="6.140625" style="5" customWidth="1"/>
    <col min="4" max="4" width="4.8515625" style="5" customWidth="1"/>
    <col min="5" max="5" width="6.28125" style="5" customWidth="1"/>
    <col min="6" max="6" width="2.421875" style="5" customWidth="1"/>
    <col min="7" max="7" width="5.28125" style="5" customWidth="1"/>
    <col min="8" max="8" width="4.8515625" style="5" customWidth="1"/>
    <col min="9" max="9" width="5.140625" style="5" customWidth="1"/>
    <col min="10" max="10" width="2.8515625" style="5" customWidth="1"/>
    <col min="11" max="11" width="6.140625" style="5" customWidth="1"/>
    <col min="12" max="12" width="4.8515625" style="5" customWidth="1"/>
    <col min="13" max="13" width="5.7109375" style="5" customWidth="1"/>
    <col min="14" max="14" width="3.8515625" style="5" customWidth="1"/>
    <col min="15" max="15" width="5.28125" style="5" customWidth="1"/>
    <col min="16" max="16" width="4.8515625" style="5" customWidth="1"/>
    <col min="17" max="17" width="5.421875" style="5" customWidth="1"/>
  </cols>
  <sheetData>
    <row r="1" ht="12.75">
      <c r="A1" s="4" t="s">
        <v>7</v>
      </c>
    </row>
    <row r="2" spans="1:2" ht="12.75">
      <c r="A2" s="6" t="s">
        <v>174</v>
      </c>
      <c r="B2" s="7"/>
    </row>
    <row r="3" spans="1:17" ht="12.75">
      <c r="A3" s="8" t="s">
        <v>8</v>
      </c>
      <c r="B3" s="8" t="s">
        <v>9</v>
      </c>
      <c r="C3" s="9" t="s">
        <v>10</v>
      </c>
      <c r="D3" s="9"/>
      <c r="E3" s="9"/>
      <c r="F3" s="10"/>
      <c r="G3" s="9" t="s">
        <v>11</v>
      </c>
      <c r="H3" s="9"/>
      <c r="I3" s="9"/>
      <c r="J3" s="10"/>
      <c r="K3" s="9" t="s">
        <v>12</v>
      </c>
      <c r="L3" s="9"/>
      <c r="M3" s="9"/>
      <c r="N3" s="10"/>
      <c r="O3" s="9" t="s">
        <v>2</v>
      </c>
      <c r="P3" s="9"/>
      <c r="Q3" s="9"/>
    </row>
    <row r="4" spans="1:17" ht="12.75">
      <c r="A4" s="11"/>
      <c r="B4" s="11"/>
      <c r="C4" s="12"/>
      <c r="D4" s="11" t="s">
        <v>13</v>
      </c>
      <c r="E4" s="11" t="s">
        <v>14</v>
      </c>
      <c r="F4" s="11"/>
      <c r="G4" s="12"/>
      <c r="H4" s="11" t="s">
        <v>13</v>
      </c>
      <c r="I4" s="11" t="s">
        <v>14</v>
      </c>
      <c r="J4" s="11"/>
      <c r="K4" s="12"/>
      <c r="L4" s="11" t="s">
        <v>13</v>
      </c>
      <c r="M4" s="11" t="s">
        <v>14</v>
      </c>
      <c r="N4" s="11"/>
      <c r="O4" s="12"/>
      <c r="P4" s="11" t="s">
        <v>13</v>
      </c>
      <c r="Q4" s="11" t="s">
        <v>14</v>
      </c>
    </row>
    <row r="5" spans="1:17" ht="12.75">
      <c r="A5" s="11"/>
      <c r="B5" s="11"/>
      <c r="C5" s="11" t="s">
        <v>15</v>
      </c>
      <c r="D5" s="11" t="s">
        <v>16</v>
      </c>
      <c r="E5" s="11" t="s">
        <v>16</v>
      </c>
      <c r="F5" s="11"/>
      <c r="G5" s="11" t="s">
        <v>15</v>
      </c>
      <c r="H5" s="11" t="s">
        <v>16</v>
      </c>
      <c r="I5" s="11" t="s">
        <v>16</v>
      </c>
      <c r="J5" s="11"/>
      <c r="K5" s="11" t="s">
        <v>15</v>
      </c>
      <c r="L5" s="11" t="s">
        <v>16</v>
      </c>
      <c r="M5" s="11" t="s">
        <v>16</v>
      </c>
      <c r="N5" s="11"/>
      <c r="O5" s="11" t="s">
        <v>15</v>
      </c>
      <c r="P5" s="11" t="s">
        <v>16</v>
      </c>
      <c r="Q5" s="11" t="s">
        <v>16</v>
      </c>
    </row>
    <row r="6" spans="1:17" ht="12.75">
      <c r="A6" s="11"/>
      <c r="B6" s="11"/>
      <c r="C6" s="11">
        <v>1999</v>
      </c>
      <c r="D6" s="11">
        <v>1999</v>
      </c>
      <c r="E6" s="11" t="s">
        <v>17</v>
      </c>
      <c r="F6" s="11"/>
      <c r="G6" s="11">
        <v>1999</v>
      </c>
      <c r="H6" s="11">
        <v>1999</v>
      </c>
      <c r="I6" s="11" t="s">
        <v>17</v>
      </c>
      <c r="J6" s="11"/>
      <c r="K6" s="11">
        <v>1999</v>
      </c>
      <c r="L6" s="11">
        <v>1999</v>
      </c>
      <c r="M6" s="11" t="s">
        <v>17</v>
      </c>
      <c r="N6" s="11"/>
      <c r="O6" s="11">
        <v>1999</v>
      </c>
      <c r="P6" s="11">
        <v>1999</v>
      </c>
      <c r="Q6" s="11" t="s">
        <v>17</v>
      </c>
    </row>
    <row r="7" spans="1:17" ht="12.75">
      <c r="A7" s="13"/>
      <c r="B7" s="13"/>
      <c r="C7" s="14" t="s">
        <v>18</v>
      </c>
      <c r="D7" s="14" t="s">
        <v>19</v>
      </c>
      <c r="E7" s="14" t="s">
        <v>19</v>
      </c>
      <c r="F7" s="14"/>
      <c r="G7" s="14" t="s">
        <v>18</v>
      </c>
      <c r="H7" s="14" t="s">
        <v>19</v>
      </c>
      <c r="I7" s="14" t="s">
        <v>19</v>
      </c>
      <c r="J7" s="14"/>
      <c r="K7" s="14" t="s">
        <v>18</v>
      </c>
      <c r="L7" s="14" t="s">
        <v>19</v>
      </c>
      <c r="M7" s="14" t="s">
        <v>19</v>
      </c>
      <c r="N7" s="14"/>
      <c r="O7" s="14" t="s">
        <v>18</v>
      </c>
      <c r="P7" s="14" t="s">
        <v>19</v>
      </c>
      <c r="Q7" s="14" t="s">
        <v>19</v>
      </c>
    </row>
    <row r="8" ht="12.75">
      <c r="J8" s="15"/>
    </row>
    <row r="9" spans="1:17" ht="12.75">
      <c r="A9" s="4" t="s">
        <v>20</v>
      </c>
      <c r="B9" s="4" t="s">
        <v>21</v>
      </c>
      <c r="C9" s="16">
        <v>12202.287</v>
      </c>
      <c r="D9" s="17">
        <v>5.802634455818847</v>
      </c>
      <c r="E9" s="17">
        <v>11.293558815602438</v>
      </c>
      <c r="F9" s="4"/>
      <c r="G9" s="16">
        <v>1831.053</v>
      </c>
      <c r="H9" s="17">
        <v>2.87050360422761</v>
      </c>
      <c r="I9" s="17">
        <v>-1.8505802762362469</v>
      </c>
      <c r="J9" s="4"/>
      <c r="K9" s="16">
        <v>8994.712</v>
      </c>
      <c r="L9" s="17">
        <v>7.581031175631138</v>
      </c>
      <c r="M9" s="17">
        <v>13.84116175113183</v>
      </c>
      <c r="N9" s="4"/>
      <c r="O9" s="16">
        <v>1376.522</v>
      </c>
      <c r="P9" s="17">
        <v>4.942171769911525</v>
      </c>
      <c r="Q9" s="17">
        <v>14.962029312552236</v>
      </c>
    </row>
    <row r="10" spans="1:17" ht="12.75">
      <c r="A10" s="5" t="s">
        <v>22</v>
      </c>
      <c r="B10" s="5" t="s">
        <v>23</v>
      </c>
      <c r="C10" s="18">
        <v>2872.8790000000004</v>
      </c>
      <c r="D10" s="19">
        <v>1.3661592021887696</v>
      </c>
      <c r="E10" s="20">
        <v>96.0996170674603</v>
      </c>
      <c r="G10" s="18">
        <v>352.617</v>
      </c>
      <c r="H10" s="19">
        <v>0.5527903175997239</v>
      </c>
      <c r="I10" s="20">
        <v>12.187292204218128</v>
      </c>
      <c r="K10" s="18">
        <v>2378.73</v>
      </c>
      <c r="L10" s="19">
        <v>2.004869782201927</v>
      </c>
      <c r="M10" s="20">
        <v>129.4926180660809</v>
      </c>
      <c r="O10" s="18">
        <v>141.532</v>
      </c>
      <c r="P10" s="19">
        <v>0.5081469492962103</v>
      </c>
      <c r="Q10" s="20">
        <v>23.952987336007435</v>
      </c>
    </row>
    <row r="11" spans="1:17" ht="12.75">
      <c r="A11" s="5" t="s">
        <v>24</v>
      </c>
      <c r="B11" s="5" t="s">
        <v>25</v>
      </c>
      <c r="C11" s="18">
        <v>4560.096</v>
      </c>
      <c r="D11" s="19">
        <v>2.1684926908735798</v>
      </c>
      <c r="E11" s="20">
        <v>3.4402927298656816</v>
      </c>
      <c r="G11" s="18">
        <v>622.332</v>
      </c>
      <c r="H11" s="19">
        <v>0.9756168985966964</v>
      </c>
      <c r="I11" s="20">
        <v>-5.974106815053651</v>
      </c>
      <c r="K11" s="18">
        <v>3359.84</v>
      </c>
      <c r="L11" s="19">
        <v>2.8317806934933016</v>
      </c>
      <c r="M11" s="20">
        <v>4.394989796146658</v>
      </c>
      <c r="O11" s="18">
        <v>577.924</v>
      </c>
      <c r="P11" s="19">
        <v>2.0749393601804753</v>
      </c>
      <c r="Q11" s="20">
        <v>9.420487420669176</v>
      </c>
    </row>
    <row r="12" spans="1:17" ht="12.75">
      <c r="A12" s="5" t="s">
        <v>26</v>
      </c>
      <c r="B12" s="5" t="s">
        <v>27</v>
      </c>
      <c r="C12" s="18">
        <v>1082.739</v>
      </c>
      <c r="D12" s="19">
        <v>0.5148820567864731</v>
      </c>
      <c r="E12" s="20">
        <v>-4.039467631880045</v>
      </c>
      <c r="G12" s="18">
        <v>162.746</v>
      </c>
      <c r="H12" s="19">
        <v>0.2551335103755198</v>
      </c>
      <c r="I12" s="20">
        <v>-0.8420257360109041</v>
      </c>
      <c r="K12" s="18">
        <v>864.677</v>
      </c>
      <c r="L12" s="19">
        <v>0.7287774521131088</v>
      </c>
      <c r="M12" s="20">
        <v>-5.345541204301215</v>
      </c>
      <c r="O12" s="18">
        <v>55.316</v>
      </c>
      <c r="P12" s="19">
        <v>0.19860283644171756</v>
      </c>
      <c r="Q12" s="20">
        <v>9.147592738752964</v>
      </c>
    </row>
    <row r="13" spans="1:17" ht="12.75">
      <c r="A13" s="5" t="s">
        <v>28</v>
      </c>
      <c r="B13" s="5" t="s">
        <v>29</v>
      </c>
      <c r="C13" s="18">
        <v>3641.0119999999997</v>
      </c>
      <c r="D13" s="19">
        <v>1.7314345815050811</v>
      </c>
      <c r="E13" s="20">
        <v>-5.202123715377162</v>
      </c>
      <c r="G13" s="18">
        <v>692.294</v>
      </c>
      <c r="H13" s="19">
        <v>1.0852948670437987</v>
      </c>
      <c r="I13" s="20">
        <v>-3.7103078014381747</v>
      </c>
      <c r="K13" s="18">
        <v>2346.968</v>
      </c>
      <c r="L13" s="19">
        <v>1.97809975196634</v>
      </c>
      <c r="M13" s="20">
        <v>-10.335682262307055</v>
      </c>
      <c r="O13" s="18">
        <v>601.75</v>
      </c>
      <c r="P13" s="19">
        <v>2.160482623993122</v>
      </c>
      <c r="Q13" s="20">
        <v>19.31411485483036</v>
      </c>
    </row>
    <row r="14" spans="1:17" ht="12.75">
      <c r="A14" s="5" t="s">
        <v>30</v>
      </c>
      <c r="C14" s="18">
        <v>45.561</v>
      </c>
      <c r="D14" s="19">
        <v>0.02166592446494354</v>
      </c>
      <c r="E14" s="20">
        <v>-62.49475217938904</v>
      </c>
      <c r="G14" s="18">
        <v>1.064</v>
      </c>
      <c r="H14" s="19">
        <v>0.001668010611870971</v>
      </c>
      <c r="I14" s="20">
        <v>-83.09769658459095</v>
      </c>
      <c r="K14" s="18">
        <v>44.497</v>
      </c>
      <c r="L14" s="19">
        <v>0.03750349585646086</v>
      </c>
      <c r="M14" s="20">
        <v>-61.36876649534658</v>
      </c>
      <c r="O14" s="18">
        <v>0</v>
      </c>
      <c r="P14" s="19">
        <v>0</v>
      </c>
      <c r="Q14" s="20"/>
    </row>
    <row r="15" spans="3:17" ht="12.75">
      <c r="C15" s="18"/>
      <c r="D15" s="19"/>
      <c r="E15" s="19"/>
      <c r="G15" s="18"/>
      <c r="H15" s="19"/>
      <c r="I15" s="19"/>
      <c r="K15" s="18"/>
      <c r="L15" s="19"/>
      <c r="M15" s="19"/>
      <c r="O15" s="18"/>
      <c r="P15" s="19"/>
      <c r="Q15" s="19"/>
    </row>
    <row r="16" spans="1:17" ht="12.75">
      <c r="A16" s="4" t="s">
        <v>31</v>
      </c>
      <c r="B16" s="4" t="s">
        <v>32</v>
      </c>
      <c r="C16" s="16">
        <v>59956.30099999999</v>
      </c>
      <c r="D16" s="17">
        <v>28.511417411018606</v>
      </c>
      <c r="E16" s="17">
        <v>5.989976965203418</v>
      </c>
      <c r="F16" s="4"/>
      <c r="G16" s="16">
        <v>14843.594</v>
      </c>
      <c r="H16" s="21">
        <v>23.26999277284236</v>
      </c>
      <c r="I16" s="17">
        <v>3.7286232933033405</v>
      </c>
      <c r="J16" s="4"/>
      <c r="K16" s="16">
        <v>39395.604999999996</v>
      </c>
      <c r="L16" s="17">
        <v>33.20387686541269</v>
      </c>
      <c r="M16" s="17">
        <v>7.18805469714676</v>
      </c>
      <c r="N16" s="4"/>
      <c r="O16" s="16">
        <v>5717.102</v>
      </c>
      <c r="P16" s="17">
        <v>20.526297516570544</v>
      </c>
      <c r="Q16" s="17">
        <v>3.8690673552631143</v>
      </c>
    </row>
    <row r="17" spans="1:17" ht="12.75">
      <c r="A17" s="5" t="s">
        <v>33</v>
      </c>
      <c r="B17" s="5" t="s">
        <v>34</v>
      </c>
      <c r="C17" s="18">
        <v>2476.399</v>
      </c>
      <c r="D17" s="19">
        <v>1.177618438556259</v>
      </c>
      <c r="E17" s="20">
        <v>-1.2229468871694007</v>
      </c>
      <c r="G17" s="18">
        <v>795.247</v>
      </c>
      <c r="H17" s="19">
        <v>1.2466921382129266</v>
      </c>
      <c r="I17" s="20">
        <v>-2.7344533539464195</v>
      </c>
      <c r="K17" s="18">
        <v>1520.761</v>
      </c>
      <c r="L17" s="19">
        <v>1.281746047197952</v>
      </c>
      <c r="M17" s="20">
        <v>-1.7657808263952461</v>
      </c>
      <c r="O17" s="18">
        <v>160.391</v>
      </c>
      <c r="P17" s="19">
        <v>0.575857031233703</v>
      </c>
      <c r="Q17" s="20">
        <v>13.46439536495988</v>
      </c>
    </row>
    <row r="18" spans="1:17" ht="12.75">
      <c r="A18" s="5" t="s">
        <v>35</v>
      </c>
      <c r="B18" s="5" t="s">
        <v>36</v>
      </c>
      <c r="C18" s="18">
        <v>27222.459</v>
      </c>
      <c r="D18" s="19">
        <v>12.945276452317167</v>
      </c>
      <c r="E18" s="20">
        <v>8.669810062170908</v>
      </c>
      <c r="G18" s="18">
        <v>0.02</v>
      </c>
      <c r="H18" s="19">
        <v>3.1353582929905467E-05</v>
      </c>
      <c r="I18" s="20">
        <v>0</v>
      </c>
      <c r="K18" s="18">
        <v>24993.225</v>
      </c>
      <c r="L18" s="19">
        <v>21.065090011171403</v>
      </c>
      <c r="M18" s="20">
        <v>9.10429207785033</v>
      </c>
      <c r="O18" s="18">
        <v>2229.214</v>
      </c>
      <c r="P18" s="19">
        <v>8.003619629683762</v>
      </c>
      <c r="Q18" s="20">
        <v>4.025381809765207</v>
      </c>
    </row>
    <row r="19" spans="1:17" ht="12.75">
      <c r="A19" s="5" t="s">
        <v>37</v>
      </c>
      <c r="B19" s="5" t="s">
        <v>38</v>
      </c>
      <c r="C19" s="18">
        <v>13022.598</v>
      </c>
      <c r="D19" s="19">
        <v>6.1927223854903275</v>
      </c>
      <c r="E19" s="20">
        <v>1.156975413272361</v>
      </c>
      <c r="G19" s="18">
        <v>11982.959</v>
      </c>
      <c r="H19" s="19">
        <v>18.785434937607857</v>
      </c>
      <c r="I19" s="20">
        <v>1.0952714197552</v>
      </c>
      <c r="K19" s="18">
        <v>22.801</v>
      </c>
      <c r="L19" s="19">
        <v>0.019217412612606784</v>
      </c>
      <c r="M19" s="20">
        <v>10.991578639926004</v>
      </c>
      <c r="O19" s="18">
        <v>1016.838</v>
      </c>
      <c r="P19" s="19">
        <v>3.650786589806262</v>
      </c>
      <c r="Q19" s="20">
        <v>1.686342158553958</v>
      </c>
    </row>
    <row r="20" spans="1:17" ht="12.75">
      <c r="A20" s="5" t="s">
        <v>39</v>
      </c>
      <c r="B20" s="5" t="s">
        <v>40</v>
      </c>
      <c r="C20" s="18">
        <v>2121.629</v>
      </c>
      <c r="D20" s="19">
        <v>1.0089123078210245</v>
      </c>
      <c r="E20" s="20">
        <v>3.9379888254472157</v>
      </c>
      <c r="G20" s="18">
        <v>774.283</v>
      </c>
      <c r="H20" s="19">
        <v>1.2138273125858</v>
      </c>
      <c r="I20" s="20">
        <v>65.25405460781447</v>
      </c>
      <c r="K20" s="18">
        <v>1106.214</v>
      </c>
      <c r="L20" s="19">
        <v>0.9323525668103241</v>
      </c>
      <c r="M20" s="20">
        <v>-17.879259838848814</v>
      </c>
      <c r="O20" s="18">
        <v>241.132</v>
      </c>
      <c r="P20" s="19">
        <v>0.8657440732674857</v>
      </c>
      <c r="Q20" s="20">
        <v>6.862962339239347</v>
      </c>
    </row>
    <row r="21" spans="1:17" ht="12.75">
      <c r="A21" s="5" t="s">
        <v>41</v>
      </c>
      <c r="B21" s="5" t="s">
        <v>42</v>
      </c>
      <c r="C21" s="18">
        <v>160.52700000000002</v>
      </c>
      <c r="D21" s="19">
        <v>0.07633646883483663</v>
      </c>
      <c r="E21" s="20">
        <v>4.712919596613217</v>
      </c>
      <c r="G21" s="18">
        <v>154.263</v>
      </c>
      <c r="H21" s="19">
        <v>0.24183488817580037</v>
      </c>
      <c r="I21" s="20">
        <v>7.418755091951058</v>
      </c>
      <c r="K21" s="18">
        <v>6.264</v>
      </c>
      <c r="L21" s="19">
        <v>0.005279499697617161</v>
      </c>
      <c r="M21" s="20">
        <v>-35.37604456824512</v>
      </c>
      <c r="O21" s="18">
        <v>0</v>
      </c>
      <c r="P21" s="19">
        <v>0</v>
      </c>
      <c r="Q21" s="20"/>
    </row>
    <row r="22" spans="1:17" ht="12.75">
      <c r="A22" s="5" t="s">
        <v>43</v>
      </c>
      <c r="B22" s="5" t="s">
        <v>44</v>
      </c>
      <c r="C22" s="18">
        <v>8266.235</v>
      </c>
      <c r="D22" s="19">
        <v>3.9308975465743194</v>
      </c>
      <c r="E22" s="20">
        <v>6.218788035165048</v>
      </c>
      <c r="G22" s="18">
        <v>181.851</v>
      </c>
      <c r="H22" s="19">
        <v>0.2850840204693119</v>
      </c>
      <c r="I22" s="20">
        <v>-8.414166137853924</v>
      </c>
      <c r="K22" s="18">
        <v>6742.692</v>
      </c>
      <c r="L22" s="19">
        <v>5.6829566371528815</v>
      </c>
      <c r="M22" s="20">
        <v>7.042148878411196</v>
      </c>
      <c r="O22" s="18">
        <v>1341.692</v>
      </c>
      <c r="P22" s="19">
        <v>4.817120486498679</v>
      </c>
      <c r="Q22" s="20">
        <v>4.443202393870842</v>
      </c>
    </row>
    <row r="23" spans="1:17" ht="12.75">
      <c r="A23" s="5" t="s">
        <v>45</v>
      </c>
      <c r="B23" s="5" t="s">
        <v>46</v>
      </c>
      <c r="C23" s="18">
        <v>2095.574</v>
      </c>
      <c r="D23" s="19">
        <v>0.9965222008889092</v>
      </c>
      <c r="E23" s="20">
        <v>1.1421833680919367</v>
      </c>
      <c r="G23" s="18">
        <v>0</v>
      </c>
      <c r="H23" s="19">
        <v>0</v>
      </c>
      <c r="I23" s="20"/>
      <c r="K23" s="18">
        <v>1792.81</v>
      </c>
      <c r="L23" s="19">
        <v>1.5110376521208528</v>
      </c>
      <c r="M23" s="20">
        <v>1.5049577376433012</v>
      </c>
      <c r="O23" s="18">
        <v>302.764</v>
      </c>
      <c r="P23" s="19">
        <v>1.0870234502212774</v>
      </c>
      <c r="Q23" s="20">
        <v>-0.9539387594870442</v>
      </c>
    </row>
    <row r="24" spans="1:17" ht="12.75">
      <c r="A24" s="5" t="s">
        <v>47</v>
      </c>
      <c r="B24" s="5" t="s">
        <v>48</v>
      </c>
      <c r="C24" s="18">
        <v>1830.914</v>
      </c>
      <c r="D24" s="19">
        <v>0.8706666760125465</v>
      </c>
      <c r="E24" s="20">
        <v>11.298447645024556</v>
      </c>
      <c r="G24" s="18">
        <v>2.847</v>
      </c>
      <c r="H24" s="19">
        <v>0.004463182530072043</v>
      </c>
      <c r="I24" s="20">
        <v>13.335987261146498</v>
      </c>
      <c r="K24" s="18">
        <v>1595.017</v>
      </c>
      <c r="L24" s="19">
        <v>1.344331380778134</v>
      </c>
      <c r="M24" s="20">
        <v>13.077985404233537</v>
      </c>
      <c r="O24" s="18">
        <v>233.05</v>
      </c>
      <c r="P24" s="19">
        <v>0.8367270054368044</v>
      </c>
      <c r="Q24" s="20">
        <v>0.4564832256423729</v>
      </c>
    </row>
    <row r="25" spans="1:17" ht="12.75">
      <c r="A25" s="5" t="s">
        <v>49</v>
      </c>
      <c r="B25" s="5" t="s">
        <v>50</v>
      </c>
      <c r="C25" s="18">
        <v>14.55</v>
      </c>
      <c r="D25" s="19">
        <v>0.006919057987421885</v>
      </c>
      <c r="E25" s="20">
        <v>-20.773209910155177</v>
      </c>
      <c r="G25" s="18">
        <v>0</v>
      </c>
      <c r="H25" s="19">
        <v>0</v>
      </c>
      <c r="I25" s="20"/>
      <c r="K25" s="18">
        <v>14.55</v>
      </c>
      <c r="L25" s="19">
        <v>0.01226320571525059</v>
      </c>
      <c r="M25" s="20">
        <v>-20.773209910155177</v>
      </c>
      <c r="O25" s="18">
        <v>0</v>
      </c>
      <c r="P25" s="19">
        <v>0</v>
      </c>
      <c r="Q25" s="20"/>
    </row>
    <row r="26" spans="1:17" ht="12.75">
      <c r="A26" s="5" t="s">
        <v>51</v>
      </c>
      <c r="B26" s="5" t="s">
        <v>52</v>
      </c>
      <c r="C26" s="18">
        <v>643.7690000000001</v>
      </c>
      <c r="D26" s="19">
        <v>0.30613574168416496</v>
      </c>
      <c r="E26" s="20">
        <v>10.37030179278944</v>
      </c>
      <c r="G26" s="18">
        <v>1.705</v>
      </c>
      <c r="H26" s="19">
        <v>0.002672892944774441</v>
      </c>
      <c r="I26" s="20">
        <v>13.515312916111856</v>
      </c>
      <c r="K26" s="18">
        <v>616.82</v>
      </c>
      <c r="L26" s="19">
        <v>0.519875639125833</v>
      </c>
      <c r="M26" s="20">
        <v>10.579465657476515</v>
      </c>
      <c r="O26" s="18">
        <v>25.244</v>
      </c>
      <c r="P26" s="19">
        <v>0.09063435539689635</v>
      </c>
      <c r="Q26" s="20">
        <v>5.30619055564825</v>
      </c>
    </row>
    <row r="27" spans="1:17" ht="12.75">
      <c r="A27" s="5" t="s">
        <v>53</v>
      </c>
      <c r="B27" s="5" t="s">
        <v>54</v>
      </c>
      <c r="C27" s="18">
        <v>1285.7140000000002</v>
      </c>
      <c r="D27" s="19">
        <v>0.6114041045525872</v>
      </c>
      <c r="E27" s="20">
        <v>30.56168228474873</v>
      </c>
      <c r="G27" s="18">
        <v>326.194</v>
      </c>
      <c r="H27" s="19">
        <v>0.5113675315118792</v>
      </c>
      <c r="I27" s="20">
        <v>83.00111642832698</v>
      </c>
      <c r="K27" s="18">
        <v>792.743</v>
      </c>
      <c r="L27" s="19">
        <v>0.6681491744553195</v>
      </c>
      <c r="M27" s="20">
        <v>20.376309307968686</v>
      </c>
      <c r="O27" s="18">
        <v>166.777</v>
      </c>
      <c r="P27" s="19">
        <v>0.5987848950256766</v>
      </c>
      <c r="Q27" s="20">
        <v>12.72143557162649</v>
      </c>
    </row>
    <row r="28" spans="1:17" ht="12.75">
      <c r="A28" s="5" t="s">
        <v>55</v>
      </c>
      <c r="B28" s="5" t="s">
        <v>56</v>
      </c>
      <c r="C28" s="18">
        <v>811.807</v>
      </c>
      <c r="D28" s="19">
        <v>0.38604396615773184</v>
      </c>
      <c r="E28" s="20">
        <v>-4.741079380575937</v>
      </c>
      <c r="G28" s="18">
        <v>623.273</v>
      </c>
      <c r="H28" s="19">
        <v>0.9770920846735486</v>
      </c>
      <c r="I28" s="20">
        <v>-3.2687965111316335</v>
      </c>
      <c r="K28" s="18">
        <v>188.534</v>
      </c>
      <c r="L28" s="19">
        <v>0.1589024897813783</v>
      </c>
      <c r="M28" s="20">
        <v>-9.304585425927</v>
      </c>
      <c r="O28" s="18">
        <v>0</v>
      </c>
      <c r="P28" s="19">
        <v>0</v>
      </c>
      <c r="Q28" s="20"/>
    </row>
    <row r="29" spans="1:17" ht="12.75">
      <c r="A29" s="5" t="s">
        <v>57</v>
      </c>
      <c r="C29" s="18">
        <v>4.1259999999999994</v>
      </c>
      <c r="D29" s="19">
        <v>0.0019620641413129</v>
      </c>
      <c r="E29" s="20">
        <v>-1.220971989466128</v>
      </c>
      <c r="G29" s="18">
        <v>0.952</v>
      </c>
      <c r="H29" s="19">
        <v>0.0014924305474635</v>
      </c>
      <c r="I29" s="20">
        <v>-51.527494908350306</v>
      </c>
      <c r="K29" s="18">
        <v>3.174</v>
      </c>
      <c r="L29" s="19">
        <v>0.0026751487931412623</v>
      </c>
      <c r="M29" s="20">
        <v>43.42521464075914</v>
      </c>
      <c r="O29" s="18">
        <v>0</v>
      </c>
      <c r="P29" s="19">
        <v>0</v>
      </c>
      <c r="Q29" s="20"/>
    </row>
    <row r="30" spans="3:17" ht="12.75">
      <c r="C30" s="18"/>
      <c r="D30" s="19"/>
      <c r="E30" s="19"/>
      <c r="G30" s="18"/>
      <c r="H30" s="19"/>
      <c r="I30" s="19"/>
      <c r="K30" s="18"/>
      <c r="L30" s="19"/>
      <c r="M30" s="19"/>
      <c r="O30" s="18"/>
      <c r="P30" s="19"/>
      <c r="Q30" s="19"/>
    </row>
    <row r="31" spans="1:17" ht="12.75">
      <c r="A31" s="4" t="s">
        <v>58</v>
      </c>
      <c r="B31" s="4" t="s">
        <v>59</v>
      </c>
      <c r="C31" s="16">
        <v>102639.38</v>
      </c>
      <c r="D31" s="17">
        <v>48.80878501807766</v>
      </c>
      <c r="E31" s="17">
        <v>8.722649240374269</v>
      </c>
      <c r="F31" s="4"/>
      <c r="G31" s="16">
        <v>39293</v>
      </c>
      <c r="H31" s="17">
        <v>61.598816703238775</v>
      </c>
      <c r="I31" s="17">
        <v>8.956067880797665</v>
      </c>
      <c r="J31" s="4"/>
      <c r="K31" s="16">
        <v>46703.865</v>
      </c>
      <c r="L31" s="17">
        <v>39.36351231562144</v>
      </c>
      <c r="M31" s="17">
        <v>8.810982168730467</v>
      </c>
      <c r="N31" s="4"/>
      <c r="O31" s="16">
        <v>16642.515</v>
      </c>
      <c r="P31" s="17">
        <v>59.75216365109247</v>
      </c>
      <c r="Q31" s="17">
        <v>7.930849608443372</v>
      </c>
    </row>
    <row r="32" spans="1:17" ht="12.75">
      <c r="A32" s="5" t="s">
        <v>60</v>
      </c>
      <c r="B32" s="5" t="s">
        <v>61</v>
      </c>
      <c r="C32" s="18">
        <v>2950.1549999999997</v>
      </c>
      <c r="D32" s="19">
        <v>1.4029067709197671</v>
      </c>
      <c r="E32" s="20">
        <v>10.68272269694485</v>
      </c>
      <c r="G32" s="18">
        <v>404.898</v>
      </c>
      <c r="H32" s="19">
        <v>0.6347501510576432</v>
      </c>
      <c r="I32" s="20">
        <v>12.788414129680868</v>
      </c>
      <c r="K32" s="18">
        <v>1820.566</v>
      </c>
      <c r="L32" s="19">
        <v>1.5344312973327083</v>
      </c>
      <c r="M32" s="20">
        <v>11.386731356935499</v>
      </c>
      <c r="O32" s="18">
        <v>724.691</v>
      </c>
      <c r="P32" s="19">
        <v>2.6018817004805976</v>
      </c>
      <c r="Q32" s="20">
        <v>7.8454161780550455</v>
      </c>
    </row>
    <row r="33" spans="1:17" ht="12.75">
      <c r="A33" s="5" t="s">
        <v>62</v>
      </c>
      <c r="B33" s="5" t="s">
        <v>63</v>
      </c>
      <c r="C33" s="18">
        <v>1726.9429999999998</v>
      </c>
      <c r="D33" s="19">
        <v>0.8212246569053135</v>
      </c>
      <c r="E33" s="20">
        <v>12.862575639047419</v>
      </c>
      <c r="G33" s="18">
        <v>47.693</v>
      </c>
      <c r="H33" s="19">
        <v>0.07476732153379907</v>
      </c>
      <c r="I33" s="20">
        <v>-5.451697956108876</v>
      </c>
      <c r="K33" s="18">
        <v>1371.148</v>
      </c>
      <c r="L33" s="19">
        <v>1.1556474219968669</v>
      </c>
      <c r="M33" s="20">
        <v>11.822369236590916</v>
      </c>
      <c r="O33" s="18">
        <v>308.102</v>
      </c>
      <c r="P33" s="19">
        <v>1.1061886454798984</v>
      </c>
      <c r="Q33" s="20">
        <v>21.538291611111536</v>
      </c>
    </row>
    <row r="34" spans="1:17" ht="12.75">
      <c r="A34" s="5" t="s">
        <v>64</v>
      </c>
      <c r="B34" s="5" t="s">
        <v>65</v>
      </c>
      <c r="C34" s="18">
        <v>3553.032</v>
      </c>
      <c r="D34" s="19">
        <v>1.6895968686711722</v>
      </c>
      <c r="E34" s="20">
        <v>11.578916956262589</v>
      </c>
      <c r="G34" s="18">
        <v>86.833</v>
      </c>
      <c r="H34" s="19">
        <v>0.13612628332762405</v>
      </c>
      <c r="I34" s="20">
        <v>26.665499686374048</v>
      </c>
      <c r="K34" s="18">
        <v>3140.253</v>
      </c>
      <c r="L34" s="19">
        <v>2.6467057413699524</v>
      </c>
      <c r="M34" s="20">
        <v>11.861851057614896</v>
      </c>
      <c r="O34" s="18">
        <v>325.946</v>
      </c>
      <c r="P34" s="19">
        <v>1.1702545398588486</v>
      </c>
      <c r="Q34" s="20">
        <v>5.652023117640008</v>
      </c>
    </row>
    <row r="35" spans="1:17" ht="12.75">
      <c r="A35" s="5" t="s">
        <v>66</v>
      </c>
      <c r="B35" s="5" t="s">
        <v>67</v>
      </c>
      <c r="C35" s="18">
        <v>163.552</v>
      </c>
      <c r="D35" s="19">
        <v>0.07777496714493635</v>
      </c>
      <c r="E35" s="20">
        <v>-22.357677262542254</v>
      </c>
      <c r="G35" s="18">
        <v>15.784</v>
      </c>
      <c r="H35" s="19">
        <v>0.024744247648281398</v>
      </c>
      <c r="I35" s="20">
        <v>18.214499700419417</v>
      </c>
      <c r="K35" s="18">
        <v>147.768</v>
      </c>
      <c r="L35" s="19">
        <v>0.12454360014647073</v>
      </c>
      <c r="M35" s="20">
        <v>-25.10339794015084</v>
      </c>
      <c r="O35" s="18">
        <v>0</v>
      </c>
      <c r="P35" s="19">
        <v>0</v>
      </c>
      <c r="Q35" s="20"/>
    </row>
    <row r="36" spans="1:17" ht="12.75">
      <c r="A36" s="5" t="s">
        <v>68</v>
      </c>
      <c r="B36" s="5" t="s">
        <v>69</v>
      </c>
      <c r="C36" s="18">
        <v>33865.528000000006</v>
      </c>
      <c r="D36" s="19">
        <v>16.10429910698691</v>
      </c>
      <c r="E36" s="20">
        <v>8.912211822507238</v>
      </c>
      <c r="G36" s="18">
        <v>28572.845</v>
      </c>
      <c r="H36" s="19">
        <v>44.79305326254174</v>
      </c>
      <c r="I36" s="20">
        <v>9.300149332669882</v>
      </c>
      <c r="K36" s="18">
        <v>42.132</v>
      </c>
      <c r="L36" s="19">
        <v>0.035510198157727685</v>
      </c>
      <c r="M36" s="20">
        <v>-43.170843562006</v>
      </c>
      <c r="O36" s="18">
        <v>5250.551</v>
      </c>
      <c r="P36" s="19">
        <v>18.851224265707874</v>
      </c>
      <c r="Q36" s="20">
        <v>7.6249502158730005</v>
      </c>
    </row>
    <row r="37" spans="1:17" ht="12.75">
      <c r="A37" s="5" t="s">
        <v>70</v>
      </c>
      <c r="B37" s="5" t="s">
        <v>71</v>
      </c>
      <c r="C37" s="18">
        <v>1568.856</v>
      </c>
      <c r="D37" s="19">
        <v>0.7460484974511855</v>
      </c>
      <c r="E37" s="20">
        <v>3.054543782494883</v>
      </c>
      <c r="G37" s="18">
        <v>1486.687</v>
      </c>
      <c r="H37" s="19">
        <v>2.330648207265618</v>
      </c>
      <c r="I37" s="20">
        <v>3.8476422250845803</v>
      </c>
      <c r="K37" s="18">
        <v>5.904</v>
      </c>
      <c r="L37" s="19">
        <v>0.0049760801747656</v>
      </c>
      <c r="M37" s="20">
        <v>-68.05886171824281</v>
      </c>
      <c r="O37" s="18">
        <v>76.265</v>
      </c>
      <c r="P37" s="19">
        <v>0.27381671345049513</v>
      </c>
      <c r="Q37" s="20">
        <v>5.532262305063175</v>
      </c>
    </row>
    <row r="38" spans="1:17" ht="12.75">
      <c r="A38" s="5" t="s">
        <v>72</v>
      </c>
      <c r="B38" s="5" t="s">
        <v>73</v>
      </c>
      <c r="C38" s="18">
        <v>7913.776</v>
      </c>
      <c r="D38" s="19">
        <v>3.763290380994338</v>
      </c>
      <c r="E38" s="20">
        <v>7.381383226428335</v>
      </c>
      <c r="G38" s="18">
        <v>5994.616</v>
      </c>
      <c r="H38" s="19">
        <v>9.39763449444691</v>
      </c>
      <c r="I38" s="20">
        <v>7.108492934317463</v>
      </c>
      <c r="K38" s="18">
        <v>279.028</v>
      </c>
      <c r="L38" s="19">
        <v>0.23517372950618157</v>
      </c>
      <c r="M38" s="20">
        <v>2.9536238621814364</v>
      </c>
      <c r="O38" s="18">
        <v>1640.132</v>
      </c>
      <c r="P38" s="19">
        <v>5.888619338687308</v>
      </c>
      <c r="Q38" s="20">
        <v>9.197192260140046</v>
      </c>
    </row>
    <row r="39" spans="1:17" ht="12.75">
      <c r="A39" s="5" t="s">
        <v>74</v>
      </c>
      <c r="B39" s="5" t="s">
        <v>75</v>
      </c>
      <c r="C39" s="18">
        <v>2050.87</v>
      </c>
      <c r="D39" s="19">
        <v>0.9752638113171082</v>
      </c>
      <c r="E39" s="20">
        <v>7.798006004692764</v>
      </c>
      <c r="G39" s="18">
        <v>123.332</v>
      </c>
      <c r="H39" s="19">
        <v>0.19334500449555503</v>
      </c>
      <c r="I39" s="20">
        <v>22.2512985210737</v>
      </c>
      <c r="K39" s="18">
        <v>1353.631</v>
      </c>
      <c r="L39" s="19">
        <v>1.140883533714115</v>
      </c>
      <c r="M39" s="20">
        <v>7.952114891085398</v>
      </c>
      <c r="O39" s="18">
        <v>573.907</v>
      </c>
      <c r="P39" s="19">
        <v>2.060516994246815</v>
      </c>
      <c r="Q39" s="20">
        <v>4.7830056051560135</v>
      </c>
    </row>
    <row r="40" spans="1:17" ht="12.75">
      <c r="A40" s="5" t="s">
        <v>76</v>
      </c>
      <c r="B40" s="5" t="s">
        <v>77</v>
      </c>
      <c r="C40" s="18">
        <v>3919.11</v>
      </c>
      <c r="D40" s="19">
        <v>1.8636803676347067</v>
      </c>
      <c r="E40" s="20">
        <v>1.5498418494352755</v>
      </c>
      <c r="G40" s="18">
        <v>0</v>
      </c>
      <c r="H40" s="19">
        <v>0</v>
      </c>
      <c r="I40" s="20"/>
      <c r="K40" s="18">
        <v>3033.105</v>
      </c>
      <c r="L40" s="19">
        <v>2.5563979773852332</v>
      </c>
      <c r="M40" s="20">
        <v>2.4021988194951116</v>
      </c>
      <c r="O40" s="18">
        <v>886.005</v>
      </c>
      <c r="P40" s="19">
        <v>3.181052608676404</v>
      </c>
      <c r="Q40" s="20">
        <v>-1.2636179659082865</v>
      </c>
    </row>
    <row r="41" spans="1:17" ht="12.75">
      <c r="A41" s="5" t="s">
        <v>78</v>
      </c>
      <c r="B41" s="5" t="s">
        <v>79</v>
      </c>
      <c r="C41" s="18">
        <v>1775.549</v>
      </c>
      <c r="D41" s="19">
        <v>0.8443385904129855</v>
      </c>
      <c r="E41" s="20">
        <v>9.26751247418392</v>
      </c>
      <c r="G41" s="18">
        <v>701.576</v>
      </c>
      <c r="H41" s="19">
        <v>1.099846064881568</v>
      </c>
      <c r="I41" s="20">
        <v>13.553391018357575</v>
      </c>
      <c r="K41" s="18">
        <v>351.387</v>
      </c>
      <c r="L41" s="19">
        <v>0.29616021076733734</v>
      </c>
      <c r="M41" s="20">
        <v>-2.526796413829829</v>
      </c>
      <c r="O41" s="18">
        <v>722.586</v>
      </c>
      <c r="P41" s="19">
        <v>2.594324050420763</v>
      </c>
      <c r="Q41" s="20">
        <v>11.747821756760526</v>
      </c>
    </row>
    <row r="42" spans="1:17" ht="12.75">
      <c r="A42" s="5" t="s">
        <v>80</v>
      </c>
      <c r="B42" s="5" t="s">
        <v>81</v>
      </c>
      <c r="C42" s="18">
        <v>4977.06</v>
      </c>
      <c r="D42" s="19">
        <v>2.3667743468644655</v>
      </c>
      <c r="E42" s="20">
        <v>11.857141027073059</v>
      </c>
      <c r="G42" s="18">
        <v>1658.63</v>
      </c>
      <c r="H42" s="19">
        <v>2.6001996627514554</v>
      </c>
      <c r="I42" s="20">
        <v>16.783053315364867</v>
      </c>
      <c r="K42" s="18">
        <v>2574.329</v>
      </c>
      <c r="L42" s="19">
        <v>2.169726880119267</v>
      </c>
      <c r="M42" s="20">
        <v>9.623817776888266</v>
      </c>
      <c r="O42" s="18">
        <v>744.101</v>
      </c>
      <c r="P42" s="19">
        <v>2.6715700556641564</v>
      </c>
      <c r="Q42" s="20">
        <v>9.284708239154151</v>
      </c>
    </row>
    <row r="43" spans="1:17" ht="12.75">
      <c r="A43" s="5" t="s">
        <v>82</v>
      </c>
      <c r="B43" s="5" t="s">
        <v>83</v>
      </c>
      <c r="C43" s="18">
        <v>38168.776</v>
      </c>
      <c r="D43" s="19">
        <v>18.150651165148915</v>
      </c>
      <c r="E43" s="20">
        <v>9.100802198161523</v>
      </c>
      <c r="G43" s="18">
        <v>196.826</v>
      </c>
      <c r="H43" s="19">
        <v>0.30856001568807867</v>
      </c>
      <c r="I43" s="20">
        <v>-24.824211961607368</v>
      </c>
      <c r="K43" s="18">
        <v>32581.721</v>
      </c>
      <c r="L43" s="19">
        <v>27.4609173319519</v>
      </c>
      <c r="M43" s="20">
        <v>9.471271272986538</v>
      </c>
      <c r="O43" s="18">
        <v>5390.229</v>
      </c>
      <c r="P43" s="19">
        <v>19.352714738419316</v>
      </c>
      <c r="Q43" s="20">
        <v>8.668582163062077</v>
      </c>
    </row>
    <row r="44" spans="1:17" ht="12.75">
      <c r="A44" s="5" t="s">
        <v>84</v>
      </c>
      <c r="C44" s="18">
        <v>6.173</v>
      </c>
      <c r="D44" s="19">
        <v>0.002935487625866343</v>
      </c>
      <c r="E44" s="20">
        <v>-7.548300134791067</v>
      </c>
      <c r="G44" s="18">
        <v>3.28</v>
      </c>
      <c r="H44" s="19">
        <v>0.005141987600504497</v>
      </c>
      <c r="I44" s="20">
        <v>226.36815920398013</v>
      </c>
      <c r="K44" s="18">
        <v>2.893</v>
      </c>
      <c r="L44" s="19">
        <v>0.0024383129989154605</v>
      </c>
      <c r="M44" s="20">
        <v>-48.9950634696756</v>
      </c>
      <c r="O44" s="18">
        <v>0</v>
      </c>
      <c r="P44" s="19">
        <v>0</v>
      </c>
      <c r="Q44" s="20"/>
    </row>
    <row r="45" spans="3:17" ht="12.75">
      <c r="C45" s="18"/>
      <c r="D45" s="19"/>
      <c r="E45" s="19"/>
      <c r="G45" s="18"/>
      <c r="H45" s="19"/>
      <c r="I45" s="19"/>
      <c r="K45" s="18"/>
      <c r="L45" s="19"/>
      <c r="M45" s="19"/>
      <c r="O45" s="18"/>
      <c r="P45" s="19"/>
      <c r="Q45" s="19"/>
    </row>
    <row r="46" spans="1:17" ht="12.75">
      <c r="A46" s="4" t="s">
        <v>85</v>
      </c>
      <c r="B46" s="4" t="s">
        <v>86</v>
      </c>
      <c r="C46" s="16"/>
      <c r="D46" s="17"/>
      <c r="E46" s="17"/>
      <c r="F46" s="4"/>
      <c r="G46" s="16"/>
      <c r="H46" s="17"/>
      <c r="I46" s="17"/>
      <c r="J46" s="4"/>
      <c r="K46" s="16"/>
      <c r="L46" s="17"/>
      <c r="M46" s="17"/>
      <c r="N46" s="4"/>
      <c r="O46" s="16"/>
      <c r="P46" s="17"/>
      <c r="Q46" s="17"/>
    </row>
    <row r="47" spans="1:17" ht="12.75">
      <c r="A47" s="4"/>
      <c r="B47" s="4" t="s">
        <v>87</v>
      </c>
      <c r="C47" s="16">
        <v>6567.25</v>
      </c>
      <c r="D47" s="17">
        <v>3.122967942810747</v>
      </c>
      <c r="E47" s="17">
        <v>2.88014269513779</v>
      </c>
      <c r="F47" s="4"/>
      <c r="G47" s="16">
        <v>1398.92</v>
      </c>
      <c r="H47" s="17">
        <v>2.1930577116151673</v>
      </c>
      <c r="I47" s="17">
        <v>15.989566146024186</v>
      </c>
      <c r="J47" s="4"/>
      <c r="K47" s="16">
        <v>4510.902999999999</v>
      </c>
      <c r="L47" s="17">
        <v>3.8019334330268744</v>
      </c>
      <c r="M47" s="17">
        <v>-1.9393428207773358</v>
      </c>
      <c r="N47" s="4"/>
      <c r="O47" s="16">
        <v>657.427</v>
      </c>
      <c r="P47" s="17">
        <v>2.3603815704926068</v>
      </c>
      <c r="Q47" s="17">
        <v>13.897368375461268</v>
      </c>
    </row>
    <row r="48" spans="1:17" ht="12.75">
      <c r="A48" s="5" t="s">
        <v>88</v>
      </c>
      <c r="B48" s="5" t="s">
        <v>89</v>
      </c>
      <c r="C48" s="18">
        <v>417.03099999999995</v>
      </c>
      <c r="D48" s="19">
        <v>0.19831351694519145</v>
      </c>
      <c r="E48" s="20">
        <v>1.0606949163221373</v>
      </c>
      <c r="G48" s="18">
        <v>28.83</v>
      </c>
      <c r="H48" s="19">
        <v>0.045196189793458734</v>
      </c>
      <c r="I48" s="20">
        <v>5.608264038975783</v>
      </c>
      <c r="K48" s="18">
        <v>266.089</v>
      </c>
      <c r="L48" s="19">
        <v>0.2242683261556917</v>
      </c>
      <c r="M48" s="20">
        <v>2.5308163886544763</v>
      </c>
      <c r="O48" s="18">
        <v>122.112</v>
      </c>
      <c r="P48" s="19">
        <v>0.43842269078695156</v>
      </c>
      <c r="Q48" s="20">
        <v>-2.9578651238933897</v>
      </c>
    </row>
    <row r="49" spans="1:17" ht="12.75">
      <c r="A49" s="5" t="s">
        <v>90</v>
      </c>
      <c r="B49" s="5" t="s">
        <v>91</v>
      </c>
      <c r="C49" s="18">
        <v>1380.316</v>
      </c>
      <c r="D49" s="19">
        <v>0.6563908209598781</v>
      </c>
      <c r="E49" s="20">
        <v>-4.708398514895914</v>
      </c>
      <c r="G49" s="18">
        <v>47.735</v>
      </c>
      <c r="H49" s="19">
        <v>0.07483316405795187</v>
      </c>
      <c r="I49" s="20">
        <v>-15.81128747795415</v>
      </c>
      <c r="K49" s="18">
        <v>1309.104</v>
      </c>
      <c r="L49" s="19">
        <v>1.1033547528974164</v>
      </c>
      <c r="M49" s="20">
        <v>-4.5424416963990675</v>
      </c>
      <c r="O49" s="18">
        <v>23.477</v>
      </c>
      <c r="P49" s="19">
        <v>0.08429023774571918</v>
      </c>
      <c r="Q49" s="20">
        <v>14.976247612517751</v>
      </c>
    </row>
    <row r="50" spans="1:17" ht="12.75">
      <c r="A50" s="5" t="s">
        <v>92</v>
      </c>
      <c r="B50" s="5" t="s">
        <v>93</v>
      </c>
      <c r="C50" s="18">
        <v>120.417</v>
      </c>
      <c r="D50" s="19">
        <v>0.05726269454786125</v>
      </c>
      <c r="E50" s="20">
        <v>24.78445595854921</v>
      </c>
      <c r="G50" s="18">
        <v>5.669</v>
      </c>
      <c r="H50" s="19">
        <v>0.008887173081481705</v>
      </c>
      <c r="I50" s="20">
        <v>43.19272543571608</v>
      </c>
      <c r="K50" s="18">
        <v>97.602</v>
      </c>
      <c r="L50" s="19">
        <v>0.08226208963710571</v>
      </c>
      <c r="M50" s="20">
        <v>18.107892252958685</v>
      </c>
      <c r="O50" s="18">
        <v>17.146</v>
      </c>
      <c r="P50" s="19">
        <v>0.06155984224509526</v>
      </c>
      <c r="Q50" s="20">
        <v>73.13945269110371</v>
      </c>
    </row>
    <row r="51" spans="1:17" ht="12.75">
      <c r="A51" s="5" t="s">
        <v>94</v>
      </c>
      <c r="B51" s="5" t="s">
        <v>95</v>
      </c>
      <c r="C51" s="18">
        <v>638.326</v>
      </c>
      <c r="D51" s="19">
        <v>0.3035473957992483</v>
      </c>
      <c r="E51" s="20">
        <v>-8.731167544334992</v>
      </c>
      <c r="G51" s="18">
        <v>5.088</v>
      </c>
      <c r="H51" s="19">
        <v>0.00797635149736795</v>
      </c>
      <c r="I51" s="20">
        <v>22.043655552890396</v>
      </c>
      <c r="K51" s="18">
        <v>267.171</v>
      </c>
      <c r="L51" s="19">
        <v>0.22518027038826222</v>
      </c>
      <c r="M51" s="20">
        <v>-29.54444166084308</v>
      </c>
      <c r="O51" s="18">
        <v>366.067</v>
      </c>
      <c r="P51" s="19">
        <v>1.3143022728995266</v>
      </c>
      <c r="Q51" s="20">
        <v>15.837755563782965</v>
      </c>
    </row>
    <row r="52" spans="1:17" ht="12.75">
      <c r="A52" s="5" t="s">
        <v>96</v>
      </c>
      <c r="B52" s="5" t="s">
        <v>97</v>
      </c>
      <c r="C52" s="18">
        <v>353.392</v>
      </c>
      <c r="D52" s="19">
        <v>0.16805084125711303</v>
      </c>
      <c r="E52" s="20">
        <v>-15.69766887088618</v>
      </c>
      <c r="G52" s="18">
        <v>144.932</v>
      </c>
      <c r="H52" s="19">
        <v>0.22720687405985293</v>
      </c>
      <c r="I52" s="20">
        <v>-19.901847543148957</v>
      </c>
      <c r="K52" s="18">
        <v>208.46</v>
      </c>
      <c r="L52" s="19">
        <v>0.17569676037121223</v>
      </c>
      <c r="M52" s="20">
        <v>-12.50477433652461</v>
      </c>
      <c r="O52" s="18">
        <v>0</v>
      </c>
      <c r="P52" s="19">
        <v>0</v>
      </c>
      <c r="Q52" s="20"/>
    </row>
    <row r="53" spans="1:17" ht="12.75">
      <c r="A53" s="5" t="s">
        <v>98</v>
      </c>
      <c r="B53" s="5" t="s">
        <v>99</v>
      </c>
      <c r="C53" s="18">
        <v>283.661</v>
      </c>
      <c r="D53" s="19">
        <v>0.13489119641031472</v>
      </c>
      <c r="E53" s="20">
        <v>25.940018203209974</v>
      </c>
      <c r="G53" s="18">
        <v>120.712</v>
      </c>
      <c r="H53" s="19">
        <v>0.18923768513173744</v>
      </c>
      <c r="I53" s="20">
        <v>636.6326966497834</v>
      </c>
      <c r="K53" s="18">
        <v>162.949</v>
      </c>
      <c r="L53" s="19">
        <v>0.1373386328587195</v>
      </c>
      <c r="M53" s="20">
        <v>-21.97722745728951</v>
      </c>
      <c r="O53" s="18">
        <v>0</v>
      </c>
      <c r="P53" s="19">
        <v>0</v>
      </c>
      <c r="Q53" s="20"/>
    </row>
    <row r="54" spans="1:17" ht="12.75">
      <c r="A54" s="5" t="s">
        <v>100</v>
      </c>
      <c r="B54" s="5" t="s">
        <v>101</v>
      </c>
      <c r="C54" s="18">
        <v>191.578</v>
      </c>
      <c r="D54" s="19">
        <v>0.0911023567776158</v>
      </c>
      <c r="E54" s="20">
        <v>21.11851505304285</v>
      </c>
      <c r="G54" s="18">
        <v>121.422</v>
      </c>
      <c r="H54" s="19">
        <v>0.19035073732574906</v>
      </c>
      <c r="I54" s="20">
        <v>108.38896802649869</v>
      </c>
      <c r="K54" s="18">
        <v>70.156</v>
      </c>
      <c r="L54" s="19">
        <v>0.059129722347705874</v>
      </c>
      <c r="M54" s="20">
        <v>-29.77869418559259</v>
      </c>
      <c r="O54" s="18">
        <v>0</v>
      </c>
      <c r="P54" s="19">
        <v>0</v>
      </c>
      <c r="Q54" s="20"/>
    </row>
    <row r="55" spans="1:17" ht="12.75">
      <c r="A55" s="5" t="s">
        <v>102</v>
      </c>
      <c r="B55" s="5" t="s">
        <v>103</v>
      </c>
      <c r="C55" s="18">
        <v>104.459</v>
      </c>
      <c r="D55" s="19">
        <v>0.04967408098337475</v>
      </c>
      <c r="E55" s="20">
        <v>-23.919155134741445</v>
      </c>
      <c r="G55" s="18">
        <v>0.009</v>
      </c>
      <c r="H55" s="19">
        <v>1.4109112318457459E-05</v>
      </c>
      <c r="I55" s="20">
        <v>-99.93652137113838</v>
      </c>
      <c r="K55" s="18">
        <v>81.54</v>
      </c>
      <c r="L55" s="19">
        <v>0.06872452192587857</v>
      </c>
      <c r="M55" s="20">
        <v>-18.709561645747552</v>
      </c>
      <c r="O55" s="18">
        <v>22.91</v>
      </c>
      <c r="P55" s="19">
        <v>0.08225451917853333</v>
      </c>
      <c r="Q55" s="20">
        <v>0.41639272408502676</v>
      </c>
    </row>
    <row r="56" spans="1:17" ht="12.75">
      <c r="A56" s="5" t="s">
        <v>104</v>
      </c>
      <c r="B56" s="5" t="s">
        <v>105</v>
      </c>
      <c r="C56" s="18">
        <v>2081.2059999999997</v>
      </c>
      <c r="D56" s="19">
        <v>0.9896896905684089</v>
      </c>
      <c r="E56" s="20">
        <v>5.910773026315782</v>
      </c>
      <c r="G56" s="18">
        <v>491.84</v>
      </c>
      <c r="H56" s="19">
        <v>0.7710473114122353</v>
      </c>
      <c r="I56" s="20">
        <v>-0.6849315068493257</v>
      </c>
      <c r="K56" s="18">
        <v>1525.022</v>
      </c>
      <c r="L56" s="19">
        <v>1.2853373543837032</v>
      </c>
      <c r="M56" s="20">
        <v>7.085217537847938</v>
      </c>
      <c r="O56" s="18">
        <v>64.344</v>
      </c>
      <c r="P56" s="19">
        <v>0.23101635888361186</v>
      </c>
      <c r="Q56" s="20">
        <v>40.78417643969892</v>
      </c>
    </row>
    <row r="57" spans="1:17" ht="12.75">
      <c r="A57" s="5" t="s">
        <v>106</v>
      </c>
      <c r="B57" s="5" t="s">
        <v>107</v>
      </c>
      <c r="C57" s="18">
        <v>616.725</v>
      </c>
      <c r="D57" s="19">
        <v>0.2932753290235575</v>
      </c>
      <c r="E57" s="20">
        <v>15.852581828018396</v>
      </c>
      <c r="G57" s="18">
        <v>320.068</v>
      </c>
      <c r="H57" s="19">
        <v>0.5017639290604492</v>
      </c>
      <c r="I57" s="20">
        <v>9.11495886899099</v>
      </c>
      <c r="K57" s="18">
        <v>275.141</v>
      </c>
      <c r="L57" s="19">
        <v>0.23189764149139264</v>
      </c>
      <c r="M57" s="20">
        <v>24.39687132652139</v>
      </c>
      <c r="O57" s="18">
        <v>21.516</v>
      </c>
      <c r="P57" s="19">
        <v>0.07724959557596346</v>
      </c>
      <c r="Q57" s="20">
        <v>20.706872370266474</v>
      </c>
    </row>
    <row r="58" spans="1:17" ht="12.75">
      <c r="A58" s="5" t="s">
        <v>108</v>
      </c>
      <c r="B58" s="5" t="s">
        <v>109</v>
      </c>
      <c r="C58" s="18">
        <v>155.963</v>
      </c>
      <c r="D58" s="19">
        <v>0.07416611964895391</v>
      </c>
      <c r="E58" s="20">
        <v>20.303761927168107</v>
      </c>
      <c r="G58" s="18">
        <v>88.633</v>
      </c>
      <c r="H58" s="19">
        <v>0.13894810579131556</v>
      </c>
      <c r="I58" s="20">
        <v>169.73736267080554</v>
      </c>
      <c r="K58" s="18">
        <v>67.33</v>
      </c>
      <c r="L58" s="19">
        <v>0.056747879093321116</v>
      </c>
      <c r="M58" s="20">
        <v>-30.431278543530823</v>
      </c>
      <c r="O58" s="18">
        <v>0</v>
      </c>
      <c r="P58" s="19">
        <v>0</v>
      </c>
      <c r="Q58" s="20"/>
    </row>
    <row r="59" spans="1:17" ht="12.75">
      <c r="A59" s="5" t="s">
        <v>110</v>
      </c>
      <c r="B59" s="5" t="s">
        <v>111</v>
      </c>
      <c r="C59" s="18">
        <v>223.869</v>
      </c>
      <c r="D59" s="19">
        <v>0.106457910143378</v>
      </c>
      <c r="E59" s="20">
        <v>41.15677570682738</v>
      </c>
      <c r="G59" s="18">
        <v>23.982</v>
      </c>
      <c r="H59" s="19">
        <v>0.037596081291249646</v>
      </c>
      <c r="I59" s="20">
        <v>5.415384615384612</v>
      </c>
      <c r="K59" s="18">
        <v>180.032</v>
      </c>
      <c r="L59" s="19">
        <v>0.15173673205003396</v>
      </c>
      <c r="M59" s="20">
        <v>53.67254786475805</v>
      </c>
      <c r="O59" s="18">
        <v>19.855</v>
      </c>
      <c r="P59" s="19">
        <v>0.07128605317720554</v>
      </c>
      <c r="Q59" s="20">
        <v>6.216230674584064</v>
      </c>
    </row>
    <row r="60" spans="1:17" ht="12.75">
      <c r="A60" s="5" t="s">
        <v>112</v>
      </c>
      <c r="C60" s="18">
        <v>0.307</v>
      </c>
      <c r="D60" s="19">
        <v>0.00014598974585144459</v>
      </c>
      <c r="E60" s="20">
        <v>-61.720698254364095</v>
      </c>
      <c r="G60" s="18">
        <v>0</v>
      </c>
      <c r="H60" s="19">
        <v>0</v>
      </c>
      <c r="I60" s="20"/>
      <c r="K60" s="18">
        <v>0.307</v>
      </c>
      <c r="L60" s="19">
        <v>0.00025874942643174784</v>
      </c>
      <c r="M60" s="20">
        <v>-61.720698254364095</v>
      </c>
      <c r="O60" s="18">
        <v>0</v>
      </c>
      <c r="P60" s="19">
        <v>0</v>
      </c>
      <c r="Q60" s="20"/>
    </row>
    <row r="61" spans="3:17" ht="12.75">
      <c r="C61" s="18"/>
      <c r="D61" s="19"/>
      <c r="E61" s="19"/>
      <c r="G61" s="18"/>
      <c r="H61" s="19"/>
      <c r="I61" s="19"/>
      <c r="K61" s="18"/>
      <c r="L61" s="19"/>
      <c r="M61" s="19"/>
      <c r="O61" s="18"/>
      <c r="P61" s="19"/>
      <c r="Q61" s="19"/>
    </row>
    <row r="62" spans="1:17" ht="12.75">
      <c r="A62" s="4" t="s">
        <v>113</v>
      </c>
      <c r="B62" s="4" t="s">
        <v>114</v>
      </c>
      <c r="C62" s="16">
        <v>8603.61</v>
      </c>
      <c r="D62" s="17">
        <v>4.091331717605691</v>
      </c>
      <c r="E62" s="17">
        <v>6.770001481742918</v>
      </c>
      <c r="F62" s="4"/>
      <c r="G62" s="16">
        <v>1208.6129999999996</v>
      </c>
      <c r="H62" s="17">
        <v>1.8947173962830912</v>
      </c>
      <c r="I62" s="17">
        <v>7.466751553165034</v>
      </c>
      <c r="J62" s="4"/>
      <c r="K62" s="16">
        <v>6353.033000000001</v>
      </c>
      <c r="L62" s="17">
        <v>5.354539559778393</v>
      </c>
      <c r="M62" s="17">
        <v>5.78328343079067</v>
      </c>
      <c r="N62" s="4"/>
      <c r="O62" s="16">
        <v>1041.9640000000002</v>
      </c>
      <c r="P62" s="17">
        <v>3.7409972859599003</v>
      </c>
      <c r="Q62" s="17">
        <v>12.312917617461084</v>
      </c>
    </row>
    <row r="63" spans="1:17" ht="12.75">
      <c r="A63" s="5" t="s">
        <v>115</v>
      </c>
      <c r="B63" s="5" t="s">
        <v>116</v>
      </c>
      <c r="C63" s="18">
        <v>524.6120000000001</v>
      </c>
      <c r="D63" s="19">
        <v>0.2494722232919155</v>
      </c>
      <c r="E63" s="20">
        <v>-0.6488169412049759</v>
      </c>
      <c r="G63" s="18">
        <v>74.817</v>
      </c>
      <c r="H63" s="19">
        <v>0.11728905070333685</v>
      </c>
      <c r="I63" s="20">
        <v>-12.232975541087466</v>
      </c>
      <c r="K63" s="18">
        <v>422.982</v>
      </c>
      <c r="L63" s="19">
        <v>0.3565027683744416</v>
      </c>
      <c r="M63" s="20">
        <v>-1.9847200884260572</v>
      </c>
      <c r="O63" s="18">
        <v>26.813</v>
      </c>
      <c r="P63" s="19">
        <v>0.09626758719921491</v>
      </c>
      <c r="Q63" s="20">
        <v>138.42255024008534</v>
      </c>
    </row>
    <row r="64" spans="1:17" ht="12.75">
      <c r="A64" s="5" t="s">
        <v>117</v>
      </c>
      <c r="B64" s="5" t="s">
        <v>118</v>
      </c>
      <c r="C64" s="18">
        <v>1046.584</v>
      </c>
      <c r="D64" s="19">
        <v>0.49768902987683483</v>
      </c>
      <c r="E64" s="20">
        <v>6.763128311533586</v>
      </c>
      <c r="G64" s="18">
        <v>111.663</v>
      </c>
      <c r="H64" s="19">
        <v>0.1750517565351017</v>
      </c>
      <c r="I64" s="20">
        <v>3.771200223037956</v>
      </c>
      <c r="K64" s="18">
        <v>824.201</v>
      </c>
      <c r="L64" s="19">
        <v>0.6946629837604984</v>
      </c>
      <c r="M64" s="20">
        <v>6.30805048400932</v>
      </c>
      <c r="O64" s="18">
        <v>110.72</v>
      </c>
      <c r="P64" s="19">
        <v>0.39752162214959447</v>
      </c>
      <c r="Q64" s="20">
        <v>13.691906434189724</v>
      </c>
    </row>
    <row r="65" spans="1:17" ht="12.75">
      <c r="A65" s="5" t="s">
        <v>119</v>
      </c>
      <c r="B65" s="5" t="s">
        <v>120</v>
      </c>
      <c r="C65" s="18">
        <v>704.081</v>
      </c>
      <c r="D65" s="19">
        <v>0.33481630699944936</v>
      </c>
      <c r="E65" s="20">
        <v>8.734515994026484</v>
      </c>
      <c r="G65" s="18">
        <v>343.05</v>
      </c>
      <c r="H65" s="19">
        <v>0.5377923312052035</v>
      </c>
      <c r="I65" s="20">
        <v>9.238720278183791</v>
      </c>
      <c r="K65" s="18">
        <v>253.229</v>
      </c>
      <c r="L65" s="19">
        <v>0.2134295065338276</v>
      </c>
      <c r="M65" s="20">
        <v>0.11148580532681182</v>
      </c>
      <c r="O65" s="18">
        <v>107.802</v>
      </c>
      <c r="P65" s="19">
        <v>0.3870450317103557</v>
      </c>
      <c r="Q65" s="20">
        <v>33.85068103651648</v>
      </c>
    </row>
    <row r="66" spans="1:17" ht="12.75">
      <c r="A66" s="5" t="s">
        <v>121</v>
      </c>
      <c r="B66" s="5" t="s">
        <v>122</v>
      </c>
      <c r="C66" s="18">
        <v>283.83</v>
      </c>
      <c r="D66" s="19">
        <v>0.13497156210102773</v>
      </c>
      <c r="E66" s="20">
        <v>-2.30007710524867</v>
      </c>
      <c r="G66" s="18">
        <v>11.281</v>
      </c>
      <c r="H66" s="19">
        <v>0.01768498845161318</v>
      </c>
      <c r="I66" s="20">
        <v>23.627397260273977</v>
      </c>
      <c r="K66" s="18">
        <v>272.549</v>
      </c>
      <c r="L66" s="19">
        <v>0.22971302092686136</v>
      </c>
      <c r="M66" s="20">
        <v>-3.1408700473014113</v>
      </c>
      <c r="O66" s="18">
        <v>0</v>
      </c>
      <c r="P66" s="19">
        <v>0</v>
      </c>
      <c r="Q66" s="20"/>
    </row>
    <row r="67" spans="1:17" ht="12.75">
      <c r="A67" s="5" t="s">
        <v>123</v>
      </c>
      <c r="B67" s="5" t="s">
        <v>124</v>
      </c>
      <c r="C67" s="18">
        <v>16.019000000000002</v>
      </c>
      <c r="D67" s="19">
        <v>0.007617621299004205</v>
      </c>
      <c r="E67" s="20">
        <v>32.71748135874069</v>
      </c>
      <c r="G67" s="18">
        <v>4.932</v>
      </c>
      <c r="H67" s="19">
        <v>0.007731793550514689</v>
      </c>
      <c r="I67" s="20">
        <v>43.95796847635727</v>
      </c>
      <c r="K67" s="18">
        <v>4.88</v>
      </c>
      <c r="L67" s="19">
        <v>0.004113020198654493</v>
      </c>
      <c r="M67" s="20">
        <v>95.59118236472945</v>
      </c>
      <c r="O67" s="18">
        <v>6.207</v>
      </c>
      <c r="P67" s="19">
        <v>0.02228519426194484</v>
      </c>
      <c r="Q67" s="20">
        <v>0.9432428037079172</v>
      </c>
    </row>
    <row r="68" spans="1:17" ht="12.75">
      <c r="A68" s="5" t="s">
        <v>125</v>
      </c>
      <c r="B68" s="5" t="s">
        <v>126</v>
      </c>
      <c r="C68" s="18">
        <v>610.888</v>
      </c>
      <c r="D68" s="19">
        <v>0.29049962170585436</v>
      </c>
      <c r="E68" s="20">
        <v>15.500078463699664</v>
      </c>
      <c r="G68" s="18">
        <v>220.531</v>
      </c>
      <c r="H68" s="19">
        <v>0.34572184985574916</v>
      </c>
      <c r="I68" s="20">
        <v>10.699997490148835</v>
      </c>
      <c r="K68" s="18">
        <v>304.764</v>
      </c>
      <c r="L68" s="19">
        <v>0.2568648540620365</v>
      </c>
      <c r="M68" s="20">
        <v>8.849339433616557</v>
      </c>
      <c r="O68" s="18">
        <v>85.593</v>
      </c>
      <c r="P68" s="19">
        <v>0.3073073356633873</v>
      </c>
      <c r="Q68" s="20">
        <v>72.20199175133288</v>
      </c>
    </row>
    <row r="69" spans="1:17" ht="12.75">
      <c r="A69" s="5" t="s">
        <v>127</v>
      </c>
      <c r="B69" s="5" t="s">
        <v>128</v>
      </c>
      <c r="C69" s="18">
        <v>2174.613</v>
      </c>
      <c r="D69" s="19">
        <v>1.0341081407011317</v>
      </c>
      <c r="E69" s="20">
        <v>4.07022903832044</v>
      </c>
      <c r="G69" s="18">
        <v>272.503</v>
      </c>
      <c r="H69" s="19">
        <v>0.42719727045740147</v>
      </c>
      <c r="I69" s="20">
        <v>11.33113805726238</v>
      </c>
      <c r="K69" s="18">
        <v>1581.68</v>
      </c>
      <c r="L69" s="19">
        <v>1.3330905302884917</v>
      </c>
      <c r="M69" s="20">
        <v>3.931809042188293</v>
      </c>
      <c r="O69" s="18">
        <v>320.43</v>
      </c>
      <c r="P69" s="19">
        <v>1.1504502654027688</v>
      </c>
      <c r="Q69" s="20">
        <v>-0.7806137773222609</v>
      </c>
    </row>
    <row r="70" spans="1:17" ht="12.75">
      <c r="A70" s="5" t="s">
        <v>129</v>
      </c>
      <c r="B70" s="5" t="s">
        <v>130</v>
      </c>
      <c r="C70" s="18">
        <v>763.088</v>
      </c>
      <c r="D70" s="19">
        <v>0.36287629701070734</v>
      </c>
      <c r="E70" s="20">
        <v>11.356790959396683</v>
      </c>
      <c r="G70" s="18">
        <v>17.292</v>
      </c>
      <c r="H70" s="19">
        <v>0.02710830780119627</v>
      </c>
      <c r="I70" s="20">
        <v>-33.571510890860885</v>
      </c>
      <c r="K70" s="18">
        <v>574.279</v>
      </c>
      <c r="L70" s="19">
        <v>0.4840207226768655</v>
      </c>
      <c r="M70" s="20">
        <v>16.480942104238334</v>
      </c>
      <c r="O70" s="18">
        <v>171.517</v>
      </c>
      <c r="P70" s="19">
        <v>0.6158030714074422</v>
      </c>
      <c r="Q70" s="20">
        <v>3.1935695419622236</v>
      </c>
    </row>
    <row r="71" spans="1:17" ht="12.75">
      <c r="A71" s="5" t="s">
        <v>131</v>
      </c>
      <c r="B71" s="5" t="s">
        <v>132</v>
      </c>
      <c r="C71" s="18">
        <v>14.935</v>
      </c>
      <c r="D71" s="19">
        <v>0.007102139590525488</v>
      </c>
      <c r="E71" s="20">
        <v>-48.389660653811596</v>
      </c>
      <c r="G71" s="18">
        <v>8.88</v>
      </c>
      <c r="H71" s="19">
        <v>0.01392099082087803</v>
      </c>
      <c r="I71" s="20">
        <v>-47.45251198295757</v>
      </c>
      <c r="K71" s="18">
        <v>6.055</v>
      </c>
      <c r="L71" s="19">
        <v>0.005103347807961672</v>
      </c>
      <c r="M71" s="20">
        <v>-49.70512501038292</v>
      </c>
      <c r="O71" s="18">
        <v>0</v>
      </c>
      <c r="P71" s="19">
        <v>0</v>
      </c>
      <c r="Q71" s="20"/>
    </row>
    <row r="72" spans="1:17" ht="12.75">
      <c r="A72" s="5" t="s">
        <v>133</v>
      </c>
      <c r="B72" s="5" t="s">
        <v>134</v>
      </c>
      <c r="C72" s="18">
        <v>844.104</v>
      </c>
      <c r="D72" s="19">
        <v>0.4014023727432827</v>
      </c>
      <c r="E72" s="20">
        <v>13.560614927614031</v>
      </c>
      <c r="G72" s="18">
        <v>141.409</v>
      </c>
      <c r="H72" s="19">
        <v>0.2216839404267501</v>
      </c>
      <c r="I72" s="20">
        <v>23.161406075808237</v>
      </c>
      <c r="K72" s="18">
        <v>656.171</v>
      </c>
      <c r="L72" s="19">
        <v>0.5530419214695323</v>
      </c>
      <c r="M72" s="20">
        <v>12.384027129559065</v>
      </c>
      <c r="O72" s="18">
        <v>46.524</v>
      </c>
      <c r="P72" s="19">
        <v>0.1670366324863415</v>
      </c>
      <c r="Q72" s="20">
        <v>4.2531259803701955</v>
      </c>
    </row>
    <row r="73" spans="1:17" ht="12.75">
      <c r="A73" s="5" t="s">
        <v>135</v>
      </c>
      <c r="B73" s="5" t="s">
        <v>136</v>
      </c>
      <c r="C73" s="18">
        <v>764.769</v>
      </c>
      <c r="D73" s="19">
        <v>0.36367567408815443</v>
      </c>
      <c r="E73" s="20">
        <v>0.472692732644827</v>
      </c>
      <c r="G73" s="18">
        <v>1.02</v>
      </c>
      <c r="H73" s="19">
        <v>0.001599032729425179</v>
      </c>
      <c r="I73" s="20">
        <v>-19.937205651491364</v>
      </c>
      <c r="K73" s="18">
        <v>763.749</v>
      </c>
      <c r="L73" s="19">
        <v>0.643712103217658</v>
      </c>
      <c r="M73" s="20">
        <v>0.5069108050169925</v>
      </c>
      <c r="O73" s="18">
        <v>0</v>
      </c>
      <c r="P73" s="19">
        <v>0</v>
      </c>
      <c r="Q73" s="20"/>
    </row>
    <row r="74" spans="1:17" ht="12.75">
      <c r="A74" s="5" t="s">
        <v>137</v>
      </c>
      <c r="B74" s="5" t="s">
        <v>138</v>
      </c>
      <c r="C74" s="18">
        <v>499.78</v>
      </c>
      <c r="D74" s="19">
        <v>0.23766369766004877</v>
      </c>
      <c r="E74" s="20">
        <v>7.952238186986456</v>
      </c>
      <c r="G74" s="18">
        <v>0</v>
      </c>
      <c r="H74" s="19">
        <v>0</v>
      </c>
      <c r="I74" s="20"/>
      <c r="K74" s="18">
        <v>431.156</v>
      </c>
      <c r="L74" s="19">
        <v>0.36339207720718786</v>
      </c>
      <c r="M74" s="20">
        <v>7.7650222825421364</v>
      </c>
      <c r="O74" s="18">
        <v>68.624</v>
      </c>
      <c r="P74" s="19">
        <v>0.24638298228318073</v>
      </c>
      <c r="Q74" s="20">
        <v>9.143538767395619</v>
      </c>
    </row>
    <row r="75" spans="1:17" ht="12.75">
      <c r="A75" s="5" t="s">
        <v>139</v>
      </c>
      <c r="B75" s="5" t="s">
        <v>140</v>
      </c>
      <c r="C75" s="18">
        <v>131.657</v>
      </c>
      <c r="D75" s="19">
        <v>0.06260772628522358</v>
      </c>
      <c r="E75" s="20">
        <v>19.569699116330195</v>
      </c>
      <c r="G75" s="18">
        <v>0</v>
      </c>
      <c r="H75" s="19">
        <v>0</v>
      </c>
      <c r="I75" s="20"/>
      <c r="K75" s="18">
        <v>106.006</v>
      </c>
      <c r="L75" s="19">
        <v>0.08934524983167381</v>
      </c>
      <c r="M75" s="20">
        <v>12.080778177204484</v>
      </c>
      <c r="O75" s="18">
        <v>25.651</v>
      </c>
      <c r="P75" s="19">
        <v>0.09209562075288337</v>
      </c>
      <c r="Q75" s="20">
        <v>65.18127374589479</v>
      </c>
    </row>
    <row r="76" spans="1:17" ht="12.75">
      <c r="A76" s="5" t="s">
        <v>141</v>
      </c>
      <c r="B76" s="5" t="s">
        <v>142</v>
      </c>
      <c r="C76" s="18">
        <v>214.642</v>
      </c>
      <c r="D76" s="19">
        <v>0.10207013364510023</v>
      </c>
      <c r="E76" s="20">
        <v>19.921111148357976</v>
      </c>
      <c r="G76" s="18">
        <v>0</v>
      </c>
      <c r="H76" s="19">
        <v>0</v>
      </c>
      <c r="I76" s="20"/>
      <c r="K76" s="18">
        <v>142.559</v>
      </c>
      <c r="L76" s="19">
        <v>0.12015328821721023</v>
      </c>
      <c r="M76" s="20">
        <v>31.429546041228743</v>
      </c>
      <c r="O76" s="18">
        <v>72.083</v>
      </c>
      <c r="P76" s="19">
        <v>0.25880194264278555</v>
      </c>
      <c r="Q76" s="20">
        <v>2.219291528404092</v>
      </c>
    </row>
    <row r="77" spans="1:17" ht="12.75">
      <c r="A77" s="5" t="s">
        <v>143</v>
      </c>
      <c r="C77" s="18">
        <v>10.008</v>
      </c>
      <c r="D77" s="19">
        <v>0.004759170607430805</v>
      </c>
      <c r="E77" s="20">
        <v>-4.137931034482778</v>
      </c>
      <c r="G77" s="18">
        <v>1.235</v>
      </c>
      <c r="H77" s="19">
        <v>0.0019360837459216629</v>
      </c>
      <c r="I77" s="20">
        <v>-43.8125568698817</v>
      </c>
      <c r="K77" s="18">
        <v>8.773</v>
      </c>
      <c r="L77" s="19">
        <v>0.007394165205490957</v>
      </c>
      <c r="M77" s="20">
        <v>6.442611016743494</v>
      </c>
      <c r="O77" s="18">
        <v>0</v>
      </c>
      <c r="P77" s="19">
        <v>0</v>
      </c>
      <c r="Q77" s="20"/>
    </row>
    <row r="78" spans="3:17" ht="12.75">
      <c r="C78" s="18"/>
      <c r="D78" s="19"/>
      <c r="E78" s="19"/>
      <c r="G78" s="18"/>
      <c r="H78" s="19"/>
      <c r="I78" s="19"/>
      <c r="K78" s="18"/>
      <c r="L78" s="19"/>
      <c r="M78" s="19"/>
      <c r="O78" s="18"/>
      <c r="P78" s="19"/>
      <c r="Q78" s="19"/>
    </row>
    <row r="79" spans="1:17" ht="12.75">
      <c r="A79" s="4" t="s">
        <v>144</v>
      </c>
      <c r="B79" s="4" t="s">
        <v>145</v>
      </c>
      <c r="C79" s="16">
        <v>11581.662</v>
      </c>
      <c r="D79" s="17">
        <v>5.507504533932682</v>
      </c>
      <c r="E79" s="17">
        <v>7.574648461109142</v>
      </c>
      <c r="F79" s="4"/>
      <c r="G79" s="16">
        <v>50.458</v>
      </c>
      <c r="H79" s="17">
        <v>0.0791019543738585</v>
      </c>
      <c r="I79" s="17">
        <v>-12.628352755796437</v>
      </c>
      <c r="J79" s="4"/>
      <c r="K79" s="16">
        <v>10386.47</v>
      </c>
      <c r="L79" s="17">
        <v>8.754049365311257</v>
      </c>
      <c r="M79" s="17">
        <v>8.210261798432349</v>
      </c>
      <c r="N79" s="4"/>
      <c r="O79" s="16">
        <v>1144.734</v>
      </c>
      <c r="P79" s="17">
        <v>4.109975764178052</v>
      </c>
      <c r="Q79" s="17">
        <v>3.1294679174808655</v>
      </c>
    </row>
    <row r="80" spans="1:17" ht="12.75">
      <c r="A80" s="5" t="s">
        <v>146</v>
      </c>
      <c r="B80" s="5" t="s">
        <v>147</v>
      </c>
      <c r="C80" s="18">
        <v>1990.745</v>
      </c>
      <c r="D80" s="19">
        <v>0.9466721713519024</v>
      </c>
      <c r="E80" s="20">
        <v>-0.460361048665162</v>
      </c>
      <c r="G80" s="18">
        <v>50.458</v>
      </c>
      <c r="H80" s="19">
        <v>0.0791019543738585</v>
      </c>
      <c r="I80" s="20">
        <v>-12.628352755796437</v>
      </c>
      <c r="K80" s="18">
        <v>1940.287</v>
      </c>
      <c r="L80" s="19">
        <v>1.6353359881530187</v>
      </c>
      <c r="M80" s="20">
        <v>-0.0985479875666827</v>
      </c>
      <c r="O80" s="18">
        <v>0</v>
      </c>
      <c r="P80" s="19">
        <v>0</v>
      </c>
      <c r="Q80" s="20"/>
    </row>
    <row r="81" spans="1:17" ht="12.75">
      <c r="A81" s="5" t="s">
        <v>148</v>
      </c>
      <c r="B81" s="5" t="s">
        <v>149</v>
      </c>
      <c r="C81" s="18">
        <v>1153.438</v>
      </c>
      <c r="D81" s="19">
        <v>0.5485020210925035</v>
      </c>
      <c r="E81" s="20">
        <v>4.730799683293753</v>
      </c>
      <c r="G81" s="18">
        <v>0</v>
      </c>
      <c r="H81" s="19">
        <v>0</v>
      </c>
      <c r="I81" s="20" t="s">
        <v>150</v>
      </c>
      <c r="K81" s="18">
        <v>978.245</v>
      </c>
      <c r="L81" s="19">
        <v>0.8244961975886813</v>
      </c>
      <c r="M81" s="20">
        <v>5.446829518580074</v>
      </c>
      <c r="O81" s="18">
        <v>175.193</v>
      </c>
      <c r="P81" s="19">
        <v>0.6290011339347356</v>
      </c>
      <c r="Q81" s="20">
        <v>0.904839248482334</v>
      </c>
    </row>
    <row r="82" spans="1:17" ht="12.75">
      <c r="A82" s="5" t="s">
        <v>151</v>
      </c>
      <c r="B82" s="5" t="s">
        <v>152</v>
      </c>
      <c r="C82" s="18">
        <v>414.804</v>
      </c>
      <c r="D82" s="19">
        <v>0.19725449686697918</v>
      </c>
      <c r="E82" s="20">
        <v>-11.729556268673234</v>
      </c>
      <c r="G82" s="18">
        <v>0</v>
      </c>
      <c r="H82" s="19">
        <v>0</v>
      </c>
      <c r="I82" s="20" t="s">
        <v>150</v>
      </c>
      <c r="K82" s="18">
        <v>414.804</v>
      </c>
      <c r="L82" s="19">
        <v>0.3496100882136636</v>
      </c>
      <c r="M82" s="20">
        <v>-11.729556268673234</v>
      </c>
      <c r="O82" s="18">
        <v>0</v>
      </c>
      <c r="P82" s="19">
        <v>0</v>
      </c>
      <c r="Q82" s="20"/>
    </row>
    <row r="83" spans="1:17" ht="12.75">
      <c r="A83" s="5" t="s">
        <v>153</v>
      </c>
      <c r="B83" s="5" t="s">
        <v>154</v>
      </c>
      <c r="C83" s="18">
        <v>1450.263</v>
      </c>
      <c r="D83" s="19">
        <v>0.689653181719067</v>
      </c>
      <c r="E83" s="20">
        <v>11.140717716219543</v>
      </c>
      <c r="G83" s="18">
        <v>0</v>
      </c>
      <c r="H83" s="19">
        <v>0</v>
      </c>
      <c r="I83" s="20" t="s">
        <v>150</v>
      </c>
      <c r="K83" s="18">
        <v>1308.993</v>
      </c>
      <c r="L83" s="19">
        <v>1.103261198544537</v>
      </c>
      <c r="M83" s="20">
        <v>12.289070843716628</v>
      </c>
      <c r="O83" s="18">
        <v>141.27</v>
      </c>
      <c r="P83" s="19">
        <v>0.5072062821628722</v>
      </c>
      <c r="Q83" s="20">
        <v>1.520617445420192</v>
      </c>
    </row>
    <row r="84" spans="1:17" ht="12.75">
      <c r="A84" s="5" t="s">
        <v>155</v>
      </c>
      <c r="B84" s="5" t="s">
        <v>156</v>
      </c>
      <c r="C84" s="18">
        <v>1941.1029999999998</v>
      </c>
      <c r="D84" s="19">
        <v>0.9230655818940606</v>
      </c>
      <c r="E84" s="20">
        <v>8.485023601645794</v>
      </c>
      <c r="G84" s="18">
        <v>0</v>
      </c>
      <c r="H84" s="19">
        <v>0</v>
      </c>
      <c r="I84" s="20" t="s">
        <v>150</v>
      </c>
      <c r="K84" s="18">
        <v>1611.475</v>
      </c>
      <c r="L84" s="19">
        <v>1.358202709964498</v>
      </c>
      <c r="M84" s="20">
        <v>10.029011512429069</v>
      </c>
      <c r="O84" s="18">
        <v>329.628</v>
      </c>
      <c r="P84" s="19">
        <v>1.1834741443815617</v>
      </c>
      <c r="Q84" s="20"/>
    </row>
    <row r="85" spans="1:17" ht="12.75">
      <c r="A85" s="5" t="s">
        <v>157</v>
      </c>
      <c r="B85" s="5" t="s">
        <v>158</v>
      </c>
      <c r="C85" s="18">
        <v>2676.823</v>
      </c>
      <c r="D85" s="19">
        <v>1.2729273923755746</v>
      </c>
      <c r="E85" s="20">
        <v>16.77612880512713</v>
      </c>
      <c r="G85" s="18">
        <v>0</v>
      </c>
      <c r="H85" s="19">
        <v>0</v>
      </c>
      <c r="I85" s="20" t="s">
        <v>150</v>
      </c>
      <c r="K85" s="18">
        <v>2367.459</v>
      </c>
      <c r="L85" s="19">
        <v>1.9953702226406491</v>
      </c>
      <c r="M85" s="20">
        <v>18.33662065745815</v>
      </c>
      <c r="O85" s="18">
        <v>309.364</v>
      </c>
      <c r="P85" s="19">
        <v>1.1107196451832293</v>
      </c>
      <c r="Q85" s="20">
        <v>6.071900018857899</v>
      </c>
    </row>
    <row r="86" spans="1:17" ht="12.75">
      <c r="A86" s="5" t="s">
        <v>159</v>
      </c>
      <c r="B86" s="5" t="s">
        <v>160</v>
      </c>
      <c r="C86" s="18">
        <v>1954.005</v>
      </c>
      <c r="D86" s="19">
        <v>0.9292009555128729</v>
      </c>
      <c r="E86" s="20">
        <v>8.278220008145787</v>
      </c>
      <c r="G86" s="18">
        <v>0</v>
      </c>
      <c r="H86" s="19">
        <v>0</v>
      </c>
      <c r="I86" s="20" t="s">
        <v>150</v>
      </c>
      <c r="K86" s="18">
        <v>1764.726</v>
      </c>
      <c r="L86" s="19">
        <v>1.4873675580103995</v>
      </c>
      <c r="M86" s="20">
        <v>8.682794043381335</v>
      </c>
      <c r="O86" s="18">
        <v>189.279</v>
      </c>
      <c r="P86" s="19">
        <v>0.679574558515653</v>
      </c>
      <c r="Q86" s="20">
        <v>4.646302695231512</v>
      </c>
    </row>
    <row r="87" spans="1:17" ht="12.75">
      <c r="A87" s="5" t="s">
        <v>161</v>
      </c>
      <c r="C87" s="18">
        <v>0.481</v>
      </c>
      <c r="D87" s="19">
        <v>0.00022873311972164444</v>
      </c>
      <c r="E87" s="20">
        <v>-87.65400410677618</v>
      </c>
      <c r="G87" s="18">
        <v>0</v>
      </c>
      <c r="H87" s="19">
        <v>0</v>
      </c>
      <c r="I87" s="20"/>
      <c r="K87" s="18">
        <v>0.481</v>
      </c>
      <c r="L87" s="19">
        <v>0.00040540219581000235</v>
      </c>
      <c r="M87" s="20">
        <v>-87.65400410677618</v>
      </c>
      <c r="O87" s="18">
        <v>0</v>
      </c>
      <c r="P87" s="19">
        <v>0</v>
      </c>
      <c r="Q87" s="20"/>
    </row>
    <row r="88" spans="3:17" ht="12.75">
      <c r="C88" s="18"/>
      <c r="D88" s="19"/>
      <c r="E88" s="19"/>
      <c r="G88" s="18"/>
      <c r="H88" s="19"/>
      <c r="I88" s="19"/>
      <c r="K88" s="18"/>
      <c r="L88" s="19"/>
      <c r="M88" s="19"/>
      <c r="O88" s="18"/>
      <c r="P88" s="19"/>
      <c r="Q88" s="19"/>
    </row>
    <row r="89" spans="1:17" ht="12.75">
      <c r="A89" s="4" t="s">
        <v>162</v>
      </c>
      <c r="B89" s="4" t="s">
        <v>163</v>
      </c>
      <c r="C89" s="16">
        <v>8738.251999999999</v>
      </c>
      <c r="D89" s="17">
        <v>4.155358920735756</v>
      </c>
      <c r="E89" s="17">
        <v>11.674191698596221</v>
      </c>
      <c r="F89" s="4"/>
      <c r="G89" s="16">
        <v>5162.924999999999</v>
      </c>
      <c r="H89" s="17">
        <v>8.093809857419108</v>
      </c>
      <c r="I89" s="17">
        <v>10.987348161383924</v>
      </c>
      <c r="J89" s="4"/>
      <c r="K89" s="16">
        <v>2303.018</v>
      </c>
      <c r="L89" s="17">
        <v>1.9410572852182117</v>
      </c>
      <c r="M89" s="17">
        <v>6.215176521971333</v>
      </c>
      <c r="N89" s="4"/>
      <c r="O89" s="16">
        <v>1272.309</v>
      </c>
      <c r="P89" s="17">
        <v>4.568012441794873</v>
      </c>
      <c r="Q89" s="17">
        <v>26.635460066766065</v>
      </c>
    </row>
    <row r="90" spans="1:17" ht="12.75">
      <c r="A90" s="5" t="s">
        <v>164</v>
      </c>
      <c r="B90" s="5" t="s">
        <v>147</v>
      </c>
      <c r="C90" s="18">
        <v>113.068</v>
      </c>
      <c r="D90" s="19">
        <v>0.053767975843423896</v>
      </c>
      <c r="E90" s="20">
        <v>25.046172902312527</v>
      </c>
      <c r="G90" s="18">
        <v>55.604</v>
      </c>
      <c r="H90" s="19">
        <v>0.08716923126172317</v>
      </c>
      <c r="I90" s="20">
        <v>-2.510694999649348</v>
      </c>
      <c r="K90" s="18">
        <v>57.464</v>
      </c>
      <c r="L90" s="19">
        <v>0.0484324985031725</v>
      </c>
      <c r="M90" s="20">
        <v>72.12520593080725</v>
      </c>
      <c r="O90" s="18">
        <v>0</v>
      </c>
      <c r="P90" s="19">
        <v>0</v>
      </c>
      <c r="Q90" s="20"/>
    </row>
    <row r="91" spans="1:17" ht="12.75">
      <c r="A91" s="5" t="s">
        <v>165</v>
      </c>
      <c r="B91" s="5" t="s">
        <v>166</v>
      </c>
      <c r="C91" s="18">
        <v>1982.378</v>
      </c>
      <c r="D91" s="19">
        <v>0.9426933563566612</v>
      </c>
      <c r="E91" s="20">
        <v>93.74296325254103</v>
      </c>
      <c r="G91" s="18">
        <v>1341.335</v>
      </c>
      <c r="H91" s="19">
        <v>2.1027829079642375</v>
      </c>
      <c r="I91" s="20">
        <v>176.35423019234892</v>
      </c>
      <c r="K91" s="18">
        <v>87.1</v>
      </c>
      <c r="L91" s="19">
        <v>0.07341066788991935</v>
      </c>
      <c r="M91" s="20">
        <v>28.40547234343673</v>
      </c>
      <c r="O91" s="18">
        <v>553.943</v>
      </c>
      <c r="P91" s="19">
        <v>1.9888395948194797</v>
      </c>
      <c r="Q91" s="20">
        <v>17.860212765957446</v>
      </c>
    </row>
    <row r="92" spans="1:17" ht="12.75">
      <c r="A92" s="5" t="s">
        <v>167</v>
      </c>
      <c r="B92" s="5" t="s">
        <v>168</v>
      </c>
      <c r="C92" s="18">
        <v>2583.5379999999996</v>
      </c>
      <c r="D92" s="19">
        <v>1.2285669577118872</v>
      </c>
      <c r="E92" s="20">
        <v>-11.851898354979669</v>
      </c>
      <c r="G92" s="18">
        <v>2334.979</v>
      </c>
      <c r="H92" s="19">
        <v>3.6604978858043866</v>
      </c>
      <c r="I92" s="20">
        <v>-14.122569343430808</v>
      </c>
      <c r="K92" s="18">
        <v>38.22</v>
      </c>
      <c r="L92" s="19">
        <v>0.032213039342740724</v>
      </c>
      <c r="M92" s="20">
        <v>-31.971093944679794</v>
      </c>
      <c r="O92" s="18">
        <v>210.339</v>
      </c>
      <c r="P92" s="19">
        <v>0.7551869624396997</v>
      </c>
      <c r="Q92" s="20">
        <v>35.043047824495844</v>
      </c>
    </row>
    <row r="93" spans="1:17" ht="12.75">
      <c r="A93" s="5" t="s">
        <v>169</v>
      </c>
      <c r="B93" s="5" t="s">
        <v>170</v>
      </c>
      <c r="C93" s="18">
        <v>4059.243</v>
      </c>
      <c r="D93" s="19">
        <v>1.9303187424079982</v>
      </c>
      <c r="E93" s="20">
        <v>7.3921255251224025</v>
      </c>
      <c r="G93" s="18">
        <v>1431.007</v>
      </c>
      <c r="H93" s="19">
        <v>2.243359832388762</v>
      </c>
      <c r="I93" s="20">
        <v>2.9214887653581427</v>
      </c>
      <c r="K93" s="18">
        <v>2120.209</v>
      </c>
      <c r="L93" s="19">
        <v>1.7869800086821812</v>
      </c>
      <c r="M93" s="20">
        <v>5.456749337602909</v>
      </c>
      <c r="O93" s="18">
        <v>508.027</v>
      </c>
      <c r="P93" s="19">
        <v>1.8239858845356938</v>
      </c>
      <c r="Q93" s="20">
        <v>34.06351845254588</v>
      </c>
    </row>
    <row r="94" spans="1:17" ht="12.75">
      <c r="A94" s="5" t="s">
        <v>171</v>
      </c>
      <c r="C94" s="18">
        <v>0.025</v>
      </c>
      <c r="D94" s="19">
        <v>1.1888415785948255E-05</v>
      </c>
      <c r="E94" s="20">
        <v>-93.94673123486683</v>
      </c>
      <c r="G94" s="18">
        <v>0</v>
      </c>
      <c r="H94" s="19">
        <v>0</v>
      </c>
      <c r="I94" s="20"/>
      <c r="K94" s="18">
        <v>0.025</v>
      </c>
      <c r="L94" s="19">
        <v>2.107080019802507E-05</v>
      </c>
      <c r="M94" s="20">
        <v>-92.99719887955182</v>
      </c>
      <c r="O94" s="18">
        <v>0</v>
      </c>
      <c r="P94" s="19">
        <v>0</v>
      </c>
      <c r="Q94" s="20"/>
    </row>
    <row r="95" spans="3:17" ht="12.75">
      <c r="C95" s="18"/>
      <c r="D95" s="19"/>
      <c r="E95" s="19"/>
      <c r="G95" s="18"/>
      <c r="H95" s="19"/>
      <c r="I95" s="19"/>
      <c r="K95" s="18"/>
      <c r="L95" s="19"/>
      <c r="M95" s="19"/>
      <c r="O95" s="18"/>
      <c r="P95" s="19"/>
      <c r="Q95" s="19"/>
    </row>
    <row r="96" spans="1:17" ht="12.75">
      <c r="A96" s="4" t="s">
        <v>172</v>
      </c>
      <c r="B96" s="4" t="s">
        <v>173</v>
      </c>
      <c r="C96" s="16">
        <v>210288.742</v>
      </c>
      <c r="D96" s="17">
        <v>100</v>
      </c>
      <c r="E96" s="17">
        <v>7.85744577320226</v>
      </c>
      <c r="F96" s="4"/>
      <c r="G96" s="16">
        <v>63788.56300000002</v>
      </c>
      <c r="H96" s="17">
        <v>100</v>
      </c>
      <c r="I96" s="17">
        <v>7.6072789369180045</v>
      </c>
      <c r="J96" s="4"/>
      <c r="K96" s="16">
        <v>118647.60599999999</v>
      </c>
      <c r="L96" s="17">
        <v>100</v>
      </c>
      <c r="M96" s="17">
        <v>7.911157011846029</v>
      </c>
      <c r="N96" s="4"/>
      <c r="O96" s="16">
        <v>27852.573000000008</v>
      </c>
      <c r="P96" s="17">
        <v>100</v>
      </c>
      <c r="Q96" s="17">
        <v>8.204138455092567</v>
      </c>
    </row>
    <row r="97" ht="12.75">
      <c r="G97" s="18"/>
    </row>
    <row r="98" ht="12.75">
      <c r="C98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Kommunenes Sentralforbund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791thh</dc:creator>
  <cp:keywords/>
  <dc:description/>
  <cp:lastModifiedBy>mersa.delalic</cp:lastModifiedBy>
  <cp:lastPrinted>2002-03-12T09:36:52Z</cp:lastPrinted>
  <dcterms:created xsi:type="dcterms:W3CDTF">2002-01-18T08:41:21Z</dcterms:created>
  <dcterms:modified xsi:type="dcterms:W3CDTF">2002-03-12T09:38:24Z</dcterms:modified>
  <cp:category/>
  <cp:version/>
  <cp:contentType/>
  <cp:contentStatus/>
</cp:coreProperties>
</file>