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il-0011\0500$\Avdeling\KOMM\IS\Fylkesveg\Beregning fylkesveikriteriet\2026\Grunnlagsdata til kvalitetssikring\"/>
    </mc:Choice>
  </mc:AlternateContent>
  <xr:revisionPtr revIDLastSave="0" documentId="13_ncr:1_{7C4C179E-101E-4216-B798-C1FCC3F90A1C}" xr6:coauthVersionLast="47" xr6:coauthVersionMax="47" xr10:uidLastSave="{00000000-0000-0000-0000-000000000000}"/>
  <bookViews>
    <workbookView xWindow="-105" yWindow="0" windowWidth="29010" windowHeight="15585" xr2:uid="{0E4C9B63-8B76-4038-B632-168ABC849A18}"/>
  </bookViews>
  <sheets>
    <sheet name="Grunnlagsat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M11" i="1"/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L24" i="1"/>
  <c r="L13" i="1"/>
  <c r="L14" i="1"/>
  <c r="L15" i="1"/>
  <c r="L16" i="1"/>
  <c r="L17" i="1"/>
  <c r="L18" i="1"/>
  <c r="L19" i="1"/>
  <c r="L20" i="1"/>
  <c r="L21" i="1"/>
  <c r="L22" i="1"/>
  <c r="L23" i="1"/>
  <c r="L25" i="1" l="1"/>
  <c r="M25" i="1"/>
</calcChain>
</file>

<file path=xl/sharedStrings.xml><?xml version="1.0" encoding="utf-8"?>
<sst xmlns="http://schemas.openxmlformats.org/spreadsheetml/2006/main" count="73" uniqueCount="55">
  <si>
    <t>Oslo</t>
  </si>
  <si>
    <t>Rogaland</t>
  </si>
  <si>
    <t>Møre og Romsdal</t>
  </si>
  <si>
    <t>Nordland</t>
  </si>
  <si>
    <t>Østfold</t>
  </si>
  <si>
    <t>Akershus</t>
  </si>
  <si>
    <t>Buskerud</t>
  </si>
  <si>
    <t>Vestfold</t>
  </si>
  <si>
    <t>Telemark</t>
  </si>
  <si>
    <t>Agder</t>
  </si>
  <si>
    <t>Vestland</t>
  </si>
  <si>
    <t>Trøndelag</t>
  </si>
  <si>
    <t>Troms</t>
  </si>
  <si>
    <t>Finnmark</t>
  </si>
  <si>
    <t>Innlandet</t>
  </si>
  <si>
    <t>Sum</t>
  </si>
  <si>
    <t>Fylke</t>
  </si>
  <si>
    <t>(km)</t>
  </si>
  <si>
    <t>(antall)</t>
  </si>
  <si>
    <t>(meter)</t>
  </si>
  <si>
    <t>Feltlengde</t>
  </si>
  <si>
    <t xml:space="preserve">Veglengde med ÅDT &gt; 4000 </t>
  </si>
  <si>
    <t xml:space="preserve">Lengde undersjøiske  tunnelløp </t>
  </si>
  <si>
    <t>Gang- og sykkelveg</t>
  </si>
  <si>
    <t>Lengde ikkje-undersjøiske tunnelløp</t>
  </si>
  <si>
    <t>Kol. 1</t>
  </si>
  <si>
    <t>Kol. 2</t>
  </si>
  <si>
    <t>Kol. 3</t>
  </si>
  <si>
    <t>Kol. 4</t>
  </si>
  <si>
    <t>Kol. 5</t>
  </si>
  <si>
    <t>Kol. 6</t>
  </si>
  <si>
    <t>Kol. 7</t>
  </si>
  <si>
    <t>Kol. 8</t>
  </si>
  <si>
    <t>Kol. 9</t>
  </si>
  <si>
    <t>Kol. 10</t>
  </si>
  <si>
    <t>Kol. 11</t>
  </si>
  <si>
    <t>Kol. 12</t>
  </si>
  <si>
    <t>Kol. 13</t>
  </si>
  <si>
    <t>Kol. 14</t>
  </si>
  <si>
    <t>Antall ferjekaier</t>
  </si>
  <si>
    <t>Lengde bru</t>
  </si>
  <si>
    <t>Veg med fartsgrense 50 km/t eller lavere</t>
  </si>
  <si>
    <t>Innbyggere i tettsteder</t>
  </si>
  <si>
    <t>(tall på personer)</t>
  </si>
  <si>
    <t>Vintertemperatur * Vinterfaktor [beregnet]</t>
  </si>
  <si>
    <t>ikke aktuelt</t>
  </si>
  <si>
    <t>(1 000 kr)</t>
  </si>
  <si>
    <t>Korrigert lengde tunnel [beregnet]</t>
  </si>
  <si>
    <t>Fylkesnr.</t>
  </si>
  <si>
    <t>Vinter-temperatur (Fast verdi)</t>
  </si>
  <si>
    <t>Vinter-faktor
(Fast verdi)</t>
  </si>
  <si>
    <r>
      <rPr>
        <sz val="11"/>
        <rFont val="Calibri"/>
        <family val="2"/>
        <scheme val="minor"/>
      </rPr>
      <t>Gr</t>
    </r>
    <r>
      <rPr>
        <sz val="11"/>
        <color theme="1"/>
        <rFont val="Calibri"/>
        <family val="2"/>
        <scheme val="minor"/>
      </rPr>
      <t>unnlagsdata til beregning av kriteriet for fylkesveg [kol. 1–kol.13], og beregnet vedlikeholdsbehov [kol. 14] i inntektssystemet for fylkeskommu</t>
    </r>
    <r>
      <rPr>
        <sz val="11"/>
        <rFont val="Calibri"/>
        <family val="2"/>
        <scheme val="minor"/>
      </rPr>
      <t>nene 2026.</t>
    </r>
  </si>
  <si>
    <t>Foreløpig beregnet vedlikeholdsbehov på fylkesvegnettet 2026 [beregnet]</t>
  </si>
  <si>
    <t>Vedlegg 4 - Grunnlagstall til beregning av fylkesvegkriteriet, og beregnet fylkesvegkriterium for 2026</t>
  </si>
  <si>
    <t xml:space="preserve">De fleste av grunnlagstallene under er levert av Statens vegvesen (SVV), og er innhentet fra Nasjonal vegdatabank (NVDB). Uttaksdato er 3. juni 2025. Tall i kolonne 4 er hentet fra SSB. Tall i kolonne 10, 11 og 14 er beregnet av departementet.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</si>
</sst>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0" borderId="1" xfId="0" applyBorder="1"/>
    <xf numFmtId="0" fontId="4" fillId="0" borderId="0" xfId="1"/>
    <xf numFmtId="0" fontId="0" fillId="2" borderId="0" xfId="0" applyFont="1" applyFill="1" applyBorder="1"/>
    <xf numFmtId="0" fontId="0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3" fontId="3" fillId="2" borderId="0" xfId="0" applyNumberFormat="1" applyFont="1" applyFill="1" applyBorder="1"/>
    <xf numFmtId="3" fontId="0" fillId="0" borderId="0" xfId="0" applyNumberFormat="1" applyBorder="1"/>
    <xf numFmtId="0" fontId="3" fillId="3" borderId="1" xfId="0" applyFont="1" applyFill="1" applyBorder="1" applyAlignment="1">
      <alignment horizontal="center" vertical="center"/>
    </xf>
    <xf numFmtId="165" fontId="0" fillId="3" borderId="0" xfId="2" applyNumberFormat="1" applyFont="1" applyFill="1" applyBorder="1"/>
    <xf numFmtId="165" fontId="0" fillId="3" borderId="1" xfId="2" applyNumberFormat="1" applyFont="1" applyFill="1" applyBorder="1"/>
    <xf numFmtId="0" fontId="1" fillId="0" borderId="3" xfId="0" applyFont="1" applyBorder="1"/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/>
    </xf>
    <xf numFmtId="165" fontId="3" fillId="3" borderId="0" xfId="2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2" borderId="7" xfId="0" applyNumberFormat="1" applyFont="1" applyFill="1" applyBorder="1"/>
    <xf numFmtId="3" fontId="0" fillId="0" borderId="7" xfId="0" applyNumberFormat="1" applyBorder="1"/>
    <xf numFmtId="0" fontId="3" fillId="3" borderId="9" xfId="0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/>
    </xf>
    <xf numFmtId="165" fontId="3" fillId="3" borderId="11" xfId="2" applyNumberFormat="1" applyFont="1" applyFill="1" applyBorder="1"/>
    <xf numFmtId="165" fontId="0" fillId="3" borderId="11" xfId="2" applyNumberFormat="1" applyFont="1" applyFill="1" applyBorder="1"/>
    <xf numFmtId="165" fontId="0" fillId="3" borderId="9" xfId="2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2" borderId="11" xfId="0" applyNumberFormat="1" applyFont="1" applyFill="1" applyBorder="1"/>
    <xf numFmtId="3" fontId="0" fillId="0" borderId="11" xfId="0" applyNumberFormat="1" applyBorder="1"/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3" fontId="0" fillId="4" borderId="15" xfId="0" applyNumberFormat="1" applyFill="1" applyBorder="1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10" xfId="0" applyNumberFormat="1" applyFont="1" applyBorder="1"/>
    <xf numFmtId="3" fontId="1" fillId="4" borderId="16" xfId="0" applyNumberFormat="1" applyFont="1" applyFill="1" applyBorder="1"/>
    <xf numFmtId="0" fontId="0" fillId="0" borderId="0" xfId="0" applyFont="1" applyAlignment="1"/>
    <xf numFmtId="3" fontId="1" fillId="3" borderId="10" xfId="0" applyNumberFormat="1" applyFont="1" applyFill="1" applyBorder="1"/>
    <xf numFmtId="3" fontId="1" fillId="3" borderId="3" xfId="0" applyNumberFormat="1" applyFont="1" applyFill="1" applyBorder="1"/>
    <xf numFmtId="3" fontId="0" fillId="0" borderId="1" xfId="0" applyNumberFormat="1" applyBorder="1"/>
    <xf numFmtId="3" fontId="0" fillId="0" borderId="6" xfId="0" applyNumberFormat="1" applyBorder="1"/>
    <xf numFmtId="3" fontId="0" fillId="0" borderId="9" xfId="0" applyNumberFormat="1" applyBorder="1"/>
    <xf numFmtId="3" fontId="0" fillId="4" borderId="13" xfId="0" applyNumberFormat="1" applyFill="1" applyBorder="1"/>
    <xf numFmtId="0" fontId="0" fillId="0" borderId="0" xfId="0" applyFill="1"/>
    <xf numFmtId="0" fontId="0" fillId="0" borderId="0" xfId="0" applyFill="1" applyAlignment="1">
      <alignment vertical="top"/>
    </xf>
    <xf numFmtId="3" fontId="0" fillId="0" borderId="0" xfId="0" applyNumberFormat="1"/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E59-04C7-497A-A0E7-1E46062F76BA}">
  <dimension ref="A1:P26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K25" sqref="K25"/>
    </sheetView>
  </sheetViews>
  <sheetFormatPr baseColWidth="10" defaultRowHeight="15" x14ac:dyDescent="0.25"/>
  <cols>
    <col min="1" max="1" width="13.85546875" customWidth="1"/>
    <col min="2" max="2" width="20.85546875" customWidth="1"/>
    <col min="3" max="4" width="12" bestFit="1" customWidth="1"/>
    <col min="5" max="5" width="13.85546875" bestFit="1" customWidth="1"/>
    <col min="6" max="6" width="17.140625" bestFit="1" customWidth="1"/>
    <col min="7" max="9" width="12" bestFit="1" customWidth="1"/>
    <col min="10" max="10" width="13" bestFit="1" customWidth="1"/>
    <col min="11" max="11" width="12.42578125" bestFit="1" customWidth="1"/>
    <col min="12" max="12" width="13.42578125" bestFit="1" customWidth="1"/>
    <col min="13" max="13" width="16.85546875" bestFit="1" customWidth="1"/>
    <col min="14" max="15" width="12" bestFit="1" customWidth="1"/>
    <col min="16" max="16" width="18.42578125" customWidth="1"/>
  </cols>
  <sheetData>
    <row r="1" spans="1:16" ht="18.75" x14ac:dyDescent="0.3">
      <c r="A1" s="3" t="s">
        <v>53</v>
      </c>
    </row>
    <row r="2" spans="1:16" x14ac:dyDescent="0.25">
      <c r="A2" s="2"/>
    </row>
    <row r="3" spans="1:16" x14ac:dyDescent="0.25">
      <c r="A3" s="50" t="s">
        <v>51</v>
      </c>
      <c r="B3" s="50"/>
      <c r="C3" s="50"/>
      <c r="D3" s="50"/>
      <c r="E3" s="50"/>
      <c r="F3" s="50"/>
      <c r="G3" s="50"/>
    </row>
    <row r="4" spans="1:16" x14ac:dyDescent="0.25">
      <c r="A4" s="2"/>
      <c r="B4" s="7"/>
    </row>
    <row r="5" spans="1:16" x14ac:dyDescent="0.25">
      <c r="A5" s="58" t="s">
        <v>54</v>
      </c>
      <c r="B5" s="58"/>
      <c r="C5" s="58"/>
      <c r="D5" s="58"/>
      <c r="E5" s="58"/>
      <c r="F5" s="58"/>
      <c r="G5" s="58"/>
      <c r="H5" s="57"/>
      <c r="I5" s="57"/>
      <c r="J5" s="57"/>
      <c r="K5" s="57"/>
      <c r="L5" s="57"/>
      <c r="M5" s="57"/>
      <c r="N5" s="57"/>
    </row>
    <row r="6" spans="1:16" ht="15.75" thickBot="1" x14ac:dyDescent="0.3">
      <c r="A6" s="1"/>
    </row>
    <row r="7" spans="1:16" s="45" customFormat="1" ht="60" customHeight="1" x14ac:dyDescent="0.25">
      <c r="A7" s="37" t="s">
        <v>48</v>
      </c>
      <c r="B7" s="37" t="s">
        <v>16</v>
      </c>
      <c r="C7" s="38" t="s">
        <v>20</v>
      </c>
      <c r="D7" s="38" t="s">
        <v>21</v>
      </c>
      <c r="E7" s="38" t="s">
        <v>41</v>
      </c>
      <c r="F7" s="38" t="s">
        <v>42</v>
      </c>
      <c r="G7" s="38" t="s">
        <v>40</v>
      </c>
      <c r="H7" s="38" t="s">
        <v>39</v>
      </c>
      <c r="I7" s="38" t="s">
        <v>23</v>
      </c>
      <c r="J7" s="38" t="s">
        <v>24</v>
      </c>
      <c r="K7" s="39" t="s">
        <v>22</v>
      </c>
      <c r="L7" s="40" t="s">
        <v>47</v>
      </c>
      <c r="M7" s="41" t="s">
        <v>44</v>
      </c>
      <c r="N7" s="42" t="s">
        <v>49</v>
      </c>
      <c r="O7" s="43" t="s">
        <v>50</v>
      </c>
      <c r="P7" s="44" t="s">
        <v>52</v>
      </c>
    </row>
    <row r="8" spans="1:16" x14ac:dyDescent="0.25">
      <c r="A8" s="5"/>
      <c r="B8" s="5"/>
      <c r="C8" s="11" t="s">
        <v>17</v>
      </c>
      <c r="D8" s="11" t="s">
        <v>17</v>
      </c>
      <c r="E8" s="11" t="s">
        <v>17</v>
      </c>
      <c r="F8" s="11" t="s">
        <v>43</v>
      </c>
      <c r="G8" s="11" t="s">
        <v>19</v>
      </c>
      <c r="H8" s="11" t="s">
        <v>18</v>
      </c>
      <c r="I8" s="11" t="s">
        <v>17</v>
      </c>
      <c r="J8" s="11" t="s">
        <v>19</v>
      </c>
      <c r="K8" s="21" t="s">
        <v>19</v>
      </c>
      <c r="L8" s="30" t="s">
        <v>19</v>
      </c>
      <c r="M8" s="21"/>
      <c r="N8" s="25"/>
      <c r="O8" s="14"/>
      <c r="P8" s="34" t="s">
        <v>46</v>
      </c>
    </row>
    <row r="9" spans="1:16" x14ac:dyDescent="0.25">
      <c r="A9" s="17"/>
      <c r="B9" s="17"/>
      <c r="C9" s="18" t="s">
        <v>25</v>
      </c>
      <c r="D9" s="18" t="s">
        <v>26</v>
      </c>
      <c r="E9" s="18" t="s">
        <v>27</v>
      </c>
      <c r="F9" s="18" t="s">
        <v>28</v>
      </c>
      <c r="G9" s="18" t="s">
        <v>29</v>
      </c>
      <c r="H9" s="18" t="s">
        <v>30</v>
      </c>
      <c r="I9" s="18" t="s">
        <v>31</v>
      </c>
      <c r="J9" s="18" t="s">
        <v>32</v>
      </c>
      <c r="K9" s="22" t="s">
        <v>33</v>
      </c>
      <c r="L9" s="31" t="s">
        <v>34</v>
      </c>
      <c r="M9" s="22" t="s">
        <v>35</v>
      </c>
      <c r="N9" s="26" t="s">
        <v>36</v>
      </c>
      <c r="O9" s="19" t="s">
        <v>37</v>
      </c>
      <c r="P9" s="35" t="s">
        <v>38</v>
      </c>
    </row>
    <row r="10" spans="1:16" x14ac:dyDescent="0.25">
      <c r="A10" s="10">
        <v>3</v>
      </c>
      <c r="B10" s="8" t="s">
        <v>0</v>
      </c>
      <c r="C10" s="12" t="s">
        <v>45</v>
      </c>
      <c r="D10" s="12" t="s">
        <v>45</v>
      </c>
      <c r="E10" s="12" t="s">
        <v>45</v>
      </c>
      <c r="F10" s="12" t="s">
        <v>45</v>
      </c>
      <c r="G10" s="12" t="s">
        <v>45</v>
      </c>
      <c r="H10" s="12" t="s">
        <v>45</v>
      </c>
      <c r="I10" s="12" t="s">
        <v>45</v>
      </c>
      <c r="J10" s="12" t="s">
        <v>45</v>
      </c>
      <c r="K10" s="23" t="s">
        <v>45</v>
      </c>
      <c r="L10" s="32" t="s">
        <v>45</v>
      </c>
      <c r="M10" s="23" t="s">
        <v>45</v>
      </c>
      <c r="N10" s="27" t="s">
        <v>45</v>
      </c>
      <c r="O10" s="20" t="s">
        <v>45</v>
      </c>
      <c r="P10" s="36">
        <v>244000</v>
      </c>
    </row>
    <row r="11" spans="1:16" x14ac:dyDescent="0.25">
      <c r="A11" s="10">
        <v>11</v>
      </c>
      <c r="B11" s="9" t="s">
        <v>1</v>
      </c>
      <c r="C11" s="13">
        <v>5161</v>
      </c>
      <c r="D11" s="13">
        <v>318.57615700000002</v>
      </c>
      <c r="E11" s="13">
        <v>654.75323400000002</v>
      </c>
      <c r="F11" s="13">
        <v>444122</v>
      </c>
      <c r="G11" s="13">
        <v>19165.91</v>
      </c>
      <c r="H11" s="13">
        <v>21</v>
      </c>
      <c r="I11" s="13">
        <v>513.31400299999996</v>
      </c>
      <c r="J11" s="13">
        <v>33301</v>
      </c>
      <c r="K11" s="24">
        <v>16300</v>
      </c>
      <c r="L11" s="33">
        <f>J11+(K11*1.6)</f>
        <v>59381</v>
      </c>
      <c r="M11" s="24">
        <f t="shared" ref="M11:M24" si="0">N11*C11</f>
        <v>4216.4807450999997</v>
      </c>
      <c r="N11" s="28">
        <v>0.81698910000000002</v>
      </c>
      <c r="O11" s="15">
        <v>24.879804167384883</v>
      </c>
      <c r="P11" s="36">
        <v>758558.69668400218</v>
      </c>
    </row>
    <row r="12" spans="1:16" x14ac:dyDescent="0.25">
      <c r="A12" s="10">
        <v>15</v>
      </c>
      <c r="B12" s="9" t="s">
        <v>2</v>
      </c>
      <c r="C12" s="13">
        <v>6022</v>
      </c>
      <c r="D12" s="13">
        <v>151.14993000000001</v>
      </c>
      <c r="E12" s="13">
        <v>465.58988399999998</v>
      </c>
      <c r="F12" s="13">
        <v>201242</v>
      </c>
      <c r="G12" s="13">
        <v>24250.980000000003</v>
      </c>
      <c r="H12" s="13">
        <v>47</v>
      </c>
      <c r="I12" s="13">
        <v>196.83237099999999</v>
      </c>
      <c r="J12" s="13">
        <v>62836</v>
      </c>
      <c r="K12" s="24">
        <v>33192</v>
      </c>
      <c r="L12" s="33">
        <f>J12+(K12*1.6)</f>
        <v>115943.20000000001</v>
      </c>
      <c r="M12" s="24">
        <f t="shared" si="0"/>
        <v>5855.3947458000002</v>
      </c>
      <c r="N12" s="28">
        <v>0.97233389999999997</v>
      </c>
      <c r="O12" s="15">
        <v>31.357422604030873</v>
      </c>
      <c r="P12" s="36">
        <v>835107.48109800788</v>
      </c>
    </row>
    <row r="13" spans="1:16" x14ac:dyDescent="0.25">
      <c r="A13" s="10">
        <v>18</v>
      </c>
      <c r="B13" s="9" t="s">
        <v>3</v>
      </c>
      <c r="C13" s="13">
        <v>8116</v>
      </c>
      <c r="D13" s="13">
        <v>45.548538999999998</v>
      </c>
      <c r="E13" s="13">
        <v>446.47474899999997</v>
      </c>
      <c r="F13" s="13">
        <v>176772</v>
      </c>
      <c r="G13" s="13">
        <v>22624.34</v>
      </c>
      <c r="H13" s="13">
        <v>69</v>
      </c>
      <c r="I13" s="13">
        <v>138.572337</v>
      </c>
      <c r="J13" s="13">
        <v>81227</v>
      </c>
      <c r="K13" s="24">
        <v>0</v>
      </c>
      <c r="L13" s="33">
        <f t="shared" ref="L13:L23" si="1">J13+(K13*1.6)</f>
        <v>81227</v>
      </c>
      <c r="M13" s="24">
        <f t="shared" si="0"/>
        <v>-18787.273903999998</v>
      </c>
      <c r="N13" s="28">
        <v>-2.3148439999999999</v>
      </c>
      <c r="O13" s="15">
        <v>30.160269997513218</v>
      </c>
      <c r="P13" s="36">
        <v>909938.22078487696</v>
      </c>
    </row>
    <row r="14" spans="1:16" x14ac:dyDescent="0.25">
      <c r="A14" s="10">
        <v>31</v>
      </c>
      <c r="B14" s="9" t="s">
        <v>4</v>
      </c>
      <c r="C14" s="13">
        <v>3335</v>
      </c>
      <c r="D14" s="13">
        <v>203.885932</v>
      </c>
      <c r="E14" s="13">
        <v>212.78886900000001</v>
      </c>
      <c r="F14" s="13">
        <v>271469</v>
      </c>
      <c r="G14" s="13">
        <v>12675.150000000001</v>
      </c>
      <c r="H14" s="13">
        <v>2</v>
      </c>
      <c r="I14" s="13">
        <v>233.952112</v>
      </c>
      <c r="J14" s="13">
        <v>434</v>
      </c>
      <c r="K14" s="24">
        <v>3775</v>
      </c>
      <c r="L14" s="33">
        <f t="shared" si="1"/>
        <v>6474</v>
      </c>
      <c r="M14" s="24">
        <f t="shared" si="0"/>
        <v>-11775.13796</v>
      </c>
      <c r="N14" s="28">
        <v>-3.5307759999999999</v>
      </c>
      <c r="O14" s="15">
        <v>27.849180475086921</v>
      </c>
      <c r="P14" s="36">
        <v>402627.18264895497</v>
      </c>
    </row>
    <row r="15" spans="1:16" x14ac:dyDescent="0.25">
      <c r="A15" s="10">
        <v>32</v>
      </c>
      <c r="B15" s="9" t="s">
        <v>5</v>
      </c>
      <c r="C15" s="13">
        <v>4167</v>
      </c>
      <c r="D15" s="13">
        <v>493.80173500000001</v>
      </c>
      <c r="E15" s="13">
        <v>483.40263900000002</v>
      </c>
      <c r="F15" s="13">
        <v>662399</v>
      </c>
      <c r="G15" s="13">
        <v>19852.240000000002</v>
      </c>
      <c r="H15" s="13">
        <v>1</v>
      </c>
      <c r="I15" s="13">
        <v>345.42008600000003</v>
      </c>
      <c r="J15" s="13">
        <v>5334</v>
      </c>
      <c r="K15" s="24">
        <v>0</v>
      </c>
      <c r="L15" s="33">
        <f t="shared" si="1"/>
        <v>5334</v>
      </c>
      <c r="M15" s="24">
        <f t="shared" si="0"/>
        <v>-22311.772299</v>
      </c>
      <c r="N15" s="28">
        <v>-5.3543969999999996</v>
      </c>
      <c r="O15" s="15">
        <v>42.237583174123749</v>
      </c>
      <c r="P15" s="36">
        <v>702989.87000147789</v>
      </c>
    </row>
    <row r="16" spans="1:16" x14ac:dyDescent="0.25">
      <c r="A16" s="10">
        <v>33</v>
      </c>
      <c r="B16" s="9" t="s">
        <v>6</v>
      </c>
      <c r="C16" s="13">
        <v>3521</v>
      </c>
      <c r="D16" s="13">
        <v>138.71479299999999</v>
      </c>
      <c r="E16" s="13">
        <v>295.12829099999999</v>
      </c>
      <c r="F16" s="13">
        <v>223374</v>
      </c>
      <c r="G16" s="13">
        <v>11748.880000000001</v>
      </c>
      <c r="H16" s="13">
        <v>1</v>
      </c>
      <c r="I16" s="13">
        <v>133.04714300000001</v>
      </c>
      <c r="J16" s="13">
        <v>6797</v>
      </c>
      <c r="K16" s="24">
        <v>0</v>
      </c>
      <c r="L16" s="33">
        <f t="shared" si="1"/>
        <v>6797</v>
      </c>
      <c r="M16" s="24">
        <f t="shared" si="0"/>
        <v>-23174.204431000002</v>
      </c>
      <c r="N16" s="28">
        <v>-6.5817110000000003</v>
      </c>
      <c r="O16" s="15">
        <v>36.028483110416076</v>
      </c>
      <c r="P16" s="36">
        <v>444083.00242611393</v>
      </c>
    </row>
    <row r="17" spans="1:16" x14ac:dyDescent="0.25">
      <c r="A17" s="10">
        <v>34</v>
      </c>
      <c r="B17" s="9" t="s">
        <v>14</v>
      </c>
      <c r="C17" s="13">
        <v>13601</v>
      </c>
      <c r="D17" s="13">
        <v>204.254976</v>
      </c>
      <c r="E17" s="13">
        <v>531.91204099999993</v>
      </c>
      <c r="F17" s="13">
        <v>227801</v>
      </c>
      <c r="G17" s="13">
        <v>26696.77</v>
      </c>
      <c r="H17" s="13">
        <v>5</v>
      </c>
      <c r="I17" s="13">
        <v>298.03396400000003</v>
      </c>
      <c r="J17" s="13">
        <v>1628</v>
      </c>
      <c r="K17" s="24">
        <v>0</v>
      </c>
      <c r="L17" s="33">
        <f t="shared" si="1"/>
        <v>1628</v>
      </c>
      <c r="M17" s="24">
        <f t="shared" si="0"/>
        <v>-111501.977272</v>
      </c>
      <c r="N17" s="28">
        <v>-8.1980719999999998</v>
      </c>
      <c r="O17" s="15">
        <v>23.017058059310106</v>
      </c>
      <c r="P17" s="36">
        <v>1212362.808010719</v>
      </c>
    </row>
    <row r="18" spans="1:16" x14ac:dyDescent="0.25">
      <c r="A18" s="10">
        <v>39</v>
      </c>
      <c r="B18" s="9" t="s">
        <v>7</v>
      </c>
      <c r="C18" s="13">
        <v>2315</v>
      </c>
      <c r="D18" s="13">
        <v>244.08828800000001</v>
      </c>
      <c r="E18" s="13">
        <v>278.64005400000002</v>
      </c>
      <c r="F18" s="13">
        <v>221812</v>
      </c>
      <c r="G18" s="13">
        <v>6589.14</v>
      </c>
      <c r="H18" s="13">
        <v>0</v>
      </c>
      <c r="I18" s="13">
        <v>335.51850100000001</v>
      </c>
      <c r="J18" s="13">
        <v>4357</v>
      </c>
      <c r="K18" s="24">
        <v>0</v>
      </c>
      <c r="L18" s="33">
        <f t="shared" si="1"/>
        <v>4357</v>
      </c>
      <c r="M18" s="24">
        <f t="shared" si="0"/>
        <v>-6342.7133949999998</v>
      </c>
      <c r="N18" s="28">
        <v>-2.739833</v>
      </c>
      <c r="O18" s="15">
        <v>43.879788355353881</v>
      </c>
      <c r="P18" s="36">
        <v>381792.83639850101</v>
      </c>
    </row>
    <row r="19" spans="1:16" x14ac:dyDescent="0.25">
      <c r="A19" s="10">
        <v>40</v>
      </c>
      <c r="B19" s="9" t="s">
        <v>8</v>
      </c>
      <c r="C19" s="13">
        <v>3813</v>
      </c>
      <c r="D19" s="13">
        <v>94.315581999999992</v>
      </c>
      <c r="E19" s="13">
        <v>158.66008400000001</v>
      </c>
      <c r="F19" s="13">
        <v>139124</v>
      </c>
      <c r="G19" s="13">
        <v>10784.07</v>
      </c>
      <c r="H19" s="13">
        <v>0</v>
      </c>
      <c r="I19" s="13">
        <v>137.930744</v>
      </c>
      <c r="J19" s="13">
        <v>6235</v>
      </c>
      <c r="K19" s="24">
        <v>0</v>
      </c>
      <c r="L19" s="33">
        <f t="shared" si="1"/>
        <v>6235</v>
      </c>
      <c r="M19" s="24">
        <f t="shared" si="0"/>
        <v>-17401.704579000001</v>
      </c>
      <c r="N19" s="28">
        <v>-4.5637829999999999</v>
      </c>
      <c r="O19" s="15">
        <v>28.557477776827316</v>
      </c>
      <c r="P19" s="36">
        <v>384287.46914767503</v>
      </c>
    </row>
    <row r="20" spans="1:16" x14ac:dyDescent="0.25">
      <c r="A20" s="10">
        <v>42</v>
      </c>
      <c r="B20" s="9" t="s">
        <v>9</v>
      </c>
      <c r="C20" s="13">
        <v>7399</v>
      </c>
      <c r="D20" s="13">
        <v>190.89554200000001</v>
      </c>
      <c r="E20" s="13">
        <v>603.48782200000005</v>
      </c>
      <c r="F20" s="13">
        <v>256635</v>
      </c>
      <c r="G20" s="13">
        <v>23178.300000000003</v>
      </c>
      <c r="H20" s="13">
        <v>4</v>
      </c>
      <c r="I20" s="13">
        <v>335.968503</v>
      </c>
      <c r="J20" s="13">
        <v>16383</v>
      </c>
      <c r="K20" s="24">
        <v>2319</v>
      </c>
      <c r="L20" s="33">
        <f t="shared" si="1"/>
        <v>20093.400000000001</v>
      </c>
      <c r="M20" s="24">
        <f t="shared" si="0"/>
        <v>-12439.761124000001</v>
      </c>
      <c r="N20" s="28">
        <v>-1.681276</v>
      </c>
      <c r="O20" s="15">
        <v>24.988000963759273</v>
      </c>
      <c r="P20" s="36">
        <v>798335.74078917806</v>
      </c>
    </row>
    <row r="21" spans="1:16" x14ac:dyDescent="0.25">
      <c r="A21" s="10">
        <v>46</v>
      </c>
      <c r="B21" s="9" t="s">
        <v>10</v>
      </c>
      <c r="C21" s="13">
        <v>11069</v>
      </c>
      <c r="D21" s="13">
        <v>340.98226299999999</v>
      </c>
      <c r="E21" s="13">
        <v>1221.7876180000001</v>
      </c>
      <c r="F21" s="13">
        <v>529886</v>
      </c>
      <c r="G21" s="13">
        <v>44744.07</v>
      </c>
      <c r="H21" s="13">
        <v>55</v>
      </c>
      <c r="I21" s="13">
        <v>334.92325499999998</v>
      </c>
      <c r="J21" s="13">
        <v>182294</v>
      </c>
      <c r="K21" s="24">
        <v>24079</v>
      </c>
      <c r="L21" s="33">
        <f t="shared" si="1"/>
        <v>220820.4</v>
      </c>
      <c r="M21" s="24">
        <f t="shared" si="0"/>
        <v>-392.24329779999999</v>
      </c>
      <c r="N21" s="28">
        <v>-3.5436200000000001E-2</v>
      </c>
      <c r="O21" s="15">
        <v>31.868145664321968</v>
      </c>
      <c r="P21" s="36">
        <v>1657804.8133877765</v>
      </c>
    </row>
    <row r="22" spans="1:16" x14ac:dyDescent="0.25">
      <c r="A22" s="10">
        <v>50</v>
      </c>
      <c r="B22" s="9" t="s">
        <v>11</v>
      </c>
      <c r="C22" s="13">
        <v>12271</v>
      </c>
      <c r="D22" s="13">
        <v>161.956492</v>
      </c>
      <c r="E22" s="13">
        <v>671.96348599999999</v>
      </c>
      <c r="F22" s="13">
        <v>367367</v>
      </c>
      <c r="G22" s="13">
        <v>37304.399999999994</v>
      </c>
      <c r="H22" s="13">
        <v>24</v>
      </c>
      <c r="I22" s="13">
        <v>411.80810600000001</v>
      </c>
      <c r="J22" s="13">
        <v>23313</v>
      </c>
      <c r="K22" s="24">
        <v>10951</v>
      </c>
      <c r="L22" s="33">
        <f t="shared" si="1"/>
        <v>40834.600000000006</v>
      </c>
      <c r="M22" s="24">
        <f t="shared" si="0"/>
        <v>-53489.718485000005</v>
      </c>
      <c r="N22" s="28">
        <v>-4.3590350000000004</v>
      </c>
      <c r="O22" s="15">
        <v>26.319795729242916</v>
      </c>
      <c r="P22" s="36">
        <v>1244875.109003623</v>
      </c>
    </row>
    <row r="23" spans="1:16" x14ac:dyDescent="0.25">
      <c r="A23" s="10">
        <v>55</v>
      </c>
      <c r="B23" s="9" t="s">
        <v>12</v>
      </c>
      <c r="C23" s="13">
        <v>5965</v>
      </c>
      <c r="D23" s="13">
        <v>46.247664999999998</v>
      </c>
      <c r="E23" s="13">
        <v>291.89141899999998</v>
      </c>
      <c r="F23" s="13">
        <v>124394</v>
      </c>
      <c r="G23" s="13">
        <v>15073.11</v>
      </c>
      <c r="H23" s="13">
        <v>26</v>
      </c>
      <c r="I23" s="13">
        <v>103.95166999999999</v>
      </c>
      <c r="J23" s="13">
        <v>38772</v>
      </c>
      <c r="K23" s="24">
        <v>13087</v>
      </c>
      <c r="L23" s="33">
        <f t="shared" si="1"/>
        <v>59711.199999999997</v>
      </c>
      <c r="M23" s="24">
        <f t="shared" si="0"/>
        <v>-26963.887749999998</v>
      </c>
      <c r="N23" s="28">
        <v>-4.5203499999999996</v>
      </c>
      <c r="O23" s="15">
        <v>32.28920009670022</v>
      </c>
      <c r="P23" s="36">
        <v>674087.10273098503</v>
      </c>
    </row>
    <row r="24" spans="1:16" x14ac:dyDescent="0.25">
      <c r="A24" s="6">
        <v>56</v>
      </c>
      <c r="B24" s="4" t="s">
        <v>13</v>
      </c>
      <c r="C24" s="53">
        <v>2988</v>
      </c>
      <c r="D24" s="53">
        <v>8.0477290000000004</v>
      </c>
      <c r="E24" s="53">
        <v>133.01537999999999</v>
      </c>
      <c r="F24" s="53">
        <v>58942</v>
      </c>
      <c r="G24" s="53">
        <v>3320.38</v>
      </c>
      <c r="H24" s="53">
        <v>11</v>
      </c>
      <c r="I24" s="53">
        <v>7.531244</v>
      </c>
      <c r="J24" s="53">
        <v>7680</v>
      </c>
      <c r="K24" s="54">
        <v>0</v>
      </c>
      <c r="L24" s="55">
        <f>J24+(K24*1.6)</f>
        <v>7680</v>
      </c>
      <c r="M24" s="54">
        <f t="shared" si="0"/>
        <v>-25847.888220000001</v>
      </c>
      <c r="N24" s="29">
        <v>-8.6505650000000003</v>
      </c>
      <c r="O24" s="16">
        <v>49.353515097639523</v>
      </c>
      <c r="P24" s="56">
        <v>345974.69433127</v>
      </c>
    </row>
    <row r="25" spans="1:16" s="1" customFormat="1" ht="15.75" thickBot="1" x14ac:dyDescent="0.3">
      <c r="A25" s="17"/>
      <c r="B25" s="17" t="s">
        <v>15</v>
      </c>
      <c r="C25" s="46">
        <v>89743</v>
      </c>
      <c r="D25" s="46">
        <v>2642.4656229999996</v>
      </c>
      <c r="E25" s="46">
        <v>6449.4955699999991</v>
      </c>
      <c r="F25" s="46">
        <v>3905339</v>
      </c>
      <c r="G25" s="46">
        <v>278007.74000000005</v>
      </c>
      <c r="H25" s="46">
        <v>266</v>
      </c>
      <c r="I25" s="46">
        <v>3526.8040390000001</v>
      </c>
      <c r="J25" s="46">
        <v>470591</v>
      </c>
      <c r="K25" s="46">
        <v>103703</v>
      </c>
      <c r="L25" s="48">
        <f>SUM(L11:L24)</f>
        <v>636515.79999999993</v>
      </c>
      <c r="M25" s="47">
        <f>SUM(M11:M24)</f>
        <v>-320356.40722590004</v>
      </c>
      <c r="N25" s="51"/>
      <c r="O25" s="52"/>
      <c r="P25" s="49">
        <v>10996825.027443159</v>
      </c>
    </row>
    <row r="26" spans="1:16" x14ac:dyDescent="0.25">
      <c r="P26" s="59"/>
    </row>
  </sheetData>
  <sortState xmlns:xlrd2="http://schemas.microsoft.com/office/spreadsheetml/2017/richdata2" ref="A10:I24">
    <sortCondition ref="A10:A24"/>
  </sortState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Grunnlagsatall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Tore Rydland</dc:creator>
  <cp:lastModifiedBy>Naeem Rashid</cp:lastModifiedBy>
  <cp:lastPrinted>2024-07-03T12:42:35Z</cp:lastPrinted>
  <dcterms:created xsi:type="dcterms:W3CDTF">2023-05-25T07:28:51Z</dcterms:created>
  <dcterms:modified xsi:type="dcterms:W3CDTF">2025-08-25T10:22:51Z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2023-05-25T07:28:51Z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ccd8718b-5751-4a1d-a408-46aa5a111ae9</vt:lpwstr>
  </property>
  <property fmtid="{D5CDD505-2E9C-101B-9397-08002B2CF9AE}" pid="8" name="MSIP_Label_b7a0defb-d95a-4801-9cac-afdefc91cdbd_ContentBits">
    <vt:lpwstr>0</vt:lpwstr>
  </property>
  <property fmtid="{D5CDD505-2E9C-101B-9397-08002B2CF9AE}" pid="9" name="MSIP_Label_86eae731-f11e-4017-952e-3dce43580afc_Enabled">
    <vt:lpwstr>true</vt:lpwstr>
  </property>
  <property fmtid="{D5CDD505-2E9C-101B-9397-08002B2CF9AE}" pid="10" name="MSIP_Label_86eae731-f11e-4017-952e-3dce43580afc_SetDate">
    <vt:lpwstr>2023-06-19T12:53:53Z</vt:lpwstr>
  </property>
  <property fmtid="{D5CDD505-2E9C-101B-9397-08002B2CF9AE}" pid="11" name="MSIP_Label_86eae731-f11e-4017-952e-3dce43580afc_Method">
    <vt:lpwstr>Privileged</vt:lpwstr>
  </property>
  <property fmtid="{D5CDD505-2E9C-101B-9397-08002B2CF9AE}" pid="12" name="MSIP_Label_86eae731-f11e-4017-952e-3dce43580afc_Name">
    <vt:lpwstr>Public-new</vt:lpwstr>
  </property>
  <property fmtid="{D5CDD505-2E9C-101B-9397-08002B2CF9AE}" pid="13" name="MSIP_Label_86eae731-f11e-4017-952e-3dce43580afc_SiteId">
    <vt:lpwstr>38856954-ed55-49f7-8bdd-738ffbbfd390</vt:lpwstr>
  </property>
  <property fmtid="{D5CDD505-2E9C-101B-9397-08002B2CF9AE}" pid="14" name="MSIP_Label_86eae731-f11e-4017-952e-3dce43580afc_ActionId">
    <vt:lpwstr>2759824d-d717-48ef-8fc1-ceef3dcfc629</vt:lpwstr>
  </property>
  <property fmtid="{D5CDD505-2E9C-101B-9397-08002B2CF9AE}" pid="15" name="MSIP_Label_86eae731-f11e-4017-952e-3dce43580afc_ContentBits">
    <vt:lpwstr>0</vt:lpwstr>
  </property>
</Properties>
</file>