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19\Utbet\Løpende inntutj\"/>
    </mc:Choice>
  </mc:AlternateContent>
  <bookViews>
    <workbookView xWindow="240" yWindow="20" windowWidth="18800" windowHeight="11510"/>
  </bookViews>
  <sheets>
    <sheet name="jan-des" sheetId="10" r:id="rId1"/>
    <sheet name="jan-nov" sheetId="9" r:id="rId2"/>
    <sheet name="jan-sep" sheetId="8" r:id="rId3"/>
    <sheet name="jan-aug" sheetId="7" r:id="rId4"/>
    <sheet name="jan-jul" sheetId="6" r:id="rId5"/>
    <sheet name="jan-mai" sheetId="5" r:id="rId6"/>
    <sheet name="jan-apr" sheetId="4" r:id="rId7"/>
    <sheet name="jan-mar" sheetId="3" r:id="rId8"/>
    <sheet name="jan-feb" sheetId="2" r:id="rId9"/>
    <sheet name="jan" sheetId="1" r:id="rId10"/>
  </sheets>
  <definedNames>
    <definedName name="_xlnm.Print_Titles" localSheetId="8">'jan-feb'!$1:$6</definedName>
  </definedNames>
  <calcPr calcId="162913" concurrentCalc="0"/>
</workbook>
</file>

<file path=xl/calcChain.xml><?xml version="1.0" encoding="utf-8"?>
<calcChain xmlns="http://schemas.openxmlformats.org/spreadsheetml/2006/main">
  <c r="C28" i="10" l="1"/>
  <c r="D28" i="10"/>
  <c r="E2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8" i="10"/>
  <c r="E9" i="9"/>
  <c r="E10" i="9"/>
  <c r="E11" i="9"/>
  <c r="E12" i="9"/>
  <c r="F12" i="9"/>
  <c r="E13" i="9"/>
  <c r="E14" i="9"/>
  <c r="E15" i="9"/>
  <c r="E16" i="9"/>
  <c r="E17" i="9"/>
  <c r="E18" i="9"/>
  <c r="E19" i="9"/>
  <c r="E20" i="9"/>
  <c r="F20" i="9"/>
  <c r="E21" i="9"/>
  <c r="E22" i="9"/>
  <c r="E23" i="9"/>
  <c r="E24" i="9"/>
  <c r="E25" i="9"/>
  <c r="E26" i="9"/>
  <c r="E8" i="9"/>
  <c r="D28" i="9"/>
  <c r="C28" i="9"/>
  <c r="E28" i="9"/>
  <c r="E9" i="8"/>
  <c r="E10" i="8"/>
  <c r="F10" i="8"/>
  <c r="E11" i="8"/>
  <c r="E12" i="8"/>
  <c r="E13" i="8"/>
  <c r="E14" i="8"/>
  <c r="F14" i="8"/>
  <c r="E15" i="8"/>
  <c r="E16" i="8"/>
  <c r="E17" i="8"/>
  <c r="E18" i="8"/>
  <c r="E19" i="8"/>
  <c r="E20" i="8"/>
  <c r="F20" i="8"/>
  <c r="E21" i="8"/>
  <c r="E22" i="8"/>
  <c r="F22" i="8"/>
  <c r="E23" i="8"/>
  <c r="E24" i="8"/>
  <c r="E25" i="8"/>
  <c r="E26" i="8"/>
  <c r="E8" i="8"/>
  <c r="D28" i="8"/>
  <c r="C28" i="8"/>
  <c r="E28" i="8"/>
  <c r="F28" i="8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8" i="7"/>
  <c r="D28" i="7"/>
  <c r="C28" i="7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8" i="6"/>
  <c r="D28" i="6"/>
  <c r="C28" i="6"/>
  <c r="E28" i="6"/>
  <c r="F28" i="6"/>
  <c r="D28" i="5"/>
  <c r="C28" i="5"/>
  <c r="E2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8" i="5"/>
  <c r="C28" i="4"/>
  <c r="E28" i="4"/>
  <c r="E8" i="4"/>
  <c r="G8" i="4"/>
  <c r="D2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D28" i="3"/>
  <c r="C28" i="3"/>
  <c r="E2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8" i="3"/>
  <c r="D28" i="2"/>
  <c r="C28" i="2"/>
  <c r="E2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8" i="2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8" i="1"/>
  <c r="D28" i="1"/>
  <c r="C28" i="1"/>
  <c r="E28" i="1"/>
  <c r="F28" i="10"/>
  <c r="F26" i="10"/>
  <c r="G25" i="10"/>
  <c r="H25" i="10"/>
  <c r="G8" i="10"/>
  <c r="H8" i="10"/>
  <c r="G9" i="10"/>
  <c r="H9" i="10"/>
  <c r="G10" i="10"/>
  <c r="H10" i="10"/>
  <c r="G11" i="10"/>
  <c r="H11" i="10"/>
  <c r="G12" i="10"/>
  <c r="H12" i="10"/>
  <c r="G13" i="10"/>
  <c r="H13" i="10"/>
  <c r="G14" i="10"/>
  <c r="H14" i="10"/>
  <c r="G15" i="10"/>
  <c r="H15" i="10"/>
  <c r="G16" i="10"/>
  <c r="H16" i="10"/>
  <c r="G17" i="10"/>
  <c r="H17" i="10"/>
  <c r="G18" i="10"/>
  <c r="H18" i="10"/>
  <c r="G19" i="10"/>
  <c r="H19" i="10"/>
  <c r="G20" i="10"/>
  <c r="H20" i="10"/>
  <c r="G21" i="10"/>
  <c r="H21" i="10"/>
  <c r="G22" i="10"/>
  <c r="H22" i="10"/>
  <c r="G23" i="10"/>
  <c r="H23" i="10"/>
  <c r="G24" i="10"/>
  <c r="H24" i="10"/>
  <c r="H26" i="10"/>
  <c r="H28" i="10"/>
  <c r="F24" i="10"/>
  <c r="F20" i="10"/>
  <c r="F18" i="10"/>
  <c r="F16" i="10"/>
  <c r="F12" i="10"/>
  <c r="F10" i="10"/>
  <c r="F8" i="10"/>
  <c r="F26" i="8"/>
  <c r="F19" i="8"/>
  <c r="F11" i="8"/>
  <c r="F26" i="7"/>
  <c r="F26" i="6"/>
  <c r="F28" i="5"/>
  <c r="G26" i="5"/>
  <c r="H26" i="5"/>
  <c r="E26" i="5"/>
  <c r="F26" i="5"/>
  <c r="F28" i="3"/>
  <c r="E26" i="3"/>
  <c r="F26" i="3"/>
  <c r="E26" i="2"/>
  <c r="E26" i="1"/>
  <c r="F14" i="10"/>
  <c r="F22" i="10"/>
  <c r="F9" i="10"/>
  <c r="F11" i="10"/>
  <c r="F13" i="10"/>
  <c r="F15" i="10"/>
  <c r="F17" i="10"/>
  <c r="F19" i="10"/>
  <c r="F21" i="10"/>
  <c r="F23" i="10"/>
  <c r="F25" i="10"/>
  <c r="G12" i="8"/>
  <c r="H12" i="8"/>
  <c r="G17" i="8"/>
  <c r="H17" i="8"/>
  <c r="F12" i="8"/>
  <c r="F18" i="8"/>
  <c r="G15" i="8"/>
  <c r="H15" i="8"/>
  <c r="G25" i="8"/>
  <c r="H25" i="8"/>
  <c r="F11" i="6"/>
  <c r="F10" i="6"/>
  <c r="F15" i="6"/>
  <c r="F19" i="6"/>
  <c r="F23" i="6"/>
  <c r="F9" i="6"/>
  <c r="F13" i="6"/>
  <c r="F17" i="6"/>
  <c r="F21" i="6"/>
  <c r="F25" i="6"/>
  <c r="F14" i="6"/>
  <c r="F18" i="6"/>
  <c r="F22" i="6"/>
  <c r="F9" i="5"/>
  <c r="F17" i="5"/>
  <c r="F24" i="5"/>
  <c r="F25" i="5"/>
  <c r="F13" i="5"/>
  <c r="F21" i="5"/>
  <c r="F10" i="5"/>
  <c r="F15" i="5"/>
  <c r="G22" i="5"/>
  <c r="H22" i="5"/>
  <c r="I22" i="6"/>
  <c r="F14" i="5"/>
  <c r="F18" i="5"/>
  <c r="F22" i="5"/>
  <c r="F11" i="5"/>
  <c r="F19" i="5"/>
  <c r="F8" i="5"/>
  <c r="F12" i="5"/>
  <c r="F16" i="5"/>
  <c r="F20" i="5"/>
  <c r="F23" i="5"/>
  <c r="G14" i="5"/>
  <c r="H14" i="5"/>
  <c r="I14" i="6"/>
  <c r="G10" i="5"/>
  <c r="H10" i="5"/>
  <c r="I10" i="6"/>
  <c r="G18" i="5"/>
  <c r="H18" i="5"/>
  <c r="F11" i="4"/>
  <c r="F15" i="4"/>
  <c r="F19" i="4"/>
  <c r="F23" i="4"/>
  <c r="F10" i="4"/>
  <c r="F14" i="4"/>
  <c r="F18" i="4"/>
  <c r="F11" i="3"/>
  <c r="F10" i="3"/>
  <c r="F14" i="3"/>
  <c r="F18" i="3"/>
  <c r="F22" i="3"/>
  <c r="G26" i="10"/>
  <c r="F26" i="9"/>
  <c r="F17" i="8"/>
  <c r="F21" i="8"/>
  <c r="F25" i="8"/>
  <c r="G26" i="8"/>
  <c r="H26" i="8"/>
  <c r="I26" i="9"/>
  <c r="G16" i="8"/>
  <c r="H16" i="8"/>
  <c r="G24" i="8"/>
  <c r="H24" i="8"/>
  <c r="F8" i="6"/>
  <c r="F12" i="6"/>
  <c r="F16" i="6"/>
  <c r="F20" i="6"/>
  <c r="F24" i="6"/>
  <c r="G8" i="5"/>
  <c r="H8" i="5"/>
  <c r="I8" i="6"/>
  <c r="G12" i="5"/>
  <c r="H12" i="5"/>
  <c r="I12" i="6"/>
  <c r="G16" i="5"/>
  <c r="H16" i="5"/>
  <c r="G20" i="5"/>
  <c r="H20" i="5"/>
  <c r="I20" i="6"/>
  <c r="G24" i="5"/>
  <c r="H24" i="5"/>
  <c r="I24" i="6"/>
  <c r="G9" i="5"/>
  <c r="H9" i="5"/>
  <c r="I9" i="6"/>
  <c r="G13" i="5"/>
  <c r="H13" i="5"/>
  <c r="I13" i="6"/>
  <c r="G17" i="5"/>
  <c r="H17" i="5"/>
  <c r="I17" i="6"/>
  <c r="G21" i="5"/>
  <c r="H21" i="5"/>
  <c r="G25" i="5"/>
  <c r="H25" i="5"/>
  <c r="G11" i="5"/>
  <c r="H11" i="5"/>
  <c r="I11" i="6"/>
  <c r="G15" i="5"/>
  <c r="H15" i="5"/>
  <c r="I15" i="6"/>
  <c r="G19" i="5"/>
  <c r="H19" i="5"/>
  <c r="I19" i="6"/>
  <c r="G23" i="5"/>
  <c r="H23" i="5"/>
  <c r="I23" i="6"/>
  <c r="F22" i="4"/>
  <c r="F20" i="3"/>
  <c r="F15" i="3"/>
  <c r="F19" i="3"/>
  <c r="F23" i="3"/>
  <c r="F8" i="3"/>
  <c r="F12" i="3"/>
  <c r="F16" i="3"/>
  <c r="F24" i="3"/>
  <c r="F9" i="3"/>
  <c r="F13" i="3"/>
  <c r="F17" i="3"/>
  <c r="F21" i="3"/>
  <c r="F25" i="3"/>
  <c r="F26" i="1"/>
  <c r="G26" i="1"/>
  <c r="H26" i="1"/>
  <c r="J16" i="5"/>
  <c r="G26" i="7"/>
  <c r="H26" i="7"/>
  <c r="I26" i="8"/>
  <c r="G8" i="6"/>
  <c r="H8" i="6"/>
  <c r="G9" i="6"/>
  <c r="H9" i="6"/>
  <c r="J9" i="6"/>
  <c r="G10" i="6"/>
  <c r="H10" i="6"/>
  <c r="G11" i="6"/>
  <c r="H11" i="6"/>
  <c r="I11" i="7"/>
  <c r="G12" i="6"/>
  <c r="H12" i="6"/>
  <c r="J12" i="6"/>
  <c r="G13" i="6"/>
  <c r="H13" i="6"/>
  <c r="J13" i="6"/>
  <c r="G14" i="6"/>
  <c r="H14" i="6"/>
  <c r="G15" i="6"/>
  <c r="H15" i="6"/>
  <c r="G16" i="6"/>
  <c r="H16" i="6"/>
  <c r="G17" i="6"/>
  <c r="H17" i="6"/>
  <c r="J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J26" i="5"/>
  <c r="F28" i="4"/>
  <c r="I26" i="5"/>
  <c r="G25" i="4"/>
  <c r="H25" i="4"/>
  <c r="G24" i="4"/>
  <c r="H24" i="4"/>
  <c r="G23" i="4"/>
  <c r="H23" i="4"/>
  <c r="G22" i="4"/>
  <c r="H22" i="4"/>
  <c r="I22" i="5"/>
  <c r="J22" i="5"/>
  <c r="G21" i="4"/>
  <c r="H21" i="4"/>
  <c r="I21" i="5"/>
  <c r="G20" i="4"/>
  <c r="H20" i="4"/>
  <c r="G19" i="4"/>
  <c r="H19" i="4"/>
  <c r="I19" i="5"/>
  <c r="J19" i="5"/>
  <c r="G18" i="4"/>
  <c r="H18" i="4"/>
  <c r="I18" i="5"/>
  <c r="G17" i="4"/>
  <c r="H17" i="4"/>
  <c r="I17" i="5"/>
  <c r="G16" i="4"/>
  <c r="H16" i="4"/>
  <c r="I16" i="5"/>
  <c r="G15" i="4"/>
  <c r="H15" i="4"/>
  <c r="G14" i="4"/>
  <c r="H14" i="4"/>
  <c r="I14" i="5"/>
  <c r="J14" i="5"/>
  <c r="G13" i="4"/>
  <c r="H13" i="4"/>
  <c r="I13" i="5"/>
  <c r="J13" i="5"/>
  <c r="G12" i="4"/>
  <c r="H12" i="4"/>
  <c r="G11" i="4"/>
  <c r="H11" i="4"/>
  <c r="G10" i="4"/>
  <c r="H10" i="4"/>
  <c r="I10" i="5"/>
  <c r="J10" i="5"/>
  <c r="G9" i="4"/>
  <c r="H9" i="4"/>
  <c r="I9" i="5"/>
  <c r="H8" i="4"/>
  <c r="F8" i="4"/>
  <c r="F12" i="4"/>
  <c r="F16" i="4"/>
  <c r="F20" i="4"/>
  <c r="F24" i="4"/>
  <c r="F9" i="4"/>
  <c r="F13" i="4"/>
  <c r="F17" i="4"/>
  <c r="F21" i="4"/>
  <c r="F25" i="4"/>
  <c r="G8" i="3"/>
  <c r="H8" i="3"/>
  <c r="G9" i="3"/>
  <c r="H9" i="3"/>
  <c r="G10" i="3"/>
  <c r="H10" i="3"/>
  <c r="G11" i="3"/>
  <c r="H11" i="3"/>
  <c r="G12" i="3"/>
  <c r="H12" i="3"/>
  <c r="G13" i="3"/>
  <c r="H13" i="3"/>
  <c r="G14" i="3"/>
  <c r="H14" i="3"/>
  <c r="G15" i="3"/>
  <c r="H15" i="3"/>
  <c r="G16" i="3"/>
  <c r="H16" i="3"/>
  <c r="G17" i="3"/>
  <c r="H17" i="3"/>
  <c r="G18" i="3"/>
  <c r="H18" i="3"/>
  <c r="G19" i="3"/>
  <c r="H19" i="3"/>
  <c r="G20" i="3"/>
  <c r="H20" i="3"/>
  <c r="G21" i="3"/>
  <c r="H21" i="3"/>
  <c r="G22" i="3"/>
  <c r="H22" i="3"/>
  <c r="G23" i="3"/>
  <c r="H23" i="3"/>
  <c r="G24" i="3"/>
  <c r="H24" i="3"/>
  <c r="G25" i="3"/>
  <c r="H25" i="3"/>
  <c r="H28" i="3"/>
  <c r="G26" i="3"/>
  <c r="H26" i="3"/>
  <c r="I16" i="6"/>
  <c r="I21" i="6"/>
  <c r="I18" i="6"/>
  <c r="I26" i="6"/>
  <c r="I25" i="6"/>
  <c r="H28" i="5"/>
  <c r="J22" i="6"/>
  <c r="J18" i="6"/>
  <c r="J14" i="6"/>
  <c r="I25" i="5"/>
  <c r="H28" i="4"/>
  <c r="J25" i="6"/>
  <c r="H28" i="6"/>
  <c r="J18" i="5"/>
  <c r="J9" i="5"/>
  <c r="J21" i="5"/>
  <c r="J25" i="5"/>
  <c r="F28" i="1"/>
  <c r="F8" i="1"/>
  <c r="G19" i="1"/>
  <c r="H19" i="1"/>
  <c r="I19" i="2"/>
  <c r="F21" i="1"/>
  <c r="G23" i="1"/>
  <c r="H23" i="1"/>
  <c r="F25" i="1"/>
  <c r="F14" i="1"/>
  <c r="F13" i="1"/>
  <c r="F12" i="1"/>
  <c r="F23" i="1"/>
  <c r="G8" i="1"/>
  <c r="H8" i="1"/>
  <c r="I8" i="1"/>
  <c r="G15" i="1"/>
  <c r="H15" i="1"/>
  <c r="I15" i="2"/>
  <c r="G18" i="1"/>
  <c r="H18" i="1"/>
  <c r="I18" i="2"/>
  <c r="G25" i="1"/>
  <c r="H25" i="1"/>
  <c r="F22" i="1"/>
  <c r="F24" i="1"/>
  <c r="F19" i="1"/>
  <c r="G20" i="1"/>
  <c r="H20" i="1"/>
  <c r="I20" i="2"/>
  <c r="F9" i="1"/>
  <c r="G9" i="1"/>
  <c r="H9" i="1"/>
  <c r="I9" i="1"/>
  <c r="G16" i="1"/>
  <c r="H16" i="1"/>
  <c r="G24" i="1"/>
  <c r="H24" i="1"/>
  <c r="G13" i="1"/>
  <c r="H13" i="1"/>
  <c r="I13" i="2"/>
  <c r="F17" i="1"/>
  <c r="G17" i="1"/>
  <c r="H17" i="1"/>
  <c r="I17" i="2"/>
  <c r="F18" i="1"/>
  <c r="F16" i="1"/>
  <c r="G11" i="1"/>
  <c r="H11" i="1"/>
  <c r="I11" i="1"/>
  <c r="G12" i="1"/>
  <c r="H12" i="1"/>
  <c r="I12" i="2"/>
  <c r="G22" i="1"/>
  <c r="H22" i="1"/>
  <c r="G14" i="1"/>
  <c r="H14" i="1"/>
  <c r="I14" i="1"/>
  <c r="G21" i="1"/>
  <c r="H21" i="1"/>
  <c r="I21" i="1"/>
  <c r="G10" i="1"/>
  <c r="H10" i="1"/>
  <c r="F10" i="1"/>
  <c r="F20" i="1"/>
  <c r="F15" i="1"/>
  <c r="J26" i="10"/>
  <c r="G26" i="9"/>
  <c r="H26" i="9"/>
  <c r="I26" i="10"/>
  <c r="J17" i="5"/>
  <c r="I13" i="7"/>
  <c r="F11" i="1"/>
  <c r="J10" i="6"/>
  <c r="J21" i="6"/>
  <c r="J24" i="6"/>
  <c r="J20" i="6"/>
  <c r="J16" i="6"/>
  <c r="J8" i="6"/>
  <c r="J23" i="6"/>
  <c r="J19" i="6"/>
  <c r="J15" i="6"/>
  <c r="J11" i="6"/>
  <c r="J9" i="4"/>
  <c r="J22" i="4"/>
  <c r="J26" i="7"/>
  <c r="J26" i="6"/>
  <c r="I25" i="7"/>
  <c r="I15" i="5"/>
  <c r="J15" i="5"/>
  <c r="I11" i="5"/>
  <c r="J11" i="5"/>
  <c r="I20" i="5"/>
  <c r="J20" i="5"/>
  <c r="I23" i="5"/>
  <c r="J23" i="5"/>
  <c r="I24" i="5"/>
  <c r="J24" i="5"/>
  <c r="I12" i="5"/>
  <c r="J12" i="5"/>
  <c r="F28" i="2"/>
  <c r="G26" i="2"/>
  <c r="H26" i="2"/>
  <c r="I26" i="3"/>
  <c r="J26" i="3"/>
  <c r="G25" i="2"/>
  <c r="H25" i="2"/>
  <c r="G24" i="2"/>
  <c r="H24" i="2"/>
  <c r="G23" i="2"/>
  <c r="H23" i="2"/>
  <c r="G22" i="2"/>
  <c r="H22" i="2"/>
  <c r="I22" i="3"/>
  <c r="J22" i="3"/>
  <c r="G21" i="2"/>
  <c r="H21" i="2"/>
  <c r="I21" i="3"/>
  <c r="J21" i="3"/>
  <c r="G20" i="2"/>
  <c r="H20" i="2"/>
  <c r="J20" i="2"/>
  <c r="G19" i="2"/>
  <c r="H19" i="2"/>
  <c r="G18" i="2"/>
  <c r="H18" i="2"/>
  <c r="I18" i="3"/>
  <c r="J18" i="3"/>
  <c r="G17" i="2"/>
  <c r="H17" i="2"/>
  <c r="J17" i="2"/>
  <c r="G16" i="2"/>
  <c r="H16" i="2"/>
  <c r="G15" i="2"/>
  <c r="H15" i="2"/>
  <c r="G14" i="2"/>
  <c r="H14" i="2"/>
  <c r="I14" i="3"/>
  <c r="J14" i="3"/>
  <c r="G13" i="2"/>
  <c r="H13" i="2"/>
  <c r="I13" i="3"/>
  <c r="J13" i="3"/>
  <c r="G12" i="2"/>
  <c r="H12" i="2"/>
  <c r="G11" i="2"/>
  <c r="H11" i="2"/>
  <c r="G10" i="2"/>
  <c r="H10" i="2"/>
  <c r="I10" i="3"/>
  <c r="J10" i="3"/>
  <c r="G9" i="2"/>
  <c r="H9" i="2"/>
  <c r="I9" i="3"/>
  <c r="J9" i="3"/>
  <c r="G8" i="2"/>
  <c r="H8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I17" i="3"/>
  <c r="J17" i="3"/>
  <c r="I15" i="4"/>
  <c r="J15" i="4"/>
  <c r="I20" i="7"/>
  <c r="I15" i="7"/>
  <c r="I12" i="7"/>
  <c r="I16" i="7"/>
  <c r="I26" i="7"/>
  <c r="I19" i="7"/>
  <c r="I14" i="7"/>
  <c r="I10" i="7"/>
  <c r="J26" i="8"/>
  <c r="I24" i="7"/>
  <c r="I22" i="7"/>
  <c r="I17" i="7"/>
  <c r="I23" i="7"/>
  <c r="I21" i="7"/>
  <c r="I26" i="2"/>
  <c r="I16" i="2"/>
  <c r="I21" i="4"/>
  <c r="J21" i="4"/>
  <c r="I20" i="4"/>
  <c r="J20" i="4"/>
  <c r="I16" i="4"/>
  <c r="J16" i="4"/>
  <c r="I11" i="4"/>
  <c r="J11" i="4"/>
  <c r="I19" i="4"/>
  <c r="J19" i="4"/>
  <c r="I24" i="4"/>
  <c r="J24" i="4"/>
  <c r="I14" i="4"/>
  <c r="J14" i="4"/>
  <c r="I12" i="4"/>
  <c r="J12" i="4"/>
  <c r="I10" i="4"/>
  <c r="J10" i="4"/>
  <c r="I18" i="4"/>
  <c r="J18" i="4"/>
  <c r="I23" i="4"/>
  <c r="J23" i="4"/>
  <c r="I13" i="4"/>
  <c r="J13" i="4"/>
  <c r="I9" i="4"/>
  <c r="I17" i="4"/>
  <c r="J17" i="4"/>
  <c r="I25" i="4"/>
  <c r="J25" i="4"/>
  <c r="I22" i="4"/>
  <c r="I8" i="7"/>
  <c r="I8" i="5"/>
  <c r="J8" i="5"/>
  <c r="I18" i="1"/>
  <c r="I22" i="1"/>
  <c r="I22" i="2"/>
  <c r="I23" i="1"/>
  <c r="I23" i="2"/>
  <c r="I24" i="2"/>
  <c r="I24" i="1"/>
  <c r="I19" i="1"/>
  <c r="I12" i="1"/>
  <c r="I17" i="1"/>
  <c r="I14" i="2"/>
  <c r="I28" i="7"/>
  <c r="I28" i="6"/>
  <c r="J28" i="6"/>
  <c r="I25" i="1"/>
  <c r="H28" i="1"/>
  <c r="I28" i="2"/>
  <c r="J15" i="2"/>
  <c r="J19" i="2"/>
  <c r="J23" i="2"/>
  <c r="J23" i="10"/>
  <c r="J13" i="10"/>
  <c r="J9" i="10"/>
  <c r="I25" i="3"/>
  <c r="J25" i="3"/>
  <c r="H28" i="2"/>
  <c r="I20" i="3"/>
  <c r="J20" i="3"/>
  <c r="I20" i="1"/>
  <c r="I13" i="1"/>
  <c r="I8" i="2"/>
  <c r="J8" i="2"/>
  <c r="I15" i="1"/>
  <c r="I21" i="2"/>
  <c r="J14" i="10"/>
  <c r="J22" i="10"/>
  <c r="J19" i="10"/>
  <c r="J11" i="10"/>
  <c r="J15" i="10"/>
  <c r="J20" i="10"/>
  <c r="J26" i="9"/>
  <c r="J8" i="10"/>
  <c r="J17" i="10"/>
  <c r="J21" i="10"/>
  <c r="J16" i="10"/>
  <c r="J10" i="10"/>
  <c r="J25" i="10"/>
  <c r="J12" i="10"/>
  <c r="J24" i="10"/>
  <c r="J12" i="2"/>
  <c r="J16" i="2"/>
  <c r="J24" i="2"/>
  <c r="J13" i="2"/>
  <c r="J21" i="2"/>
  <c r="J14" i="2"/>
  <c r="J18" i="2"/>
  <c r="J22" i="2"/>
  <c r="I28" i="5"/>
  <c r="J28" i="5"/>
  <c r="I19" i="3"/>
  <c r="J19" i="3"/>
  <c r="I16" i="3"/>
  <c r="J16" i="3"/>
  <c r="I23" i="3"/>
  <c r="J23" i="3"/>
  <c r="I11" i="3"/>
  <c r="J11" i="3"/>
  <c r="I12" i="3"/>
  <c r="J12" i="3"/>
  <c r="I24" i="3"/>
  <c r="J24" i="3"/>
  <c r="I15" i="3"/>
  <c r="J15" i="3"/>
  <c r="I8" i="3"/>
  <c r="J8" i="3"/>
  <c r="J26" i="2"/>
  <c r="I9" i="2"/>
  <c r="J9" i="2"/>
  <c r="I11" i="2"/>
  <c r="J11" i="2"/>
  <c r="I25" i="2"/>
  <c r="J25" i="2"/>
  <c r="I10" i="1"/>
  <c r="I26" i="1"/>
  <c r="I10" i="2"/>
  <c r="J10" i="2"/>
  <c r="I9" i="7"/>
  <c r="I18" i="7"/>
  <c r="J18" i="10"/>
  <c r="I16" i="1"/>
  <c r="I28" i="4"/>
  <c r="J28" i="4"/>
  <c r="I8" i="4"/>
  <c r="J8" i="4"/>
  <c r="I28" i="1"/>
  <c r="J28" i="10"/>
  <c r="J28" i="2"/>
  <c r="I28" i="3"/>
  <c r="J28" i="3"/>
  <c r="F8" i="9"/>
  <c r="F28" i="9"/>
  <c r="G18" i="9"/>
  <c r="H18" i="9"/>
  <c r="G15" i="9"/>
  <c r="H15" i="9"/>
  <c r="F18" i="9"/>
  <c r="F17" i="9"/>
  <c r="F15" i="9"/>
  <c r="G17" i="9"/>
  <c r="H17" i="9"/>
  <c r="G14" i="9"/>
  <c r="H14" i="9"/>
  <c r="F19" i="9"/>
  <c r="F25" i="9"/>
  <c r="G25" i="9"/>
  <c r="H25" i="9"/>
  <c r="G22" i="9"/>
  <c r="H22" i="9"/>
  <c r="G11" i="9"/>
  <c r="H11" i="9"/>
  <c r="F11" i="9"/>
  <c r="G23" i="9"/>
  <c r="H23" i="9"/>
  <c r="F24" i="9"/>
  <c r="F22" i="9"/>
  <c r="F16" i="9"/>
  <c r="G19" i="9"/>
  <c r="H19" i="9"/>
  <c r="G16" i="9"/>
  <c r="H16" i="9"/>
  <c r="G8" i="9"/>
  <c r="H8" i="9"/>
  <c r="G24" i="9"/>
  <c r="H24" i="9"/>
  <c r="G13" i="9"/>
  <c r="H13" i="9"/>
  <c r="G12" i="9"/>
  <c r="H12" i="9"/>
  <c r="G20" i="9"/>
  <c r="H20" i="9"/>
  <c r="F23" i="9"/>
  <c r="F14" i="9"/>
  <c r="G21" i="9"/>
  <c r="H21" i="9"/>
  <c r="G10" i="9"/>
  <c r="H10" i="9"/>
  <c r="F10" i="9"/>
  <c r="F9" i="9"/>
  <c r="G9" i="9"/>
  <c r="H9" i="9"/>
  <c r="F21" i="9"/>
  <c r="F13" i="9"/>
  <c r="I12" i="9"/>
  <c r="J12" i="8"/>
  <c r="J24" i="8"/>
  <c r="I24" i="9"/>
  <c r="J16" i="8"/>
  <c r="I16" i="9"/>
  <c r="I25" i="9"/>
  <c r="J25" i="8"/>
  <c r="I15" i="9"/>
  <c r="J15" i="8"/>
  <c r="J17" i="8"/>
  <c r="I17" i="9"/>
  <c r="G18" i="8"/>
  <c r="H18" i="8"/>
  <c r="G11" i="8"/>
  <c r="H11" i="8"/>
  <c r="F16" i="8"/>
  <c r="G20" i="8"/>
  <c r="H20" i="8"/>
  <c r="H28" i="8"/>
  <c r="F13" i="8"/>
  <c r="F23" i="8"/>
  <c r="G8" i="8"/>
  <c r="H8" i="8"/>
  <c r="G13" i="8"/>
  <c r="H13" i="8"/>
  <c r="F8" i="8"/>
  <c r="F9" i="8"/>
  <c r="G19" i="8"/>
  <c r="H19" i="8"/>
  <c r="F24" i="8"/>
  <c r="G22" i="8"/>
  <c r="H22" i="8"/>
  <c r="G14" i="8"/>
  <c r="H14" i="8"/>
  <c r="G9" i="8"/>
  <c r="H9" i="8"/>
  <c r="G23" i="8"/>
  <c r="H23" i="8"/>
  <c r="F15" i="8"/>
  <c r="G21" i="8"/>
  <c r="H21" i="8"/>
  <c r="G10" i="8"/>
  <c r="H10" i="8"/>
  <c r="E28" i="7"/>
  <c r="J13" i="9"/>
  <c r="I13" i="10"/>
  <c r="I8" i="10"/>
  <c r="J8" i="9"/>
  <c r="J11" i="9"/>
  <c r="I11" i="10"/>
  <c r="J17" i="9"/>
  <c r="I17" i="10"/>
  <c r="J22" i="9"/>
  <c r="I22" i="10"/>
  <c r="I19" i="10"/>
  <c r="J19" i="9"/>
  <c r="J25" i="9"/>
  <c r="I25" i="10"/>
  <c r="H28" i="9"/>
  <c r="J15" i="9"/>
  <c r="I15" i="10"/>
  <c r="I10" i="10"/>
  <c r="J10" i="9"/>
  <c r="I18" i="10"/>
  <c r="J18" i="9"/>
  <c r="J24" i="9"/>
  <c r="I24" i="10"/>
  <c r="I21" i="10"/>
  <c r="J21" i="9"/>
  <c r="J20" i="9"/>
  <c r="I20" i="10"/>
  <c r="J23" i="9"/>
  <c r="I23" i="10"/>
  <c r="I16" i="10"/>
  <c r="J16" i="9"/>
  <c r="J9" i="9"/>
  <c r="I9" i="10"/>
  <c r="J12" i="9"/>
  <c r="I12" i="10"/>
  <c r="I14" i="10"/>
  <c r="J14" i="9"/>
  <c r="I28" i="9"/>
  <c r="J28" i="8"/>
  <c r="J22" i="8"/>
  <c r="I22" i="9"/>
  <c r="I10" i="9"/>
  <c r="J10" i="8"/>
  <c r="J19" i="8"/>
  <c r="I19" i="9"/>
  <c r="I21" i="9"/>
  <c r="J21" i="8"/>
  <c r="I11" i="9"/>
  <c r="J11" i="8"/>
  <c r="J23" i="8"/>
  <c r="I23" i="9"/>
  <c r="I9" i="9"/>
  <c r="J9" i="8"/>
  <c r="J20" i="8"/>
  <c r="I20" i="9"/>
  <c r="I18" i="9"/>
  <c r="J18" i="8"/>
  <c r="J13" i="8"/>
  <c r="I13" i="9"/>
  <c r="J8" i="8"/>
  <c r="I8" i="9"/>
  <c r="J14" i="8"/>
  <c r="I14" i="9"/>
  <c r="F28" i="7"/>
  <c r="F22" i="7"/>
  <c r="F9" i="7"/>
  <c r="G10" i="7"/>
  <c r="H10" i="7"/>
  <c r="G14" i="7"/>
  <c r="H14" i="7"/>
  <c r="G18" i="7"/>
  <c r="H18" i="7"/>
  <c r="G22" i="7"/>
  <c r="H22" i="7"/>
  <c r="G9" i="7"/>
  <c r="H9" i="7"/>
  <c r="F15" i="7"/>
  <c r="F14" i="7"/>
  <c r="F17" i="7"/>
  <c r="G11" i="7"/>
  <c r="H11" i="7"/>
  <c r="G15" i="7"/>
  <c r="H15" i="7"/>
  <c r="G19" i="7"/>
  <c r="H19" i="7"/>
  <c r="G23" i="7"/>
  <c r="H23" i="7"/>
  <c r="G13" i="7"/>
  <c r="H13" i="7"/>
  <c r="G17" i="7"/>
  <c r="H17" i="7"/>
  <c r="F23" i="7"/>
  <c r="F8" i="7"/>
  <c r="F25" i="7"/>
  <c r="G8" i="7"/>
  <c r="H8" i="7"/>
  <c r="G12" i="7"/>
  <c r="H12" i="7"/>
  <c r="G16" i="7"/>
  <c r="H16" i="7"/>
  <c r="G20" i="7"/>
  <c r="H20" i="7"/>
  <c r="G24" i="7"/>
  <c r="H24" i="7"/>
  <c r="G25" i="7"/>
  <c r="H25" i="7"/>
  <c r="F10" i="7"/>
  <c r="F12" i="7"/>
  <c r="F20" i="7"/>
  <c r="F18" i="7"/>
  <c r="G21" i="7"/>
  <c r="H21" i="7"/>
  <c r="F16" i="7"/>
  <c r="F11" i="7"/>
  <c r="F21" i="7"/>
  <c r="F24" i="7"/>
  <c r="F19" i="7"/>
  <c r="F13" i="7"/>
  <c r="J28" i="9"/>
  <c r="I28" i="10"/>
  <c r="I12" i="8"/>
  <c r="J12" i="7"/>
  <c r="I19" i="8"/>
  <c r="J19" i="7"/>
  <c r="I18" i="8"/>
  <c r="J18" i="7"/>
  <c r="I17" i="8"/>
  <c r="J17" i="7"/>
  <c r="J13" i="7"/>
  <c r="I13" i="8"/>
  <c r="I21" i="8"/>
  <c r="J21" i="7"/>
  <c r="J23" i="7"/>
  <c r="I23" i="8"/>
  <c r="J15" i="7"/>
  <c r="I15" i="8"/>
  <c r="I10" i="8"/>
  <c r="J10" i="7"/>
  <c r="J24" i="7"/>
  <c r="I24" i="8"/>
  <c r="J20" i="7"/>
  <c r="I20" i="8"/>
  <c r="I9" i="8"/>
  <c r="J9" i="7"/>
  <c r="J16" i="7"/>
  <c r="I16" i="8"/>
  <c r="I22" i="8"/>
  <c r="J22" i="7"/>
  <c r="I8" i="8"/>
  <c r="J8" i="7"/>
  <c r="I14" i="8"/>
  <c r="J14" i="7"/>
  <c r="J11" i="7"/>
  <c r="I11" i="8"/>
  <c r="J25" i="7"/>
  <c r="H28" i="7"/>
  <c r="I25" i="8"/>
  <c r="I28" i="8"/>
  <c r="J28" i="7"/>
</calcChain>
</file>

<file path=xl/sharedStrings.xml><?xml version="1.0" encoding="utf-8"?>
<sst xmlns="http://schemas.openxmlformats.org/spreadsheetml/2006/main" count="388" uniqueCount="98">
  <si>
    <t>Fnr</t>
  </si>
  <si>
    <t>Fylkeskommune</t>
  </si>
  <si>
    <t>Skatt jan</t>
  </si>
  <si>
    <t>Innbyggere</t>
  </si>
  <si>
    <t>lands-</t>
  </si>
  <si>
    <t>gjennomsnitt</t>
  </si>
  <si>
    <t>jan</t>
  </si>
  <si>
    <t>Hele landet</t>
  </si>
  <si>
    <t>Skatt jan-feb</t>
  </si>
  <si>
    <t>jan-feb</t>
  </si>
  <si>
    <t>feb</t>
  </si>
  <si>
    <t>Skatt jan-mar</t>
  </si>
  <si>
    <t>jan-mar</t>
  </si>
  <si>
    <t>Skatt jan-apr</t>
  </si>
  <si>
    <t>jan-apr</t>
  </si>
  <si>
    <t>Skatt jan-mai</t>
  </si>
  <si>
    <t>jan-mai</t>
  </si>
  <si>
    <t>mai</t>
  </si>
  <si>
    <t>Symmetrisk inntektsutjevning (87,5 pst.)</t>
  </si>
  <si>
    <t>Kr pr. innb.</t>
  </si>
  <si>
    <t>Prosent av</t>
  </si>
  <si>
    <t>Totalt</t>
  </si>
  <si>
    <t>mar</t>
  </si>
  <si>
    <t>apr</t>
  </si>
  <si>
    <t>Skatt jan-jul</t>
  </si>
  <si>
    <t>jan-jul</t>
  </si>
  <si>
    <t>Skatt jan-aug</t>
  </si>
  <si>
    <t>jan-aug</t>
  </si>
  <si>
    <t>aug</t>
  </si>
  <si>
    <t>Skatt jan-sep</t>
  </si>
  <si>
    <t>jan-sep</t>
  </si>
  <si>
    <t>sep</t>
  </si>
  <si>
    <t>Skatt jan-nov</t>
  </si>
  <si>
    <t>jan-nov</t>
  </si>
  <si>
    <t>okt-nov</t>
  </si>
  <si>
    <t>jun-jul</t>
  </si>
  <si>
    <t>Skatt jan-des</t>
  </si>
  <si>
    <t>jan-des</t>
  </si>
  <si>
    <t>des</t>
  </si>
  <si>
    <t>Innt.utj. tilsk.</t>
  </si>
  <si>
    <t>Innt.utj.</t>
  </si>
  <si>
    <t xml:space="preserve">Østfold </t>
  </si>
  <si>
    <t xml:space="preserve">Akershus </t>
  </si>
  <si>
    <t xml:space="preserve">Oslo </t>
  </si>
  <si>
    <t xml:space="preserve">Hedmark </t>
  </si>
  <si>
    <t xml:space="preserve">Oppland </t>
  </si>
  <si>
    <t xml:space="preserve">Buskerud </t>
  </si>
  <si>
    <t xml:space="preserve">Vestfold </t>
  </si>
  <si>
    <t xml:space="preserve">Telemark </t>
  </si>
  <si>
    <t xml:space="preserve">Aust-Agder </t>
  </si>
  <si>
    <t xml:space="preserve">Vest-Agder </t>
  </si>
  <si>
    <t xml:space="preserve">Rogaland </t>
  </si>
  <si>
    <t xml:space="preserve">Hordaland </t>
  </si>
  <si>
    <t xml:space="preserve">Sogn og Fjordane </t>
  </si>
  <si>
    <t xml:space="preserve">Møre og Romsdal </t>
  </si>
  <si>
    <t xml:space="preserve">Nordland </t>
  </si>
  <si>
    <t xml:space="preserve">Troms </t>
  </si>
  <si>
    <t xml:space="preserve">Finnmark </t>
  </si>
  <si>
    <t xml:space="preserve">Trøndelag </t>
  </si>
  <si>
    <t>Beregninger av skatt og inntektsutjevning for fylkeskommunene, januar-desember 2019</t>
  </si>
  <si>
    <t>Skatt jan-des 2019</t>
  </si>
  <si>
    <t>pr. 1.1.19</t>
  </si>
  <si>
    <t>Beregninger av skatt og inntektsutjevning for fylkeskommunene, januar-november 2019</t>
  </si>
  <si>
    <t>Skatt jan-nov 2019</t>
  </si>
  <si>
    <t>Beregninger av skatt og inntektsutjevning for fylkeskommunene, januar-september 2019</t>
  </si>
  <si>
    <t>Skatt jan-sep 2019</t>
  </si>
  <si>
    <t>Beregninger av skatt og inntektsutjevning for fylkeskommunene, januar-august 2019</t>
  </si>
  <si>
    <t>Skatt jan-aug 2019</t>
  </si>
  <si>
    <t>Beregninger av skatt og inntektsutjevning for fylkeskommunene, januar-juli 2019</t>
  </si>
  <si>
    <t>Skatt jan-jul 2019</t>
  </si>
  <si>
    <t>Beregninger av skatt og inntektsutjevning for fylkeskommunene, januar-mai 2019</t>
  </si>
  <si>
    <t>Skatt jan-mai 2019</t>
  </si>
  <si>
    <t>Beregninger av skatt og inntektsutjevning for fylkeskommunene, januar-april 2019</t>
  </si>
  <si>
    <t>Skatt jan-apr 2019</t>
  </si>
  <si>
    <t>Beregninger av skatt og inntektsutjevning for fylkeskommunene, januar-mars 2019</t>
  </si>
  <si>
    <t>Skatt jan-mar 2019</t>
  </si>
  <si>
    <t>Beregninger av skatt og inntektsutjevning for fylkeskommunene, januar-februar 2019</t>
  </si>
  <si>
    <t>Skatt jan-feb 2019</t>
  </si>
  <si>
    <t>Beregninger av skatt og inntektsutjevning for fylkeskommunene, januar 2019</t>
  </si>
  <si>
    <t>Skatt jan 2019</t>
  </si>
  <si>
    <t>Østfold</t>
  </si>
  <si>
    <t>Akershus</t>
  </si>
  <si>
    <t>Oslo</t>
  </si>
  <si>
    <t>Hedmark</t>
  </si>
  <si>
    <t>Oppland</t>
  </si>
  <si>
    <t>Buskerud</t>
  </si>
  <si>
    <t>Vestfold</t>
  </si>
  <si>
    <t>Telemark</t>
  </si>
  <si>
    <t>Aust-Agder</t>
  </si>
  <si>
    <t>Vest-Agder</t>
  </si>
  <si>
    <t>Rogaland</t>
  </si>
  <si>
    <t>Hordaland</t>
  </si>
  <si>
    <t>Sogn og Fjordane</t>
  </si>
  <si>
    <t>Møre og Romsdal</t>
  </si>
  <si>
    <t>Nordland</t>
  </si>
  <si>
    <t>Troms Romsa</t>
  </si>
  <si>
    <t>Finnmark Finnmárku</t>
  </si>
  <si>
    <t>Trøndelag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</si>
</sst>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 * #,##0.00_ ;_ * \-#,##0.00_ ;_ * &quot;-&quot;??_ ;_ @_ "/>
    <numFmt numFmtId="164" formatCode="00"/>
    <numFmt numFmtId="165" formatCode="_(* #,##0.00_);_(* \(#,##0.00\);_(* &quot;-&quot;??_);_(@_)"/>
    <numFmt numFmtId="166" formatCode="_ * #,##0_ ;_ * \-#,##0_ ;_ * &quot;-&quot;??_ ;_ @_ "/>
    <numFmt numFmtId="167" formatCode="0.0\ %"/>
    <numFmt numFmtId="168" formatCode="0000"/>
    <numFmt numFmtId="169" formatCode="_ * #,##0.0_ ;_ * \-#,##0.0_ ;_ * &quot;-&quot;??_ ;_ @_ "/>
    <numFmt numFmtId="170" formatCode="#,##0_ ;\-#,##0\ "/>
  </numFmts>
  <fonts count="9" x14ac:knownFonts="1">
    <font>
      <sz val="11"/>
      <color theme="1"/>
      <name val="Calibri"/>
      <family val="2"/>
      <scheme val="minor"/>
    </font>
    <font>
      <sz val="10"/>
      <name val="Tms Rmn"/>
    </font>
    <font>
      <i/>
      <sz val="9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theme="0" tint="-0.14996795556505021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52">
    <xf numFmtId="0" fontId="0" fillId="0" borderId="0" xfId="0"/>
    <xf numFmtId="0" fontId="5" fillId="2" borderId="1" xfId="0" applyFont="1" applyFill="1" applyBorder="1"/>
    <xf numFmtId="0" fontId="5" fillId="2" borderId="2" xfId="0" applyFont="1" applyFill="1" applyBorder="1"/>
    <xf numFmtId="0" fontId="5" fillId="0" borderId="0" xfId="0" applyFont="1"/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/>
    <xf numFmtId="0" fontId="5" fillId="3" borderId="5" xfId="0" applyFont="1" applyFill="1" applyBorder="1" applyAlignment="1">
      <alignment horizontal="center"/>
    </xf>
    <xf numFmtId="0" fontId="5" fillId="0" borderId="0" xfId="4" applyFont="1" applyBorder="1" applyAlignment="1"/>
    <xf numFmtId="0" fontId="6" fillId="0" borderId="0" xfId="4" applyFont="1" applyBorder="1" applyAlignment="1">
      <alignment horizontal="right"/>
    </xf>
    <xf numFmtId="0" fontId="5" fillId="0" borderId="0" xfId="4" applyFont="1"/>
    <xf numFmtId="164" fontId="5" fillId="0" borderId="0" xfId="5" applyNumberFormat="1" applyFont="1" applyAlignment="1">
      <alignment horizontal="left"/>
    </xf>
    <xf numFmtId="3" fontId="5" fillId="0" borderId="0" xfId="5" applyNumberFormat="1" applyFont="1"/>
    <xf numFmtId="3" fontId="5" fillId="0" borderId="0" xfId="0" applyNumberFormat="1" applyFont="1" applyBorder="1"/>
    <xf numFmtId="166" fontId="5" fillId="0" borderId="0" xfId="8" applyNumberFormat="1" applyFont="1"/>
    <xf numFmtId="167" fontId="5" fillId="0" borderId="0" xfId="6" applyNumberFormat="1" applyFont="1"/>
    <xf numFmtId="0" fontId="5" fillId="0" borderId="0" xfId="5" applyFont="1"/>
    <xf numFmtId="168" fontId="5" fillId="0" borderId="0" xfId="4" applyNumberFormat="1" applyFont="1" applyBorder="1"/>
    <xf numFmtId="0" fontId="5" fillId="0" borderId="0" xfId="4" applyFont="1" applyBorder="1"/>
    <xf numFmtId="169" fontId="5" fillId="0" borderId="0" xfId="8" applyNumberFormat="1" applyFont="1"/>
    <xf numFmtId="0" fontId="7" fillId="0" borderId="6" xfId="4" applyFont="1" applyBorder="1"/>
    <xf numFmtId="3" fontId="5" fillId="0" borderId="6" xfId="8" applyNumberFormat="1" applyFont="1" applyBorder="1" applyAlignment="1">
      <alignment horizontal="right"/>
    </xf>
    <xf numFmtId="167" fontId="5" fillId="0" borderId="6" xfId="8" applyNumberFormat="1" applyFont="1" applyBorder="1"/>
    <xf numFmtId="165" fontId="5" fillId="0" borderId="0" xfId="0" applyNumberFormat="1" applyFont="1"/>
    <xf numFmtId="3" fontId="5" fillId="0" borderId="0" xfId="0" applyNumberFormat="1" applyFont="1"/>
    <xf numFmtId="0" fontId="0" fillId="2" borderId="7" xfId="0" applyFill="1" applyBorder="1"/>
    <xf numFmtId="0" fontId="0" fillId="2" borderId="8" xfId="0" applyFill="1" applyBorder="1"/>
    <xf numFmtId="0" fontId="5" fillId="4" borderId="3" xfId="0" applyFont="1" applyFill="1" applyBorder="1"/>
    <xf numFmtId="0" fontId="5" fillId="4" borderId="9" xfId="0" applyFont="1" applyFill="1" applyBorder="1"/>
    <xf numFmtId="0" fontId="8" fillId="4" borderId="10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170" fontId="5" fillId="0" borderId="6" xfId="8" applyNumberFormat="1" applyFont="1" applyBorder="1" applyAlignment="1">
      <alignment horizontal="right"/>
    </xf>
    <xf numFmtId="0" fontId="5" fillId="3" borderId="11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170" fontId="5" fillId="0" borderId="0" xfId="8" applyNumberFormat="1" applyFont="1"/>
    <xf numFmtId="170" fontId="5" fillId="0" borderId="6" xfId="8" applyNumberFormat="1" applyFont="1" applyBorder="1"/>
    <xf numFmtId="170" fontId="5" fillId="0" borderId="0" xfId="8" applyNumberFormat="1" applyFont="1" applyBorder="1"/>
    <xf numFmtId="167" fontId="5" fillId="0" borderId="0" xfId="8" applyNumberFormat="1" applyFont="1"/>
    <xf numFmtId="3" fontId="5" fillId="0" borderId="0" xfId="0" applyNumberFormat="1" applyFont="1" applyAlignment="1">
      <alignment horizontal="right"/>
    </xf>
    <xf numFmtId="0" fontId="8" fillId="4" borderId="5" xfId="0" applyFont="1" applyFill="1" applyBorder="1" applyAlignment="1">
      <alignment horizontal="center"/>
    </xf>
    <xf numFmtId="0" fontId="6" fillId="5" borderId="12" xfId="4" applyFont="1" applyFill="1" applyBorder="1" applyAlignment="1">
      <alignment horizontal="center"/>
    </xf>
    <xf numFmtId="0" fontId="2" fillId="5" borderId="12" xfId="4" applyFont="1" applyFill="1" applyBorder="1" applyAlignment="1">
      <alignment horizontal="center"/>
    </xf>
    <xf numFmtId="0" fontId="0" fillId="2" borderId="12" xfId="0" applyFill="1" applyBorder="1"/>
    <xf numFmtId="170" fontId="5" fillId="0" borderId="0" xfId="8" applyNumberFormat="1" applyFont="1" applyFill="1" applyBorder="1"/>
    <xf numFmtId="0" fontId="7" fillId="2" borderId="11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</cellXfs>
  <cellStyles count="10">
    <cellStyle name="Komma" xfId="8" builtinId="3"/>
    <cellStyle name="Komma 2" xfId="1"/>
    <cellStyle name="Normal" xfId="0" builtinId="0"/>
    <cellStyle name="Normal 2" xfId="2"/>
    <cellStyle name="Normal 3" xfId="3"/>
    <cellStyle name="Normal_innutj" xfId="4"/>
    <cellStyle name="Normal_TABELL1" xfId="5"/>
    <cellStyle name="Prosent" xfId="6" builtinId="5"/>
    <cellStyle name="Prosent 2" xfId="7"/>
    <cellStyle name="Tusenskille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topLeftCell="A3" workbookViewId="0">
      <selection activeCell="D18" sqref="D18"/>
    </sheetView>
  </sheetViews>
  <sheetFormatPr baseColWidth="10" defaultColWidth="20.1796875" defaultRowHeight="13" x14ac:dyDescent="0.3"/>
  <cols>
    <col min="1" max="1" width="3.7265625" style="3" customWidth="1"/>
    <col min="2" max="2" width="16.7265625" style="3" bestFit="1" customWidth="1"/>
    <col min="3" max="8" width="16.1796875" style="3" customWidth="1"/>
    <col min="9" max="9" width="12.81640625" style="3" customWidth="1"/>
    <col min="10" max="226" width="11.453125" style="3" customWidth="1"/>
    <col min="227" max="227" width="3.453125" style="3" customWidth="1"/>
    <col min="228" max="16384" width="20.1796875" style="3"/>
  </cols>
  <sheetData>
    <row r="1" spans="1:10" ht="26.25" customHeight="1" x14ac:dyDescent="0.35">
      <c r="A1" s="1"/>
      <c r="B1" s="2"/>
      <c r="C1" s="44" t="s">
        <v>59</v>
      </c>
      <c r="D1" s="45"/>
      <c r="E1" s="45"/>
      <c r="F1" s="45"/>
      <c r="G1" s="45"/>
      <c r="H1" s="46"/>
      <c r="I1" s="25"/>
      <c r="J1" s="26"/>
    </row>
    <row r="2" spans="1:10" x14ac:dyDescent="0.3">
      <c r="A2" s="47" t="s">
        <v>0</v>
      </c>
      <c r="B2" s="47" t="s">
        <v>1</v>
      </c>
      <c r="C2" s="4" t="s">
        <v>36</v>
      </c>
      <c r="D2" s="4" t="s">
        <v>3</v>
      </c>
      <c r="E2" s="50" t="s">
        <v>60</v>
      </c>
      <c r="F2" s="51"/>
      <c r="G2" s="32" t="s">
        <v>18</v>
      </c>
      <c r="H2" s="33"/>
      <c r="I2" s="27"/>
      <c r="J2" s="28"/>
    </row>
    <row r="3" spans="1:10" x14ac:dyDescent="0.3">
      <c r="A3" s="48"/>
      <c r="B3" s="48"/>
      <c r="C3" s="5">
        <v>2019</v>
      </c>
      <c r="D3" s="5" t="s">
        <v>61</v>
      </c>
      <c r="E3" s="5"/>
      <c r="F3" s="4" t="s">
        <v>20</v>
      </c>
      <c r="G3" s="4"/>
      <c r="H3" s="4"/>
      <c r="I3" s="29"/>
      <c r="J3" s="30"/>
    </row>
    <row r="4" spans="1:10" x14ac:dyDescent="0.3">
      <c r="A4" s="48"/>
      <c r="B4" s="48"/>
      <c r="C4" s="5"/>
      <c r="D4" s="5"/>
      <c r="E4" s="5" t="s">
        <v>19</v>
      </c>
      <c r="F4" s="5" t="s">
        <v>4</v>
      </c>
      <c r="G4" s="5" t="s">
        <v>19</v>
      </c>
      <c r="H4" s="5" t="s">
        <v>21</v>
      </c>
      <c r="I4" s="29" t="s">
        <v>40</v>
      </c>
      <c r="J4" s="30" t="s">
        <v>39</v>
      </c>
    </row>
    <row r="5" spans="1:10" x14ac:dyDescent="0.3">
      <c r="A5" s="49"/>
      <c r="B5" s="49"/>
      <c r="C5" s="6"/>
      <c r="D5" s="6"/>
      <c r="E5" s="7"/>
      <c r="F5" s="7" t="s">
        <v>5</v>
      </c>
      <c r="G5" s="7" t="s">
        <v>37</v>
      </c>
      <c r="H5" s="7" t="s">
        <v>37</v>
      </c>
      <c r="I5" s="29" t="s">
        <v>33</v>
      </c>
      <c r="J5" s="30" t="s">
        <v>38</v>
      </c>
    </row>
    <row r="6" spans="1:10" x14ac:dyDescent="0.3">
      <c r="A6" s="40"/>
      <c r="B6" s="40"/>
      <c r="C6" s="40">
        <v>1</v>
      </c>
      <c r="D6" s="40">
        <v>2</v>
      </c>
      <c r="E6" s="40">
        <v>3</v>
      </c>
      <c r="F6" s="40">
        <v>4</v>
      </c>
      <c r="G6" s="40">
        <v>5</v>
      </c>
      <c r="H6" s="40">
        <v>6</v>
      </c>
      <c r="I6" s="41">
        <v>7</v>
      </c>
      <c r="J6" s="41">
        <v>8</v>
      </c>
    </row>
    <row r="7" spans="1:10" x14ac:dyDescent="0.3">
      <c r="A7" s="8"/>
      <c r="B7" s="9"/>
      <c r="C7" s="10"/>
      <c r="D7" s="10"/>
      <c r="E7" s="10"/>
      <c r="F7" s="10"/>
      <c r="G7" s="10"/>
      <c r="H7" s="10"/>
    </row>
    <row r="8" spans="1:10" x14ac:dyDescent="0.3">
      <c r="A8" s="11">
        <v>1</v>
      </c>
      <c r="B8" s="12" t="s">
        <v>41</v>
      </c>
      <c r="C8" s="13">
        <v>1691479905</v>
      </c>
      <c r="D8" s="36">
        <v>297520</v>
      </c>
      <c r="E8" s="34">
        <f>IF(ISNUMBER(C8),C8/D8,"")</f>
        <v>5685.2645368378599</v>
      </c>
      <c r="F8" s="15">
        <f>IF(ISNUMBER(C8),E8/E$28,"")</f>
        <v>0.86200655697774398</v>
      </c>
      <c r="G8" s="34">
        <f>IF(ISNUMBER(C8),($E$28-E8)*0.875,"")</f>
        <v>796.3548175852078</v>
      </c>
      <c r="H8" s="34">
        <f>IF(ISNUMBER(C8),G8*D8,"")</f>
        <v>236931485.32795101</v>
      </c>
      <c r="I8" s="38">
        <f>'jan-nov'!H8</f>
        <v>233038792.50257832</v>
      </c>
      <c r="J8" s="38">
        <f>IF(ISNUMBER(C8),H8-I8,"")</f>
        <v>3892692.8253726959</v>
      </c>
    </row>
    <row r="9" spans="1:10" x14ac:dyDescent="0.3">
      <c r="A9" s="11">
        <v>2</v>
      </c>
      <c r="B9" s="12" t="s">
        <v>42</v>
      </c>
      <c r="C9" s="13">
        <v>4838310146</v>
      </c>
      <c r="D9" s="36">
        <v>624055</v>
      </c>
      <c r="E9" s="34">
        <f t="shared" ref="E9:E26" si="0">IF(ISNUMBER(C9),C9/D9,"")</f>
        <v>7753.0187980226101</v>
      </c>
      <c r="F9" s="15">
        <f t="shared" ref="F9:F25" si="1">IF(ISNUMBER(C9),E9/E$28,"")</f>
        <v>1.1755219122986249</v>
      </c>
      <c r="G9" s="34">
        <f t="shared" ref="G9:G26" si="2">IF(ISNUMBER(C9),($E$28-E9)*0.875,"")</f>
        <v>-1012.9301609514487</v>
      </c>
      <c r="H9" s="34">
        <f t="shared" ref="H9:H26" si="3">IF(ISNUMBER(C9),G9*D9,"")</f>
        <v>-632124131.59255636</v>
      </c>
      <c r="I9" s="38">
        <f>'jan-nov'!H9</f>
        <v>-621975754.295349</v>
      </c>
      <c r="J9" s="38">
        <f t="shared" ref="J9:J26" si="4">IF(ISNUMBER(C9),H9-I9,"")</f>
        <v>-10148377.297207355</v>
      </c>
    </row>
    <row r="10" spans="1:10" x14ac:dyDescent="0.3">
      <c r="A10" s="11">
        <v>3</v>
      </c>
      <c r="B10" s="16" t="s">
        <v>43</v>
      </c>
      <c r="C10" s="13">
        <v>5713233937</v>
      </c>
      <c r="D10" s="36">
        <v>681071</v>
      </c>
      <c r="E10" s="34">
        <f t="shared" si="0"/>
        <v>8388.6025641966844</v>
      </c>
      <c r="F10" s="15">
        <f t="shared" si="1"/>
        <v>1.2718898773072314</v>
      </c>
      <c r="G10" s="34">
        <f t="shared" si="2"/>
        <v>-1569.0659563537638</v>
      </c>
      <c r="H10" s="34">
        <f t="shared" si="3"/>
        <v>-1068645319.9598143</v>
      </c>
      <c r="I10" s="38">
        <f>'jan-nov'!H10</f>
        <v>-1030751736.7553486</v>
      </c>
      <c r="J10" s="38">
        <f t="shared" si="4"/>
        <v>-37893583.204465747</v>
      </c>
    </row>
    <row r="11" spans="1:10" x14ac:dyDescent="0.3">
      <c r="A11" s="11">
        <v>4</v>
      </c>
      <c r="B11" s="16" t="s">
        <v>44</v>
      </c>
      <c r="C11" s="13">
        <v>1070235687</v>
      </c>
      <c r="D11" s="36">
        <v>197406</v>
      </c>
      <c r="E11" s="34">
        <f t="shared" si="0"/>
        <v>5421.495228108568</v>
      </c>
      <c r="F11" s="15">
        <f t="shared" si="1"/>
        <v>0.82201354131754401</v>
      </c>
      <c r="G11" s="34">
        <f t="shared" si="2"/>
        <v>1027.1529627233381</v>
      </c>
      <c r="H11" s="34">
        <f t="shared" si="3"/>
        <v>202766157.75936326</v>
      </c>
      <c r="I11" s="38">
        <f>'jan-nov'!H11</f>
        <v>199399384.83248344</v>
      </c>
      <c r="J11" s="38">
        <f t="shared" si="4"/>
        <v>3366772.9268798232</v>
      </c>
    </row>
    <row r="12" spans="1:10" x14ac:dyDescent="0.3">
      <c r="A12" s="11">
        <v>5</v>
      </c>
      <c r="B12" s="16" t="s">
        <v>45</v>
      </c>
      <c r="C12" s="13">
        <v>1067155184</v>
      </c>
      <c r="D12" s="36">
        <v>189545</v>
      </c>
      <c r="E12" s="34">
        <f t="shared" si="0"/>
        <v>5630.0888126830041</v>
      </c>
      <c r="F12" s="15">
        <f t="shared" si="1"/>
        <v>0.85364074819271696</v>
      </c>
      <c r="G12" s="34">
        <f t="shared" si="2"/>
        <v>844.63357622070657</v>
      </c>
      <c r="H12" s="34">
        <f t="shared" si="3"/>
        <v>160096071.20475382</v>
      </c>
      <c r="I12" s="38">
        <f>'jan-nov'!H12</f>
        <v>157274011.34357339</v>
      </c>
      <c r="J12" s="38">
        <f t="shared" si="4"/>
        <v>2822059.8611804247</v>
      </c>
    </row>
    <row r="13" spans="1:10" x14ac:dyDescent="0.3">
      <c r="A13" s="11">
        <v>6</v>
      </c>
      <c r="B13" s="16" t="s">
        <v>46</v>
      </c>
      <c r="C13" s="13">
        <v>1817381456</v>
      </c>
      <c r="D13" s="36">
        <v>283148</v>
      </c>
      <c r="E13" s="34">
        <f t="shared" si="0"/>
        <v>6418.4859366832889</v>
      </c>
      <c r="F13" s="15">
        <f t="shared" si="1"/>
        <v>0.97317845589077179</v>
      </c>
      <c r="G13" s="34">
        <f t="shared" si="2"/>
        <v>154.78609272045742</v>
      </c>
      <c r="H13" s="34">
        <f t="shared" si="3"/>
        <v>43827372.58161208</v>
      </c>
      <c r="I13" s="38">
        <f>'jan-nov'!H13</f>
        <v>43900927.421339914</v>
      </c>
      <c r="J13" s="38">
        <f t="shared" si="4"/>
        <v>-73554.839727833867</v>
      </c>
    </row>
    <row r="14" spans="1:10" x14ac:dyDescent="0.3">
      <c r="A14" s="11">
        <v>7</v>
      </c>
      <c r="B14" s="16" t="s">
        <v>47</v>
      </c>
      <c r="C14" s="13">
        <v>1501199072</v>
      </c>
      <c r="D14" s="36">
        <v>251078</v>
      </c>
      <c r="E14" s="34">
        <f t="shared" si="0"/>
        <v>5979.0147762846609</v>
      </c>
      <c r="F14" s="15">
        <f t="shared" si="1"/>
        <v>0.90654531693802598</v>
      </c>
      <c r="G14" s="34">
        <f t="shared" si="2"/>
        <v>539.32335806925687</v>
      </c>
      <c r="H14" s="34">
        <f t="shared" si="3"/>
        <v>135412230.09731287</v>
      </c>
      <c r="I14" s="38">
        <f>'jan-nov'!H14</f>
        <v>135378949.31976616</v>
      </c>
      <c r="J14" s="38">
        <f t="shared" si="4"/>
        <v>33280.777546703815</v>
      </c>
    </row>
    <row r="15" spans="1:10" x14ac:dyDescent="0.3">
      <c r="A15" s="11">
        <v>8</v>
      </c>
      <c r="B15" s="16" t="s">
        <v>48</v>
      </c>
      <c r="C15" s="13">
        <v>1010122317</v>
      </c>
      <c r="D15" s="36">
        <v>173318</v>
      </c>
      <c r="E15" s="34">
        <f t="shared" si="0"/>
        <v>5828.1443185358703</v>
      </c>
      <c r="F15" s="15">
        <f t="shared" si="1"/>
        <v>0.88367015906436508</v>
      </c>
      <c r="G15" s="34">
        <f t="shared" si="2"/>
        <v>671.33500859944866</v>
      </c>
      <c r="H15" s="34">
        <f t="shared" si="3"/>
        <v>116354441.02043924</v>
      </c>
      <c r="I15" s="38">
        <f>'jan-nov'!H15</f>
        <v>112824814.22666158</v>
      </c>
      <c r="J15" s="38">
        <f t="shared" si="4"/>
        <v>3529626.7937776595</v>
      </c>
    </row>
    <row r="16" spans="1:10" x14ac:dyDescent="0.3">
      <c r="A16" s="11">
        <v>9</v>
      </c>
      <c r="B16" s="16" t="s">
        <v>49</v>
      </c>
      <c r="C16" s="13">
        <v>645053996</v>
      </c>
      <c r="D16" s="36">
        <v>117655</v>
      </c>
      <c r="E16" s="34">
        <f t="shared" si="0"/>
        <v>5482.5888912498403</v>
      </c>
      <c r="F16" s="15">
        <f t="shared" si="1"/>
        <v>0.83127663503575777</v>
      </c>
      <c r="G16" s="34">
        <f t="shared" si="2"/>
        <v>973.69600747472487</v>
      </c>
      <c r="H16" s="34">
        <f t="shared" si="3"/>
        <v>114560203.75943875</v>
      </c>
      <c r="I16" s="38">
        <f>'jan-nov'!H16</f>
        <v>113694839.58134609</v>
      </c>
      <c r="J16" s="38">
        <f t="shared" si="4"/>
        <v>865364.17809265852</v>
      </c>
    </row>
    <row r="17" spans="1:10" x14ac:dyDescent="0.3">
      <c r="A17" s="11">
        <v>10</v>
      </c>
      <c r="B17" s="16" t="s">
        <v>50</v>
      </c>
      <c r="C17" s="13">
        <v>1066312638</v>
      </c>
      <c r="D17" s="36">
        <v>187589</v>
      </c>
      <c r="E17" s="34">
        <f t="shared" si="0"/>
        <v>5684.3025870386855</v>
      </c>
      <c r="F17" s="15">
        <f t="shared" si="1"/>
        <v>0.86186070500744449</v>
      </c>
      <c r="G17" s="34">
        <f t="shared" si="2"/>
        <v>797.19652365948536</v>
      </c>
      <c r="H17" s="34">
        <f t="shared" si="3"/>
        <v>149545298.67675921</v>
      </c>
      <c r="I17" s="38">
        <f>'jan-nov'!H17</f>
        <v>145867349.4550817</v>
      </c>
      <c r="J17" s="38">
        <f t="shared" si="4"/>
        <v>3677949.2216775119</v>
      </c>
    </row>
    <row r="18" spans="1:10" x14ac:dyDescent="0.3">
      <c r="A18" s="11">
        <v>11</v>
      </c>
      <c r="B18" s="16" t="s">
        <v>51</v>
      </c>
      <c r="C18" s="13">
        <v>3312504347</v>
      </c>
      <c r="D18" s="36">
        <v>475654</v>
      </c>
      <c r="E18" s="34">
        <f t="shared" si="0"/>
        <v>6964.1048892682493</v>
      </c>
      <c r="F18" s="15">
        <f t="shared" si="1"/>
        <v>1.0559058490827797</v>
      </c>
      <c r="G18" s="34">
        <f t="shared" si="2"/>
        <v>-322.63049079138295</v>
      </c>
      <c r="H18" s="34">
        <f t="shared" si="3"/>
        <v>-153460483.46688446</v>
      </c>
      <c r="I18" s="38">
        <f>'jan-nov'!H18</f>
        <v>-160224472.10691753</v>
      </c>
      <c r="J18" s="38">
        <f t="shared" si="4"/>
        <v>6763988.6400330663</v>
      </c>
    </row>
    <row r="19" spans="1:10" x14ac:dyDescent="0.3">
      <c r="A19" s="11">
        <v>12</v>
      </c>
      <c r="B19" s="16" t="s">
        <v>52</v>
      </c>
      <c r="C19" s="13">
        <v>3454226005</v>
      </c>
      <c r="D19" s="36">
        <v>524495</v>
      </c>
      <c r="E19" s="34">
        <f t="shared" si="0"/>
        <v>6585.8130296761647</v>
      </c>
      <c r="F19" s="15">
        <f t="shared" si="1"/>
        <v>0.99854878833270033</v>
      </c>
      <c r="G19" s="34">
        <f t="shared" si="2"/>
        <v>8.3748863516910887</v>
      </c>
      <c r="H19" s="34">
        <f t="shared" si="3"/>
        <v>4392586.0170302177</v>
      </c>
      <c r="I19" s="38">
        <f>'jan-nov'!H19</f>
        <v>293388.60100489977</v>
      </c>
      <c r="J19" s="38">
        <f t="shared" si="4"/>
        <v>4099197.4160253177</v>
      </c>
    </row>
    <row r="20" spans="1:10" x14ac:dyDescent="0.3">
      <c r="A20" s="11">
        <v>14</v>
      </c>
      <c r="B20" s="16" t="s">
        <v>53</v>
      </c>
      <c r="C20" s="13">
        <v>673158594</v>
      </c>
      <c r="D20" s="36">
        <v>109774</v>
      </c>
      <c r="E20" s="34">
        <f t="shared" si="0"/>
        <v>6132.2225117058688</v>
      </c>
      <c r="F20" s="15">
        <f t="shared" si="1"/>
        <v>0.92977485562651896</v>
      </c>
      <c r="G20" s="34">
        <f t="shared" si="2"/>
        <v>405.26658957569998</v>
      </c>
      <c r="H20" s="34">
        <f t="shared" si="3"/>
        <v>44487734.60408289</v>
      </c>
      <c r="I20" s="38">
        <f>'jan-nov'!H20</f>
        <v>43244279.188412592</v>
      </c>
      <c r="J20" s="38">
        <f t="shared" si="4"/>
        <v>1243455.415670298</v>
      </c>
    </row>
    <row r="21" spans="1:10" x14ac:dyDescent="0.3">
      <c r="A21" s="11">
        <v>15</v>
      </c>
      <c r="B21" s="16" t="s">
        <v>54</v>
      </c>
      <c r="C21" s="13">
        <v>1615228772</v>
      </c>
      <c r="D21" s="36">
        <v>265392</v>
      </c>
      <c r="E21" s="34">
        <f t="shared" si="0"/>
        <v>6086.1999306685957</v>
      </c>
      <c r="F21" s="15">
        <f t="shared" si="1"/>
        <v>0.92279685726494509</v>
      </c>
      <c r="G21" s="34">
        <f t="shared" si="2"/>
        <v>445.53634798331393</v>
      </c>
      <c r="H21" s="34">
        <f t="shared" si="3"/>
        <v>118241782.46398765</v>
      </c>
      <c r="I21" s="38">
        <f>'jan-nov'!H21</f>
        <v>113697397.97933657</v>
      </c>
      <c r="J21" s="38">
        <f t="shared" si="4"/>
        <v>4544384.4846510738</v>
      </c>
    </row>
    <row r="22" spans="1:10" x14ac:dyDescent="0.3">
      <c r="A22" s="11">
        <v>18</v>
      </c>
      <c r="B22" s="16" t="s">
        <v>55</v>
      </c>
      <c r="C22" s="13">
        <v>1436514926</v>
      </c>
      <c r="D22" s="36">
        <v>243385</v>
      </c>
      <c r="E22" s="34">
        <f t="shared" si="0"/>
        <v>5902.2327834500893</v>
      </c>
      <c r="F22" s="15">
        <f t="shared" si="1"/>
        <v>0.89490354005106476</v>
      </c>
      <c r="G22" s="34">
        <f t="shared" si="2"/>
        <v>606.50760179950703</v>
      </c>
      <c r="H22" s="34">
        <f t="shared" si="3"/>
        <v>147614852.663973</v>
      </c>
      <c r="I22" s="38">
        <f>'jan-nov'!H22</f>
        <v>143097325.97465292</v>
      </c>
      <c r="J22" s="38">
        <f t="shared" si="4"/>
        <v>4517526.6893200874</v>
      </c>
    </row>
    <row r="23" spans="1:10" x14ac:dyDescent="0.3">
      <c r="A23" s="11">
        <v>19</v>
      </c>
      <c r="B23" s="16" t="s">
        <v>56</v>
      </c>
      <c r="C23" s="13">
        <v>1010365359</v>
      </c>
      <c r="D23" s="36">
        <v>167202</v>
      </c>
      <c r="E23" s="34">
        <f t="shared" si="0"/>
        <v>6042.7827358524419</v>
      </c>
      <c r="F23" s="15">
        <f t="shared" si="1"/>
        <v>0.91621389065457848</v>
      </c>
      <c r="G23" s="34">
        <f t="shared" si="2"/>
        <v>483.52639344744853</v>
      </c>
      <c r="H23" s="34">
        <f t="shared" si="3"/>
        <v>80846580.037200287</v>
      </c>
      <c r="I23" s="38">
        <f>'jan-nov'!H23</f>
        <v>79794064.176295981</v>
      </c>
      <c r="J23" s="38">
        <f t="shared" si="4"/>
        <v>1052515.8609043062</v>
      </c>
    </row>
    <row r="24" spans="1:10" x14ac:dyDescent="0.3">
      <c r="A24" s="11">
        <v>20</v>
      </c>
      <c r="B24" s="16" t="s">
        <v>57</v>
      </c>
      <c r="C24" s="13">
        <v>435180024</v>
      </c>
      <c r="D24" s="36">
        <v>75865</v>
      </c>
      <c r="E24" s="34">
        <f t="shared" si="0"/>
        <v>5736.2423251828905</v>
      </c>
      <c r="F24" s="15">
        <f t="shared" si="1"/>
        <v>0.86973586975270967</v>
      </c>
      <c r="G24" s="34">
        <f t="shared" si="2"/>
        <v>751.74925278330602</v>
      </c>
      <c r="H24" s="34">
        <f t="shared" si="3"/>
        <v>57031457.062405512</v>
      </c>
      <c r="I24" s="38">
        <f>'jan-nov'!H24</f>
        <v>55883438.374384396</v>
      </c>
      <c r="J24" s="38">
        <f t="shared" si="4"/>
        <v>1148018.688021116</v>
      </c>
    </row>
    <row r="25" spans="1:10" x14ac:dyDescent="0.3">
      <c r="A25" s="11">
        <v>50</v>
      </c>
      <c r="B25" s="16" t="s">
        <v>58</v>
      </c>
      <c r="C25" s="13">
        <v>2783943558</v>
      </c>
      <c r="D25" s="36">
        <v>464060</v>
      </c>
      <c r="E25" s="34">
        <f t="shared" si="0"/>
        <v>5999.1026117312413</v>
      </c>
      <c r="F25" s="15">
        <f t="shared" si="1"/>
        <v>0.90959105839090704</v>
      </c>
      <c r="G25" s="34">
        <f t="shared" si="2"/>
        <v>521.74650205349906</v>
      </c>
      <c r="H25" s="34">
        <f t="shared" si="3"/>
        <v>242121681.74294677</v>
      </c>
      <c r="I25" s="38">
        <f>'jan-nov'!H25</f>
        <v>235563000.18069878</v>
      </c>
      <c r="J25" s="38">
        <f t="shared" si="4"/>
        <v>6558681.5622479916</v>
      </c>
    </row>
    <row r="26" spans="1:10" x14ac:dyDescent="0.3">
      <c r="A26" s="11"/>
      <c r="B26" s="16"/>
      <c r="C26" s="13"/>
      <c r="D26" s="36"/>
      <c r="E26" s="34" t="str">
        <f t="shared" si="0"/>
        <v/>
      </c>
      <c r="F26" s="15" t="str">
        <f>IF(ISNUMBER(C26),E26/E$28,"")</f>
        <v/>
      </c>
      <c r="G26" s="34" t="str">
        <f t="shared" si="2"/>
        <v/>
      </c>
      <c r="H26" s="34" t="str">
        <f t="shared" si="3"/>
        <v/>
      </c>
      <c r="I26" s="38" t="str">
        <f>'jan-nov'!H26</f>
        <v/>
      </c>
      <c r="J26" s="38" t="str">
        <f t="shared" si="4"/>
        <v/>
      </c>
    </row>
    <row r="27" spans="1:10" x14ac:dyDescent="0.3">
      <c r="A27" s="17"/>
      <c r="B27" s="18"/>
      <c r="C27" s="34"/>
      <c r="D27" s="34"/>
      <c r="E27" s="34"/>
      <c r="F27" s="37"/>
      <c r="G27" s="34"/>
      <c r="H27" s="34"/>
      <c r="I27" s="38"/>
      <c r="J27" s="38"/>
    </row>
    <row r="28" spans="1:10" ht="13.5" thickBot="1" x14ac:dyDescent="0.35">
      <c r="A28" s="20"/>
      <c r="B28" s="20" t="s">
        <v>7</v>
      </c>
      <c r="C28" s="31">
        <f>IF(ISNUMBER(C25),SUM(C8:C26),"")</f>
        <v>35141605923</v>
      </c>
      <c r="D28" s="35">
        <f>IF(ISNUMBER(D25),SUM(D8:D26),"")</f>
        <v>5328212</v>
      </c>
      <c r="E28" s="35">
        <f>IF(ISNUMBER(C28),C28/D28,"")</f>
        <v>6595.3843283638116</v>
      </c>
      <c r="F28" s="22">
        <f>IF(ISNUMBER(E28),E28/E$28,"")</f>
        <v>1</v>
      </c>
      <c r="G28" s="35"/>
      <c r="H28" s="35">
        <f>IF(ISNUMBER(H25),SUM(H8:H26),"")</f>
        <v>1.6987323760986328E-6</v>
      </c>
      <c r="I28" s="21">
        <f>'jan-nov'!H28</f>
        <v>1.6987323760986328E-6</v>
      </c>
      <c r="J28" s="21">
        <f>IF(ISNUMBER(C28),H28-I28,"")</f>
        <v>0</v>
      </c>
    </row>
    <row r="29" spans="1:10" ht="13.5" thickTop="1" x14ac:dyDescent="0.3">
      <c r="A29" s="18"/>
      <c r="B29" s="18"/>
      <c r="C29" s="19"/>
      <c r="D29" s="10"/>
      <c r="E29" s="19"/>
      <c r="F29" s="19"/>
      <c r="G29" s="19"/>
      <c r="H29" s="19"/>
    </row>
    <row r="34" spans="6:6" x14ac:dyDescent="0.3">
      <c r="F34" s="23"/>
    </row>
  </sheetData>
  <mergeCells count="4">
    <mergeCell ref="C1:H1"/>
    <mergeCell ref="A2:A5"/>
    <mergeCell ref="B2:B5"/>
    <mergeCell ref="E2:F2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workbookViewId="0">
      <selection activeCell="M28" sqref="M28"/>
    </sheetView>
  </sheetViews>
  <sheetFormatPr baseColWidth="10" defaultColWidth="20.1796875" defaultRowHeight="13" x14ac:dyDescent="0.3"/>
  <cols>
    <col min="1" max="1" width="3.7265625" style="3" customWidth="1"/>
    <col min="2" max="2" width="16.7265625" style="3" bestFit="1" customWidth="1"/>
    <col min="3" max="8" width="16.1796875" style="3" customWidth="1"/>
    <col min="9" max="248" width="11.453125" style="3" customWidth="1"/>
    <col min="249" max="249" width="3.453125" style="3" customWidth="1"/>
    <col min="250" max="16384" width="20.1796875" style="3"/>
  </cols>
  <sheetData>
    <row r="1" spans="1:11" ht="26.25" customHeight="1" x14ac:dyDescent="0.35">
      <c r="A1" s="1"/>
      <c r="B1" s="2"/>
      <c r="C1" s="44" t="s">
        <v>78</v>
      </c>
      <c r="D1" s="45"/>
      <c r="E1" s="45"/>
      <c r="F1" s="45"/>
      <c r="G1" s="45"/>
      <c r="H1" s="46"/>
      <c r="I1" s="42"/>
    </row>
    <row r="2" spans="1:11" x14ac:dyDescent="0.3">
      <c r="A2" s="47" t="s">
        <v>0</v>
      </c>
      <c r="B2" s="47" t="s">
        <v>1</v>
      </c>
      <c r="C2" s="4" t="s">
        <v>2</v>
      </c>
      <c r="D2" s="4" t="s">
        <v>3</v>
      </c>
      <c r="E2" s="50" t="s">
        <v>79</v>
      </c>
      <c r="F2" s="51"/>
      <c r="G2" s="32" t="s">
        <v>18</v>
      </c>
      <c r="H2" s="33"/>
      <c r="I2" s="27"/>
    </row>
    <row r="3" spans="1:11" x14ac:dyDescent="0.3">
      <c r="A3" s="48"/>
      <c r="B3" s="48"/>
      <c r="C3" s="5">
        <v>2019</v>
      </c>
      <c r="D3" s="5" t="s">
        <v>61</v>
      </c>
      <c r="E3" s="5"/>
      <c r="F3" s="4" t="s">
        <v>20</v>
      </c>
      <c r="G3" s="4"/>
      <c r="H3" s="4"/>
      <c r="I3" s="30"/>
    </row>
    <row r="4" spans="1:11" x14ac:dyDescent="0.3">
      <c r="A4" s="48"/>
      <c r="B4" s="48"/>
      <c r="C4" s="5"/>
      <c r="D4" s="5"/>
      <c r="E4" s="5" t="s">
        <v>19</v>
      </c>
      <c r="F4" s="5" t="s">
        <v>4</v>
      </c>
      <c r="G4" s="5" t="s">
        <v>19</v>
      </c>
      <c r="H4" s="5" t="s">
        <v>21</v>
      </c>
      <c r="I4" s="30" t="s">
        <v>39</v>
      </c>
    </row>
    <row r="5" spans="1:11" x14ac:dyDescent="0.3">
      <c r="A5" s="49"/>
      <c r="B5" s="49"/>
      <c r="C5" s="6"/>
      <c r="D5" s="6"/>
      <c r="E5" s="7"/>
      <c r="F5" s="7" t="s">
        <v>5</v>
      </c>
      <c r="G5" s="7" t="s">
        <v>6</v>
      </c>
      <c r="H5" s="7" t="s">
        <v>6</v>
      </c>
      <c r="I5" s="39" t="s">
        <v>6</v>
      </c>
    </row>
    <row r="6" spans="1:11" x14ac:dyDescent="0.3">
      <c r="A6" s="40"/>
      <c r="B6" s="40"/>
      <c r="C6" s="40">
        <v>1</v>
      </c>
      <c r="D6" s="40">
        <v>2</v>
      </c>
      <c r="E6" s="40">
        <v>3</v>
      </c>
      <c r="F6" s="40">
        <v>4</v>
      </c>
      <c r="G6" s="40">
        <v>5</v>
      </c>
      <c r="H6" s="40">
        <v>6</v>
      </c>
      <c r="I6" s="41">
        <v>7</v>
      </c>
    </row>
    <row r="7" spans="1:11" x14ac:dyDescent="0.3">
      <c r="A7" s="8"/>
      <c r="B7" s="9"/>
      <c r="C7" s="10"/>
      <c r="D7" s="10"/>
      <c r="E7" s="10"/>
      <c r="F7" s="10"/>
      <c r="G7" s="10"/>
      <c r="H7" s="10"/>
    </row>
    <row r="8" spans="1:11" x14ac:dyDescent="0.3">
      <c r="A8" s="11">
        <v>1</v>
      </c>
      <c r="B8" s="12" t="s">
        <v>41</v>
      </c>
      <c r="C8" s="13">
        <v>201748137</v>
      </c>
      <c r="D8" s="43">
        <v>297520</v>
      </c>
      <c r="E8" s="34">
        <f>IF(ISNUMBER(C8),C8/D8,"")</f>
        <v>678.09941180424846</v>
      </c>
      <c r="F8" s="15">
        <f t="shared" ref="F8:F26" si="0">IF(ISNUMBER(C8),E8/E$28,"")</f>
        <v>0.85581297159240299</v>
      </c>
      <c r="G8" s="34">
        <f>IF(ISNUMBER(C8),($E$28-E8)*0.875,"")</f>
        <v>99.965178840050612</v>
      </c>
      <c r="H8" s="34">
        <f>IF(ISNUMBER(C8),G8*D8,"")</f>
        <v>29741640.008491859</v>
      </c>
      <c r="I8" s="38">
        <f>jan!H8</f>
        <v>29741640.008491859</v>
      </c>
      <c r="J8" s="24"/>
      <c r="K8" s="14"/>
    </row>
    <row r="9" spans="1:11" x14ac:dyDescent="0.3">
      <c r="A9" s="11">
        <v>2</v>
      </c>
      <c r="B9" s="12" t="s">
        <v>42</v>
      </c>
      <c r="C9" s="13">
        <v>558228939</v>
      </c>
      <c r="D9" s="43">
        <v>624055</v>
      </c>
      <c r="E9" s="34">
        <f t="shared" ref="E9:E25" si="1">IF(ISNUMBER(C9),C9/D9,"")</f>
        <v>894.51881484805028</v>
      </c>
      <c r="F9" s="15">
        <f t="shared" si="0"/>
        <v>1.1289506991954423</v>
      </c>
      <c r="G9" s="34">
        <f t="shared" ref="G9:G26" si="2">IF(ISNUMBER(C9),($E$28-E9)*0.875,"")</f>
        <v>-89.401798823275982</v>
      </c>
      <c r="H9" s="34">
        <f t="shared" ref="H9:H26" si="3">IF(ISNUMBER(C9),G9*D9,"")</f>
        <v>-55791639.564659491</v>
      </c>
      <c r="I9" s="38">
        <f>jan!H9</f>
        <v>-55791639.564659491</v>
      </c>
      <c r="J9" s="24"/>
      <c r="K9" s="14"/>
    </row>
    <row r="10" spans="1:11" x14ac:dyDescent="0.3">
      <c r="A10" s="11">
        <v>3</v>
      </c>
      <c r="B10" s="16" t="s">
        <v>43</v>
      </c>
      <c r="C10" s="13">
        <v>648217917</v>
      </c>
      <c r="D10" s="43">
        <v>681071</v>
      </c>
      <c r="E10" s="34">
        <f t="shared" si="1"/>
        <v>951.76261652603034</v>
      </c>
      <c r="F10" s="15">
        <f t="shared" si="0"/>
        <v>1.2011967256134988</v>
      </c>
      <c r="G10" s="34">
        <f t="shared" si="2"/>
        <v>-139.49012529150855</v>
      </c>
      <c r="H10" s="34">
        <f t="shared" si="3"/>
        <v>-95002679.122413024</v>
      </c>
      <c r="I10" s="38">
        <f>jan!H10</f>
        <v>-95002679.122413024</v>
      </c>
      <c r="J10" s="24"/>
      <c r="K10" s="14"/>
    </row>
    <row r="11" spans="1:11" x14ac:dyDescent="0.3">
      <c r="A11" s="11">
        <v>4</v>
      </c>
      <c r="B11" s="16" t="s">
        <v>44</v>
      </c>
      <c r="C11" s="13">
        <v>131805792</v>
      </c>
      <c r="D11" s="43">
        <v>197406</v>
      </c>
      <c r="E11" s="34">
        <f t="shared" si="1"/>
        <v>667.68888483632713</v>
      </c>
      <c r="F11" s="15">
        <f t="shared" si="0"/>
        <v>0.84267409569136986</v>
      </c>
      <c r="G11" s="34">
        <f t="shared" si="2"/>
        <v>109.07438993698177</v>
      </c>
      <c r="H11" s="34">
        <f t="shared" si="3"/>
        <v>21531939.019899823</v>
      </c>
      <c r="I11" s="38">
        <f>jan!H11</f>
        <v>21531939.019899823</v>
      </c>
      <c r="J11" s="24"/>
      <c r="K11" s="14"/>
    </row>
    <row r="12" spans="1:11" x14ac:dyDescent="0.3">
      <c r="A12" s="11">
        <v>5</v>
      </c>
      <c r="B12" s="16" t="s">
        <v>45</v>
      </c>
      <c r="C12" s="13">
        <v>128490566</v>
      </c>
      <c r="D12" s="43">
        <v>189545</v>
      </c>
      <c r="E12" s="34">
        <f t="shared" si="1"/>
        <v>677.88950381175971</v>
      </c>
      <c r="F12" s="15">
        <f t="shared" si="0"/>
        <v>0.85554805175957971</v>
      </c>
      <c r="G12" s="34">
        <f t="shared" si="2"/>
        <v>100.14884833347827</v>
      </c>
      <c r="H12" s="34">
        <f t="shared" si="3"/>
        <v>18982713.457369138</v>
      </c>
      <c r="I12" s="38">
        <f>jan!H12</f>
        <v>18982713.457369138</v>
      </c>
      <c r="J12" s="24"/>
      <c r="K12" s="14"/>
    </row>
    <row r="13" spans="1:11" x14ac:dyDescent="0.3">
      <c r="A13" s="11">
        <v>6</v>
      </c>
      <c r="B13" s="16" t="s">
        <v>46</v>
      </c>
      <c r="C13" s="13">
        <v>214581713</v>
      </c>
      <c r="D13" s="43">
        <v>283148</v>
      </c>
      <c r="E13" s="34">
        <f t="shared" si="1"/>
        <v>757.84294079421363</v>
      </c>
      <c r="F13" s="15">
        <f t="shared" si="0"/>
        <v>0.956455363138774</v>
      </c>
      <c r="G13" s="34">
        <f t="shared" si="2"/>
        <v>30.189590973831088</v>
      </c>
      <c r="H13" s="34">
        <f t="shared" si="3"/>
        <v>8548122.3050583247</v>
      </c>
      <c r="I13" s="38">
        <f>jan!H13</f>
        <v>8548122.3050583247</v>
      </c>
      <c r="J13" s="24"/>
      <c r="K13" s="14"/>
    </row>
    <row r="14" spans="1:11" x14ac:dyDescent="0.3">
      <c r="A14" s="11">
        <v>7</v>
      </c>
      <c r="B14" s="16" t="s">
        <v>47</v>
      </c>
      <c r="C14" s="13">
        <v>178589706</v>
      </c>
      <c r="D14" s="43">
        <v>251078</v>
      </c>
      <c r="E14" s="34">
        <f t="shared" si="1"/>
        <v>711.29173404280743</v>
      </c>
      <c r="F14" s="15">
        <f t="shared" si="0"/>
        <v>0.89770420381372518</v>
      </c>
      <c r="G14" s="34">
        <f t="shared" si="2"/>
        <v>70.921896881311511</v>
      </c>
      <c r="H14" s="34">
        <f t="shared" si="3"/>
        <v>17806928.02516593</v>
      </c>
      <c r="I14" s="38">
        <f>jan!H14</f>
        <v>17806928.02516593</v>
      </c>
      <c r="J14" s="24"/>
      <c r="K14" s="14"/>
    </row>
    <row r="15" spans="1:11" x14ac:dyDescent="0.3">
      <c r="A15" s="11">
        <v>8</v>
      </c>
      <c r="B15" s="16" t="s">
        <v>48</v>
      </c>
      <c r="C15" s="13">
        <v>121857847</v>
      </c>
      <c r="D15" s="43">
        <v>173318</v>
      </c>
      <c r="E15" s="34">
        <f t="shared" si="1"/>
        <v>703.08823665170382</v>
      </c>
      <c r="F15" s="15">
        <f t="shared" si="0"/>
        <v>0.8873507669023869</v>
      </c>
      <c r="G15" s="34">
        <f t="shared" si="2"/>
        <v>78.09995709852717</v>
      </c>
      <c r="H15" s="34">
        <f t="shared" si="3"/>
        <v>13536128.364402533</v>
      </c>
      <c r="I15" s="38">
        <f>jan!H15</f>
        <v>13536128.364402533</v>
      </c>
      <c r="J15" s="24"/>
      <c r="K15" s="14"/>
    </row>
    <row r="16" spans="1:11" x14ac:dyDescent="0.3">
      <c r="A16" s="11">
        <v>9</v>
      </c>
      <c r="B16" s="16" t="s">
        <v>49</v>
      </c>
      <c r="C16" s="13">
        <v>79670354</v>
      </c>
      <c r="D16" s="43">
        <v>117655</v>
      </c>
      <c r="E16" s="34">
        <f t="shared" si="1"/>
        <v>677.15230121966772</v>
      </c>
      <c r="F16" s="15">
        <f t="shared" si="0"/>
        <v>0.8546176460845103</v>
      </c>
      <c r="G16" s="34">
        <f t="shared" si="2"/>
        <v>100.79390060155876</v>
      </c>
      <c r="H16" s="34">
        <f t="shared" si="3"/>
        <v>11858906.375276396</v>
      </c>
      <c r="I16" s="38">
        <f>jan!H16</f>
        <v>11858906.375276396</v>
      </c>
      <c r="J16" s="24"/>
      <c r="K16" s="14"/>
    </row>
    <row r="17" spans="1:11" x14ac:dyDescent="0.3">
      <c r="A17" s="11">
        <v>10</v>
      </c>
      <c r="B17" s="16" t="s">
        <v>50</v>
      </c>
      <c r="C17" s="13">
        <v>128414262</v>
      </c>
      <c r="D17" s="43">
        <v>187589</v>
      </c>
      <c r="E17" s="34">
        <f t="shared" si="1"/>
        <v>684.55113039677167</v>
      </c>
      <c r="F17" s="15">
        <f t="shared" si="0"/>
        <v>0.86395553058069952</v>
      </c>
      <c r="G17" s="34">
        <f t="shared" si="2"/>
        <v>94.319925071592806</v>
      </c>
      <c r="H17" s="34">
        <f t="shared" si="3"/>
        <v>17693380.424255025</v>
      </c>
      <c r="I17" s="38">
        <f>jan!H17</f>
        <v>17693380.424255025</v>
      </c>
      <c r="J17" s="24"/>
      <c r="K17" s="14"/>
    </row>
    <row r="18" spans="1:11" x14ac:dyDescent="0.3">
      <c r="A18" s="11">
        <v>11</v>
      </c>
      <c r="B18" s="16" t="s">
        <v>51</v>
      </c>
      <c r="C18" s="13">
        <v>403531474</v>
      </c>
      <c r="D18" s="43">
        <v>475654</v>
      </c>
      <c r="E18" s="34">
        <f t="shared" si="1"/>
        <v>848.37187115003758</v>
      </c>
      <c r="F18" s="15">
        <f t="shared" si="0"/>
        <v>1.0707097505548553</v>
      </c>
      <c r="G18" s="34">
        <f t="shared" si="2"/>
        <v>-49.023223087514864</v>
      </c>
      <c r="H18" s="34">
        <f t="shared" si="3"/>
        <v>-23318092.154468797</v>
      </c>
      <c r="I18" s="38">
        <f>jan!H18</f>
        <v>-23318092.154468797</v>
      </c>
      <c r="J18" s="24"/>
      <c r="K18" s="14"/>
    </row>
    <row r="19" spans="1:11" x14ac:dyDescent="0.3">
      <c r="A19" s="11">
        <v>12</v>
      </c>
      <c r="B19" s="16" t="s">
        <v>52</v>
      </c>
      <c r="C19" s="13">
        <v>421323707</v>
      </c>
      <c r="D19" s="43">
        <v>524495</v>
      </c>
      <c r="E19" s="34">
        <f t="shared" si="1"/>
        <v>803.29403902801744</v>
      </c>
      <c r="F19" s="15">
        <f t="shared" si="0"/>
        <v>1.0138181019415009</v>
      </c>
      <c r="G19" s="34">
        <f t="shared" si="2"/>
        <v>-9.5801199807472415</v>
      </c>
      <c r="H19" s="34">
        <f t="shared" si="3"/>
        <v>-5024725.0293020243</v>
      </c>
      <c r="I19" s="38">
        <f>jan!H19</f>
        <v>-5024725.0293020243</v>
      </c>
      <c r="J19" s="24"/>
      <c r="K19" s="14"/>
    </row>
    <row r="20" spans="1:11" x14ac:dyDescent="0.3">
      <c r="A20" s="11">
        <v>14</v>
      </c>
      <c r="B20" s="16" t="s">
        <v>53</v>
      </c>
      <c r="C20" s="13">
        <v>82079752</v>
      </c>
      <c r="D20" s="43">
        <v>109774</v>
      </c>
      <c r="E20" s="34">
        <f t="shared" si="1"/>
        <v>747.71577969282339</v>
      </c>
      <c r="F20" s="15">
        <f t="shared" si="0"/>
        <v>0.94367411648805766</v>
      </c>
      <c r="G20" s="34">
        <f t="shared" si="2"/>
        <v>39.05085693754755</v>
      </c>
      <c r="H20" s="34">
        <f t="shared" si="3"/>
        <v>4286768.7694623452</v>
      </c>
      <c r="I20" s="38">
        <f>jan!H20</f>
        <v>4286768.7694623452</v>
      </c>
      <c r="J20" s="24"/>
      <c r="K20" s="14"/>
    </row>
    <row r="21" spans="1:11" x14ac:dyDescent="0.3">
      <c r="A21" s="11">
        <v>15</v>
      </c>
      <c r="B21" s="16" t="s">
        <v>54</v>
      </c>
      <c r="C21" s="13">
        <v>205285839</v>
      </c>
      <c r="D21" s="43">
        <v>265392</v>
      </c>
      <c r="E21" s="34">
        <f t="shared" si="1"/>
        <v>773.5193185928739</v>
      </c>
      <c r="F21" s="15">
        <f t="shared" si="0"/>
        <v>0.97624014282466098</v>
      </c>
      <c r="G21" s="34">
        <f t="shared" si="2"/>
        <v>16.472760400003352</v>
      </c>
      <c r="H21" s="34">
        <f t="shared" si="3"/>
        <v>4371738.8280776897</v>
      </c>
      <c r="I21" s="38">
        <f>jan!H21</f>
        <v>4371738.8280776897</v>
      </c>
      <c r="J21" s="24"/>
      <c r="K21" s="14"/>
    </row>
    <row r="22" spans="1:11" x14ac:dyDescent="0.3">
      <c r="A22" s="11">
        <v>18</v>
      </c>
      <c r="B22" s="16" t="s">
        <v>55</v>
      </c>
      <c r="C22" s="13">
        <v>180778566</v>
      </c>
      <c r="D22" s="43">
        <v>243385</v>
      </c>
      <c r="E22" s="34">
        <f t="shared" si="1"/>
        <v>742.7679027055899</v>
      </c>
      <c r="F22" s="15">
        <f t="shared" si="0"/>
        <v>0.93742951984956313</v>
      </c>
      <c r="G22" s="34">
        <f t="shared" si="2"/>
        <v>43.38024930137685</v>
      </c>
      <c r="H22" s="34">
        <f t="shared" si="3"/>
        <v>10558101.976215605</v>
      </c>
      <c r="I22" s="38">
        <f>jan!H22</f>
        <v>10558101.976215605</v>
      </c>
      <c r="J22" s="24"/>
      <c r="K22" s="14"/>
    </row>
    <row r="23" spans="1:11" x14ac:dyDescent="0.3">
      <c r="A23" s="11">
        <v>19</v>
      </c>
      <c r="B23" s="16" t="s">
        <v>56</v>
      </c>
      <c r="C23" s="13">
        <v>132853976</v>
      </c>
      <c r="D23" s="43">
        <v>167202</v>
      </c>
      <c r="E23" s="34">
        <f t="shared" si="1"/>
        <v>794.57169172617557</v>
      </c>
      <c r="F23" s="15">
        <f t="shared" si="0"/>
        <v>1.0028098370267908</v>
      </c>
      <c r="G23" s="34">
        <f t="shared" si="2"/>
        <v>-1.9480660916356101</v>
      </c>
      <c r="H23" s="34">
        <f t="shared" si="3"/>
        <v>-325720.54665365728</v>
      </c>
      <c r="I23" s="38">
        <f>jan!H23</f>
        <v>-325720.54665365728</v>
      </c>
      <c r="J23" s="24"/>
      <c r="K23" s="14"/>
    </row>
    <row r="24" spans="1:11" x14ac:dyDescent="0.3">
      <c r="A24" s="11">
        <v>20</v>
      </c>
      <c r="B24" s="16" t="s">
        <v>57</v>
      </c>
      <c r="C24" s="13">
        <v>57849953</v>
      </c>
      <c r="D24" s="43">
        <v>75865</v>
      </c>
      <c r="E24" s="34">
        <f t="shared" si="1"/>
        <v>762.53810057338694</v>
      </c>
      <c r="F24" s="15">
        <f t="shared" si="0"/>
        <v>0.96238101146226107</v>
      </c>
      <c r="G24" s="34">
        <f t="shared" si="2"/>
        <v>26.081326167054442</v>
      </c>
      <c r="H24" s="34">
        <f t="shared" si="3"/>
        <v>1978659.8096635852</v>
      </c>
      <c r="I24" s="38">
        <f>jan!H24</f>
        <v>1978659.8096635852</v>
      </c>
      <c r="J24" s="24"/>
      <c r="K24" s="14"/>
    </row>
    <row r="25" spans="1:11" x14ac:dyDescent="0.3">
      <c r="A25" s="11">
        <v>50</v>
      </c>
      <c r="B25" s="16" t="s">
        <v>58</v>
      </c>
      <c r="C25" s="13">
        <v>346475398</v>
      </c>
      <c r="D25" s="43">
        <v>464060</v>
      </c>
      <c r="E25" s="34">
        <f t="shared" si="1"/>
        <v>746.61767443865017</v>
      </c>
      <c r="F25" s="15">
        <f t="shared" si="0"/>
        <v>0.94228822423636738</v>
      </c>
      <c r="G25" s="34">
        <f t="shared" si="2"/>
        <v>40.011699034949118</v>
      </c>
      <c r="H25" s="34">
        <f t="shared" si="3"/>
        <v>18567829.054158486</v>
      </c>
      <c r="I25" s="38">
        <f>jan!H25</f>
        <v>18567829.054158486</v>
      </c>
      <c r="J25" s="24"/>
      <c r="K25" s="14"/>
    </row>
    <row r="26" spans="1:11" x14ac:dyDescent="0.3">
      <c r="A26" s="11"/>
      <c r="B26" s="16"/>
      <c r="C26" s="13"/>
      <c r="D26" s="43"/>
      <c r="E26" s="34" t="str">
        <f t="shared" ref="E26" si="4">IF(ISNUMBER(C26),C26*1000/D26,"")</f>
        <v/>
      </c>
      <c r="F26" s="15" t="str">
        <f t="shared" si="0"/>
        <v/>
      </c>
      <c r="G26" s="34" t="str">
        <f t="shared" si="2"/>
        <v/>
      </c>
      <c r="H26" s="34" t="str">
        <f t="shared" si="3"/>
        <v/>
      </c>
      <c r="I26" s="38" t="str">
        <f>jan!H26</f>
        <v/>
      </c>
      <c r="J26" s="24"/>
      <c r="K26" s="14"/>
    </row>
    <row r="27" spans="1:11" x14ac:dyDescent="0.3">
      <c r="A27" s="17"/>
      <c r="B27" s="18"/>
      <c r="C27" s="34"/>
      <c r="D27" s="34"/>
      <c r="E27" s="34"/>
      <c r="F27" s="37"/>
      <c r="G27" s="34"/>
      <c r="H27" s="34"/>
      <c r="I27" s="38"/>
    </row>
    <row r="28" spans="1:11" ht="13.5" thickBot="1" x14ac:dyDescent="0.35">
      <c r="A28" s="20"/>
      <c r="B28" s="20" t="s">
        <v>7</v>
      </c>
      <c r="C28" s="31">
        <f>IF(ISNUMBER(C25),SUM(C8:C25),"")</f>
        <v>4221783898</v>
      </c>
      <c r="D28" s="35">
        <f>IF(ISNUMBER(D25),SUM(D8:D25),"")</f>
        <v>5328212</v>
      </c>
      <c r="E28" s="35">
        <f>IF(ISNUMBER(C28),C28/D28,"")</f>
        <v>792.34533047859202</v>
      </c>
      <c r="F28" s="22">
        <f>IF(ISNUMBER(E28),E28/E$28,"")</f>
        <v>1</v>
      </c>
      <c r="G28" s="35"/>
      <c r="H28" s="35">
        <f>IF(ISNUMBER(H25),SUM(H8:H25),"")</f>
        <v>-2.4214386940002441E-7</v>
      </c>
      <c r="I28" s="21">
        <f>jan!H28</f>
        <v>-2.4214386940002441E-7</v>
      </c>
    </row>
    <row r="29" spans="1:11" ht="13.5" thickTop="1" x14ac:dyDescent="0.3">
      <c r="A29" s="18"/>
      <c r="B29" s="18"/>
      <c r="C29" s="19"/>
      <c r="D29" s="10"/>
      <c r="E29" s="19"/>
      <c r="F29" s="19"/>
      <c r="G29" s="19"/>
      <c r="H29" s="19"/>
    </row>
    <row r="34" spans="6:6" x14ac:dyDescent="0.3">
      <c r="F34" s="23"/>
    </row>
  </sheetData>
  <mergeCells count="4">
    <mergeCell ref="A2:A5"/>
    <mergeCell ref="B2:B5"/>
    <mergeCell ref="E2:F2"/>
    <mergeCell ref="C1:H1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L12" sqref="L12"/>
    </sheetView>
  </sheetViews>
  <sheetFormatPr baseColWidth="10" defaultColWidth="20.1796875" defaultRowHeight="13" x14ac:dyDescent="0.3"/>
  <cols>
    <col min="1" max="1" width="3.7265625" style="3" customWidth="1"/>
    <col min="2" max="2" width="16.7265625" style="3" bestFit="1" customWidth="1"/>
    <col min="3" max="8" width="16.1796875" style="3" customWidth="1"/>
    <col min="9" max="9" width="11.453125" style="3" customWidth="1"/>
    <col min="10" max="10" width="12.81640625" style="3" bestFit="1" customWidth="1"/>
    <col min="11" max="226" width="11.453125" style="3" customWidth="1"/>
    <col min="227" max="227" width="3.453125" style="3" customWidth="1"/>
    <col min="228" max="16384" width="20.1796875" style="3"/>
  </cols>
  <sheetData>
    <row r="1" spans="1:10" ht="26.25" customHeight="1" x14ac:dyDescent="0.35">
      <c r="A1" s="1"/>
      <c r="B1" s="2"/>
      <c r="C1" s="44" t="s">
        <v>62</v>
      </c>
      <c r="D1" s="45"/>
      <c r="E1" s="45"/>
      <c r="F1" s="45"/>
      <c r="G1" s="45"/>
      <c r="H1" s="46"/>
      <c r="I1" s="25"/>
      <c r="J1" s="26"/>
    </row>
    <row r="2" spans="1:10" x14ac:dyDescent="0.3">
      <c r="A2" s="47" t="s">
        <v>0</v>
      </c>
      <c r="B2" s="47" t="s">
        <v>1</v>
      </c>
      <c r="C2" s="4" t="s">
        <v>32</v>
      </c>
      <c r="D2" s="4" t="s">
        <v>3</v>
      </c>
      <c r="E2" s="50" t="s">
        <v>63</v>
      </c>
      <c r="F2" s="51"/>
      <c r="G2" s="32" t="s">
        <v>18</v>
      </c>
      <c r="H2" s="33"/>
      <c r="I2" s="27"/>
      <c r="J2" s="28"/>
    </row>
    <row r="3" spans="1:10" x14ac:dyDescent="0.3">
      <c r="A3" s="48"/>
      <c r="B3" s="48"/>
      <c r="C3" s="5">
        <v>2019</v>
      </c>
      <c r="D3" s="5" t="s">
        <v>61</v>
      </c>
      <c r="E3" s="5"/>
      <c r="F3" s="4" t="s">
        <v>20</v>
      </c>
      <c r="G3" s="4"/>
      <c r="H3" s="4"/>
      <c r="I3" s="29"/>
      <c r="J3" s="30"/>
    </row>
    <row r="4" spans="1:10" x14ac:dyDescent="0.3">
      <c r="A4" s="48"/>
      <c r="B4" s="48"/>
      <c r="C4" s="5"/>
      <c r="D4" s="5"/>
      <c r="E4" s="5" t="s">
        <v>19</v>
      </c>
      <c r="F4" s="5" t="s">
        <v>4</v>
      </c>
      <c r="G4" s="5" t="s">
        <v>19</v>
      </c>
      <c r="H4" s="5" t="s">
        <v>21</v>
      </c>
      <c r="I4" s="29" t="s">
        <v>40</v>
      </c>
      <c r="J4" s="30" t="s">
        <v>39</v>
      </c>
    </row>
    <row r="5" spans="1:10" x14ac:dyDescent="0.3">
      <c r="A5" s="49"/>
      <c r="B5" s="49"/>
      <c r="C5" s="6"/>
      <c r="D5" s="6"/>
      <c r="E5" s="7"/>
      <c r="F5" s="7" t="s">
        <v>5</v>
      </c>
      <c r="G5" s="7" t="s">
        <v>33</v>
      </c>
      <c r="H5" s="7" t="s">
        <v>33</v>
      </c>
      <c r="I5" s="29" t="s">
        <v>30</v>
      </c>
      <c r="J5" s="30" t="s">
        <v>34</v>
      </c>
    </row>
    <row r="6" spans="1:10" x14ac:dyDescent="0.3">
      <c r="A6" s="40"/>
      <c r="B6" s="40"/>
      <c r="C6" s="40">
        <v>1</v>
      </c>
      <c r="D6" s="40">
        <v>2</v>
      </c>
      <c r="E6" s="40">
        <v>3</v>
      </c>
      <c r="F6" s="40">
        <v>4</v>
      </c>
      <c r="G6" s="40">
        <v>5</v>
      </c>
      <c r="H6" s="40">
        <v>6</v>
      </c>
      <c r="I6" s="41">
        <v>7</v>
      </c>
      <c r="J6" s="41">
        <v>8</v>
      </c>
    </row>
    <row r="7" spans="1:10" x14ac:dyDescent="0.3">
      <c r="A7" s="8"/>
      <c r="B7" s="9"/>
      <c r="C7" s="10"/>
      <c r="D7" s="10"/>
      <c r="E7" s="10"/>
      <c r="F7" s="10"/>
      <c r="G7" s="10"/>
      <c r="H7" s="10"/>
    </row>
    <row r="8" spans="1:10" x14ac:dyDescent="0.3">
      <c r="A8" s="11">
        <v>1</v>
      </c>
      <c r="B8" s="12" t="s">
        <v>41</v>
      </c>
      <c r="C8" s="13">
        <v>1680583946</v>
      </c>
      <c r="D8" s="36">
        <v>297520</v>
      </c>
      <c r="E8" s="34">
        <f>IF(ISNUMBER(C8),C8/D8,"")</f>
        <v>5648.64192659317</v>
      </c>
      <c r="F8" s="15">
        <f>IF(ISNUMBER(C8),E8/E$28,"")</f>
        <v>0.86320399908954426</v>
      </c>
      <c r="G8" s="34">
        <f>IF(ISNUMBER(C8),($E$28-E8)*0.875,"")</f>
        <v>783.27101540258911</v>
      </c>
      <c r="H8" s="34">
        <f>IF(ISNUMBER(C8),G8*D8,"")</f>
        <v>233038792.50257832</v>
      </c>
      <c r="I8" s="38">
        <f>'jan-sep'!H8</f>
        <v>194365533.668448</v>
      </c>
      <c r="J8" s="38">
        <f>IF(ISNUMBER(C8),H8-I8,"")</f>
        <v>38673258.834130317</v>
      </c>
    </row>
    <row r="9" spans="1:10" x14ac:dyDescent="0.3">
      <c r="A9" s="11">
        <v>2</v>
      </c>
      <c r="B9" s="12" t="s">
        <v>42</v>
      </c>
      <c r="C9" s="13">
        <v>4794526035</v>
      </c>
      <c r="D9" s="36">
        <v>624055</v>
      </c>
      <c r="E9" s="34">
        <f t="shared" ref="E9:E26" si="0">IF(ISNUMBER(C9),C9/D9,"")</f>
        <v>7682.8581375039057</v>
      </c>
      <c r="F9" s="15">
        <f t="shared" ref="F9:F25" si="1">IF(ISNUMBER(C9),E9/E$28,"")</f>
        <v>1.1740651921143919</v>
      </c>
      <c r="G9" s="34">
        <f t="shared" ref="G9:G26" si="2">IF(ISNUMBER(C9),($E$28-E9)*0.875,"")</f>
        <v>-996.66816914430467</v>
      </c>
      <c r="H9" s="34">
        <f t="shared" ref="H9:H26" si="3">IF(ISNUMBER(C9),G9*D9,"")</f>
        <v>-621975754.295349</v>
      </c>
      <c r="I9" s="38">
        <f>'jan-sep'!H9</f>
        <v>-487238632.51534247</v>
      </c>
      <c r="J9" s="38">
        <f t="shared" ref="J9:J26" si="4">IF(ISNUMBER(C9),H9-I9,"")</f>
        <v>-134737121.78000653</v>
      </c>
    </row>
    <row r="10" spans="1:10" x14ac:dyDescent="0.3">
      <c r="A10" s="11">
        <v>3</v>
      </c>
      <c r="B10" s="16" t="s">
        <v>43</v>
      </c>
      <c r="C10" s="13">
        <v>5634800389</v>
      </c>
      <c r="D10" s="36">
        <v>681071</v>
      </c>
      <c r="E10" s="34">
        <f t="shared" si="0"/>
        <v>8273.4404915199739</v>
      </c>
      <c r="F10" s="15">
        <f t="shared" si="1"/>
        <v>1.2643157437343024</v>
      </c>
      <c r="G10" s="34">
        <f t="shared" si="2"/>
        <v>-1513.4277289083643</v>
      </c>
      <c r="H10" s="34">
        <f t="shared" si="3"/>
        <v>-1030751736.7553486</v>
      </c>
      <c r="I10" s="38">
        <f>'jan-sep'!H10</f>
        <v>-809460449.79122615</v>
      </c>
      <c r="J10" s="38">
        <f t="shared" si="4"/>
        <v>-221291286.96412241</v>
      </c>
    </row>
    <row r="11" spans="1:10" x14ac:dyDescent="0.3">
      <c r="A11" s="11">
        <v>4</v>
      </c>
      <c r="B11" s="16" t="s">
        <v>44</v>
      </c>
      <c r="C11" s="13">
        <v>1063902109</v>
      </c>
      <c r="D11" s="36">
        <v>197406</v>
      </c>
      <c r="E11" s="34">
        <f t="shared" si="0"/>
        <v>5389.4112083725922</v>
      </c>
      <c r="F11" s="15">
        <f t="shared" si="1"/>
        <v>0.8235893455917932</v>
      </c>
      <c r="G11" s="34">
        <f t="shared" si="2"/>
        <v>1010.0978938455946</v>
      </c>
      <c r="H11" s="34">
        <f t="shared" si="3"/>
        <v>199399384.83248344</v>
      </c>
      <c r="I11" s="38">
        <f>'jan-sep'!H11</f>
        <v>160976405.41530448</v>
      </c>
      <c r="J11" s="38">
        <f t="shared" si="4"/>
        <v>38422979.417178959</v>
      </c>
    </row>
    <row r="12" spans="1:10" x14ac:dyDescent="0.3">
      <c r="A12" s="11">
        <v>5</v>
      </c>
      <c r="B12" s="16" t="s">
        <v>45</v>
      </c>
      <c r="C12" s="13">
        <v>1060604512</v>
      </c>
      <c r="D12" s="36">
        <v>189545</v>
      </c>
      <c r="E12" s="34">
        <f t="shared" si="0"/>
        <v>5595.5288295655382</v>
      </c>
      <c r="F12" s="15">
        <f t="shared" si="1"/>
        <v>0.85508745738729219</v>
      </c>
      <c r="G12" s="34">
        <f t="shared" si="2"/>
        <v>829.74497530176689</v>
      </c>
      <c r="H12" s="34">
        <f t="shared" si="3"/>
        <v>157274011.34357339</v>
      </c>
      <c r="I12" s="38">
        <f>'jan-sep'!H12</f>
        <v>126158268.70000035</v>
      </c>
      <c r="J12" s="38">
        <f t="shared" si="4"/>
        <v>31115742.643573046</v>
      </c>
    </row>
    <row r="13" spans="1:10" x14ac:dyDescent="0.3">
      <c r="A13" s="11">
        <v>6</v>
      </c>
      <c r="B13" s="16" t="s">
        <v>46</v>
      </c>
      <c r="C13" s="13">
        <v>1802693886</v>
      </c>
      <c r="D13" s="36">
        <v>283148</v>
      </c>
      <c r="E13" s="34">
        <f t="shared" si="0"/>
        <v>6366.6135236696</v>
      </c>
      <c r="F13" s="15">
        <f t="shared" si="1"/>
        <v>0.97292169086096636</v>
      </c>
      <c r="G13" s="34">
        <f t="shared" si="2"/>
        <v>155.04586796071283</v>
      </c>
      <c r="H13" s="34">
        <f t="shared" si="3"/>
        <v>43900927.421339914</v>
      </c>
      <c r="I13" s="38">
        <f>'jan-sep'!H13</f>
        <v>35057998.420184262</v>
      </c>
      <c r="J13" s="38">
        <f t="shared" si="4"/>
        <v>8842929.0011556521</v>
      </c>
    </row>
    <row r="14" spans="1:10" x14ac:dyDescent="0.3">
      <c r="A14" s="11">
        <v>7</v>
      </c>
      <c r="B14" s="16" t="s">
        <v>47</v>
      </c>
      <c r="C14" s="13">
        <v>1488287627</v>
      </c>
      <c r="D14" s="36">
        <v>251078</v>
      </c>
      <c r="E14" s="34">
        <f t="shared" si="0"/>
        <v>5927.5907367431637</v>
      </c>
      <c r="F14" s="15">
        <f t="shared" si="1"/>
        <v>0.90583189648363005</v>
      </c>
      <c r="G14" s="34">
        <f t="shared" si="2"/>
        <v>539.1908065213446</v>
      </c>
      <c r="H14" s="34">
        <f t="shared" si="3"/>
        <v>135378949.31976616</v>
      </c>
      <c r="I14" s="38">
        <f>'jan-sep'!H14</f>
        <v>108111783.66626559</v>
      </c>
      <c r="J14" s="38">
        <f t="shared" si="4"/>
        <v>27267165.653500572</v>
      </c>
    </row>
    <row r="15" spans="1:10" x14ac:dyDescent="0.3">
      <c r="A15" s="11">
        <v>8</v>
      </c>
      <c r="B15" s="16" t="s">
        <v>48</v>
      </c>
      <c r="C15" s="13">
        <v>1005217209</v>
      </c>
      <c r="D15" s="36">
        <v>173318</v>
      </c>
      <c r="E15" s="34">
        <f t="shared" si="0"/>
        <v>5799.8431149678627</v>
      </c>
      <c r="F15" s="15">
        <f t="shared" si="1"/>
        <v>0.88630999025844182</v>
      </c>
      <c r="G15" s="34">
        <f t="shared" si="2"/>
        <v>650.96997557473298</v>
      </c>
      <c r="H15" s="34">
        <f t="shared" si="3"/>
        <v>112824814.22666158</v>
      </c>
      <c r="I15" s="38">
        <f>'jan-sep'!H15</f>
        <v>83397959.438218713</v>
      </c>
      <c r="J15" s="38">
        <f t="shared" si="4"/>
        <v>29426854.788442865</v>
      </c>
    </row>
    <row r="16" spans="1:10" x14ac:dyDescent="0.3">
      <c r="A16" s="11">
        <v>9</v>
      </c>
      <c r="B16" s="16" t="s">
        <v>49</v>
      </c>
      <c r="C16" s="13">
        <v>639974865</v>
      </c>
      <c r="D16" s="36">
        <v>117655</v>
      </c>
      <c r="E16" s="34">
        <f t="shared" si="0"/>
        <v>5439.41919170456</v>
      </c>
      <c r="F16" s="15">
        <f t="shared" si="1"/>
        <v>0.83123137561591853</v>
      </c>
      <c r="G16" s="34">
        <f t="shared" si="2"/>
        <v>966.34090843012279</v>
      </c>
      <c r="H16" s="34">
        <f t="shared" si="3"/>
        <v>113694839.58134609</v>
      </c>
      <c r="I16" s="38">
        <f>'jan-sep'!H16</f>
        <v>80768129.265740588</v>
      </c>
      <c r="J16" s="38">
        <f t="shared" si="4"/>
        <v>32926710.315605506</v>
      </c>
    </row>
    <row r="17" spans="1:10" x14ac:dyDescent="0.3">
      <c r="A17" s="11">
        <v>10</v>
      </c>
      <c r="B17" s="16" t="s">
        <v>50</v>
      </c>
      <c r="C17" s="13">
        <v>1060841007</v>
      </c>
      <c r="D17" s="36">
        <v>187589</v>
      </c>
      <c r="E17" s="34">
        <f t="shared" si="0"/>
        <v>5655.1344002047026</v>
      </c>
      <c r="F17" s="15">
        <f t="shared" si="1"/>
        <v>0.86419615424086904</v>
      </c>
      <c r="G17" s="34">
        <f t="shared" si="2"/>
        <v>777.59010099249804</v>
      </c>
      <c r="H17" s="34">
        <f t="shared" si="3"/>
        <v>145867349.4550817</v>
      </c>
      <c r="I17" s="38">
        <f>'jan-sep'!H17</f>
        <v>116709203.92024781</v>
      </c>
      <c r="J17" s="38">
        <f t="shared" si="4"/>
        <v>29158145.534833893</v>
      </c>
    </row>
    <row r="18" spans="1:10" x14ac:dyDescent="0.3">
      <c r="A18" s="11">
        <v>11</v>
      </c>
      <c r="B18" s="16" t="s">
        <v>51</v>
      </c>
      <c r="C18" s="13">
        <v>3295702514</v>
      </c>
      <c r="D18" s="36">
        <v>475654</v>
      </c>
      <c r="E18" s="34">
        <f t="shared" si="0"/>
        <v>6928.7812443498842</v>
      </c>
      <c r="F18" s="15">
        <f t="shared" si="1"/>
        <v>1.0588300261664316</v>
      </c>
      <c r="G18" s="34">
        <f t="shared" si="2"/>
        <v>-336.85088763453587</v>
      </c>
      <c r="H18" s="34">
        <f t="shared" si="3"/>
        <v>-160224472.10691753</v>
      </c>
      <c r="I18" s="38">
        <f>'jan-sep'!H18</f>
        <v>-150494734.26153964</v>
      </c>
      <c r="J18" s="38">
        <f t="shared" si="4"/>
        <v>-9729737.8453778923</v>
      </c>
    </row>
    <row r="19" spans="1:10" x14ac:dyDescent="0.3">
      <c r="A19" s="11">
        <v>12</v>
      </c>
      <c r="B19" s="16" t="s">
        <v>52</v>
      </c>
      <c r="C19" s="13">
        <v>3431859696</v>
      </c>
      <c r="D19" s="36">
        <v>524495</v>
      </c>
      <c r="E19" s="34">
        <f t="shared" si="0"/>
        <v>6543.1695173452563</v>
      </c>
      <c r="F19" s="15">
        <f t="shared" si="1"/>
        <v>0.99990230704882466</v>
      </c>
      <c r="G19" s="34">
        <f t="shared" si="2"/>
        <v>0.55937349451357932</v>
      </c>
      <c r="H19" s="34">
        <f t="shared" si="3"/>
        <v>293388.60100489977</v>
      </c>
      <c r="I19" s="38">
        <f>'jan-sep'!H19</f>
        <v>10630852.26115731</v>
      </c>
      <c r="J19" s="38">
        <f t="shared" si="4"/>
        <v>-10337463.660152409</v>
      </c>
    </row>
    <row r="20" spans="1:10" x14ac:dyDescent="0.3">
      <c r="A20" s="11">
        <v>14</v>
      </c>
      <c r="B20" s="16" t="s">
        <v>53</v>
      </c>
      <c r="C20" s="13">
        <v>668918034</v>
      </c>
      <c r="D20" s="36">
        <v>109774</v>
      </c>
      <c r="E20" s="34">
        <f t="shared" si="0"/>
        <v>6093.5925993404635</v>
      </c>
      <c r="F20" s="15">
        <f t="shared" si="1"/>
        <v>0.93119967045699747</v>
      </c>
      <c r="G20" s="34">
        <f t="shared" si="2"/>
        <v>393.93917674870727</v>
      </c>
      <c r="H20" s="34">
        <f t="shared" si="3"/>
        <v>43244279.188412592</v>
      </c>
      <c r="I20" s="38">
        <f>'jan-sep'!H20</f>
        <v>29441981.380142409</v>
      </c>
      <c r="J20" s="38">
        <f t="shared" si="4"/>
        <v>13802297.808270182</v>
      </c>
    </row>
    <row r="21" spans="1:10" x14ac:dyDescent="0.3">
      <c r="A21" s="11">
        <v>15</v>
      </c>
      <c r="B21" s="16" t="s">
        <v>54</v>
      </c>
      <c r="C21" s="13">
        <v>1606734622</v>
      </c>
      <c r="D21" s="36">
        <v>265392</v>
      </c>
      <c r="E21" s="34">
        <f t="shared" si="0"/>
        <v>6054.1938792427809</v>
      </c>
      <c r="F21" s="15">
        <f t="shared" si="1"/>
        <v>0.92517890773397582</v>
      </c>
      <c r="G21" s="34">
        <f t="shared" si="2"/>
        <v>428.41305683417954</v>
      </c>
      <c r="H21" s="34">
        <f t="shared" si="3"/>
        <v>113697397.97933657</v>
      </c>
      <c r="I21" s="38">
        <f>'jan-sep'!H21</f>
        <v>89689173.233176842</v>
      </c>
      <c r="J21" s="38">
        <f t="shared" si="4"/>
        <v>24008224.746159732</v>
      </c>
    </row>
    <row r="22" spans="1:10" x14ac:dyDescent="0.3">
      <c r="A22" s="11">
        <v>18</v>
      </c>
      <c r="B22" s="16" t="s">
        <v>55</v>
      </c>
      <c r="C22" s="13">
        <v>1429125104</v>
      </c>
      <c r="D22" s="36">
        <v>243385</v>
      </c>
      <c r="E22" s="34">
        <f t="shared" si="0"/>
        <v>5871.8700988146356</v>
      </c>
      <c r="F22" s="15">
        <f t="shared" si="1"/>
        <v>0.89731688028738565</v>
      </c>
      <c r="G22" s="34">
        <f t="shared" si="2"/>
        <v>587.94636470880664</v>
      </c>
      <c r="H22" s="34">
        <f t="shared" si="3"/>
        <v>143097325.97465292</v>
      </c>
      <c r="I22" s="38">
        <f>'jan-sep'!H22</f>
        <v>111955377.25643107</v>
      </c>
      <c r="J22" s="38">
        <f t="shared" si="4"/>
        <v>31141948.718221843</v>
      </c>
    </row>
    <row r="23" spans="1:10" x14ac:dyDescent="0.3">
      <c r="A23" s="11">
        <v>19</v>
      </c>
      <c r="B23" s="16" t="s">
        <v>56</v>
      </c>
      <c r="C23" s="13">
        <v>1002944703</v>
      </c>
      <c r="D23" s="36">
        <v>167202</v>
      </c>
      <c r="E23" s="34">
        <f t="shared" si="0"/>
        <v>5998.4013528546311</v>
      </c>
      <c r="F23" s="15">
        <f t="shared" si="1"/>
        <v>0.91665290581644832</v>
      </c>
      <c r="G23" s="34">
        <f t="shared" si="2"/>
        <v>477.2315174238106</v>
      </c>
      <c r="H23" s="34">
        <f t="shared" si="3"/>
        <v>79794064.176295981</v>
      </c>
      <c r="I23" s="38">
        <f>'jan-sep'!H23</f>
        <v>58711509.112315424</v>
      </c>
      <c r="J23" s="38">
        <f t="shared" si="4"/>
        <v>21082555.063980557</v>
      </c>
    </row>
    <row r="24" spans="1:10" x14ac:dyDescent="0.3">
      <c r="A24" s="11">
        <v>20</v>
      </c>
      <c r="B24" s="16" t="s">
        <v>57</v>
      </c>
      <c r="C24" s="13">
        <v>432579268</v>
      </c>
      <c r="D24" s="36">
        <v>75865</v>
      </c>
      <c r="E24" s="34">
        <f t="shared" si="0"/>
        <v>5701.9609569630265</v>
      </c>
      <c r="F24" s="15">
        <f t="shared" si="1"/>
        <v>0.87135201074278001</v>
      </c>
      <c r="G24" s="34">
        <f t="shared" si="2"/>
        <v>736.6168638289646</v>
      </c>
      <c r="H24" s="34">
        <f t="shared" si="3"/>
        <v>55883438.374384396</v>
      </c>
      <c r="I24" s="38">
        <f>'jan-sep'!H24</f>
        <v>45270874.498941034</v>
      </c>
      <c r="J24" s="38">
        <f t="shared" si="4"/>
        <v>10612563.875443362</v>
      </c>
    </row>
    <row r="25" spans="1:10" x14ac:dyDescent="0.3">
      <c r="A25" s="11">
        <v>50</v>
      </c>
      <c r="B25" s="16" t="s">
        <v>58</v>
      </c>
      <c r="C25" s="13">
        <v>2767505055</v>
      </c>
      <c r="D25" s="36">
        <v>464060</v>
      </c>
      <c r="E25" s="34">
        <f t="shared" si="0"/>
        <v>5963.679384131362</v>
      </c>
      <c r="F25" s="15">
        <f t="shared" si="1"/>
        <v>0.91134682647070642</v>
      </c>
      <c r="G25" s="34">
        <f t="shared" si="2"/>
        <v>507.61324005667109</v>
      </c>
      <c r="H25" s="34">
        <f t="shared" si="3"/>
        <v>235563000.18069878</v>
      </c>
      <c r="I25" s="38">
        <f>'jan-sep'!H25</f>
        <v>195948766.33153251</v>
      </c>
      <c r="J25" s="38">
        <f t="shared" si="4"/>
        <v>39614233.849166274</v>
      </c>
    </row>
    <row r="26" spans="1:10" x14ac:dyDescent="0.3">
      <c r="A26" s="11"/>
      <c r="B26" s="16"/>
      <c r="C26" s="13"/>
      <c r="D26" s="36"/>
      <c r="E26" s="34" t="str">
        <f t="shared" si="0"/>
        <v/>
      </c>
      <c r="F26" s="15" t="str">
        <f>IF(ISNUMBER(C26),E26/E$28,"")</f>
        <v/>
      </c>
      <c r="G26" s="34" t="str">
        <f t="shared" si="2"/>
        <v/>
      </c>
      <c r="H26" s="34" t="str">
        <f t="shared" si="3"/>
        <v/>
      </c>
      <c r="I26" s="38" t="str">
        <f>'jan-sep'!H26</f>
        <v/>
      </c>
      <c r="J26" s="38" t="str">
        <f t="shared" si="4"/>
        <v/>
      </c>
    </row>
    <row r="27" spans="1:10" x14ac:dyDescent="0.3">
      <c r="A27" s="17"/>
      <c r="B27" s="18"/>
      <c r="C27" s="34"/>
      <c r="D27" s="34"/>
      <c r="E27" s="34"/>
      <c r="F27" s="37"/>
      <c r="G27" s="34"/>
      <c r="H27" s="34"/>
      <c r="I27" s="38"/>
      <c r="J27" s="38"/>
    </row>
    <row r="28" spans="1:10" ht="13.5" thickBot="1" x14ac:dyDescent="0.35">
      <c r="A28" s="20"/>
      <c r="B28" s="20" t="s">
        <v>7</v>
      </c>
      <c r="C28" s="31">
        <f>IF(ISNUMBER(C25),SUM(C8:C26),"")</f>
        <v>34866800581</v>
      </c>
      <c r="D28" s="35">
        <f>IF(ISNUMBER(D25),SUM(D8:D26),"")</f>
        <v>5328212</v>
      </c>
      <c r="E28" s="35">
        <f>IF(ISNUMBER(C28),C28/D28,"")</f>
        <v>6543.8088013389861</v>
      </c>
      <c r="F28" s="22">
        <f>IF(ISNUMBER(E28),E28/E$28,"")</f>
        <v>1</v>
      </c>
      <c r="G28" s="35"/>
      <c r="H28" s="35">
        <f>IF(ISNUMBER(H25),SUM(H8:H26),"")</f>
        <v>1.6987323760986328E-6</v>
      </c>
      <c r="I28" s="21">
        <f>'jan-sep'!H28</f>
        <v>-2.0265579223632813E-6</v>
      </c>
      <c r="J28" s="21">
        <f>IF(ISNUMBER(C28),H28-I28,"")</f>
        <v>3.7252902984619141E-6</v>
      </c>
    </row>
    <row r="29" spans="1:10" ht="13.5" thickTop="1" x14ac:dyDescent="0.3">
      <c r="A29" s="18"/>
      <c r="B29" s="18"/>
      <c r="C29" s="19"/>
      <c r="D29" s="10"/>
      <c r="E29" s="19"/>
      <c r="F29" s="19"/>
      <c r="G29" s="19"/>
      <c r="H29" s="19"/>
    </row>
    <row r="34" spans="6:6" x14ac:dyDescent="0.3">
      <c r="F34" s="23"/>
    </row>
  </sheetData>
  <mergeCells count="4">
    <mergeCell ref="C1:H1"/>
    <mergeCell ref="A2:A5"/>
    <mergeCell ref="B2:B5"/>
    <mergeCell ref="E2:F2"/>
  </mergeCells>
  <pageMargins left="0.70866141732283472" right="0.70866141732283472" top="0.78740157480314965" bottom="0.78740157480314965" header="0.31496062992125984" footer="0.31496062992125984"/>
  <pageSetup paperSize="9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workbookViewId="0">
      <selection activeCell="F34" sqref="F34"/>
    </sheetView>
  </sheetViews>
  <sheetFormatPr baseColWidth="10" defaultColWidth="20.1796875" defaultRowHeight="13" x14ac:dyDescent="0.3"/>
  <cols>
    <col min="1" max="1" width="3.7265625" style="3" customWidth="1"/>
    <col min="2" max="2" width="16.7265625" style="3" bestFit="1" customWidth="1"/>
    <col min="3" max="8" width="16.1796875" style="3" customWidth="1"/>
    <col min="9" max="226" width="11.453125" style="3" customWidth="1"/>
    <col min="227" max="227" width="3.453125" style="3" customWidth="1"/>
    <col min="228" max="16384" width="20.1796875" style="3"/>
  </cols>
  <sheetData>
    <row r="1" spans="1:10" ht="26.25" customHeight="1" x14ac:dyDescent="0.35">
      <c r="A1" s="1"/>
      <c r="B1" s="2"/>
      <c r="C1" s="44" t="s">
        <v>64</v>
      </c>
      <c r="D1" s="45"/>
      <c r="E1" s="45"/>
      <c r="F1" s="45"/>
      <c r="G1" s="45"/>
      <c r="H1" s="46"/>
      <c r="I1" s="25"/>
      <c r="J1" s="26"/>
    </row>
    <row r="2" spans="1:10" x14ac:dyDescent="0.3">
      <c r="A2" s="47" t="s">
        <v>0</v>
      </c>
      <c r="B2" s="47" t="s">
        <v>1</v>
      </c>
      <c r="C2" s="4" t="s">
        <v>29</v>
      </c>
      <c r="D2" s="4" t="s">
        <v>3</v>
      </c>
      <c r="E2" s="50" t="s">
        <v>65</v>
      </c>
      <c r="F2" s="51"/>
      <c r="G2" s="32" t="s">
        <v>18</v>
      </c>
      <c r="H2" s="33"/>
      <c r="I2" s="27"/>
      <c r="J2" s="28"/>
    </row>
    <row r="3" spans="1:10" x14ac:dyDescent="0.3">
      <c r="A3" s="48"/>
      <c r="B3" s="48"/>
      <c r="C3" s="5">
        <v>2019</v>
      </c>
      <c r="D3" s="5" t="s">
        <v>61</v>
      </c>
      <c r="E3" s="5"/>
      <c r="F3" s="4" t="s">
        <v>20</v>
      </c>
      <c r="G3" s="4"/>
      <c r="H3" s="4"/>
      <c r="I3" s="29"/>
      <c r="J3" s="30"/>
    </row>
    <row r="4" spans="1:10" x14ac:dyDescent="0.3">
      <c r="A4" s="48"/>
      <c r="B4" s="48"/>
      <c r="C4" s="5"/>
      <c r="D4" s="5"/>
      <c r="E4" s="5" t="s">
        <v>19</v>
      </c>
      <c r="F4" s="5" t="s">
        <v>4</v>
      </c>
      <c r="G4" s="5" t="s">
        <v>19</v>
      </c>
      <c r="H4" s="5" t="s">
        <v>21</v>
      </c>
      <c r="I4" s="29" t="s">
        <v>40</v>
      </c>
      <c r="J4" s="30" t="s">
        <v>39</v>
      </c>
    </row>
    <row r="5" spans="1:10" x14ac:dyDescent="0.3">
      <c r="A5" s="49"/>
      <c r="B5" s="49"/>
      <c r="C5" s="6"/>
      <c r="D5" s="6"/>
      <c r="E5" s="7"/>
      <c r="F5" s="7" t="s">
        <v>5</v>
      </c>
      <c r="G5" s="7" t="s">
        <v>30</v>
      </c>
      <c r="H5" s="7" t="s">
        <v>30</v>
      </c>
      <c r="I5" s="29" t="s">
        <v>27</v>
      </c>
      <c r="J5" s="30" t="s">
        <v>31</v>
      </c>
    </row>
    <row r="6" spans="1:10" x14ac:dyDescent="0.3">
      <c r="A6" s="40"/>
      <c r="B6" s="40"/>
      <c r="C6" s="40">
        <v>1</v>
      </c>
      <c r="D6" s="40">
        <v>2</v>
      </c>
      <c r="E6" s="40">
        <v>3</v>
      </c>
      <c r="F6" s="40">
        <v>4</v>
      </c>
      <c r="G6" s="40">
        <v>5</v>
      </c>
      <c r="H6" s="40">
        <v>6</v>
      </c>
      <c r="I6" s="41">
        <v>7</v>
      </c>
      <c r="J6" s="41">
        <v>8</v>
      </c>
    </row>
    <row r="7" spans="1:10" x14ac:dyDescent="0.3">
      <c r="A7" s="8"/>
      <c r="B7" s="9"/>
      <c r="C7" s="10"/>
      <c r="D7" s="10"/>
      <c r="E7" s="10"/>
      <c r="F7" s="10"/>
      <c r="G7" s="10"/>
      <c r="H7" s="10"/>
    </row>
    <row r="8" spans="1:10" x14ac:dyDescent="0.3">
      <c r="A8" s="11">
        <v>1</v>
      </c>
      <c r="B8" s="12" t="s">
        <v>41</v>
      </c>
      <c r="C8" s="13">
        <v>1315294831</v>
      </c>
      <c r="D8" s="36">
        <v>297520</v>
      </c>
      <c r="E8" s="34">
        <f>IF(ISNUMBER(C8),C8/D8,"")</f>
        <v>4420.8618949986558</v>
      </c>
      <c r="F8" s="15">
        <f>IF(ISNUMBER(C8),E8/E$28,"")</f>
        <v>0.85551700514144535</v>
      </c>
      <c r="G8" s="34">
        <f>IF(ISNUMBER(C8),($E$28-E8)*0.875,"")</f>
        <v>653.28560657585376</v>
      </c>
      <c r="H8" s="34">
        <f>IF(ISNUMBER(C8),G8*D8,"")</f>
        <v>194365533.668448</v>
      </c>
      <c r="I8" s="38">
        <f>'jan-aug'!H8</f>
        <v>153237200.92825055</v>
      </c>
      <c r="J8" s="38">
        <f>IF(ISNUMBER(C8),H8-I8,"")</f>
        <v>41128332.74019745</v>
      </c>
    </row>
    <row r="9" spans="1:10" x14ac:dyDescent="0.3">
      <c r="A9" s="11">
        <v>2</v>
      </c>
      <c r="B9" s="12" t="s">
        <v>42</v>
      </c>
      <c r="C9" s="13">
        <v>3781632149</v>
      </c>
      <c r="D9" s="36">
        <v>624055</v>
      </c>
      <c r="E9" s="34">
        <f t="shared" ref="E9:E26" si="0">IF(ISNUMBER(C9),C9/D9,"")</f>
        <v>6059.7738164104121</v>
      </c>
      <c r="F9" s="15">
        <f t="shared" ref="F9:F25" si="1">IF(ISNUMBER(C9),E9/E$28,"")</f>
        <v>1.1726762044104884</v>
      </c>
      <c r="G9" s="34">
        <f t="shared" ref="G9:G26" si="2">IF(ISNUMBER(C9),($E$28-E9)*0.875,"")</f>
        <v>-780.76232465943303</v>
      </c>
      <c r="H9" s="34">
        <f t="shared" ref="H9:H26" si="3">IF(ISNUMBER(C9),G9*D9,"")</f>
        <v>-487238632.51534247</v>
      </c>
      <c r="I9" s="38">
        <f>'jan-aug'!H9</f>
        <v>-371110843.07802206</v>
      </c>
      <c r="J9" s="38">
        <f t="shared" ref="J9:J26" si="4">IF(ISNUMBER(C9),H9-I9,"")</f>
        <v>-116127789.43732041</v>
      </c>
    </row>
    <row r="10" spans="1:10" x14ac:dyDescent="0.3">
      <c r="A10" s="11">
        <v>3</v>
      </c>
      <c r="B10" s="16" t="s">
        <v>43</v>
      </c>
      <c r="C10" s="13">
        <v>4444514353</v>
      </c>
      <c r="D10" s="36">
        <v>681071</v>
      </c>
      <c r="E10" s="34">
        <f t="shared" si="0"/>
        <v>6525.7724275442652</v>
      </c>
      <c r="F10" s="15">
        <f t="shared" si="1"/>
        <v>1.2628553924661758</v>
      </c>
      <c r="G10" s="34">
        <f t="shared" si="2"/>
        <v>-1188.5111094015544</v>
      </c>
      <c r="H10" s="34">
        <f t="shared" si="3"/>
        <v>-809460449.79122615</v>
      </c>
      <c r="I10" s="38">
        <f>'jan-aug'!H10</f>
        <v>-618176208.92200828</v>
      </c>
      <c r="J10" s="38">
        <f t="shared" si="4"/>
        <v>-191284240.86921787</v>
      </c>
    </row>
    <row r="11" spans="1:10" x14ac:dyDescent="0.3">
      <c r="A11" s="11">
        <v>4</v>
      </c>
      <c r="B11" s="16" t="s">
        <v>44</v>
      </c>
      <c r="C11" s="13">
        <v>836117341</v>
      </c>
      <c r="D11" s="36">
        <v>197406</v>
      </c>
      <c r="E11" s="34">
        <f t="shared" si="0"/>
        <v>4235.5214177887201</v>
      </c>
      <c r="F11" s="15">
        <f t="shared" si="1"/>
        <v>0.81965025929862401</v>
      </c>
      <c r="G11" s="34">
        <f t="shared" si="2"/>
        <v>815.45852413454747</v>
      </c>
      <c r="H11" s="34">
        <f t="shared" si="3"/>
        <v>160976405.41530448</v>
      </c>
      <c r="I11" s="38">
        <f>'jan-aug'!H11</f>
        <v>128235220.73305738</v>
      </c>
      <c r="J11" s="38">
        <f t="shared" si="4"/>
        <v>32741184.682247102</v>
      </c>
    </row>
    <row r="12" spans="1:10" x14ac:dyDescent="0.3">
      <c r="A12" s="11">
        <v>5</v>
      </c>
      <c r="B12" s="16" t="s">
        <v>45</v>
      </c>
      <c r="C12" s="13">
        <v>835287984</v>
      </c>
      <c r="D12" s="36">
        <v>189545</v>
      </c>
      <c r="E12" s="34">
        <f t="shared" si="0"/>
        <v>4406.8056873038067</v>
      </c>
      <c r="F12" s="15">
        <f t="shared" si="1"/>
        <v>0.85279687386470326</v>
      </c>
      <c r="G12" s="34">
        <f t="shared" si="2"/>
        <v>665.58478830884667</v>
      </c>
      <c r="H12" s="34">
        <f t="shared" si="3"/>
        <v>126158268.70000035</v>
      </c>
      <c r="I12" s="38">
        <f>'jan-aug'!H12</f>
        <v>99176780.402923316</v>
      </c>
      <c r="J12" s="38">
        <f t="shared" si="4"/>
        <v>26981488.29707703</v>
      </c>
    </row>
    <row r="13" spans="1:10" x14ac:dyDescent="0.3">
      <c r="A13" s="11">
        <v>6</v>
      </c>
      <c r="B13" s="16" t="s">
        <v>46</v>
      </c>
      <c r="C13" s="13">
        <v>1423093649</v>
      </c>
      <c r="D13" s="36">
        <v>283148</v>
      </c>
      <c r="E13" s="34">
        <f t="shared" si="0"/>
        <v>5025.9710434119261</v>
      </c>
      <c r="F13" s="15">
        <f t="shared" si="1"/>
        <v>0.97261660669648764</v>
      </c>
      <c r="G13" s="34">
        <f t="shared" si="2"/>
        <v>123.81510171424225</v>
      </c>
      <c r="H13" s="34">
        <f t="shared" si="3"/>
        <v>35057998.420184262</v>
      </c>
      <c r="I13" s="38">
        <f>'jan-aug'!H13</f>
        <v>24430214.165092379</v>
      </c>
      <c r="J13" s="38">
        <f t="shared" si="4"/>
        <v>10627784.255091883</v>
      </c>
    </row>
    <row r="14" spans="1:10" x14ac:dyDescent="0.3">
      <c r="A14" s="11">
        <v>7</v>
      </c>
      <c r="B14" s="16" t="s">
        <v>47</v>
      </c>
      <c r="C14" s="13">
        <v>1173882717</v>
      </c>
      <c r="D14" s="36">
        <v>251078</v>
      </c>
      <c r="E14" s="34">
        <f t="shared" si="0"/>
        <v>4675.370669672373</v>
      </c>
      <c r="F14" s="15">
        <f t="shared" si="1"/>
        <v>0.90476907178876675</v>
      </c>
      <c r="G14" s="34">
        <f t="shared" si="2"/>
        <v>430.59042873635121</v>
      </c>
      <c r="H14" s="34">
        <f t="shared" si="3"/>
        <v>108111783.66626559</v>
      </c>
      <c r="I14" s="38">
        <f>'jan-aug'!H14</f>
        <v>87074338.473192707</v>
      </c>
      <c r="J14" s="38">
        <f t="shared" si="4"/>
        <v>21037445.193072885</v>
      </c>
    </row>
    <row r="15" spans="1:10" x14ac:dyDescent="0.3">
      <c r="A15" s="11">
        <v>8</v>
      </c>
      <c r="B15" s="16" t="s">
        <v>48</v>
      </c>
      <c r="C15" s="13">
        <v>800304308</v>
      </c>
      <c r="D15" s="36">
        <v>173318</v>
      </c>
      <c r="E15" s="34">
        <f t="shared" si="0"/>
        <v>4617.5487139246934</v>
      </c>
      <c r="F15" s="15">
        <f t="shared" si="1"/>
        <v>0.89357947401629645</v>
      </c>
      <c r="G15" s="34">
        <f t="shared" si="2"/>
        <v>481.18464001557084</v>
      </c>
      <c r="H15" s="34">
        <f t="shared" si="3"/>
        <v>83397959.438218713</v>
      </c>
      <c r="I15" s="38">
        <f>'jan-aug'!H15</f>
        <v>60876169.699662305</v>
      </c>
      <c r="J15" s="38">
        <f t="shared" si="4"/>
        <v>22521789.738556407</v>
      </c>
    </row>
    <row r="16" spans="1:10" x14ac:dyDescent="0.3">
      <c r="A16" s="11">
        <v>9</v>
      </c>
      <c r="B16" s="16" t="s">
        <v>49</v>
      </c>
      <c r="C16" s="13">
        <v>515672722</v>
      </c>
      <c r="D16" s="36">
        <v>117655</v>
      </c>
      <c r="E16" s="34">
        <f t="shared" si="0"/>
        <v>4382.922289745442</v>
      </c>
      <c r="F16" s="15">
        <f t="shared" si="1"/>
        <v>0.84817500300851334</v>
      </c>
      <c r="G16" s="34">
        <f t="shared" si="2"/>
        <v>686.48276117241585</v>
      </c>
      <c r="H16" s="34">
        <f t="shared" si="3"/>
        <v>80768129.265740588</v>
      </c>
      <c r="I16" s="38">
        <f>'jan-aug'!H16</f>
        <v>61194655.169974536</v>
      </c>
      <c r="J16" s="38">
        <f t="shared" si="4"/>
        <v>19573474.095766053</v>
      </c>
    </row>
    <row r="17" spans="1:10" x14ac:dyDescent="0.3">
      <c r="A17" s="11">
        <v>10</v>
      </c>
      <c r="B17" s="16" t="s">
        <v>50</v>
      </c>
      <c r="C17" s="13">
        <v>835979336</v>
      </c>
      <c r="D17" s="36">
        <v>187589</v>
      </c>
      <c r="E17" s="34">
        <f t="shared" si="0"/>
        <v>4456.441134608106</v>
      </c>
      <c r="F17" s="15">
        <f t="shared" si="1"/>
        <v>0.86240223368711022</v>
      </c>
      <c r="G17" s="34">
        <f t="shared" si="2"/>
        <v>622.15377191758478</v>
      </c>
      <c r="H17" s="34">
        <f t="shared" si="3"/>
        <v>116709203.92024781</v>
      </c>
      <c r="I17" s="38">
        <f>'jan-aug'!H17</f>
        <v>90635159.454221889</v>
      </c>
      <c r="J17" s="38">
        <f t="shared" si="4"/>
        <v>26074044.466025919</v>
      </c>
    </row>
    <row r="18" spans="1:10" x14ac:dyDescent="0.3">
      <c r="A18" s="11">
        <v>11</v>
      </c>
      <c r="B18" s="16" t="s">
        <v>51</v>
      </c>
      <c r="C18" s="13">
        <v>2629923668</v>
      </c>
      <c r="D18" s="36">
        <v>475654</v>
      </c>
      <c r="E18" s="34">
        <f t="shared" si="0"/>
        <v>5529.0687516556154</v>
      </c>
      <c r="F18" s="15">
        <f t="shared" si="1"/>
        <v>1.0699751433060771</v>
      </c>
      <c r="G18" s="34">
        <f t="shared" si="2"/>
        <v>-316.39539299898593</v>
      </c>
      <c r="H18" s="34">
        <f t="shared" si="3"/>
        <v>-150494734.26153964</v>
      </c>
      <c r="I18" s="38">
        <f>'jan-aug'!H18</f>
        <v>-122751812.57098992</v>
      </c>
      <c r="J18" s="38">
        <f t="shared" si="4"/>
        <v>-27742921.690549716</v>
      </c>
    </row>
    <row r="19" spans="1:10" x14ac:dyDescent="0.3">
      <c r="A19" s="11">
        <v>12</v>
      </c>
      <c r="B19" s="16" t="s">
        <v>52</v>
      </c>
      <c r="C19" s="13">
        <v>2698164739</v>
      </c>
      <c r="D19" s="36">
        <v>524495</v>
      </c>
      <c r="E19" s="34">
        <f t="shared" si="0"/>
        <v>5144.3097436581857</v>
      </c>
      <c r="F19" s="15">
        <f t="shared" si="1"/>
        <v>0.99551729276893541</v>
      </c>
      <c r="G19" s="34">
        <f t="shared" si="2"/>
        <v>20.268738998765116</v>
      </c>
      <c r="H19" s="34">
        <f t="shared" si="3"/>
        <v>10630852.26115731</v>
      </c>
      <c r="I19" s="38">
        <f>'jan-aug'!H19</f>
        <v>4628284.3469691379</v>
      </c>
      <c r="J19" s="38">
        <f t="shared" si="4"/>
        <v>6002567.9141881717</v>
      </c>
    </row>
    <row r="20" spans="1:10" x14ac:dyDescent="0.3">
      <c r="A20" s="11">
        <v>14</v>
      </c>
      <c r="B20" s="16" t="s">
        <v>53</v>
      </c>
      <c r="C20" s="13">
        <v>533606314</v>
      </c>
      <c r="D20" s="36">
        <v>109774</v>
      </c>
      <c r="E20" s="34">
        <f t="shared" si="0"/>
        <v>4860.9535409113269</v>
      </c>
      <c r="F20" s="15">
        <f t="shared" si="1"/>
        <v>0.94068272527509644</v>
      </c>
      <c r="G20" s="34">
        <f t="shared" si="2"/>
        <v>268.20541640226656</v>
      </c>
      <c r="H20" s="34">
        <f t="shared" si="3"/>
        <v>29441981.380142409</v>
      </c>
      <c r="I20" s="38">
        <f>'jan-aug'!H20</f>
        <v>19043130.895068511</v>
      </c>
      <c r="J20" s="38">
        <f t="shared" si="4"/>
        <v>10398850.485073898</v>
      </c>
    </row>
    <row r="21" spans="1:10" x14ac:dyDescent="0.3">
      <c r="A21" s="11">
        <v>15</v>
      </c>
      <c r="B21" s="16" t="s">
        <v>54</v>
      </c>
      <c r="C21" s="13">
        <v>1268904352</v>
      </c>
      <c r="D21" s="36">
        <v>265392</v>
      </c>
      <c r="E21" s="34">
        <f t="shared" si="0"/>
        <v>4781.2456743232651</v>
      </c>
      <c r="F21" s="15">
        <f t="shared" si="1"/>
        <v>0.9252578065761482</v>
      </c>
      <c r="G21" s="34">
        <f t="shared" si="2"/>
        <v>337.94979966682058</v>
      </c>
      <c r="H21" s="34">
        <f t="shared" si="3"/>
        <v>89689173.233176842</v>
      </c>
      <c r="I21" s="38">
        <f>'jan-aug'!H21</f>
        <v>65337603.346512087</v>
      </c>
      <c r="J21" s="38">
        <f t="shared" si="4"/>
        <v>24351569.886664756</v>
      </c>
    </row>
    <row r="22" spans="1:10" x14ac:dyDescent="0.3">
      <c r="A22" s="11">
        <v>18</v>
      </c>
      <c r="B22" s="16" t="s">
        <v>55</v>
      </c>
      <c r="C22" s="13">
        <v>1129736661</v>
      </c>
      <c r="D22" s="36">
        <v>243385</v>
      </c>
      <c r="E22" s="34">
        <f t="shared" si="0"/>
        <v>4641.7678205312568</v>
      </c>
      <c r="F22" s="15">
        <f t="shared" si="1"/>
        <v>0.89826631066565865</v>
      </c>
      <c r="G22" s="34">
        <f t="shared" si="2"/>
        <v>459.99292173482786</v>
      </c>
      <c r="H22" s="34">
        <f t="shared" si="3"/>
        <v>111955377.25643107</v>
      </c>
      <c r="I22" s="38">
        <f>'jan-aug'!H22</f>
        <v>84210949.604143471</v>
      </c>
      <c r="J22" s="38">
        <f t="shared" si="4"/>
        <v>27744427.652287602</v>
      </c>
    </row>
    <row r="23" spans="1:10" x14ac:dyDescent="0.3">
      <c r="A23" s="11">
        <v>19</v>
      </c>
      <c r="B23" s="16" t="s">
        <v>56</v>
      </c>
      <c r="C23" s="13">
        <v>796913123</v>
      </c>
      <c r="D23" s="36">
        <v>167202</v>
      </c>
      <c r="E23" s="34">
        <f t="shared" si="0"/>
        <v>4766.1698006004717</v>
      </c>
      <c r="F23" s="15">
        <f t="shared" si="1"/>
        <v>0.92234035141840942</v>
      </c>
      <c r="G23" s="34">
        <f t="shared" si="2"/>
        <v>351.14118917426481</v>
      </c>
      <c r="H23" s="34">
        <f t="shared" si="3"/>
        <v>58711509.112315424</v>
      </c>
      <c r="I23" s="38">
        <f>'jan-aug'!H23</f>
        <v>44996688.738385193</v>
      </c>
      <c r="J23" s="38">
        <f t="shared" si="4"/>
        <v>13714820.373930231</v>
      </c>
    </row>
    <row r="24" spans="1:10" x14ac:dyDescent="0.3">
      <c r="A24" s="11">
        <v>20</v>
      </c>
      <c r="B24" s="16" t="s">
        <v>57</v>
      </c>
      <c r="C24" s="13">
        <v>340292274</v>
      </c>
      <c r="D24" s="36">
        <v>75865</v>
      </c>
      <c r="E24" s="34">
        <f t="shared" si="0"/>
        <v>4485.4975812298162</v>
      </c>
      <c r="F24" s="15">
        <f t="shared" si="1"/>
        <v>0.86802518341598101</v>
      </c>
      <c r="G24" s="34">
        <f t="shared" si="2"/>
        <v>596.72938112358838</v>
      </c>
      <c r="H24" s="34">
        <f t="shared" si="3"/>
        <v>45270874.498941034</v>
      </c>
      <c r="I24" s="38">
        <f>'jan-aug'!H24</f>
        <v>34046352.943883531</v>
      </c>
      <c r="J24" s="38">
        <f t="shared" si="4"/>
        <v>11224521.555057503</v>
      </c>
    </row>
    <row r="25" spans="1:10" x14ac:dyDescent="0.3">
      <c r="A25" s="11">
        <v>50</v>
      </c>
      <c r="B25" s="16" t="s">
        <v>58</v>
      </c>
      <c r="C25" s="13">
        <v>2174076545</v>
      </c>
      <c r="D25" s="36">
        <v>464060</v>
      </c>
      <c r="E25" s="34">
        <f t="shared" si="0"/>
        <v>4684.9039887083563</v>
      </c>
      <c r="F25" s="15">
        <f t="shared" si="1"/>
        <v>0.90661394203000856</v>
      </c>
      <c r="G25" s="34">
        <f t="shared" si="2"/>
        <v>422.24877457986577</v>
      </c>
      <c r="H25" s="34">
        <f t="shared" si="3"/>
        <v>195948766.33153251</v>
      </c>
      <c r="I25" s="38">
        <f>'jan-aug'!H25</f>
        <v>154916115.66968259</v>
      </c>
      <c r="J25" s="38">
        <f t="shared" si="4"/>
        <v>41032650.661849916</v>
      </c>
    </row>
    <row r="26" spans="1:10" x14ac:dyDescent="0.3">
      <c r="A26" s="11"/>
      <c r="B26" s="16"/>
      <c r="C26" s="13"/>
      <c r="D26" s="36"/>
      <c r="E26" s="34" t="str">
        <f t="shared" si="0"/>
        <v/>
      </c>
      <c r="F26" s="15" t="str">
        <f>IF(ISNUMBER(C26),E26/E$28,"")</f>
        <v/>
      </c>
      <c r="G26" s="34" t="str">
        <f t="shared" si="2"/>
        <v/>
      </c>
      <c r="H26" s="34" t="str">
        <f t="shared" si="3"/>
        <v/>
      </c>
      <c r="I26" s="38" t="str">
        <f>'jan-aug'!H26</f>
        <v/>
      </c>
      <c r="J26" s="38" t="str">
        <f t="shared" si="4"/>
        <v/>
      </c>
    </row>
    <row r="27" spans="1:10" x14ac:dyDescent="0.3">
      <c r="A27" s="17"/>
      <c r="B27" s="18"/>
      <c r="C27" s="34"/>
      <c r="D27" s="34"/>
      <c r="E27" s="34"/>
      <c r="F27" s="37"/>
      <c r="G27" s="34"/>
      <c r="H27" s="34"/>
      <c r="I27" s="38"/>
      <c r="J27" s="38"/>
    </row>
    <row r="28" spans="1:10" ht="13.5" thickBot="1" x14ac:dyDescent="0.35">
      <c r="A28" s="20"/>
      <c r="B28" s="20" t="s">
        <v>7</v>
      </c>
      <c r="C28" s="31">
        <f>IF(ISNUMBER(C25),SUM(C8:C26),"")</f>
        <v>27533397066</v>
      </c>
      <c r="D28" s="35">
        <f>IF(ISNUMBER(D25),SUM(D8:D26),"")</f>
        <v>5328212</v>
      </c>
      <c r="E28" s="35">
        <f>IF(ISNUMBER(C28),C28/D28,"")</f>
        <v>5167.4740167996315</v>
      </c>
      <c r="F28" s="22">
        <f>IF(ISNUMBER(E28),E28/E$28,"")</f>
        <v>1</v>
      </c>
      <c r="G28" s="35"/>
      <c r="H28" s="35">
        <f>IF(ISNUMBER(H25),SUM(H8:H26),"")</f>
        <v>-2.0265579223632813E-6</v>
      </c>
      <c r="I28" s="21">
        <f>'jan-aug'!H28</f>
        <v>-5.3644180297851563E-7</v>
      </c>
      <c r="J28" s="21">
        <f>IF(ISNUMBER(C28),H28-I28,"")</f>
        <v>-1.4901161193847656E-6</v>
      </c>
    </row>
    <row r="29" spans="1:10" ht="13.5" thickTop="1" x14ac:dyDescent="0.3">
      <c r="A29" s="18"/>
      <c r="B29" s="18"/>
      <c r="C29" s="19"/>
      <c r="D29" s="10"/>
      <c r="E29" s="19"/>
      <c r="F29" s="19"/>
      <c r="G29" s="19"/>
      <c r="H29" s="19"/>
      <c r="I29" s="24"/>
      <c r="J29" s="24"/>
    </row>
    <row r="34" spans="6:6" x14ac:dyDescent="0.3">
      <c r="F34" s="23"/>
    </row>
  </sheetData>
  <mergeCells count="4">
    <mergeCell ref="C1:H1"/>
    <mergeCell ref="A2:A5"/>
    <mergeCell ref="B2:B5"/>
    <mergeCell ref="E2:F2"/>
  </mergeCells>
  <pageMargins left="0.70866141732283472" right="0.70866141732283472" top="0.78740157480314965" bottom="0.78740157480314965" header="0.31496062992125984" footer="0.31496062992125984"/>
  <pageSetup paperSize="9" scale="8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G37" sqref="G37"/>
    </sheetView>
  </sheetViews>
  <sheetFormatPr baseColWidth="10" defaultColWidth="20.1796875" defaultRowHeight="13" x14ac:dyDescent="0.3"/>
  <cols>
    <col min="1" max="1" width="3.7265625" style="3" customWidth="1"/>
    <col min="2" max="2" width="16.7265625" style="3" bestFit="1" customWidth="1"/>
    <col min="3" max="8" width="16.1796875" style="3" customWidth="1"/>
    <col min="9" max="226" width="11.453125" style="3" customWidth="1"/>
    <col min="227" max="227" width="3.453125" style="3" customWidth="1"/>
    <col min="228" max="16384" width="20.1796875" style="3"/>
  </cols>
  <sheetData>
    <row r="1" spans="1:10" ht="26.25" customHeight="1" x14ac:dyDescent="0.35">
      <c r="A1" s="1"/>
      <c r="B1" s="2"/>
      <c r="C1" s="44" t="s">
        <v>66</v>
      </c>
      <c r="D1" s="45"/>
      <c r="E1" s="45"/>
      <c r="F1" s="45"/>
      <c r="G1" s="45"/>
      <c r="H1" s="46"/>
      <c r="I1" s="25"/>
      <c r="J1" s="26"/>
    </row>
    <row r="2" spans="1:10" x14ac:dyDescent="0.3">
      <c r="A2" s="47" t="s">
        <v>0</v>
      </c>
      <c r="B2" s="47" t="s">
        <v>1</v>
      </c>
      <c r="C2" s="4" t="s">
        <v>26</v>
      </c>
      <c r="D2" s="4" t="s">
        <v>3</v>
      </c>
      <c r="E2" s="50" t="s">
        <v>67</v>
      </c>
      <c r="F2" s="51"/>
      <c r="G2" s="32" t="s">
        <v>18</v>
      </c>
      <c r="H2" s="33"/>
      <c r="I2" s="27"/>
      <c r="J2" s="28"/>
    </row>
    <row r="3" spans="1:10" x14ac:dyDescent="0.3">
      <c r="A3" s="48"/>
      <c r="B3" s="48"/>
      <c r="C3" s="5">
        <v>2019</v>
      </c>
      <c r="D3" s="5" t="s">
        <v>61</v>
      </c>
      <c r="E3" s="5"/>
      <c r="F3" s="4" t="s">
        <v>20</v>
      </c>
      <c r="G3" s="4"/>
      <c r="H3" s="4"/>
      <c r="I3" s="29"/>
      <c r="J3" s="30"/>
    </row>
    <row r="4" spans="1:10" x14ac:dyDescent="0.3">
      <c r="A4" s="48"/>
      <c r="B4" s="48"/>
      <c r="C4" s="5"/>
      <c r="D4" s="5"/>
      <c r="E4" s="5" t="s">
        <v>19</v>
      </c>
      <c r="F4" s="5" t="s">
        <v>4</v>
      </c>
      <c r="G4" s="5" t="s">
        <v>19</v>
      </c>
      <c r="H4" s="5" t="s">
        <v>21</v>
      </c>
      <c r="I4" s="29" t="s">
        <v>40</v>
      </c>
      <c r="J4" s="30" t="s">
        <v>39</v>
      </c>
    </row>
    <row r="5" spans="1:10" x14ac:dyDescent="0.3">
      <c r="A5" s="49"/>
      <c r="B5" s="49"/>
      <c r="C5" s="6"/>
      <c r="D5" s="6"/>
      <c r="E5" s="7"/>
      <c r="F5" s="7" t="s">
        <v>5</v>
      </c>
      <c r="G5" s="7" t="s">
        <v>27</v>
      </c>
      <c r="H5" s="7" t="s">
        <v>27</v>
      </c>
      <c r="I5" s="29" t="s">
        <v>25</v>
      </c>
      <c r="J5" s="30" t="s">
        <v>28</v>
      </c>
    </row>
    <row r="6" spans="1:10" x14ac:dyDescent="0.3">
      <c r="A6" s="40"/>
      <c r="B6" s="40"/>
      <c r="C6" s="40">
        <v>1</v>
      </c>
      <c r="D6" s="40">
        <v>2</v>
      </c>
      <c r="E6" s="40">
        <v>3</v>
      </c>
      <c r="F6" s="40">
        <v>4</v>
      </c>
      <c r="G6" s="40">
        <v>5</v>
      </c>
      <c r="H6" s="40">
        <v>6</v>
      </c>
      <c r="I6" s="41">
        <v>7</v>
      </c>
      <c r="J6" s="41">
        <v>8</v>
      </c>
    </row>
    <row r="7" spans="1:10" x14ac:dyDescent="0.3">
      <c r="A7" s="8"/>
      <c r="B7" s="9"/>
      <c r="C7" s="10"/>
      <c r="D7" s="10"/>
      <c r="E7" s="10"/>
      <c r="F7" s="10"/>
      <c r="G7" s="10"/>
      <c r="H7" s="10"/>
    </row>
    <row r="8" spans="1:10" x14ac:dyDescent="0.3">
      <c r="A8" s="11">
        <v>1</v>
      </c>
      <c r="B8" s="12" t="s">
        <v>80</v>
      </c>
      <c r="C8" s="13">
        <v>1018321308</v>
      </c>
      <c r="D8" s="36">
        <v>297520</v>
      </c>
      <c r="E8" s="34">
        <f>IF(ISNUMBER(C8),C8/D8,"")</f>
        <v>3422.6986689970422</v>
      </c>
      <c r="F8" s="15">
        <f>IF(ISNUMBER(C8),E8/E$28,"")</f>
        <v>0.8532587896596554</v>
      </c>
      <c r="G8" s="34">
        <f>IF(ISNUMBER(C8),($E$28-E8)*0.875,"")</f>
        <v>515.04840322751602</v>
      </c>
      <c r="H8" s="34">
        <f>IF(ISNUMBER(C8),G8*D8,"")</f>
        <v>153237200.92825055</v>
      </c>
      <c r="I8" s="38">
        <f>'jan-jul'!H8</f>
        <v>150576084.61505038</v>
      </c>
      <c r="J8" s="38">
        <f>IF(ISNUMBER(C8),H8-I8,"")</f>
        <v>2661116.3132001758</v>
      </c>
    </row>
    <row r="9" spans="1:10" x14ac:dyDescent="0.3">
      <c r="A9" s="11">
        <v>2</v>
      </c>
      <c r="B9" s="12" t="s">
        <v>81</v>
      </c>
      <c r="C9" s="13">
        <v>2927414360</v>
      </c>
      <c r="D9" s="36">
        <v>624055</v>
      </c>
      <c r="E9" s="34">
        <f t="shared" ref="E9:E26" si="0">IF(ISNUMBER(C9),C9/D9,"")</f>
        <v>4690.9557010199424</v>
      </c>
      <c r="F9" s="15">
        <f t="shared" ref="F9:F25" si="1">IF(ISNUMBER(C9),E9/E$28,"")</f>
        <v>1.1694278611363187</v>
      </c>
      <c r="G9" s="34">
        <f t="shared" ref="G9:G26" si="2">IF(ISNUMBER(C9),($E$28-E9)*0.875,"")</f>
        <v>-594.67649979252155</v>
      </c>
      <c r="H9" s="34">
        <f t="shared" ref="H9:H26" si="3">IF(ISNUMBER(C9),G9*D9,"")</f>
        <v>-371110843.07802206</v>
      </c>
      <c r="I9" s="38">
        <f>'jan-jul'!H9</f>
        <v>-359153551.36828095</v>
      </c>
      <c r="J9" s="38">
        <f t="shared" ref="J9:J26" si="4">IF(ISNUMBER(C9),H9-I9,"")</f>
        <v>-11957291.709741116</v>
      </c>
    </row>
    <row r="10" spans="1:10" x14ac:dyDescent="0.3">
      <c r="A10" s="11">
        <v>3</v>
      </c>
      <c r="B10" s="16" t="s">
        <v>82</v>
      </c>
      <c r="C10" s="13">
        <v>3438484508</v>
      </c>
      <c r="D10" s="36">
        <v>681071</v>
      </c>
      <c r="E10" s="34">
        <f t="shared" si="0"/>
        <v>5048.6432515846363</v>
      </c>
      <c r="F10" s="15">
        <f t="shared" si="1"/>
        <v>1.258597278600869</v>
      </c>
      <c r="G10" s="34">
        <f t="shared" si="2"/>
        <v>-907.6531065366288</v>
      </c>
      <c r="H10" s="34">
        <f t="shared" si="3"/>
        <v>-618176208.92200828</v>
      </c>
      <c r="I10" s="38">
        <f>'jan-jul'!H10</f>
        <v>-592151848.94116473</v>
      </c>
      <c r="J10" s="38">
        <f t="shared" si="4"/>
        <v>-26024359.980843544</v>
      </c>
    </row>
    <row r="11" spans="1:10" x14ac:dyDescent="0.3">
      <c r="A11" s="11">
        <v>4</v>
      </c>
      <c r="B11" s="16" t="s">
        <v>83</v>
      </c>
      <c r="C11" s="13">
        <v>645305167</v>
      </c>
      <c r="D11" s="36">
        <v>197406</v>
      </c>
      <c r="E11" s="34">
        <f t="shared" si="0"/>
        <v>3268.9237763796441</v>
      </c>
      <c r="F11" s="15">
        <f t="shared" si="1"/>
        <v>0.81492360697376232</v>
      </c>
      <c r="G11" s="34">
        <f t="shared" si="2"/>
        <v>649.60143426773948</v>
      </c>
      <c r="H11" s="34">
        <f t="shared" si="3"/>
        <v>128235220.73305738</v>
      </c>
      <c r="I11" s="38">
        <f>'jan-jul'!H11</f>
        <v>124244903.97022095</v>
      </c>
      <c r="J11" s="38">
        <f t="shared" si="4"/>
        <v>3990316.7628364265</v>
      </c>
    </row>
    <row r="12" spans="1:10" x14ac:dyDescent="0.3">
      <c r="A12" s="11">
        <v>5</v>
      </c>
      <c r="B12" s="16" t="s">
        <v>84</v>
      </c>
      <c r="C12" s="13">
        <v>646981784</v>
      </c>
      <c r="D12" s="36">
        <v>189545</v>
      </c>
      <c r="E12" s="34">
        <f t="shared" si="0"/>
        <v>3413.3413384684377</v>
      </c>
      <c r="F12" s="15">
        <f t="shared" si="1"/>
        <v>0.85092606180557817</v>
      </c>
      <c r="G12" s="34">
        <f t="shared" si="2"/>
        <v>523.23606744004496</v>
      </c>
      <c r="H12" s="34">
        <f t="shared" si="3"/>
        <v>99176780.402923316</v>
      </c>
      <c r="I12" s="38">
        <f>'jan-jul'!H12</f>
        <v>95888492.736441165</v>
      </c>
      <c r="J12" s="38">
        <f t="shared" si="4"/>
        <v>3288287.6664821506</v>
      </c>
    </row>
    <row r="13" spans="1:10" x14ac:dyDescent="0.3">
      <c r="A13" s="11">
        <v>6</v>
      </c>
      <c r="B13" s="16" t="s">
        <v>85</v>
      </c>
      <c r="C13" s="13">
        <v>1107878524</v>
      </c>
      <c r="D13" s="36">
        <v>283148</v>
      </c>
      <c r="E13" s="34">
        <f t="shared" si="0"/>
        <v>3912.7188749346633</v>
      </c>
      <c r="F13" s="15">
        <f t="shared" si="1"/>
        <v>0.97541796528747371</v>
      </c>
      <c r="G13" s="34">
        <f t="shared" si="2"/>
        <v>86.280723032097626</v>
      </c>
      <c r="H13" s="34">
        <f t="shared" si="3"/>
        <v>24430214.165092379</v>
      </c>
      <c r="I13" s="38">
        <f>'jan-jul'!H13</f>
        <v>25584064.202236049</v>
      </c>
      <c r="J13" s="38">
        <f t="shared" si="4"/>
        <v>-1153850.03714367</v>
      </c>
    </row>
    <row r="14" spans="1:10" x14ac:dyDescent="0.3">
      <c r="A14" s="11">
        <v>7</v>
      </c>
      <c r="B14" s="16" t="s">
        <v>86</v>
      </c>
      <c r="C14" s="13">
        <v>907642033</v>
      </c>
      <c r="D14" s="36">
        <v>251078</v>
      </c>
      <c r="E14" s="34">
        <f t="shared" si="0"/>
        <v>3614.9803367877712</v>
      </c>
      <c r="F14" s="15">
        <f t="shared" si="1"/>
        <v>0.9011934865171306</v>
      </c>
      <c r="G14" s="34">
        <f t="shared" si="2"/>
        <v>346.80194391062821</v>
      </c>
      <c r="H14" s="34">
        <f t="shared" si="3"/>
        <v>87074338.473192707</v>
      </c>
      <c r="I14" s="38">
        <f>'jan-jul'!H14</f>
        <v>87024136.851731375</v>
      </c>
      <c r="J14" s="38">
        <f t="shared" si="4"/>
        <v>50201.621461331844</v>
      </c>
    </row>
    <row r="15" spans="1:10" x14ac:dyDescent="0.3">
      <c r="A15" s="11">
        <v>8</v>
      </c>
      <c r="B15" s="16" t="s">
        <v>87</v>
      </c>
      <c r="C15" s="13">
        <v>625662133</v>
      </c>
      <c r="D15" s="36">
        <v>173318</v>
      </c>
      <c r="E15" s="34">
        <f t="shared" si="0"/>
        <v>3609.9085669116885</v>
      </c>
      <c r="F15" s="15">
        <f t="shared" si="1"/>
        <v>0.89992912390610158</v>
      </c>
      <c r="G15" s="34">
        <f t="shared" si="2"/>
        <v>351.2397425522006</v>
      </c>
      <c r="H15" s="34">
        <f t="shared" si="3"/>
        <v>60876169.699662305</v>
      </c>
      <c r="I15" s="38">
        <f>'jan-jul'!H15</f>
        <v>58358589.298402809</v>
      </c>
      <c r="J15" s="38">
        <f t="shared" si="4"/>
        <v>2517580.4012594968</v>
      </c>
    </row>
    <row r="16" spans="1:10" x14ac:dyDescent="0.3">
      <c r="A16" s="11">
        <v>9</v>
      </c>
      <c r="B16" s="16" t="s">
        <v>88</v>
      </c>
      <c r="C16" s="13">
        <v>402015743</v>
      </c>
      <c r="D16" s="36">
        <v>117655</v>
      </c>
      <c r="E16" s="34">
        <f t="shared" si="0"/>
        <v>3416.9031745357188</v>
      </c>
      <c r="F16" s="15">
        <f t="shared" si="1"/>
        <v>0.85181400673606922</v>
      </c>
      <c r="G16" s="34">
        <f t="shared" si="2"/>
        <v>520.11946088117406</v>
      </c>
      <c r="H16" s="34">
        <f t="shared" si="3"/>
        <v>61194655.169974536</v>
      </c>
      <c r="I16" s="38">
        <f>'jan-jul'!H16</f>
        <v>59117675.846153192</v>
      </c>
      <c r="J16" s="38">
        <f t="shared" si="4"/>
        <v>2076979.3238213435</v>
      </c>
    </row>
    <row r="17" spans="1:10" x14ac:dyDescent="0.3">
      <c r="A17" s="11">
        <v>10</v>
      </c>
      <c r="B17" s="16" t="s">
        <v>89</v>
      </c>
      <c r="C17" s="13">
        <v>648897484</v>
      </c>
      <c r="D17" s="36">
        <v>187589</v>
      </c>
      <c r="E17" s="34">
        <f t="shared" si="0"/>
        <v>3459.1446406772252</v>
      </c>
      <c r="F17" s="15">
        <f t="shared" si="1"/>
        <v>0.8623445575554648</v>
      </c>
      <c r="G17" s="34">
        <f t="shared" si="2"/>
        <v>483.15817800735596</v>
      </c>
      <c r="H17" s="34">
        <f t="shared" si="3"/>
        <v>90635159.454221889</v>
      </c>
      <c r="I17" s="38">
        <f>'jan-jul'!H17</f>
        <v>88122618.817121282</v>
      </c>
      <c r="J17" s="38">
        <f t="shared" si="4"/>
        <v>2512540.6371006072</v>
      </c>
    </row>
    <row r="18" spans="1:10" x14ac:dyDescent="0.3">
      <c r="A18" s="11">
        <v>11</v>
      </c>
      <c r="B18" s="16" t="s">
        <v>90</v>
      </c>
      <c r="C18" s="13">
        <v>2048290765</v>
      </c>
      <c r="D18" s="36">
        <v>475654</v>
      </c>
      <c r="E18" s="34">
        <f t="shared" si="0"/>
        <v>4306.2620413157465</v>
      </c>
      <c r="F18" s="15">
        <f t="shared" si="1"/>
        <v>1.073525978378661</v>
      </c>
      <c r="G18" s="34">
        <f t="shared" si="2"/>
        <v>-258.06954755135018</v>
      </c>
      <c r="H18" s="34">
        <f t="shared" si="3"/>
        <v>-122751812.57098992</v>
      </c>
      <c r="I18" s="38">
        <f>'jan-jul'!H18</f>
        <v>-124700161.90124802</v>
      </c>
      <c r="J18" s="38">
        <f t="shared" si="4"/>
        <v>1948349.3302581012</v>
      </c>
    </row>
    <row r="19" spans="1:10" x14ac:dyDescent="0.3">
      <c r="A19" s="11">
        <v>12</v>
      </c>
      <c r="B19" s="16" t="s">
        <v>91</v>
      </c>
      <c r="C19" s="13">
        <v>2098630656</v>
      </c>
      <c r="D19" s="36">
        <v>524495</v>
      </c>
      <c r="E19" s="34">
        <f t="shared" si="0"/>
        <v>4001.2405380413543</v>
      </c>
      <c r="F19" s="15">
        <f t="shared" si="1"/>
        <v>0.99748589893446582</v>
      </c>
      <c r="G19" s="34">
        <f t="shared" si="2"/>
        <v>8.8242678137430062</v>
      </c>
      <c r="H19" s="34">
        <f t="shared" si="3"/>
        <v>4628284.3469691379</v>
      </c>
      <c r="I19" s="38">
        <f>'jan-jul'!H19</f>
        <v>1329478.8193553269</v>
      </c>
      <c r="J19" s="38">
        <f t="shared" si="4"/>
        <v>3298805.5276138112</v>
      </c>
    </row>
    <row r="20" spans="1:10" x14ac:dyDescent="0.3">
      <c r="A20" s="11">
        <v>14</v>
      </c>
      <c r="B20" s="16" t="s">
        <v>92</v>
      </c>
      <c r="C20" s="13">
        <v>418575658</v>
      </c>
      <c r="D20" s="36">
        <v>109774</v>
      </c>
      <c r="E20" s="34">
        <f t="shared" si="0"/>
        <v>3813.0673747882011</v>
      </c>
      <c r="F20" s="15">
        <f t="shared" si="1"/>
        <v>0.95057542826458841</v>
      </c>
      <c r="G20" s="34">
        <f t="shared" si="2"/>
        <v>173.47578566025209</v>
      </c>
      <c r="H20" s="34">
        <f t="shared" si="3"/>
        <v>19043130.895068511</v>
      </c>
      <c r="I20" s="38">
        <f>'jan-jul'!H20</f>
        <v>16148655.186562359</v>
      </c>
      <c r="J20" s="38">
        <f t="shared" si="4"/>
        <v>2894475.708506152</v>
      </c>
    </row>
    <row r="21" spans="1:10" x14ac:dyDescent="0.3">
      <c r="A21" s="11">
        <v>15</v>
      </c>
      <c r="B21" s="16" t="s">
        <v>93</v>
      </c>
      <c r="C21" s="13">
        <v>989902128</v>
      </c>
      <c r="D21" s="36">
        <v>265392</v>
      </c>
      <c r="E21" s="34">
        <f t="shared" si="0"/>
        <v>3729.9621993127148</v>
      </c>
      <c r="F21" s="15">
        <f t="shared" si="1"/>
        <v>0.92985779335182939</v>
      </c>
      <c r="G21" s="34">
        <f t="shared" si="2"/>
        <v>246.19281420130255</v>
      </c>
      <c r="H21" s="34">
        <f t="shared" si="3"/>
        <v>65337603.346512087</v>
      </c>
      <c r="I21" s="38">
        <f>'jan-jul'!H21</f>
        <v>63642249.267193623</v>
      </c>
      <c r="J21" s="38">
        <f t="shared" si="4"/>
        <v>1695354.0793184638</v>
      </c>
    </row>
    <row r="22" spans="1:10" x14ac:dyDescent="0.3">
      <c r="A22" s="11">
        <v>18</v>
      </c>
      <c r="B22" s="16" t="s">
        <v>94</v>
      </c>
      <c r="C22" s="13">
        <v>880055351</v>
      </c>
      <c r="D22" s="36">
        <v>243385</v>
      </c>
      <c r="E22" s="34">
        <f t="shared" si="0"/>
        <v>3615.8980668488198</v>
      </c>
      <c r="F22" s="15">
        <f t="shared" si="1"/>
        <v>0.90142227126181695</v>
      </c>
      <c r="G22" s="34">
        <f t="shared" si="2"/>
        <v>345.9989301072107</v>
      </c>
      <c r="H22" s="34">
        <f t="shared" si="3"/>
        <v>84210949.604143471</v>
      </c>
      <c r="I22" s="38">
        <f>'jan-jul'!H22</f>
        <v>79990665.269764274</v>
      </c>
      <c r="J22" s="38">
        <f t="shared" si="4"/>
        <v>4220284.3343791962</v>
      </c>
    </row>
    <row r="23" spans="1:10" x14ac:dyDescent="0.3">
      <c r="A23" s="11">
        <v>19</v>
      </c>
      <c r="B23" s="16" t="s">
        <v>95</v>
      </c>
      <c r="C23" s="13">
        <v>619276845</v>
      </c>
      <c r="D23" s="36">
        <v>167202</v>
      </c>
      <c r="E23" s="34">
        <f t="shared" si="0"/>
        <v>3703.764578174902</v>
      </c>
      <c r="F23" s="15">
        <f t="shared" si="1"/>
        <v>0.92332687939598224</v>
      </c>
      <c r="G23" s="34">
        <f t="shared" si="2"/>
        <v>269.11573269688876</v>
      </c>
      <c r="H23" s="34">
        <f t="shared" si="3"/>
        <v>44996688.738385193</v>
      </c>
      <c r="I23" s="38">
        <f>'jan-jul'!H23</f>
        <v>43763097.935386352</v>
      </c>
      <c r="J23" s="38">
        <f t="shared" si="4"/>
        <v>1233590.8029988408</v>
      </c>
    </row>
    <row r="24" spans="1:10" x14ac:dyDescent="0.3">
      <c r="A24" s="11">
        <v>20</v>
      </c>
      <c r="B24" s="16" t="s">
        <v>96</v>
      </c>
      <c r="C24" s="13">
        <v>265409085</v>
      </c>
      <c r="D24" s="36">
        <v>75865</v>
      </c>
      <c r="E24" s="34">
        <f t="shared" si="0"/>
        <v>3498.439135306136</v>
      </c>
      <c r="F24" s="15">
        <f t="shared" si="1"/>
        <v>0.87214044558705051</v>
      </c>
      <c r="G24" s="34">
        <f t="shared" si="2"/>
        <v>448.77549520705901</v>
      </c>
      <c r="H24" s="34">
        <f t="shared" si="3"/>
        <v>34046352.943883531</v>
      </c>
      <c r="I24" s="38">
        <f>'jan-jul'!H24</f>
        <v>32911184.05148242</v>
      </c>
      <c r="J24" s="38">
        <f t="shared" si="4"/>
        <v>1135168.8924011104</v>
      </c>
    </row>
    <row r="25" spans="1:10" x14ac:dyDescent="0.3">
      <c r="A25" s="11">
        <v>50</v>
      </c>
      <c r="B25" s="16" t="s">
        <v>97</v>
      </c>
      <c r="C25" s="13">
        <v>1684448683</v>
      </c>
      <c r="D25" s="36">
        <v>464060</v>
      </c>
      <c r="E25" s="34">
        <f t="shared" si="0"/>
        <v>3629.807962332457</v>
      </c>
      <c r="F25" s="15">
        <f t="shared" si="1"/>
        <v>0.90488992697225623</v>
      </c>
      <c r="G25" s="34">
        <f t="shared" si="2"/>
        <v>333.82777155902812</v>
      </c>
      <c r="H25" s="34">
        <f t="shared" si="3"/>
        <v>154916115.66968259</v>
      </c>
      <c r="I25" s="38">
        <f>'jan-jul'!H25</f>
        <v>149303665.34359118</v>
      </c>
      <c r="J25" s="38">
        <f t="shared" si="4"/>
        <v>5612450.3260914087</v>
      </c>
    </row>
    <row r="26" spans="1:10" x14ac:dyDescent="0.3">
      <c r="A26" s="11"/>
      <c r="B26" s="16"/>
      <c r="C26" s="13"/>
      <c r="D26" s="36"/>
      <c r="E26" s="34" t="str">
        <f t="shared" si="0"/>
        <v/>
      </c>
      <c r="F26" s="15" t="str">
        <f>IF(ISNUMBER(C26),E26/E$28,"")</f>
        <v/>
      </c>
      <c r="G26" s="34" t="str">
        <f t="shared" si="2"/>
        <v/>
      </c>
      <c r="H26" s="34" t="str">
        <f t="shared" si="3"/>
        <v/>
      </c>
      <c r="I26" s="38" t="str">
        <f>'jan-jul'!H26</f>
        <v/>
      </c>
      <c r="J26" s="38" t="str">
        <f t="shared" si="4"/>
        <v/>
      </c>
    </row>
    <row r="27" spans="1:10" x14ac:dyDescent="0.3">
      <c r="A27" s="17"/>
      <c r="B27" s="18"/>
      <c r="C27" s="34"/>
      <c r="D27" s="34"/>
      <c r="E27" s="34"/>
      <c r="F27" s="37"/>
      <c r="G27" s="34"/>
      <c r="H27" s="34"/>
      <c r="I27" s="38"/>
      <c r="J27" s="38"/>
    </row>
    <row r="28" spans="1:10" ht="13.5" thickBot="1" x14ac:dyDescent="0.35">
      <c r="A28" s="20"/>
      <c r="B28" s="20" t="s">
        <v>7</v>
      </c>
      <c r="C28" s="31">
        <f>IF(ISNUMBER(C25),SUM(C8:C25),"")</f>
        <v>21373192215</v>
      </c>
      <c r="D28" s="35">
        <f>IF(ISNUMBER(D25),SUM(D8:D25),"")</f>
        <v>5328212</v>
      </c>
      <c r="E28" s="35">
        <f>IF(ISNUMBER(C28),C28/D28,"")</f>
        <v>4011.3254155427749</v>
      </c>
      <c r="F28" s="22">
        <f>IF(ISNUMBER(E28),E28/E$28,"")</f>
        <v>1</v>
      </c>
      <c r="G28" s="35"/>
      <c r="H28" s="35">
        <f>IF(ISNUMBER(H25),SUM(H8:H25),"")</f>
        <v>-5.3644180297851563E-7</v>
      </c>
      <c r="I28" s="21">
        <f>'jan-mai'!H28</f>
        <v>5.2154064178466797E-7</v>
      </c>
      <c r="J28" s="21">
        <f>IF(ISNUMBER(C28),H28-I28,"")</f>
        <v>-1.0579824447631836E-6</v>
      </c>
    </row>
    <row r="29" spans="1:10" ht="13.5" thickTop="1" x14ac:dyDescent="0.3">
      <c r="A29" s="18"/>
      <c r="B29" s="18"/>
      <c r="C29" s="19"/>
      <c r="D29" s="10"/>
      <c r="E29" s="19"/>
      <c r="F29" s="19"/>
      <c r="G29" s="19"/>
      <c r="H29" s="19"/>
    </row>
    <row r="34" spans="6:6" x14ac:dyDescent="0.3">
      <c r="F34" s="23"/>
    </row>
  </sheetData>
  <mergeCells count="4">
    <mergeCell ref="C1:H1"/>
    <mergeCell ref="A2:A5"/>
    <mergeCell ref="B2:B5"/>
    <mergeCell ref="E2:F2"/>
  </mergeCells>
  <pageMargins left="0.7" right="0.7" top="0.78740157499999996" bottom="0.78740157499999996" header="0.3" footer="0.3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workbookViewId="0">
      <selection activeCell="N26" sqref="N26"/>
    </sheetView>
  </sheetViews>
  <sheetFormatPr baseColWidth="10" defaultColWidth="20.1796875" defaultRowHeight="13" x14ac:dyDescent="0.3"/>
  <cols>
    <col min="1" max="1" width="3.7265625" style="3" customWidth="1"/>
    <col min="2" max="2" width="16.7265625" style="3" bestFit="1" customWidth="1"/>
    <col min="3" max="8" width="16.1796875" style="3" customWidth="1"/>
    <col min="9" max="9" width="11.453125" style="3" customWidth="1"/>
    <col min="10" max="10" width="13.453125" style="3" customWidth="1"/>
    <col min="11" max="226" width="11.453125" style="3" customWidth="1"/>
    <col min="227" max="227" width="3.453125" style="3" customWidth="1"/>
    <col min="228" max="16384" width="20.1796875" style="3"/>
  </cols>
  <sheetData>
    <row r="1" spans="1:10" ht="26.25" customHeight="1" x14ac:dyDescent="0.35">
      <c r="A1" s="1"/>
      <c r="B1" s="2"/>
      <c r="C1" s="44" t="s">
        <v>68</v>
      </c>
      <c r="D1" s="45"/>
      <c r="E1" s="45"/>
      <c r="F1" s="45"/>
      <c r="G1" s="45"/>
      <c r="H1" s="46"/>
      <c r="I1" s="25"/>
      <c r="J1" s="26"/>
    </row>
    <row r="2" spans="1:10" x14ac:dyDescent="0.3">
      <c r="A2" s="47" t="s">
        <v>0</v>
      </c>
      <c r="B2" s="47" t="s">
        <v>1</v>
      </c>
      <c r="C2" s="4" t="s">
        <v>24</v>
      </c>
      <c r="D2" s="4" t="s">
        <v>3</v>
      </c>
      <c r="E2" s="50" t="s">
        <v>69</v>
      </c>
      <c r="F2" s="51"/>
      <c r="G2" s="32" t="s">
        <v>18</v>
      </c>
      <c r="H2" s="33"/>
      <c r="I2" s="27"/>
      <c r="J2" s="28"/>
    </row>
    <row r="3" spans="1:10" x14ac:dyDescent="0.3">
      <c r="A3" s="48"/>
      <c r="B3" s="48"/>
      <c r="C3" s="5">
        <v>2019</v>
      </c>
      <c r="D3" s="5" t="s">
        <v>61</v>
      </c>
      <c r="E3" s="5"/>
      <c r="F3" s="4" t="s">
        <v>20</v>
      </c>
      <c r="G3" s="4"/>
      <c r="H3" s="4"/>
      <c r="I3" s="29"/>
      <c r="J3" s="30"/>
    </row>
    <row r="4" spans="1:10" x14ac:dyDescent="0.3">
      <c r="A4" s="48"/>
      <c r="B4" s="48"/>
      <c r="C4" s="5"/>
      <c r="D4" s="5"/>
      <c r="E4" s="5" t="s">
        <v>19</v>
      </c>
      <c r="F4" s="5" t="s">
        <v>4</v>
      </c>
      <c r="G4" s="5" t="s">
        <v>19</v>
      </c>
      <c r="H4" s="5" t="s">
        <v>21</v>
      </c>
      <c r="I4" s="29" t="s">
        <v>40</v>
      </c>
      <c r="J4" s="30" t="s">
        <v>39</v>
      </c>
    </row>
    <row r="5" spans="1:10" x14ac:dyDescent="0.3">
      <c r="A5" s="49"/>
      <c r="B5" s="49"/>
      <c r="C5" s="6"/>
      <c r="D5" s="6"/>
      <c r="E5" s="7"/>
      <c r="F5" s="7" t="s">
        <v>5</v>
      </c>
      <c r="G5" s="7" t="s">
        <v>25</v>
      </c>
      <c r="H5" s="7" t="s">
        <v>25</v>
      </c>
      <c r="I5" s="29" t="s">
        <v>16</v>
      </c>
      <c r="J5" s="30" t="s">
        <v>35</v>
      </c>
    </row>
    <row r="6" spans="1:10" x14ac:dyDescent="0.3">
      <c r="A6" s="40"/>
      <c r="B6" s="40"/>
      <c r="C6" s="40">
        <v>1</v>
      </c>
      <c r="D6" s="40">
        <v>2</v>
      </c>
      <c r="E6" s="40">
        <v>3</v>
      </c>
      <c r="F6" s="40">
        <v>4</v>
      </c>
      <c r="G6" s="40">
        <v>5</v>
      </c>
      <c r="H6" s="40">
        <v>6</v>
      </c>
      <c r="I6" s="41">
        <v>7</v>
      </c>
      <c r="J6" s="41">
        <v>8</v>
      </c>
    </row>
    <row r="7" spans="1:10" x14ac:dyDescent="0.3">
      <c r="A7" s="8"/>
      <c r="B7" s="9"/>
      <c r="C7" s="10"/>
      <c r="D7" s="10"/>
      <c r="E7" s="10"/>
      <c r="F7" s="10"/>
      <c r="G7" s="10"/>
      <c r="H7" s="10"/>
    </row>
    <row r="8" spans="1:10" ht="14.5" x14ac:dyDescent="0.35">
      <c r="A8" s="11">
        <v>1</v>
      </c>
      <c r="B8" s="12" t="s">
        <v>80</v>
      </c>
      <c r="C8">
        <v>1000231966</v>
      </c>
      <c r="D8" s="36">
        <v>297520</v>
      </c>
      <c r="E8" s="34">
        <f>IF(ISNUMBER(C8),C8/D8,"")</f>
        <v>3361.898245496101</v>
      </c>
      <c r="F8" s="15">
        <f>IF(ISNUMBER(C8),E8/E$28,"")</f>
        <v>0.85320807253677067</v>
      </c>
      <c r="G8" s="34">
        <f>IF(ISNUMBER(C8),($E$28-E8)*0.875,"")</f>
        <v>506.10407574297653</v>
      </c>
      <c r="H8" s="34">
        <f>IF(ISNUMBER(C8),G8*D8,"")</f>
        <v>150576084.61505038</v>
      </c>
      <c r="I8" s="38">
        <f>'jan-mai'!H8</f>
        <v>124851709.89010774</v>
      </c>
      <c r="J8" s="38">
        <f>IF(ISNUMBER(C8),H8-I8,"")</f>
        <v>25724374.724942639</v>
      </c>
    </row>
    <row r="9" spans="1:10" ht="14.5" x14ac:dyDescent="0.35">
      <c r="A9" s="11">
        <v>2</v>
      </c>
      <c r="B9" s="12" t="s">
        <v>81</v>
      </c>
      <c r="C9">
        <v>2869426930</v>
      </c>
      <c r="D9" s="36">
        <v>624055</v>
      </c>
      <c r="E9" s="34">
        <f t="shared" ref="E9:E26" si="0">IF(ISNUMBER(C9),C9/D9,"")</f>
        <v>4598.0353173999083</v>
      </c>
      <c r="F9" s="15">
        <f t="shared" ref="F9:F25" si="1">IF(ISNUMBER(C9),E9/E$28,"")</f>
        <v>1.1669243279062607</v>
      </c>
      <c r="G9" s="34">
        <f t="shared" ref="G9:G26" si="2">IF(ISNUMBER(C9),($E$28-E9)*0.875,"")</f>
        <v>-575.5158621728549</v>
      </c>
      <c r="H9" s="34">
        <f t="shared" ref="H9:H26" si="3">IF(ISNUMBER(C9),G9*D9,"")</f>
        <v>-359153551.36828095</v>
      </c>
      <c r="I9" s="38">
        <f>'jan-mai'!H9</f>
        <v>-304644712.75687593</v>
      </c>
      <c r="J9" s="38">
        <f t="shared" ref="J9:J26" si="4">IF(ISNUMBER(C9),H9-I9,"")</f>
        <v>-54508838.611405015</v>
      </c>
    </row>
    <row r="10" spans="1:10" ht="14.5" x14ac:dyDescent="0.35">
      <c r="A10" s="11">
        <v>3</v>
      </c>
      <c r="B10" s="16" t="s">
        <v>82</v>
      </c>
      <c r="C10">
        <v>3360371009</v>
      </c>
      <c r="D10" s="36">
        <v>681071</v>
      </c>
      <c r="E10" s="34">
        <f t="shared" si="0"/>
        <v>4933.9510990777762</v>
      </c>
      <c r="F10" s="15">
        <f t="shared" si="1"/>
        <v>1.2521755864784139</v>
      </c>
      <c r="G10" s="34">
        <f t="shared" si="2"/>
        <v>-869.44217114098933</v>
      </c>
      <c r="H10" s="34">
        <f t="shared" si="3"/>
        <v>-592151848.94116473</v>
      </c>
      <c r="I10" s="38">
        <f>'jan-mai'!H10</f>
        <v>-501161884.26371443</v>
      </c>
      <c r="J10" s="38">
        <f t="shared" si="4"/>
        <v>-90989964.677450299</v>
      </c>
    </row>
    <row r="11" spans="1:10" ht="14.5" x14ac:dyDescent="0.35">
      <c r="A11" s="11">
        <v>4</v>
      </c>
      <c r="B11" s="16" t="s">
        <v>83</v>
      </c>
      <c r="C11">
        <v>635845259</v>
      </c>
      <c r="D11" s="36">
        <v>197406</v>
      </c>
      <c r="E11" s="34">
        <f t="shared" si="0"/>
        <v>3221.0027000192495</v>
      </c>
      <c r="F11" s="15">
        <f t="shared" si="1"/>
        <v>0.81745053081272545</v>
      </c>
      <c r="G11" s="34">
        <f t="shared" si="2"/>
        <v>629.3876780352216</v>
      </c>
      <c r="H11" s="34">
        <f t="shared" si="3"/>
        <v>124244903.97022095</v>
      </c>
      <c r="I11" s="38">
        <f>'jan-mai'!H11</f>
        <v>103917152.16459015</v>
      </c>
      <c r="J11" s="38">
        <f t="shared" si="4"/>
        <v>20327751.805630803</v>
      </c>
    </row>
    <row r="12" spans="1:10" ht="14.5" x14ac:dyDescent="0.35">
      <c r="A12" s="11">
        <v>5</v>
      </c>
      <c r="B12" s="16" t="s">
        <v>84</v>
      </c>
      <c r="C12">
        <v>637277865</v>
      </c>
      <c r="D12" s="36">
        <v>189545</v>
      </c>
      <c r="E12" s="34">
        <f t="shared" si="0"/>
        <v>3362.1454799651797</v>
      </c>
      <c r="F12" s="15">
        <f t="shared" si="1"/>
        <v>0.85327081757823942</v>
      </c>
      <c r="G12" s="34">
        <f t="shared" si="2"/>
        <v>505.88774558253272</v>
      </c>
      <c r="H12" s="34">
        <f t="shared" si="3"/>
        <v>95888492.736441165</v>
      </c>
      <c r="I12" s="38">
        <f>'jan-mai'!H12</f>
        <v>77851153.211943224</v>
      </c>
      <c r="J12" s="38">
        <f t="shared" si="4"/>
        <v>18037339.524497941</v>
      </c>
    </row>
    <row r="13" spans="1:10" ht="14.5" x14ac:dyDescent="0.35">
      <c r="A13" s="11">
        <v>6</v>
      </c>
      <c r="B13" s="16" t="s">
        <v>85</v>
      </c>
      <c r="C13">
        <v>1086449956</v>
      </c>
      <c r="D13" s="36">
        <v>283148</v>
      </c>
      <c r="E13" s="34">
        <f t="shared" si="0"/>
        <v>3837.039131478944</v>
      </c>
      <c r="F13" s="15">
        <f t="shared" si="1"/>
        <v>0.9737929355842877</v>
      </c>
      <c r="G13" s="34">
        <f t="shared" si="2"/>
        <v>90.355800507988931</v>
      </c>
      <c r="H13" s="34">
        <f t="shared" si="3"/>
        <v>25584064.202236049</v>
      </c>
      <c r="I13" s="38">
        <f>'jan-mai'!H13</f>
        <v>22639691.123705056</v>
      </c>
      <c r="J13" s="38">
        <f t="shared" si="4"/>
        <v>2944373.0785309933</v>
      </c>
    </row>
    <row r="14" spans="1:10" ht="14.5" x14ac:dyDescent="0.35">
      <c r="A14" s="11">
        <v>7</v>
      </c>
      <c r="B14" s="16" t="s">
        <v>86</v>
      </c>
      <c r="C14">
        <v>889867216</v>
      </c>
      <c r="D14" s="36">
        <v>251078</v>
      </c>
      <c r="E14" s="34">
        <f t="shared" si="0"/>
        <v>3544.1863325341128</v>
      </c>
      <c r="F14" s="15">
        <f t="shared" si="1"/>
        <v>0.89947052786137149</v>
      </c>
      <c r="G14" s="34">
        <f t="shared" si="2"/>
        <v>346.60199958471622</v>
      </c>
      <c r="H14" s="34">
        <f t="shared" si="3"/>
        <v>87024136.851731375</v>
      </c>
      <c r="I14" s="38">
        <f>'jan-mai'!H14</f>
        <v>76019883.682601899</v>
      </c>
      <c r="J14" s="38">
        <f t="shared" si="4"/>
        <v>11004253.169129476</v>
      </c>
    </row>
    <row r="15" spans="1:10" ht="14.5" x14ac:dyDescent="0.35">
      <c r="A15" s="11">
        <v>8</v>
      </c>
      <c r="B15" s="16" t="s">
        <v>87</v>
      </c>
      <c r="C15">
        <v>616229888</v>
      </c>
      <c r="D15" s="36">
        <v>173318</v>
      </c>
      <c r="E15" s="34">
        <f t="shared" si="0"/>
        <v>3555.4869546152158</v>
      </c>
      <c r="F15" s="15">
        <f t="shared" si="1"/>
        <v>0.90233848556865826</v>
      </c>
      <c r="G15" s="34">
        <f t="shared" si="2"/>
        <v>336.71395526375107</v>
      </c>
      <c r="H15" s="34">
        <f t="shared" si="3"/>
        <v>58358589.298402809</v>
      </c>
      <c r="I15" s="38">
        <f>'jan-mai'!H15</f>
        <v>47982884.132471599</v>
      </c>
      <c r="J15" s="38">
        <f t="shared" si="4"/>
        <v>10375705.16593121</v>
      </c>
    </row>
    <row r="16" spans="1:10" ht="14.5" x14ac:dyDescent="0.35">
      <c r="A16" s="11">
        <v>9</v>
      </c>
      <c r="B16" s="16" t="s">
        <v>88</v>
      </c>
      <c r="C16">
        <v>396033280</v>
      </c>
      <c r="D16" s="36">
        <v>117655</v>
      </c>
      <c r="E16" s="34">
        <f t="shared" si="0"/>
        <v>3366.0556712421912</v>
      </c>
      <c r="F16" s="15">
        <f t="shared" si="1"/>
        <v>0.85426317562095488</v>
      </c>
      <c r="G16" s="34">
        <f t="shared" si="2"/>
        <v>502.4663282151476</v>
      </c>
      <c r="H16" s="34">
        <f t="shared" si="3"/>
        <v>59117675.846153192</v>
      </c>
      <c r="I16" s="38">
        <f>'jan-mai'!H16</f>
        <v>48717256.435176641</v>
      </c>
      <c r="J16" s="38">
        <f t="shared" si="4"/>
        <v>10400419.410976551</v>
      </c>
    </row>
    <row r="17" spans="1:10" ht="14.5" x14ac:dyDescent="0.35">
      <c r="A17" s="11">
        <v>10</v>
      </c>
      <c r="B17" s="16" t="s">
        <v>89</v>
      </c>
      <c r="C17">
        <v>638445917</v>
      </c>
      <c r="D17" s="36">
        <v>187589</v>
      </c>
      <c r="E17" s="34">
        <f t="shared" si="0"/>
        <v>3403.4293961799467</v>
      </c>
      <c r="F17" s="15">
        <f t="shared" si="1"/>
        <v>0.8637481634133074</v>
      </c>
      <c r="G17" s="34">
        <f t="shared" si="2"/>
        <v>469.76431889461156</v>
      </c>
      <c r="H17" s="34">
        <f t="shared" si="3"/>
        <v>88122618.817121282</v>
      </c>
      <c r="I17" s="38">
        <f>'jan-mai'!H17</f>
        <v>72554706.614038736</v>
      </c>
      <c r="J17" s="38">
        <f t="shared" si="4"/>
        <v>15567912.203082547</v>
      </c>
    </row>
    <row r="18" spans="1:10" ht="14.5" x14ac:dyDescent="0.35">
      <c r="A18" s="11">
        <v>11</v>
      </c>
      <c r="B18" s="16" t="s">
        <v>90</v>
      </c>
      <c r="C18">
        <v>2016735308</v>
      </c>
      <c r="D18" s="36">
        <v>475654</v>
      </c>
      <c r="E18" s="34">
        <f t="shared" si="0"/>
        <v>4239.9208416201691</v>
      </c>
      <c r="F18" s="15">
        <f t="shared" si="1"/>
        <v>1.0760393161314741</v>
      </c>
      <c r="G18" s="34">
        <f t="shared" si="2"/>
        <v>-262.16569586558302</v>
      </c>
      <c r="H18" s="34">
        <f t="shared" si="3"/>
        <v>-124700161.90124802</v>
      </c>
      <c r="I18" s="38">
        <f>'jan-mai'!H18</f>
        <v>-100353479.3547172</v>
      </c>
      <c r="J18" s="38">
        <f t="shared" si="4"/>
        <v>-24346682.546530828</v>
      </c>
    </row>
    <row r="19" spans="1:10" ht="14.5" x14ac:dyDescent="0.35">
      <c r="A19" s="11">
        <v>12</v>
      </c>
      <c r="B19" s="16" t="s">
        <v>91</v>
      </c>
      <c r="C19">
        <v>2065149767</v>
      </c>
      <c r="D19" s="36">
        <v>524495</v>
      </c>
      <c r="E19" s="34">
        <f t="shared" si="0"/>
        <v>3937.4060134033689</v>
      </c>
      <c r="F19" s="15">
        <f t="shared" si="1"/>
        <v>0.99926480523054695</v>
      </c>
      <c r="G19" s="34">
        <f t="shared" si="2"/>
        <v>2.5347788241171543</v>
      </c>
      <c r="H19" s="34">
        <f t="shared" si="3"/>
        <v>1329478.8193553269</v>
      </c>
      <c r="I19" s="38">
        <f>'jan-mai'!H19</f>
        <v>4547980.1307145096</v>
      </c>
      <c r="J19" s="38">
        <f t="shared" si="4"/>
        <v>-3218501.3113591829</v>
      </c>
    </row>
    <row r="20" spans="1:10" ht="14.5" x14ac:dyDescent="0.35">
      <c r="A20" s="11">
        <v>14</v>
      </c>
      <c r="B20" s="16" t="s">
        <v>92</v>
      </c>
      <c r="C20">
        <v>414087205</v>
      </c>
      <c r="D20" s="36">
        <v>109774</v>
      </c>
      <c r="E20" s="34">
        <f t="shared" si="0"/>
        <v>3772.1792500956512</v>
      </c>
      <c r="F20" s="15">
        <f t="shared" si="1"/>
        <v>0.95733230223402499</v>
      </c>
      <c r="G20" s="34">
        <f t="shared" si="2"/>
        <v>147.1081967183701</v>
      </c>
      <c r="H20" s="34">
        <f t="shared" si="3"/>
        <v>16148655.186562359</v>
      </c>
      <c r="I20" s="38">
        <f>'jan-mai'!H20</f>
        <v>12285743.311027594</v>
      </c>
      <c r="J20" s="38">
        <f t="shared" si="4"/>
        <v>3862911.8755347654</v>
      </c>
    </row>
    <row r="21" spans="1:10" ht="14.5" x14ac:dyDescent="0.35">
      <c r="A21" s="11">
        <v>15</v>
      </c>
      <c r="B21" s="16" t="s">
        <v>93</v>
      </c>
      <c r="C21">
        <v>972990869</v>
      </c>
      <c r="D21" s="36">
        <v>265392</v>
      </c>
      <c r="E21" s="34">
        <f t="shared" si="0"/>
        <v>3666.2403878037017</v>
      </c>
      <c r="F21" s="15">
        <f t="shared" si="1"/>
        <v>0.9304463330872953</v>
      </c>
      <c r="G21" s="34">
        <f t="shared" si="2"/>
        <v>239.80470122382599</v>
      </c>
      <c r="H21" s="34">
        <f t="shared" si="3"/>
        <v>63642249.267193623</v>
      </c>
      <c r="I21" s="38">
        <f>'jan-mai'!H21</f>
        <v>58160584.789148562</v>
      </c>
      <c r="J21" s="38">
        <f t="shared" si="4"/>
        <v>5481664.4780450612</v>
      </c>
    </row>
    <row r="22" spans="1:10" ht="14.5" x14ac:dyDescent="0.35">
      <c r="A22" s="11">
        <v>18</v>
      </c>
      <c r="B22" s="16" t="s">
        <v>94</v>
      </c>
      <c r="C22">
        <v>867592719</v>
      </c>
      <c r="D22" s="36">
        <v>243385</v>
      </c>
      <c r="E22" s="34">
        <f t="shared" si="0"/>
        <v>3564.6926433428521</v>
      </c>
      <c r="F22" s="15">
        <f t="shared" si="1"/>
        <v>0.90467477517712647</v>
      </c>
      <c r="G22" s="34">
        <f t="shared" si="2"/>
        <v>328.65897762706936</v>
      </c>
      <c r="H22" s="34">
        <f t="shared" si="3"/>
        <v>79990665.269764274</v>
      </c>
      <c r="I22" s="38">
        <f>'jan-mai'!H22</f>
        <v>68313035.895572543</v>
      </c>
      <c r="J22" s="38">
        <f t="shared" si="4"/>
        <v>11677629.374191731</v>
      </c>
    </row>
    <row r="23" spans="1:10" ht="14.5" x14ac:dyDescent="0.35">
      <c r="A23" s="11">
        <v>19</v>
      </c>
      <c r="B23" s="16" t="s">
        <v>95</v>
      </c>
      <c r="C23">
        <v>608811557</v>
      </c>
      <c r="D23" s="36">
        <v>167202</v>
      </c>
      <c r="E23" s="34">
        <f t="shared" si="0"/>
        <v>3641.1738914606285</v>
      </c>
      <c r="F23" s="15">
        <f t="shared" si="1"/>
        <v>0.92408476724907429</v>
      </c>
      <c r="G23" s="34">
        <f t="shared" si="2"/>
        <v>261.73788552401498</v>
      </c>
      <c r="H23" s="34">
        <f t="shared" si="3"/>
        <v>43763097.935386352</v>
      </c>
      <c r="I23" s="38">
        <f>'jan-mai'!H23</f>
        <v>37733805.98713208</v>
      </c>
      <c r="J23" s="38">
        <f t="shared" si="4"/>
        <v>6029291.9482542723</v>
      </c>
    </row>
    <row r="24" spans="1:10" ht="14.5" x14ac:dyDescent="0.35">
      <c r="A24" s="11">
        <v>20</v>
      </c>
      <c r="B24" s="16" t="s">
        <v>96</v>
      </c>
      <c r="C24">
        <v>261318298</v>
      </c>
      <c r="D24" s="36">
        <v>75865</v>
      </c>
      <c r="E24" s="34">
        <f t="shared" si="0"/>
        <v>3444.5172081987739</v>
      </c>
      <c r="F24" s="15">
        <f t="shared" si="1"/>
        <v>0.87417574043599133</v>
      </c>
      <c r="G24" s="34">
        <f t="shared" si="2"/>
        <v>433.81248337813776</v>
      </c>
      <c r="H24" s="34">
        <f t="shared" si="3"/>
        <v>32911184.05148242</v>
      </c>
      <c r="I24" s="38">
        <f>'jan-mai'!H24</f>
        <v>29926156.269057199</v>
      </c>
      <c r="J24" s="38">
        <f t="shared" si="4"/>
        <v>2985027.7824252211</v>
      </c>
    </row>
    <row r="25" spans="1:10" ht="14.5" x14ac:dyDescent="0.35">
      <c r="A25" s="11">
        <v>50</v>
      </c>
      <c r="B25" s="16" t="s">
        <v>97</v>
      </c>
      <c r="C25">
        <v>1657904205</v>
      </c>
      <c r="D25" s="36">
        <v>464060</v>
      </c>
      <c r="E25" s="34">
        <f t="shared" si="0"/>
        <v>3572.6074322285913</v>
      </c>
      <c r="F25" s="15">
        <f t="shared" si="1"/>
        <v>0.90668345041849752</v>
      </c>
      <c r="G25" s="34">
        <f t="shared" si="2"/>
        <v>321.73353735204756</v>
      </c>
      <c r="H25" s="34">
        <f t="shared" si="3"/>
        <v>149303665.34359118</v>
      </c>
      <c r="I25" s="38">
        <f>'jan-mai'!H25</f>
        <v>120658332.7380206</v>
      </c>
      <c r="J25" s="38">
        <f t="shared" si="4"/>
        <v>28645332.605570585</v>
      </c>
    </row>
    <row r="26" spans="1:10" ht="14.5" x14ac:dyDescent="0.35">
      <c r="A26" s="11"/>
      <c r="B26" s="16"/>
      <c r="C26"/>
      <c r="D26" s="36"/>
      <c r="E26" s="34" t="str">
        <f t="shared" si="0"/>
        <v/>
      </c>
      <c r="F26" s="15" t="str">
        <f>IF(ISNUMBER(C26),E26/E$28,"")</f>
        <v/>
      </c>
      <c r="G26" s="34" t="str">
        <f t="shared" si="2"/>
        <v/>
      </c>
      <c r="H26" s="34" t="str">
        <f t="shared" si="3"/>
        <v/>
      </c>
      <c r="I26" s="38" t="str">
        <f>'jan-mai'!H26</f>
        <v/>
      </c>
      <c r="J26" s="38" t="str">
        <f t="shared" si="4"/>
        <v/>
      </c>
    </row>
    <row r="27" spans="1:10" x14ac:dyDescent="0.3">
      <c r="A27" s="17"/>
      <c r="B27" s="18"/>
      <c r="C27" s="34"/>
      <c r="D27" s="34"/>
      <c r="E27" s="34"/>
      <c r="F27" s="37"/>
      <c r="G27" s="34"/>
      <c r="H27" s="34"/>
      <c r="I27" s="38"/>
      <c r="J27" s="38"/>
    </row>
    <row r="28" spans="1:10" ht="13.5" thickBot="1" x14ac:dyDescent="0.35">
      <c r="A28" s="20"/>
      <c r="B28" s="20" t="s">
        <v>7</v>
      </c>
      <c r="C28" s="31">
        <f>IF(ISNUMBER(C25),SUM(C8:C25),"")</f>
        <v>20994769214</v>
      </c>
      <c r="D28" s="35">
        <f>IF(ISNUMBER(D25),SUM(D8:D25),"")</f>
        <v>5328212</v>
      </c>
      <c r="E28" s="35">
        <f>IF(ISNUMBER(C28),C28/D28,"")</f>
        <v>3940.3029034880742</v>
      </c>
      <c r="F28" s="22">
        <f>IF(ISNUMBER(E28),E28/E$28,"")</f>
        <v>1</v>
      </c>
      <c r="G28" s="35"/>
      <c r="H28" s="35">
        <f>IF(ISNUMBER(H25),SUM(H8:H25),"")</f>
        <v>-1.1026859283447266E-6</v>
      </c>
      <c r="I28" s="21">
        <f>'jan-mai'!H28</f>
        <v>5.2154064178466797E-7</v>
      </c>
      <c r="J28" s="21">
        <f>IF(ISNUMBER(C28),H28-I28,"")</f>
        <v>-1.6242265701293945E-6</v>
      </c>
    </row>
    <row r="29" spans="1:10" ht="13.5" thickTop="1" x14ac:dyDescent="0.3">
      <c r="A29" s="18"/>
      <c r="B29" s="18"/>
      <c r="C29" s="19"/>
      <c r="D29" s="10"/>
      <c r="E29" s="19"/>
      <c r="F29" s="19"/>
      <c r="G29" s="19"/>
      <c r="H29" s="19"/>
    </row>
    <row r="34" spans="6:6" x14ac:dyDescent="0.3">
      <c r="F34" s="23"/>
    </row>
  </sheetData>
  <mergeCells count="4">
    <mergeCell ref="C1:H1"/>
    <mergeCell ref="A2:A5"/>
    <mergeCell ref="B2:B5"/>
    <mergeCell ref="E2:F2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workbookViewId="0">
      <selection activeCell="E39" sqref="E39"/>
    </sheetView>
  </sheetViews>
  <sheetFormatPr baseColWidth="10" defaultColWidth="20.1796875" defaultRowHeight="13" x14ac:dyDescent="0.3"/>
  <cols>
    <col min="1" max="1" width="3.7265625" style="3" customWidth="1"/>
    <col min="2" max="2" width="16.7265625" style="3" bestFit="1" customWidth="1"/>
    <col min="3" max="8" width="16.1796875" style="3" customWidth="1"/>
    <col min="9" max="249" width="11.453125" style="3" customWidth="1"/>
    <col min="250" max="250" width="3.453125" style="3" customWidth="1"/>
    <col min="251" max="16384" width="20.1796875" style="3"/>
  </cols>
  <sheetData>
    <row r="1" spans="1:13" ht="26.25" customHeight="1" x14ac:dyDescent="0.35">
      <c r="A1" s="1"/>
      <c r="B1" s="2"/>
      <c r="C1" s="44" t="s">
        <v>70</v>
      </c>
      <c r="D1" s="45"/>
      <c r="E1" s="45"/>
      <c r="F1" s="45"/>
      <c r="G1" s="45"/>
      <c r="H1" s="46"/>
      <c r="I1" s="25"/>
      <c r="J1" s="26"/>
    </row>
    <row r="2" spans="1:13" x14ac:dyDescent="0.3">
      <c r="A2" s="47" t="s">
        <v>0</v>
      </c>
      <c r="B2" s="47" t="s">
        <v>1</v>
      </c>
      <c r="C2" s="4" t="s">
        <v>15</v>
      </c>
      <c r="D2" s="4" t="s">
        <v>3</v>
      </c>
      <c r="E2" s="50" t="s">
        <v>71</v>
      </c>
      <c r="F2" s="51"/>
      <c r="G2" s="32" t="s">
        <v>18</v>
      </c>
      <c r="H2" s="33"/>
      <c r="I2" s="27"/>
      <c r="J2" s="28"/>
    </row>
    <row r="3" spans="1:13" x14ac:dyDescent="0.3">
      <c r="A3" s="48"/>
      <c r="B3" s="48"/>
      <c r="C3" s="5">
        <v>2019</v>
      </c>
      <c r="D3" s="5" t="s">
        <v>61</v>
      </c>
      <c r="E3" s="5"/>
      <c r="F3" s="4" t="s">
        <v>20</v>
      </c>
      <c r="G3" s="4"/>
      <c r="H3" s="4"/>
      <c r="I3" s="29"/>
      <c r="J3" s="30"/>
    </row>
    <row r="4" spans="1:13" x14ac:dyDescent="0.3">
      <c r="A4" s="48"/>
      <c r="B4" s="48"/>
      <c r="C4" s="5"/>
      <c r="D4" s="5"/>
      <c r="E4" s="5" t="s">
        <v>19</v>
      </c>
      <c r="F4" s="5" t="s">
        <v>4</v>
      </c>
      <c r="G4" s="5" t="s">
        <v>19</v>
      </c>
      <c r="H4" s="5" t="s">
        <v>21</v>
      </c>
      <c r="I4" s="29" t="s">
        <v>40</v>
      </c>
      <c r="J4" s="30" t="s">
        <v>39</v>
      </c>
    </row>
    <row r="5" spans="1:13" x14ac:dyDescent="0.3">
      <c r="A5" s="49"/>
      <c r="B5" s="49"/>
      <c r="C5" s="6"/>
      <c r="D5" s="6"/>
      <c r="E5" s="7"/>
      <c r="F5" s="7" t="s">
        <v>5</v>
      </c>
      <c r="G5" s="7" t="s">
        <v>16</v>
      </c>
      <c r="H5" s="7" t="s">
        <v>16</v>
      </c>
      <c r="I5" s="29" t="s">
        <v>14</v>
      </c>
      <c r="J5" s="30" t="s">
        <v>17</v>
      </c>
    </row>
    <row r="6" spans="1:13" x14ac:dyDescent="0.3">
      <c r="A6" s="40"/>
      <c r="B6" s="40"/>
      <c r="C6" s="40">
        <v>1</v>
      </c>
      <c r="D6" s="40">
        <v>2</v>
      </c>
      <c r="E6" s="40">
        <v>3</v>
      </c>
      <c r="F6" s="40">
        <v>4</v>
      </c>
      <c r="G6" s="40">
        <v>5</v>
      </c>
      <c r="H6" s="40">
        <v>6</v>
      </c>
      <c r="I6" s="41">
        <v>7</v>
      </c>
      <c r="J6" s="41">
        <v>8</v>
      </c>
    </row>
    <row r="7" spans="1:13" x14ac:dyDescent="0.3">
      <c r="A7" s="8"/>
      <c r="B7" s="9"/>
      <c r="C7" s="10"/>
      <c r="D7" s="10"/>
      <c r="E7" s="10"/>
      <c r="F7" s="10"/>
      <c r="G7" s="10"/>
      <c r="H7" s="10"/>
    </row>
    <row r="8" spans="1:13" x14ac:dyDescent="0.3">
      <c r="A8" s="11">
        <v>1</v>
      </c>
      <c r="B8" s="12" t="s">
        <v>80</v>
      </c>
      <c r="C8" s="13">
        <v>802338649</v>
      </c>
      <c r="D8" s="36">
        <v>297520</v>
      </c>
      <c r="E8" s="34">
        <f>IF(ISNUMBER(C8),C8/D8,"")</f>
        <v>2696.755340817424</v>
      </c>
      <c r="F8" s="15">
        <f>IF(ISNUMBER(C8),E8/E$28,"")</f>
        <v>0.84901196314671379</v>
      </c>
      <c r="G8" s="34">
        <f>IF(ISNUMBER(C8),($E$28-E8)*0.875,"")</f>
        <v>419.64140188931077</v>
      </c>
      <c r="H8" s="34">
        <f>IF(ISNUMBER(C8),G8*D8,"")</f>
        <v>124851709.89010774</v>
      </c>
      <c r="I8" s="38">
        <f>'jan-apr'!H8</f>
        <v>78759158.164828077</v>
      </c>
      <c r="J8" s="38">
        <f>IF(ISNUMBER(C8),H8-I8,"")</f>
        <v>46092551.725279659</v>
      </c>
      <c r="M8" s="24"/>
    </row>
    <row r="9" spans="1:13" x14ac:dyDescent="0.3">
      <c r="A9" s="11">
        <v>2</v>
      </c>
      <c r="B9" s="12" t="s">
        <v>81</v>
      </c>
      <c r="C9" s="13">
        <v>2330379686</v>
      </c>
      <c r="D9" s="36">
        <v>624055</v>
      </c>
      <c r="E9" s="34">
        <f t="shared" ref="E9:E25" si="0">IF(ISNUMBER(C9),C9/D9,"")</f>
        <v>3734.2536891780373</v>
      </c>
      <c r="F9" s="15">
        <f t="shared" ref="F9:F25" si="1">IF(ISNUMBER(C9),E9/E$28,"")</f>
        <v>1.1756446747504741</v>
      </c>
      <c r="G9" s="34">
        <f t="shared" ref="G9:G26" si="2">IF(ISNUMBER(C9),($E$28-E9)*0.875,"")</f>
        <v>-488.16965292622592</v>
      </c>
      <c r="H9" s="34">
        <f t="shared" ref="H9:H26" si="3">IF(ISNUMBER(C9),G9*D9,"")</f>
        <v>-304644712.75687593</v>
      </c>
      <c r="I9" s="38">
        <f>'jan-apr'!H9</f>
        <v>-150551157.64783698</v>
      </c>
      <c r="J9" s="38">
        <f t="shared" ref="J9:J26" si="4">IF(ISNUMBER(C9),H9-I9,"")</f>
        <v>-154093555.10903895</v>
      </c>
      <c r="M9" s="24"/>
    </row>
    <row r="10" spans="1:13" x14ac:dyDescent="0.3">
      <c r="A10" s="11">
        <v>3</v>
      </c>
      <c r="B10" s="16" t="s">
        <v>82</v>
      </c>
      <c r="C10" s="13">
        <v>2736073255</v>
      </c>
      <c r="D10" s="36">
        <v>681071</v>
      </c>
      <c r="E10" s="34">
        <f t="shared" si="0"/>
        <v>4017.3098766501585</v>
      </c>
      <c r="F10" s="15">
        <f t="shared" si="1"/>
        <v>1.2647584648556178</v>
      </c>
      <c r="G10" s="34">
        <f t="shared" si="2"/>
        <v>-735.84381696433184</v>
      </c>
      <c r="H10" s="34">
        <f t="shared" si="3"/>
        <v>-501161884.26371443</v>
      </c>
      <c r="I10" s="38">
        <f>'jan-apr'!H10</f>
        <v>-252646339.63958272</v>
      </c>
      <c r="J10" s="38">
        <f t="shared" si="4"/>
        <v>-248515544.62413171</v>
      </c>
      <c r="M10" s="24"/>
    </row>
    <row r="11" spans="1:13" x14ac:dyDescent="0.3">
      <c r="A11" s="11">
        <v>4</v>
      </c>
      <c r="B11" s="16" t="s">
        <v>83</v>
      </c>
      <c r="C11" s="13">
        <v>508267203</v>
      </c>
      <c r="D11" s="36">
        <v>197406</v>
      </c>
      <c r="E11" s="34">
        <f t="shared" si="0"/>
        <v>2574.7302665572474</v>
      </c>
      <c r="F11" s="15">
        <f t="shared" si="1"/>
        <v>0.81059514932505172</v>
      </c>
      <c r="G11" s="34">
        <f t="shared" si="2"/>
        <v>526.41334186696531</v>
      </c>
      <c r="H11" s="34">
        <f t="shared" si="3"/>
        <v>103917152.16459015</v>
      </c>
      <c r="I11" s="38">
        <f>'jan-apr'!H11</f>
        <v>59478913.833098784</v>
      </c>
      <c r="J11" s="38">
        <f t="shared" si="4"/>
        <v>44438238.331491366</v>
      </c>
      <c r="M11" s="24"/>
    </row>
    <row r="12" spans="1:13" x14ac:dyDescent="0.3">
      <c r="A12" s="11">
        <v>5</v>
      </c>
      <c r="B12" s="16" t="s">
        <v>84</v>
      </c>
      <c r="C12" s="13">
        <v>513087664</v>
      </c>
      <c r="D12" s="36">
        <v>189545</v>
      </c>
      <c r="E12" s="34">
        <f t="shared" si="0"/>
        <v>2706.9438075391067</v>
      </c>
      <c r="F12" s="15">
        <f t="shared" si="1"/>
        <v>0.85221956971075941</v>
      </c>
      <c r="G12" s="34">
        <f t="shared" si="2"/>
        <v>410.72649350783837</v>
      </c>
      <c r="H12" s="34">
        <f t="shared" si="3"/>
        <v>77851153.211943224</v>
      </c>
      <c r="I12" s="38">
        <f>'jan-apr'!H12</f>
        <v>42894156.643044457</v>
      </c>
      <c r="J12" s="38">
        <f t="shared" si="4"/>
        <v>34956996.568898767</v>
      </c>
      <c r="M12" s="24"/>
    </row>
    <row r="13" spans="1:13" x14ac:dyDescent="0.3">
      <c r="A13" s="11">
        <v>6</v>
      </c>
      <c r="B13" s="16" t="s">
        <v>85</v>
      </c>
      <c r="C13" s="13">
        <v>873501947</v>
      </c>
      <c r="D13" s="36">
        <v>283148</v>
      </c>
      <c r="E13" s="34">
        <f t="shared" si="0"/>
        <v>3084.9659789226835</v>
      </c>
      <c r="F13" s="15">
        <f t="shared" si="1"/>
        <v>0.97123123568638736</v>
      </c>
      <c r="G13" s="34">
        <f t="shared" si="2"/>
        <v>79.957093547208729</v>
      </c>
      <c r="H13" s="34">
        <f t="shared" si="3"/>
        <v>22639691.123705056</v>
      </c>
      <c r="I13" s="38">
        <f>'jan-apr'!H13</f>
        <v>12455872.451262906</v>
      </c>
      <c r="J13" s="38">
        <f t="shared" si="4"/>
        <v>10183818.672442149</v>
      </c>
      <c r="M13" s="24"/>
    </row>
    <row r="14" spans="1:13" x14ac:dyDescent="0.3">
      <c r="A14" s="11">
        <v>7</v>
      </c>
      <c r="B14" s="16" t="s">
        <v>86</v>
      </c>
      <c r="C14" s="13">
        <v>710630612</v>
      </c>
      <c r="D14" s="36">
        <v>251078</v>
      </c>
      <c r="E14" s="34">
        <f t="shared" si="0"/>
        <v>2830.3181162825895</v>
      </c>
      <c r="F14" s="15">
        <f t="shared" si="1"/>
        <v>0.89106115926200991</v>
      </c>
      <c r="G14" s="34">
        <f t="shared" si="2"/>
        <v>302.77397335729097</v>
      </c>
      <c r="H14" s="34">
        <f t="shared" si="3"/>
        <v>76019883.682601899</v>
      </c>
      <c r="I14" s="38">
        <f>'jan-apr'!H14</f>
        <v>49703575.186596528</v>
      </c>
      <c r="J14" s="38">
        <f t="shared" si="4"/>
        <v>26316308.496005371</v>
      </c>
      <c r="M14" s="24"/>
    </row>
    <row r="15" spans="1:13" x14ac:dyDescent="0.3">
      <c r="A15" s="11">
        <v>8</v>
      </c>
      <c r="B15" s="16" t="s">
        <v>87</v>
      </c>
      <c r="C15" s="13">
        <v>495680270</v>
      </c>
      <c r="D15" s="36">
        <v>173318</v>
      </c>
      <c r="E15" s="34">
        <f t="shared" si="0"/>
        <v>2859.9468606838295</v>
      </c>
      <c r="F15" s="15">
        <f t="shared" si="1"/>
        <v>0.90038909423220415</v>
      </c>
      <c r="G15" s="34">
        <f t="shared" si="2"/>
        <v>276.84882200620592</v>
      </c>
      <c r="H15" s="34">
        <f t="shared" si="3"/>
        <v>47982884.132471599</v>
      </c>
      <c r="I15" s="38">
        <f>'jan-apr'!H15</f>
        <v>21017511.418691743</v>
      </c>
      <c r="J15" s="38">
        <f t="shared" si="4"/>
        <v>26965372.713779856</v>
      </c>
      <c r="M15" s="24"/>
    </row>
    <row r="16" spans="1:13" x14ac:dyDescent="0.3">
      <c r="A16" s="11">
        <v>9</v>
      </c>
      <c r="B16" s="16" t="s">
        <v>88</v>
      </c>
      <c r="C16" s="13">
        <v>318036067</v>
      </c>
      <c r="D16" s="36">
        <v>117655</v>
      </c>
      <c r="E16" s="34">
        <f t="shared" si="0"/>
        <v>2703.1241086226678</v>
      </c>
      <c r="F16" s="15">
        <f t="shared" si="1"/>
        <v>0.85101702455340289</v>
      </c>
      <c r="G16" s="34">
        <f t="shared" si="2"/>
        <v>414.06873005972244</v>
      </c>
      <c r="H16" s="34">
        <f t="shared" si="3"/>
        <v>48717256.435176641</v>
      </c>
      <c r="I16" s="38">
        <f>'jan-apr'!H16</f>
        <v>24452009.588184312</v>
      </c>
      <c r="J16" s="38">
        <f t="shared" si="4"/>
        <v>24265246.846992329</v>
      </c>
      <c r="M16" s="24"/>
    </row>
    <row r="17" spans="1:13" x14ac:dyDescent="0.3">
      <c r="A17" s="11">
        <v>10</v>
      </c>
      <c r="B17" s="16" t="s">
        <v>89</v>
      </c>
      <c r="C17" s="13">
        <v>512927814</v>
      </c>
      <c r="D17" s="36">
        <v>187589</v>
      </c>
      <c r="E17" s="34">
        <f t="shared" si="0"/>
        <v>2734.3171188076058</v>
      </c>
      <c r="F17" s="15">
        <f t="shared" si="1"/>
        <v>0.86083743295780124</v>
      </c>
      <c r="G17" s="34">
        <f t="shared" si="2"/>
        <v>386.77484614790171</v>
      </c>
      <c r="H17" s="34">
        <f t="shared" si="3"/>
        <v>72554706.614038736</v>
      </c>
      <c r="I17" s="38">
        <f>'jan-apr'!H17</f>
        <v>37302348.088408113</v>
      </c>
      <c r="J17" s="38">
        <f t="shared" si="4"/>
        <v>35252358.525630623</v>
      </c>
      <c r="M17" s="24"/>
    </row>
    <row r="18" spans="1:13" x14ac:dyDescent="0.3">
      <c r="A18" s="11">
        <v>11</v>
      </c>
      <c r="B18" s="16" t="s">
        <v>90</v>
      </c>
      <c r="C18" s="13">
        <v>1625531140</v>
      </c>
      <c r="D18" s="36">
        <v>475654</v>
      </c>
      <c r="E18" s="34">
        <f t="shared" si="0"/>
        <v>3417.465510644292</v>
      </c>
      <c r="F18" s="15">
        <f t="shared" si="1"/>
        <v>1.0759111359723206</v>
      </c>
      <c r="G18" s="34">
        <f t="shared" si="2"/>
        <v>-210.9799967091987</v>
      </c>
      <c r="H18" s="34">
        <f t="shared" si="3"/>
        <v>-100353479.3547172</v>
      </c>
      <c r="I18" s="38">
        <f>'jan-apr'!H18</f>
        <v>-62799850.972907297</v>
      </c>
      <c r="J18" s="38">
        <f t="shared" si="4"/>
        <v>-37553628.381809898</v>
      </c>
      <c r="M18" s="24"/>
    </row>
    <row r="19" spans="1:13" x14ac:dyDescent="0.3">
      <c r="A19" s="11">
        <v>12</v>
      </c>
      <c r="B19" s="16" t="s">
        <v>91</v>
      </c>
      <c r="C19" s="13">
        <v>1660779649</v>
      </c>
      <c r="D19" s="36">
        <v>524495</v>
      </c>
      <c r="E19" s="34">
        <f t="shared" si="0"/>
        <v>3166.4356171174177</v>
      </c>
      <c r="F19" s="15">
        <f t="shared" si="1"/>
        <v>0.99688009467394301</v>
      </c>
      <c r="G19" s="34">
        <f t="shared" si="2"/>
        <v>8.6711601268162894</v>
      </c>
      <c r="H19" s="34">
        <f t="shared" si="3"/>
        <v>4547980.1307145096</v>
      </c>
      <c r="I19" s="38">
        <f>'jan-apr'!H19</f>
        <v>-6972844.4939995222</v>
      </c>
      <c r="J19" s="38">
        <f t="shared" si="4"/>
        <v>11520824.624714032</v>
      </c>
      <c r="M19" s="24"/>
    </row>
    <row r="20" spans="1:13" x14ac:dyDescent="0.3">
      <c r="A20" s="11">
        <v>14</v>
      </c>
      <c r="B20" s="16" t="s">
        <v>92</v>
      </c>
      <c r="C20" s="13">
        <v>334639303</v>
      </c>
      <c r="D20" s="36">
        <v>109774</v>
      </c>
      <c r="E20" s="34">
        <f t="shared" si="0"/>
        <v>3048.4386375644508</v>
      </c>
      <c r="F20" s="15">
        <f t="shared" si="1"/>
        <v>0.95973143467526445</v>
      </c>
      <c r="G20" s="34">
        <f t="shared" si="2"/>
        <v>111.91851723566231</v>
      </c>
      <c r="H20" s="34">
        <f t="shared" si="3"/>
        <v>12285743.311027594</v>
      </c>
      <c r="I20" s="38">
        <f>'jan-apr'!H20</f>
        <v>-3454600.4682262116</v>
      </c>
      <c r="J20" s="38">
        <f t="shared" si="4"/>
        <v>15740343.779253805</v>
      </c>
      <c r="M20" s="24"/>
    </row>
    <row r="21" spans="1:13" x14ac:dyDescent="0.3">
      <c r="A21" s="11">
        <v>15</v>
      </c>
      <c r="B21" s="16" t="s">
        <v>93</v>
      </c>
      <c r="C21" s="13">
        <v>776507449</v>
      </c>
      <c r="D21" s="36">
        <v>265392</v>
      </c>
      <c r="E21" s="34">
        <f t="shared" si="0"/>
        <v>2925.8886816482786</v>
      </c>
      <c r="F21" s="15">
        <f t="shared" si="1"/>
        <v>0.92114937382565298</v>
      </c>
      <c r="G21" s="34">
        <f t="shared" si="2"/>
        <v>219.14972866231295</v>
      </c>
      <c r="H21" s="34">
        <f t="shared" si="3"/>
        <v>58160584.789148562</v>
      </c>
      <c r="I21" s="38">
        <f>'jan-apr'!H21</f>
        <v>29106369.850228734</v>
      </c>
      <c r="J21" s="38">
        <f t="shared" si="4"/>
        <v>29054214.938919827</v>
      </c>
      <c r="M21" s="24"/>
    </row>
    <row r="22" spans="1:13" x14ac:dyDescent="0.3">
      <c r="A22" s="11">
        <v>18</v>
      </c>
      <c r="B22" s="16" t="s">
        <v>94</v>
      </c>
      <c r="C22" s="13">
        <v>695002812</v>
      </c>
      <c r="D22" s="36">
        <v>243385</v>
      </c>
      <c r="E22" s="34">
        <f t="shared" si="0"/>
        <v>2855.5696201491464</v>
      </c>
      <c r="F22" s="15">
        <f t="shared" si="1"/>
        <v>0.89901101980206688</v>
      </c>
      <c r="G22" s="34">
        <f t="shared" si="2"/>
        <v>280.67890747405363</v>
      </c>
      <c r="H22" s="34">
        <f t="shared" si="3"/>
        <v>68313035.895572543</v>
      </c>
      <c r="I22" s="38">
        <f>'jan-apr'!H22</f>
        <v>26670007.37393428</v>
      </c>
      <c r="J22" s="38">
        <f t="shared" si="4"/>
        <v>41643028.521638259</v>
      </c>
      <c r="M22" s="24"/>
    </row>
    <row r="23" spans="1:13" x14ac:dyDescent="0.3">
      <c r="A23" s="11">
        <v>19</v>
      </c>
      <c r="B23" s="16" t="s">
        <v>95</v>
      </c>
      <c r="C23" s="13">
        <v>487966973</v>
      </c>
      <c r="D23" s="36">
        <v>167202</v>
      </c>
      <c r="E23" s="34">
        <f t="shared" si="0"/>
        <v>2918.4278477530174</v>
      </c>
      <c r="F23" s="15">
        <f t="shared" si="1"/>
        <v>0.91880050029743465</v>
      </c>
      <c r="G23" s="34">
        <f t="shared" si="2"/>
        <v>225.67795832066651</v>
      </c>
      <c r="H23" s="34">
        <f t="shared" si="3"/>
        <v>37733805.98713208</v>
      </c>
      <c r="I23" s="38">
        <f>'jan-apr'!H23</f>
        <v>16641714.786965879</v>
      </c>
      <c r="J23" s="38">
        <f t="shared" si="4"/>
        <v>21092091.200166203</v>
      </c>
      <c r="M23" s="24"/>
    </row>
    <row r="24" spans="1:13" x14ac:dyDescent="0.3">
      <c r="A24" s="11">
        <v>20</v>
      </c>
      <c r="B24" s="16" t="s">
        <v>96</v>
      </c>
      <c r="C24" s="13">
        <v>206772131</v>
      </c>
      <c r="D24" s="36">
        <v>75865</v>
      </c>
      <c r="E24" s="34">
        <f t="shared" si="0"/>
        <v>2725.5273314440124</v>
      </c>
      <c r="F24" s="15">
        <f t="shared" si="1"/>
        <v>0.85807016871537856</v>
      </c>
      <c r="G24" s="34">
        <f t="shared" si="2"/>
        <v>394.46591009104594</v>
      </c>
      <c r="H24" s="34">
        <f t="shared" si="3"/>
        <v>29926156.269057199</v>
      </c>
      <c r="I24" s="38">
        <f>'jan-apr'!H24</f>
        <v>13981327.899404846</v>
      </c>
      <c r="J24" s="38">
        <f t="shared" si="4"/>
        <v>15944828.369652353</v>
      </c>
      <c r="M24" s="24"/>
    </row>
    <row r="25" spans="1:13" x14ac:dyDescent="0.3">
      <c r="A25" s="11">
        <v>50</v>
      </c>
      <c r="B25" s="16" t="s">
        <v>97</v>
      </c>
      <c r="C25" s="13">
        <v>1336119662</v>
      </c>
      <c r="D25" s="36">
        <v>464060</v>
      </c>
      <c r="E25" s="34">
        <f t="shared" si="0"/>
        <v>2879.1959272507866</v>
      </c>
      <c r="F25" s="15">
        <f t="shared" si="1"/>
        <v>0.906449224177029</v>
      </c>
      <c r="G25" s="34">
        <f t="shared" si="2"/>
        <v>260.00588876011852</v>
      </c>
      <c r="H25" s="34">
        <f t="shared" si="3"/>
        <v>120658332.7380206</v>
      </c>
      <c r="I25" s="38">
        <f>'jan-apr'!H25</f>
        <v>63961827.937903687</v>
      </c>
      <c r="J25" s="38">
        <f t="shared" si="4"/>
        <v>56696504.800116912</v>
      </c>
      <c r="M25" s="24"/>
    </row>
    <row r="26" spans="1:13" x14ac:dyDescent="0.3">
      <c r="A26" s="11"/>
      <c r="B26" s="16"/>
      <c r="C26" s="13"/>
      <c r="D26" s="36"/>
      <c r="E26" s="34" t="str">
        <f t="shared" ref="E26" si="5">IF(ISNUMBER(C26),C26*1000/D26,"")</f>
        <v/>
      </c>
      <c r="F26" s="15" t="str">
        <f>IF(ISNUMBER(C26),E26/E$28,"")</f>
        <v/>
      </c>
      <c r="G26" s="34" t="str">
        <f t="shared" si="2"/>
        <v/>
      </c>
      <c r="H26" s="34" t="str">
        <f t="shared" si="3"/>
        <v/>
      </c>
      <c r="I26" s="38">
        <f>'jan-apr'!H26</f>
        <v>0</v>
      </c>
      <c r="J26" s="38" t="str">
        <f t="shared" si="4"/>
        <v/>
      </c>
      <c r="M26" s="24"/>
    </row>
    <row r="27" spans="1:13" x14ac:dyDescent="0.3">
      <c r="A27" s="17"/>
      <c r="B27" s="18"/>
      <c r="C27" s="34"/>
      <c r="D27" s="34"/>
      <c r="E27" s="34"/>
      <c r="F27" s="37"/>
      <c r="G27" s="34"/>
      <c r="H27" s="34"/>
      <c r="I27" s="38"/>
      <c r="J27" s="38"/>
    </row>
    <row r="28" spans="1:13" ht="13.5" thickBot="1" x14ac:dyDescent="0.35">
      <c r="A28" s="20"/>
      <c r="B28" s="20" t="s">
        <v>7</v>
      </c>
      <c r="C28" s="31">
        <f>IF(ISNUMBER(C25),SUM(C8:C25),"")</f>
        <v>16924242286</v>
      </c>
      <c r="D28" s="35">
        <f>IF(ISNUMBER(D25),SUM(D8:D25),"")</f>
        <v>5328212</v>
      </c>
      <c r="E28" s="35">
        <f>IF(ISNUMBER(C28),C28/D28,"")</f>
        <v>3176.3455144052077</v>
      </c>
      <c r="F28" s="22">
        <f>IF(ISNUMBER(E28),E28/E$28,"")</f>
        <v>1</v>
      </c>
      <c r="G28" s="35"/>
      <c r="H28" s="35">
        <f>IF(ISNUMBER(H25),SUM(H8:H25),"")</f>
        <v>5.2154064178466797E-7</v>
      </c>
      <c r="I28" s="21">
        <f>'jan-apr'!H28</f>
        <v>-3.9488077163696289E-7</v>
      </c>
      <c r="J28" s="21">
        <f>IF(ISNUMBER(C28),H28-I28,"")</f>
        <v>9.1642141342163086E-7</v>
      </c>
    </row>
    <row r="29" spans="1:13" ht="13.5" thickTop="1" x14ac:dyDescent="0.3">
      <c r="A29" s="18"/>
      <c r="B29" s="18"/>
      <c r="C29" s="19"/>
      <c r="D29" s="10"/>
      <c r="E29" s="19"/>
      <c r="F29" s="19"/>
      <c r="G29" s="19"/>
      <c r="H29" s="19"/>
    </row>
    <row r="34" spans="6:6" x14ac:dyDescent="0.3">
      <c r="F34" s="23"/>
    </row>
  </sheetData>
  <mergeCells count="4">
    <mergeCell ref="C1:H1"/>
    <mergeCell ref="A2:A5"/>
    <mergeCell ref="B2:B5"/>
    <mergeCell ref="E2:F2"/>
  </mergeCells>
  <pageMargins left="0.70866141732283472" right="0.70866141732283472" top="0.78740157480314965" bottom="0.78740157480314965" header="0.31496062992125984" footer="0.31496062992125984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4"/>
  <sheetViews>
    <sheetView workbookViewId="0">
      <selection activeCell="H36" sqref="H36"/>
    </sheetView>
  </sheetViews>
  <sheetFormatPr baseColWidth="10" defaultColWidth="20.1796875" defaultRowHeight="13" x14ac:dyDescent="0.3"/>
  <cols>
    <col min="1" max="1" width="3.7265625" style="3" customWidth="1"/>
    <col min="2" max="2" width="16.7265625" style="3" bestFit="1" customWidth="1"/>
    <col min="3" max="8" width="16.1796875" style="3" customWidth="1"/>
    <col min="9" max="249" width="11.453125" style="3" customWidth="1"/>
    <col min="250" max="250" width="3.453125" style="3" customWidth="1"/>
    <col min="251" max="16384" width="20.1796875" style="3"/>
  </cols>
  <sheetData>
    <row r="1" spans="1:13" ht="26.25" customHeight="1" x14ac:dyDescent="0.35">
      <c r="A1" s="1"/>
      <c r="B1" s="2"/>
      <c r="C1" s="44" t="s">
        <v>72</v>
      </c>
      <c r="D1" s="45"/>
      <c r="E1" s="45"/>
      <c r="F1" s="45"/>
      <c r="G1" s="45"/>
      <c r="H1" s="46"/>
      <c r="I1" s="25"/>
      <c r="J1" s="26"/>
    </row>
    <row r="2" spans="1:13" x14ac:dyDescent="0.3">
      <c r="A2" s="47" t="s">
        <v>0</v>
      </c>
      <c r="B2" s="47" t="s">
        <v>1</v>
      </c>
      <c r="C2" s="4" t="s">
        <v>13</v>
      </c>
      <c r="D2" s="4" t="s">
        <v>3</v>
      </c>
      <c r="E2" s="50" t="s">
        <v>73</v>
      </c>
      <c r="F2" s="51"/>
      <c r="G2" s="32" t="s">
        <v>18</v>
      </c>
      <c r="H2" s="33"/>
      <c r="I2" s="27"/>
      <c r="J2" s="28"/>
    </row>
    <row r="3" spans="1:13" x14ac:dyDescent="0.3">
      <c r="A3" s="48"/>
      <c r="B3" s="48"/>
      <c r="C3" s="5">
        <v>2019</v>
      </c>
      <c r="D3" s="5" t="s">
        <v>61</v>
      </c>
      <c r="E3" s="5"/>
      <c r="F3" s="4" t="s">
        <v>20</v>
      </c>
      <c r="G3" s="4"/>
      <c r="H3" s="4"/>
      <c r="I3" s="29"/>
      <c r="J3" s="30"/>
    </row>
    <row r="4" spans="1:13" x14ac:dyDescent="0.3">
      <c r="A4" s="48"/>
      <c r="B4" s="48"/>
      <c r="C4" s="5"/>
      <c r="D4" s="5"/>
      <c r="E4" s="5" t="s">
        <v>19</v>
      </c>
      <c r="F4" s="5" t="s">
        <v>4</v>
      </c>
      <c r="G4" s="5" t="s">
        <v>19</v>
      </c>
      <c r="H4" s="5" t="s">
        <v>21</v>
      </c>
      <c r="I4" s="29" t="s">
        <v>40</v>
      </c>
      <c r="J4" s="30" t="s">
        <v>39</v>
      </c>
    </row>
    <row r="5" spans="1:13" x14ac:dyDescent="0.3">
      <c r="A5" s="49"/>
      <c r="B5" s="49"/>
      <c r="C5" s="6"/>
      <c r="D5" s="6"/>
      <c r="E5" s="7"/>
      <c r="F5" s="7" t="s">
        <v>5</v>
      </c>
      <c r="G5" s="7" t="s">
        <v>14</v>
      </c>
      <c r="H5" s="7" t="s">
        <v>14</v>
      </c>
      <c r="I5" s="29" t="s">
        <v>12</v>
      </c>
      <c r="J5" s="30" t="s">
        <v>23</v>
      </c>
    </row>
    <row r="6" spans="1:13" x14ac:dyDescent="0.3">
      <c r="A6" s="40"/>
      <c r="B6" s="40"/>
      <c r="C6" s="40">
        <v>1</v>
      </c>
      <c r="D6" s="40">
        <v>2</v>
      </c>
      <c r="E6" s="40">
        <v>3</v>
      </c>
      <c r="F6" s="40">
        <v>4</v>
      </c>
      <c r="G6" s="40">
        <v>5</v>
      </c>
      <c r="H6" s="40">
        <v>6</v>
      </c>
      <c r="I6" s="41">
        <v>7</v>
      </c>
      <c r="J6" s="41">
        <v>8</v>
      </c>
    </row>
    <row r="7" spans="1:13" x14ac:dyDescent="0.3">
      <c r="A7" s="8"/>
      <c r="B7" s="9"/>
      <c r="C7" s="10"/>
      <c r="D7" s="10"/>
      <c r="E7" s="10"/>
      <c r="F7" s="10"/>
      <c r="G7" s="10"/>
      <c r="H7" s="10"/>
    </row>
    <row r="8" spans="1:13" x14ac:dyDescent="0.3">
      <c r="A8" s="11">
        <v>1</v>
      </c>
      <c r="B8" s="12" t="s">
        <v>41</v>
      </c>
      <c r="C8" s="13">
        <v>491840750</v>
      </c>
      <c r="D8" s="36">
        <v>297520</v>
      </c>
      <c r="E8" s="34">
        <f>IF(ISNUMBER(C8),C8/D8,"")</f>
        <v>1653.1350833557408</v>
      </c>
      <c r="F8" s="15">
        <f>IF(ISNUMBER(C8),E8/E$28,"")</f>
        <v>0.84530329416592787</v>
      </c>
      <c r="G8" s="34">
        <f>IF(ISNUMBER(C8),($E$28-E8)*0.875,"")</f>
        <v>264.7188698737163</v>
      </c>
      <c r="H8" s="34">
        <f>IF(ISNUMBER(C8),G8*D8,"")</f>
        <v>78759158.164828077</v>
      </c>
      <c r="I8" s="38">
        <f>'jan-mar'!H8</f>
        <v>73313558.276904941</v>
      </c>
      <c r="J8" s="38">
        <f>IF(ISNUMBER(C8),H8-I8,"")</f>
        <v>5445599.8879231364</v>
      </c>
      <c r="M8" s="24"/>
    </row>
    <row r="9" spans="1:13" x14ac:dyDescent="0.3">
      <c r="A9" s="11">
        <v>2</v>
      </c>
      <c r="B9" s="12" t="s">
        <v>42</v>
      </c>
      <c r="C9" s="13">
        <v>1392504691</v>
      </c>
      <c r="D9" s="36">
        <v>624055</v>
      </c>
      <c r="E9" s="34">
        <f t="shared" ref="E9:E25" si="0">IF(ISNUMBER(C9),C9/D9,"")</f>
        <v>2231.3813542075618</v>
      </c>
      <c r="F9" s="15">
        <f t="shared" ref="F9:F25" si="1">IF(ISNUMBER(C9),E9/E$28,"")</f>
        <v>1.1409799648212946</v>
      </c>
      <c r="G9" s="34">
        <f t="shared" ref="G9:G25" si="2">IF(ISNUMBER(C9),($E$28-E9)*0.875,"")</f>
        <v>-241.24661712162708</v>
      </c>
      <c r="H9" s="34">
        <f t="shared" ref="H9:H25" si="3">IF(ISNUMBER(C9),G9*D9,"")</f>
        <v>-150551157.64783698</v>
      </c>
      <c r="I9" s="38">
        <f>'jan-mar'!H9</f>
        <v>-155908710.00592762</v>
      </c>
      <c r="J9" s="38">
        <f t="shared" ref="J9:J25" si="4">IF(ISNUMBER(C9),H9-I9,"")</f>
        <v>5357552.3580906391</v>
      </c>
      <c r="M9" s="24"/>
    </row>
    <row r="10" spans="1:13" x14ac:dyDescent="0.3">
      <c r="A10" s="11">
        <v>3</v>
      </c>
      <c r="B10" s="16" t="s">
        <v>43</v>
      </c>
      <c r="C10" s="13">
        <v>1620689433</v>
      </c>
      <c r="D10" s="36">
        <v>681071</v>
      </c>
      <c r="E10" s="34">
        <f t="shared" si="0"/>
        <v>2379.6189134466158</v>
      </c>
      <c r="F10" s="15">
        <f t="shared" si="1"/>
        <v>1.2167787899781159</v>
      </c>
      <c r="G10" s="34">
        <f t="shared" si="2"/>
        <v>-370.95448145579934</v>
      </c>
      <c r="H10" s="34">
        <f t="shared" si="3"/>
        <v>-252646339.63958272</v>
      </c>
      <c r="I10" s="38">
        <f>'jan-mar'!H10</f>
        <v>-247355983.60664698</v>
      </c>
      <c r="J10" s="38">
        <f t="shared" si="4"/>
        <v>-5290356.0329357386</v>
      </c>
      <c r="M10" s="24"/>
    </row>
    <row r="11" spans="1:13" x14ac:dyDescent="0.3">
      <c r="A11" s="11">
        <v>4</v>
      </c>
      <c r="B11" s="16" t="s">
        <v>44</v>
      </c>
      <c r="C11" s="13">
        <v>318085275</v>
      </c>
      <c r="D11" s="36">
        <v>197406</v>
      </c>
      <c r="E11" s="34">
        <f t="shared" si="0"/>
        <v>1611.3252636697973</v>
      </c>
      <c r="F11" s="15">
        <f t="shared" si="1"/>
        <v>0.82392453409674471</v>
      </c>
      <c r="G11" s="34">
        <f t="shared" si="2"/>
        <v>301.30246209891686</v>
      </c>
      <c r="H11" s="34">
        <f t="shared" si="3"/>
        <v>59478913.833098784</v>
      </c>
      <c r="I11" s="38">
        <f>'jan-mar'!H11</f>
        <v>55441444.764297143</v>
      </c>
      <c r="J11" s="38">
        <f t="shared" si="4"/>
        <v>4037469.0688016415</v>
      </c>
      <c r="M11" s="24"/>
    </row>
    <row r="12" spans="1:13" x14ac:dyDescent="0.3">
      <c r="A12" s="11">
        <v>5</v>
      </c>
      <c r="B12" s="16" t="s">
        <v>45</v>
      </c>
      <c r="C12" s="13">
        <v>321665754</v>
      </c>
      <c r="D12" s="36">
        <v>189545</v>
      </c>
      <c r="E12" s="34">
        <f t="shared" si="0"/>
        <v>1697.0416207233111</v>
      </c>
      <c r="F12" s="15">
        <f t="shared" si="1"/>
        <v>0.86775417615730588</v>
      </c>
      <c r="G12" s="34">
        <f t="shared" si="2"/>
        <v>226.30064967709228</v>
      </c>
      <c r="H12" s="34">
        <f t="shared" si="3"/>
        <v>42894156.643044457</v>
      </c>
      <c r="I12" s="38">
        <f>'jan-mar'!H12</f>
        <v>43668320.359281532</v>
      </c>
      <c r="J12" s="38">
        <f t="shared" si="4"/>
        <v>-774163.71623707563</v>
      </c>
      <c r="M12" s="24"/>
    </row>
    <row r="13" spans="1:13" x14ac:dyDescent="0.3">
      <c r="A13" s="11">
        <v>6</v>
      </c>
      <c r="B13" s="16" t="s">
        <v>46</v>
      </c>
      <c r="C13" s="13">
        <v>539509031</v>
      </c>
      <c r="D13" s="36">
        <v>283148</v>
      </c>
      <c r="E13" s="34">
        <f t="shared" si="0"/>
        <v>1905.3958742424456</v>
      </c>
      <c r="F13" s="15">
        <f t="shared" si="1"/>
        <v>0.97429267904582462</v>
      </c>
      <c r="G13" s="34">
        <f t="shared" si="2"/>
        <v>43.990677847849554</v>
      </c>
      <c r="H13" s="34">
        <f t="shared" si="3"/>
        <v>12455872.451262906</v>
      </c>
      <c r="I13" s="38">
        <f>'jan-mar'!H13</f>
        <v>15492475.04323432</v>
      </c>
      <c r="J13" s="38">
        <f t="shared" si="4"/>
        <v>-3036602.5919714142</v>
      </c>
      <c r="M13" s="24"/>
    </row>
    <row r="14" spans="1:13" x14ac:dyDescent="0.3">
      <c r="A14" s="11">
        <v>7</v>
      </c>
      <c r="B14" s="16" t="s">
        <v>47</v>
      </c>
      <c r="C14" s="13">
        <v>434221861</v>
      </c>
      <c r="D14" s="36">
        <v>251078</v>
      </c>
      <c r="E14" s="34">
        <f t="shared" si="0"/>
        <v>1729.4301412310119</v>
      </c>
      <c r="F14" s="15">
        <f t="shared" si="1"/>
        <v>0.88431551065076097</v>
      </c>
      <c r="G14" s="34">
        <f t="shared" si="2"/>
        <v>197.96069423285405</v>
      </c>
      <c r="H14" s="34">
        <f t="shared" si="3"/>
        <v>49703575.186596528</v>
      </c>
      <c r="I14" s="38">
        <f>'jan-mar'!H14</f>
        <v>43607657.609800123</v>
      </c>
      <c r="J14" s="38">
        <f t="shared" si="4"/>
        <v>6095917.576796405</v>
      </c>
      <c r="M14" s="24"/>
    </row>
    <row r="15" spans="1:13" x14ac:dyDescent="0.3">
      <c r="A15" s="11">
        <v>8</v>
      </c>
      <c r="B15" s="16" t="s">
        <v>48</v>
      </c>
      <c r="C15" s="13">
        <v>314932962</v>
      </c>
      <c r="D15" s="36">
        <v>173318</v>
      </c>
      <c r="E15" s="34">
        <f t="shared" si="0"/>
        <v>1817.0816764559943</v>
      </c>
      <c r="F15" s="15">
        <f t="shared" si="1"/>
        <v>0.92913467407567418</v>
      </c>
      <c r="G15" s="34">
        <f t="shared" si="2"/>
        <v>121.26560091099449</v>
      </c>
      <c r="H15" s="34">
        <f t="shared" si="3"/>
        <v>21017511.418691743</v>
      </c>
      <c r="I15" s="38">
        <f>'jan-mar'!H15</f>
        <v>26942484.311426494</v>
      </c>
      <c r="J15" s="38">
        <f t="shared" si="4"/>
        <v>-5924972.8927347511</v>
      </c>
      <c r="M15" s="24"/>
    </row>
    <row r="16" spans="1:13" x14ac:dyDescent="0.3">
      <c r="A16" s="11">
        <v>9</v>
      </c>
      <c r="B16" s="16" t="s">
        <v>49</v>
      </c>
      <c r="C16" s="13">
        <v>202149310</v>
      </c>
      <c r="D16" s="36">
        <v>117655</v>
      </c>
      <c r="E16" s="34">
        <f t="shared" si="0"/>
        <v>1718.1531596617228</v>
      </c>
      <c r="F16" s="15">
        <f t="shared" si="1"/>
        <v>0.87854921256372365</v>
      </c>
      <c r="G16" s="34">
        <f t="shared" si="2"/>
        <v>207.82805310598201</v>
      </c>
      <c r="H16" s="34">
        <f t="shared" si="3"/>
        <v>24452009.588184312</v>
      </c>
      <c r="I16" s="38">
        <f>'jan-mar'!H16</f>
        <v>26975550.336453844</v>
      </c>
      <c r="J16" s="38">
        <f t="shared" si="4"/>
        <v>-2523540.7482695319</v>
      </c>
      <c r="M16" s="24"/>
    </row>
    <row r="17" spans="1:13" x14ac:dyDescent="0.3">
      <c r="A17" s="11">
        <v>10</v>
      </c>
      <c r="B17" s="16" t="s">
        <v>50</v>
      </c>
      <c r="C17" s="13">
        <v>324231100</v>
      </c>
      <c r="D17" s="36">
        <v>187589</v>
      </c>
      <c r="E17" s="34">
        <f t="shared" si="0"/>
        <v>1728.4121137166892</v>
      </c>
      <c r="F17" s="15">
        <f t="shared" si="1"/>
        <v>0.88379495911200723</v>
      </c>
      <c r="G17" s="34">
        <f t="shared" si="2"/>
        <v>198.85146830788645</v>
      </c>
      <c r="H17" s="34">
        <f t="shared" si="3"/>
        <v>37302348.088408113</v>
      </c>
      <c r="I17" s="38">
        <f>'jan-mar'!H17</f>
        <v>39245804.247532316</v>
      </c>
      <c r="J17" s="38">
        <f t="shared" si="4"/>
        <v>-1943456.159124203</v>
      </c>
      <c r="M17" s="24"/>
    </row>
    <row r="18" spans="1:13" x14ac:dyDescent="0.3">
      <c r="A18" s="11">
        <v>11</v>
      </c>
      <c r="B18" s="16" t="s">
        <v>51</v>
      </c>
      <c r="C18" s="13">
        <v>1001993961</v>
      </c>
      <c r="D18" s="36">
        <v>475654</v>
      </c>
      <c r="E18" s="34">
        <f t="shared" si="0"/>
        <v>2106.5605692373028</v>
      </c>
      <c r="F18" s="15">
        <f t="shared" si="1"/>
        <v>1.0771549200454276</v>
      </c>
      <c r="G18" s="34">
        <f t="shared" si="2"/>
        <v>-132.0284302726505</v>
      </c>
      <c r="H18" s="34">
        <f t="shared" si="3"/>
        <v>-62799850.972907297</v>
      </c>
      <c r="I18" s="38">
        <f>'jan-mar'!H18</f>
        <v>-68606900.173333198</v>
      </c>
      <c r="J18" s="38">
        <f t="shared" si="4"/>
        <v>5807049.2004259005</v>
      </c>
      <c r="M18" s="24"/>
    </row>
    <row r="19" spans="1:13" x14ac:dyDescent="0.3">
      <c r="A19" s="11">
        <v>12</v>
      </c>
      <c r="B19" s="16" t="s">
        <v>52</v>
      </c>
      <c r="C19" s="13">
        <v>1033708592</v>
      </c>
      <c r="D19" s="36">
        <v>524495</v>
      </c>
      <c r="E19" s="34">
        <f t="shared" si="0"/>
        <v>1970.864530643762</v>
      </c>
      <c r="F19" s="15">
        <f t="shared" si="1"/>
        <v>1.0077689941260854</v>
      </c>
      <c r="G19" s="34">
        <f t="shared" si="2"/>
        <v>-13.294396503302266</v>
      </c>
      <c r="H19" s="34">
        <f t="shared" si="3"/>
        <v>-6972844.4939995222</v>
      </c>
      <c r="I19" s="38">
        <f>'jan-mar'!H19</f>
        <v>-4352282.4309029467</v>
      </c>
      <c r="J19" s="38">
        <f t="shared" si="4"/>
        <v>-2620562.0630965754</v>
      </c>
      <c r="M19" s="24"/>
    </row>
    <row r="20" spans="1:13" x14ac:dyDescent="0.3">
      <c r="A20" s="11">
        <v>14</v>
      </c>
      <c r="B20" s="16" t="s">
        <v>53</v>
      </c>
      <c r="C20" s="13">
        <v>218629936</v>
      </c>
      <c r="D20" s="36">
        <v>109774</v>
      </c>
      <c r="E20" s="34">
        <f t="shared" si="0"/>
        <v>1991.6367810228287</v>
      </c>
      <c r="F20" s="15">
        <f t="shared" si="1"/>
        <v>1.018390540937022</v>
      </c>
      <c r="G20" s="34">
        <f t="shared" si="2"/>
        <v>-31.470115584985621</v>
      </c>
      <c r="H20" s="34">
        <f t="shared" si="3"/>
        <v>-3454600.4682262116</v>
      </c>
      <c r="I20" s="38">
        <f>'jan-mar'!H20</f>
        <v>6024916.6534551065</v>
      </c>
      <c r="J20" s="38">
        <f t="shared" si="4"/>
        <v>-9479517.1216813177</v>
      </c>
      <c r="M20" s="24"/>
    </row>
    <row r="21" spans="1:13" x14ac:dyDescent="0.3">
      <c r="A21" s="11">
        <v>15</v>
      </c>
      <c r="B21" s="16" t="s">
        <v>54</v>
      </c>
      <c r="C21" s="13">
        <v>485754998</v>
      </c>
      <c r="D21" s="36">
        <v>265392</v>
      </c>
      <c r="E21" s="34">
        <f t="shared" si="0"/>
        <v>1830.3302209561705</v>
      </c>
      <c r="F21" s="15">
        <f t="shared" si="1"/>
        <v>0.93590909827225555</v>
      </c>
      <c r="G21" s="34">
        <f t="shared" si="2"/>
        <v>109.67312447334032</v>
      </c>
      <c r="H21" s="34">
        <f t="shared" si="3"/>
        <v>29106369.850228734</v>
      </c>
      <c r="I21" s="38">
        <f>'jan-mar'!H21</f>
        <v>25078897.699819684</v>
      </c>
      <c r="J21" s="38">
        <f t="shared" si="4"/>
        <v>4027472.1504090503</v>
      </c>
      <c r="M21" s="24"/>
    </row>
    <row r="22" spans="1:13" x14ac:dyDescent="0.3">
      <c r="A22" s="11">
        <v>18</v>
      </c>
      <c r="B22" s="16" t="s">
        <v>55</v>
      </c>
      <c r="C22" s="13">
        <v>445500962</v>
      </c>
      <c r="D22" s="36">
        <v>243385</v>
      </c>
      <c r="E22" s="34">
        <f t="shared" si="0"/>
        <v>1830.4372167553465</v>
      </c>
      <c r="F22" s="15">
        <f t="shared" si="1"/>
        <v>0.93596380880523988</v>
      </c>
      <c r="G22" s="34">
        <f t="shared" si="2"/>
        <v>109.57950314906128</v>
      </c>
      <c r="H22" s="34">
        <f t="shared" si="3"/>
        <v>26670007.37393428</v>
      </c>
      <c r="I22" s="38">
        <f>'jan-mar'!H22</f>
        <v>32919557.939842686</v>
      </c>
      <c r="J22" s="38">
        <f t="shared" si="4"/>
        <v>-6249550.5659084059</v>
      </c>
      <c r="M22" s="24"/>
    </row>
    <row r="23" spans="1:13" x14ac:dyDescent="0.3">
      <c r="A23" s="11">
        <v>19</v>
      </c>
      <c r="B23" s="16" t="s">
        <v>56</v>
      </c>
      <c r="C23" s="13">
        <v>307972989</v>
      </c>
      <c r="D23" s="36">
        <v>167202</v>
      </c>
      <c r="E23" s="34">
        <f t="shared" si="0"/>
        <v>1841.9216815588329</v>
      </c>
      <c r="F23" s="15">
        <f t="shared" si="1"/>
        <v>0.94183620001383583</v>
      </c>
      <c r="G23" s="34">
        <f t="shared" si="2"/>
        <v>99.530596446010691</v>
      </c>
      <c r="H23" s="34">
        <f t="shared" si="3"/>
        <v>16641714.786965879</v>
      </c>
      <c r="I23" s="38">
        <f>'jan-mar'!H23</f>
        <v>14206399.254188128</v>
      </c>
      <c r="J23" s="38">
        <f t="shared" si="4"/>
        <v>2435315.5327777509</v>
      </c>
      <c r="M23" s="24"/>
    </row>
    <row r="24" spans="1:13" x14ac:dyDescent="0.3">
      <c r="A24" s="11">
        <v>20</v>
      </c>
      <c r="B24" s="16" t="s">
        <v>57</v>
      </c>
      <c r="C24" s="13">
        <v>132388315</v>
      </c>
      <c r="D24" s="36">
        <v>75865</v>
      </c>
      <c r="E24" s="34">
        <f t="shared" si="0"/>
        <v>1745.0512752916366</v>
      </c>
      <c r="F24" s="15">
        <f t="shared" si="1"/>
        <v>0.89230311929387873</v>
      </c>
      <c r="G24" s="34">
        <f t="shared" si="2"/>
        <v>184.2922019298075</v>
      </c>
      <c r="H24" s="34">
        <f t="shared" si="3"/>
        <v>13981327.899404846</v>
      </c>
      <c r="I24" s="38">
        <f>'jan-mar'!H24</f>
        <v>13437938.553222952</v>
      </c>
      <c r="J24" s="38">
        <f t="shared" si="4"/>
        <v>543389.34618189372</v>
      </c>
      <c r="M24" s="24"/>
    </row>
    <row r="25" spans="1:13" x14ac:dyDescent="0.3">
      <c r="A25" s="11">
        <v>50</v>
      </c>
      <c r="B25" s="16" t="s">
        <v>58</v>
      </c>
      <c r="C25" s="13">
        <v>834449422</v>
      </c>
      <c r="D25" s="36">
        <v>464060</v>
      </c>
      <c r="E25" s="34">
        <f t="shared" si="0"/>
        <v>1798.1498556221179</v>
      </c>
      <c r="F25" s="15">
        <f t="shared" si="1"/>
        <v>0.91945420048548832</v>
      </c>
      <c r="G25" s="34">
        <f t="shared" si="2"/>
        <v>137.83094414063632</v>
      </c>
      <c r="H25" s="34">
        <f t="shared" si="3"/>
        <v>63961827.937903687</v>
      </c>
      <c r="I25" s="38">
        <f>'jan-mar'!H25</f>
        <v>59868871.167351782</v>
      </c>
      <c r="J25" s="38">
        <f t="shared" si="4"/>
        <v>4092956.770551905</v>
      </c>
      <c r="M25" s="24"/>
    </row>
    <row r="26" spans="1:13" x14ac:dyDescent="0.3">
      <c r="A26" s="11"/>
      <c r="B26" s="16"/>
      <c r="C26" s="13"/>
      <c r="D26" s="36"/>
      <c r="E26" s="34"/>
      <c r="F26" s="15"/>
      <c r="G26" s="34"/>
      <c r="H26" s="34"/>
      <c r="I26" s="38"/>
      <c r="J26" s="38"/>
      <c r="M26" s="24"/>
    </row>
    <row r="27" spans="1:13" x14ac:dyDescent="0.3">
      <c r="A27" s="17"/>
      <c r="B27" s="18"/>
      <c r="C27" s="34"/>
      <c r="D27" s="34"/>
      <c r="E27" s="34"/>
      <c r="F27" s="37"/>
      <c r="G27" s="34"/>
      <c r="H27" s="34"/>
      <c r="I27" s="38"/>
      <c r="J27" s="38"/>
    </row>
    <row r="28" spans="1:13" ht="13.5" thickBot="1" x14ac:dyDescent="0.35">
      <c r="A28" s="20"/>
      <c r="B28" s="20" t="s">
        <v>7</v>
      </c>
      <c r="C28" s="31">
        <f>IF(ISNUMBER(C25),SUM(C8:C25),"")</f>
        <v>10420229342</v>
      </c>
      <c r="D28" s="35">
        <f>IF(ISNUMBER(D25),SUM(D8:D26),"")</f>
        <v>5328212</v>
      </c>
      <c r="E28" s="35">
        <f>IF(ISNUMBER(C28),C28/D28,"")</f>
        <v>1955.670934639988</v>
      </c>
      <c r="F28" s="22">
        <f>IF(ISNUMBER(E28),E28/E$28,"")</f>
        <v>1</v>
      </c>
      <c r="G28" s="35"/>
      <c r="H28" s="35">
        <f>IF(ISNUMBER(H25),SUM(H8:H25),"")</f>
        <v>-3.9488077163696289E-7</v>
      </c>
      <c r="I28" s="21">
        <f>'jan-mar'!H28</f>
        <v>3.2782554626464844E-7</v>
      </c>
      <c r="J28" s="21">
        <f>IF(ISNUMBER(C28),H28-I28,"")</f>
        <v>-7.2270631790161133E-7</v>
      </c>
    </row>
    <row r="29" spans="1:13" ht="13.5" thickTop="1" x14ac:dyDescent="0.3">
      <c r="A29" s="18"/>
      <c r="B29" s="18"/>
      <c r="C29" s="19"/>
      <c r="D29" s="10"/>
      <c r="E29" s="19"/>
      <c r="F29" s="19"/>
      <c r="G29" s="19"/>
      <c r="H29" s="19"/>
    </row>
    <row r="34" spans="6:6" x14ac:dyDescent="0.3">
      <c r="F34" s="23"/>
    </row>
  </sheetData>
  <mergeCells count="4">
    <mergeCell ref="C1:H1"/>
    <mergeCell ref="A2:A5"/>
    <mergeCell ref="B2:B5"/>
    <mergeCell ref="E2:F2"/>
  </mergeCells>
  <pageMargins left="0.70866141732283472" right="0.70866141732283472" top="0.78740157480314965" bottom="0.78740157480314965" header="0.31496062992125984" footer="0.31496062992125984"/>
  <pageSetup paperSize="9" scale="8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4"/>
  <sheetViews>
    <sheetView workbookViewId="0">
      <selection activeCell="D32" sqref="D32"/>
    </sheetView>
  </sheetViews>
  <sheetFormatPr baseColWidth="10" defaultColWidth="20.1796875" defaultRowHeight="13" x14ac:dyDescent="0.3"/>
  <cols>
    <col min="1" max="1" width="3.7265625" style="3" customWidth="1"/>
    <col min="2" max="2" width="16.7265625" style="3" bestFit="1" customWidth="1"/>
    <col min="3" max="8" width="16.1796875" style="3" customWidth="1"/>
    <col min="9" max="249" width="11.453125" style="3" customWidth="1"/>
    <col min="250" max="250" width="3.453125" style="3" customWidth="1"/>
    <col min="251" max="16384" width="20.1796875" style="3"/>
  </cols>
  <sheetData>
    <row r="1" spans="1:13" ht="26.25" customHeight="1" x14ac:dyDescent="0.35">
      <c r="A1" s="1"/>
      <c r="B1" s="2"/>
      <c r="C1" s="44" t="s">
        <v>74</v>
      </c>
      <c r="D1" s="45"/>
      <c r="E1" s="45"/>
      <c r="F1" s="45"/>
      <c r="G1" s="45"/>
      <c r="H1" s="46"/>
      <c r="I1" s="25"/>
      <c r="J1" s="26"/>
    </row>
    <row r="2" spans="1:13" x14ac:dyDescent="0.3">
      <c r="A2" s="47" t="s">
        <v>0</v>
      </c>
      <c r="B2" s="47" t="s">
        <v>1</v>
      </c>
      <c r="C2" s="4" t="s">
        <v>11</v>
      </c>
      <c r="D2" s="4" t="s">
        <v>3</v>
      </c>
      <c r="E2" s="50" t="s">
        <v>75</v>
      </c>
      <c r="F2" s="51"/>
      <c r="G2" s="32" t="s">
        <v>18</v>
      </c>
      <c r="H2" s="33"/>
      <c r="I2" s="27"/>
      <c r="J2" s="28"/>
    </row>
    <row r="3" spans="1:13" x14ac:dyDescent="0.3">
      <c r="A3" s="48"/>
      <c r="B3" s="48"/>
      <c r="C3" s="5">
        <v>2019</v>
      </c>
      <c r="D3" s="5" t="s">
        <v>61</v>
      </c>
      <c r="E3" s="5"/>
      <c r="F3" s="4" t="s">
        <v>20</v>
      </c>
      <c r="G3" s="4"/>
      <c r="H3" s="4"/>
      <c r="I3" s="29"/>
      <c r="J3" s="30"/>
    </row>
    <row r="4" spans="1:13" x14ac:dyDescent="0.3">
      <c r="A4" s="48"/>
      <c r="B4" s="48"/>
      <c r="C4" s="5"/>
      <c r="D4" s="5"/>
      <c r="E4" s="5" t="s">
        <v>19</v>
      </c>
      <c r="F4" s="5" t="s">
        <v>4</v>
      </c>
      <c r="G4" s="5" t="s">
        <v>19</v>
      </c>
      <c r="H4" s="5" t="s">
        <v>21</v>
      </c>
      <c r="I4" s="29" t="s">
        <v>40</v>
      </c>
      <c r="J4" s="30" t="s">
        <v>39</v>
      </c>
    </row>
    <row r="5" spans="1:13" x14ac:dyDescent="0.3">
      <c r="A5" s="49"/>
      <c r="B5" s="49"/>
      <c r="C5" s="6"/>
      <c r="D5" s="6"/>
      <c r="E5" s="7"/>
      <c r="F5" s="7" t="s">
        <v>5</v>
      </c>
      <c r="G5" s="7" t="s">
        <v>12</v>
      </c>
      <c r="H5" s="7" t="s">
        <v>12</v>
      </c>
      <c r="I5" s="29" t="s">
        <v>9</v>
      </c>
      <c r="J5" s="30" t="s">
        <v>22</v>
      </c>
    </row>
    <row r="6" spans="1:13" x14ac:dyDescent="0.3">
      <c r="A6" s="40"/>
      <c r="B6" s="40"/>
      <c r="C6" s="40">
        <v>1</v>
      </c>
      <c r="D6" s="40">
        <v>2</v>
      </c>
      <c r="E6" s="40">
        <v>3</v>
      </c>
      <c r="F6" s="40">
        <v>4</v>
      </c>
      <c r="G6" s="40">
        <v>5</v>
      </c>
      <c r="H6" s="40">
        <v>6</v>
      </c>
      <c r="I6" s="41">
        <v>7</v>
      </c>
      <c r="J6" s="41">
        <v>8</v>
      </c>
    </row>
    <row r="7" spans="1:13" x14ac:dyDescent="0.3">
      <c r="A7" s="8"/>
      <c r="B7" s="9"/>
      <c r="C7" s="10"/>
      <c r="D7" s="10"/>
      <c r="E7" s="10"/>
      <c r="F7" s="10"/>
      <c r="G7" s="10"/>
      <c r="H7" s="10"/>
    </row>
    <row r="8" spans="1:13" x14ac:dyDescent="0.3">
      <c r="A8" s="11">
        <v>1</v>
      </c>
      <c r="B8" s="12" t="s">
        <v>41</v>
      </c>
      <c r="C8" s="13">
        <v>480237092</v>
      </c>
      <c r="D8" s="36">
        <v>297520</v>
      </c>
      <c r="E8" s="34">
        <f>IF(ISNUMBER(C8),C8/D8,"")</f>
        <v>1614.1338128529173</v>
      </c>
      <c r="F8" s="15">
        <f>IF(ISNUMBER(C8),E8/E$28,"")</f>
        <v>0.8514479500764558</v>
      </c>
      <c r="G8" s="34">
        <f>IF(ISNUMBER(C8),($E$28-E8)*0.875,"")</f>
        <v>246.41556290973696</v>
      </c>
      <c r="H8" s="34">
        <f>IF(ISNUMBER(C8),G8*D8,"")</f>
        <v>73313558.276904941</v>
      </c>
      <c r="I8" s="38">
        <f>'jan-feb'!H8</f>
        <v>33368707.117490806</v>
      </c>
      <c r="J8" s="38">
        <f>IF(ISNUMBER(C8),H8-I8,"")</f>
        <v>39944851.159414135</v>
      </c>
      <c r="M8" s="24"/>
    </row>
    <row r="9" spans="1:13" x14ac:dyDescent="0.3">
      <c r="A9" s="11">
        <v>2</v>
      </c>
      <c r="B9" s="12" t="s">
        <v>42</v>
      </c>
      <c r="C9" s="13">
        <v>1361234647</v>
      </c>
      <c r="D9" s="36">
        <v>624055</v>
      </c>
      <c r="E9" s="34">
        <f t="shared" ref="E9:E25" si="0">IF(ISNUMBER(C9),C9/D9,"")</f>
        <v>2181.2735207633941</v>
      </c>
      <c r="F9" s="15">
        <f t="shared" ref="F9:F25" si="1">IF(ISNUMBER(C9),E9/E$28,"")</f>
        <v>1.1506114629538959</v>
      </c>
      <c r="G9" s="34">
        <f t="shared" ref="G9:G26" si="2">IF(ISNUMBER(C9),($E$28-E9)*0.875,"")</f>
        <v>-249.83168151193021</v>
      </c>
      <c r="H9" s="34">
        <f t="shared" ref="H9:H26" si="3">IF(ISNUMBER(C9),G9*D9,"")</f>
        <v>-155908710.00592762</v>
      </c>
      <c r="I9" s="38">
        <f>'jan-feb'!H9</f>
        <v>-45288893.466739312</v>
      </c>
      <c r="J9" s="38">
        <f t="shared" ref="J9:J28" si="4">IF(ISNUMBER(C9),H9-I9,"")</f>
        <v>-110619816.53918831</v>
      </c>
      <c r="M9" s="24"/>
    </row>
    <row r="10" spans="1:13" x14ac:dyDescent="0.3">
      <c r="A10" s="11">
        <v>3</v>
      </c>
      <c r="B10" s="16" t="s">
        <v>43</v>
      </c>
      <c r="C10" s="13">
        <v>1573833990</v>
      </c>
      <c r="D10" s="36">
        <v>681071</v>
      </c>
      <c r="E10" s="34">
        <f t="shared" si="0"/>
        <v>2310.8222050270824</v>
      </c>
      <c r="F10" s="15">
        <f t="shared" si="1"/>
        <v>1.2189477810293234</v>
      </c>
      <c r="G10" s="34">
        <f t="shared" si="2"/>
        <v>-363.18678024265751</v>
      </c>
      <c r="H10" s="34">
        <f t="shared" si="3"/>
        <v>-247355983.60664698</v>
      </c>
      <c r="I10" s="38">
        <f>'jan-feb'!H10</f>
        <v>-83561620.757574007</v>
      </c>
      <c r="J10" s="38">
        <f t="shared" si="4"/>
        <v>-163794362.84907299</v>
      </c>
      <c r="M10" s="24"/>
    </row>
    <row r="11" spans="1:13" x14ac:dyDescent="0.3">
      <c r="A11" s="11">
        <v>4</v>
      </c>
      <c r="B11" s="16" t="s">
        <v>44</v>
      </c>
      <c r="C11" s="13">
        <v>310871089</v>
      </c>
      <c r="D11" s="36">
        <v>197406</v>
      </c>
      <c r="E11" s="34">
        <f t="shared" si="0"/>
        <v>1574.7803460887715</v>
      </c>
      <c r="F11" s="15">
        <f t="shared" si="1"/>
        <v>0.83068918253319313</v>
      </c>
      <c r="G11" s="34">
        <f t="shared" si="2"/>
        <v>280.84984632836461</v>
      </c>
      <c r="H11" s="34">
        <f t="shared" si="3"/>
        <v>55441444.764297143</v>
      </c>
      <c r="I11" s="38">
        <f>'jan-feb'!H11</f>
        <v>24192009.313543264</v>
      </c>
      <c r="J11" s="38">
        <f t="shared" si="4"/>
        <v>31249435.450753879</v>
      </c>
      <c r="M11" s="24"/>
    </row>
    <row r="12" spans="1:13" x14ac:dyDescent="0.3">
      <c r="A12" s="11">
        <v>5</v>
      </c>
      <c r="B12" s="16" t="s">
        <v>45</v>
      </c>
      <c r="C12" s="13">
        <v>309423585</v>
      </c>
      <c r="D12" s="36">
        <v>189545</v>
      </c>
      <c r="E12" s="34">
        <f t="shared" si="0"/>
        <v>1632.4544831042761</v>
      </c>
      <c r="F12" s="15">
        <f t="shared" si="1"/>
        <v>0.8611120169619485</v>
      </c>
      <c r="G12" s="34">
        <f t="shared" si="2"/>
        <v>230.38497643979809</v>
      </c>
      <c r="H12" s="34">
        <f t="shared" si="3"/>
        <v>43668320.359281532</v>
      </c>
      <c r="I12" s="38">
        <f>'jan-feb'!H12</f>
        <v>17328265.723261621</v>
      </c>
      <c r="J12" s="38">
        <f t="shared" si="4"/>
        <v>26340054.636019912</v>
      </c>
      <c r="M12" s="24"/>
    </row>
    <row r="13" spans="1:13" x14ac:dyDescent="0.3">
      <c r="A13" s="11">
        <v>6</v>
      </c>
      <c r="B13" s="16" t="s">
        <v>46</v>
      </c>
      <c r="C13" s="13">
        <v>519072588</v>
      </c>
      <c r="D13" s="36">
        <v>283148</v>
      </c>
      <c r="E13" s="34">
        <f t="shared" si="0"/>
        <v>1833.2200404028988</v>
      </c>
      <c r="F13" s="15">
        <f t="shared" si="1"/>
        <v>0.96701489864790824</v>
      </c>
      <c r="G13" s="34">
        <f t="shared" si="2"/>
        <v>54.715113803503186</v>
      </c>
      <c r="H13" s="34">
        <f t="shared" si="3"/>
        <v>15492475.04323432</v>
      </c>
      <c r="I13" s="38">
        <f>'jan-feb'!H13</f>
        <v>6049556.699728718</v>
      </c>
      <c r="J13" s="38">
        <f t="shared" si="4"/>
        <v>9442918.3435056023</v>
      </c>
      <c r="M13" s="24"/>
    </row>
    <row r="14" spans="1:13" x14ac:dyDescent="0.3">
      <c r="A14" s="11">
        <v>7</v>
      </c>
      <c r="B14" s="16" t="s">
        <v>47</v>
      </c>
      <c r="C14" s="13">
        <v>426144197</v>
      </c>
      <c r="D14" s="36">
        <v>251078</v>
      </c>
      <c r="E14" s="34">
        <f t="shared" si="0"/>
        <v>1697.2582105959104</v>
      </c>
      <c r="F14" s="15">
        <f t="shared" si="1"/>
        <v>0.8952956766379343</v>
      </c>
      <c r="G14" s="34">
        <f t="shared" si="2"/>
        <v>173.681714884618</v>
      </c>
      <c r="H14" s="34">
        <f t="shared" si="3"/>
        <v>43607657.609800123</v>
      </c>
      <c r="I14" s="38">
        <f>'jan-feb'!H14</f>
        <v>22851672.381740253</v>
      </c>
      <c r="J14" s="38">
        <f t="shared" si="4"/>
        <v>20755985.228059869</v>
      </c>
      <c r="M14" s="24"/>
    </row>
    <row r="15" spans="1:13" x14ac:dyDescent="0.3">
      <c r="A15" s="11">
        <v>8</v>
      </c>
      <c r="B15" s="16" t="s">
        <v>48</v>
      </c>
      <c r="C15" s="13">
        <v>297776465</v>
      </c>
      <c r="D15" s="36">
        <v>173318</v>
      </c>
      <c r="E15" s="34">
        <f t="shared" si="0"/>
        <v>1718.0931293922154</v>
      </c>
      <c r="F15" s="15">
        <f t="shared" si="1"/>
        <v>0.90628599773638696</v>
      </c>
      <c r="G15" s="34">
        <f t="shared" si="2"/>
        <v>155.4511609378512</v>
      </c>
      <c r="H15" s="34">
        <f t="shared" si="3"/>
        <v>26942484.311426494</v>
      </c>
      <c r="I15" s="38">
        <f>'jan-feb'!H15</f>
        <v>5842186.3943912005</v>
      </c>
      <c r="J15" s="38">
        <f t="shared" si="4"/>
        <v>21100297.917035293</v>
      </c>
      <c r="M15" s="24"/>
    </row>
    <row r="16" spans="1:13" x14ac:dyDescent="0.3">
      <c r="A16" s="11">
        <v>9</v>
      </c>
      <c r="B16" s="16" t="s">
        <v>49</v>
      </c>
      <c r="C16" s="13">
        <v>192215454</v>
      </c>
      <c r="D16" s="36">
        <v>117655</v>
      </c>
      <c r="E16" s="34">
        <f t="shared" si="0"/>
        <v>1633.7210828269092</v>
      </c>
      <c r="F16" s="15">
        <f t="shared" si="1"/>
        <v>0.86178014232356104</v>
      </c>
      <c r="G16" s="34">
        <f t="shared" si="2"/>
        <v>229.27670168249409</v>
      </c>
      <c r="H16" s="34">
        <f t="shared" si="3"/>
        <v>26975550.336453844</v>
      </c>
      <c r="I16" s="38">
        <f>'jan-feb'!H16</f>
        <v>8857633.4536111243</v>
      </c>
      <c r="J16" s="38">
        <f t="shared" si="4"/>
        <v>18117916.88284272</v>
      </c>
      <c r="M16" s="24"/>
    </row>
    <row r="17" spans="1:13" x14ac:dyDescent="0.3">
      <c r="A17" s="11">
        <v>10</v>
      </c>
      <c r="B17" s="16" t="s">
        <v>50</v>
      </c>
      <c r="C17" s="13">
        <v>310769799</v>
      </c>
      <c r="D17" s="36">
        <v>187589</v>
      </c>
      <c r="E17" s="34">
        <f t="shared" si="0"/>
        <v>1656.6525702466563</v>
      </c>
      <c r="F17" s="15">
        <f t="shared" si="1"/>
        <v>0.87387639345235568</v>
      </c>
      <c r="G17" s="34">
        <f t="shared" si="2"/>
        <v>209.21165019021538</v>
      </c>
      <c r="H17" s="34">
        <f t="shared" si="3"/>
        <v>39245804.247532316</v>
      </c>
      <c r="I17" s="38">
        <f>'jan-feb'!H17</f>
        <v>14941301.582491873</v>
      </c>
      <c r="J17" s="38">
        <f t="shared" si="4"/>
        <v>24304502.665040441</v>
      </c>
      <c r="M17" s="24"/>
    </row>
    <row r="18" spans="1:13" x14ac:dyDescent="0.3">
      <c r="A18" s="11">
        <v>11</v>
      </c>
      <c r="B18" s="16" t="s">
        <v>51</v>
      </c>
      <c r="C18" s="13">
        <v>980129717</v>
      </c>
      <c r="D18" s="36">
        <v>475654</v>
      </c>
      <c r="E18" s="34">
        <f t="shared" si="0"/>
        <v>2060.5938707547925</v>
      </c>
      <c r="F18" s="15">
        <f t="shared" si="1"/>
        <v>1.086953518490074</v>
      </c>
      <c r="G18" s="34">
        <f t="shared" si="2"/>
        <v>-144.23698775440383</v>
      </c>
      <c r="H18" s="34">
        <f t="shared" si="3"/>
        <v>-68606900.173333198</v>
      </c>
      <c r="I18" s="38">
        <f>'jan-feb'!H18</f>
        <v>-19606148.065599039</v>
      </c>
      <c r="J18" s="38">
        <f t="shared" si="4"/>
        <v>-49000752.107734159</v>
      </c>
      <c r="M18" s="24"/>
    </row>
    <row r="19" spans="1:13" x14ac:dyDescent="0.3">
      <c r="A19" s="11">
        <v>12</v>
      </c>
      <c r="B19" s="16" t="s">
        <v>52</v>
      </c>
      <c r="C19" s="13">
        <v>999286272</v>
      </c>
      <c r="D19" s="36">
        <v>524495</v>
      </c>
      <c r="E19" s="34">
        <f t="shared" si="0"/>
        <v>1905.2350775507869</v>
      </c>
      <c r="F19" s="15">
        <f t="shared" si="1"/>
        <v>1.0050024900520396</v>
      </c>
      <c r="G19" s="34">
        <f t="shared" si="2"/>
        <v>-8.2980437008988588</v>
      </c>
      <c r="H19" s="34">
        <f t="shared" si="3"/>
        <v>-4352282.4309029467</v>
      </c>
      <c r="I19" s="38">
        <f>'jan-feb'!H19</f>
        <v>-7442718.6978410231</v>
      </c>
      <c r="J19" s="38">
        <f t="shared" si="4"/>
        <v>3090436.2669380764</v>
      </c>
      <c r="M19" s="24"/>
    </row>
    <row r="20" spans="1:13" x14ac:dyDescent="0.3">
      <c r="A20" s="11">
        <v>14</v>
      </c>
      <c r="B20" s="16" t="s">
        <v>53</v>
      </c>
      <c r="C20" s="13">
        <v>201218617</v>
      </c>
      <c r="D20" s="36">
        <v>109774</v>
      </c>
      <c r="E20" s="34">
        <f t="shared" si="0"/>
        <v>1833.0261901725362</v>
      </c>
      <c r="F20" s="15">
        <f t="shared" si="1"/>
        <v>0.96691264356846574</v>
      </c>
      <c r="G20" s="34">
        <f t="shared" si="2"/>
        <v>54.884732755070473</v>
      </c>
      <c r="H20" s="34">
        <f t="shared" si="3"/>
        <v>6024916.6534551065</v>
      </c>
      <c r="I20" s="38">
        <f>'jan-feb'!H20</f>
        <v>-5714245.09056387</v>
      </c>
      <c r="J20" s="38">
        <f t="shared" si="4"/>
        <v>11739161.744018976</v>
      </c>
      <c r="M20" s="24"/>
    </row>
    <row r="21" spans="1:13" x14ac:dyDescent="0.3">
      <c r="A21" s="11">
        <v>15</v>
      </c>
      <c r="B21" s="16" t="s">
        <v>54</v>
      </c>
      <c r="C21" s="13">
        <v>474455711</v>
      </c>
      <c r="D21" s="36">
        <v>265392</v>
      </c>
      <c r="E21" s="34">
        <f t="shared" si="0"/>
        <v>1787.7543821969011</v>
      </c>
      <c r="F21" s="15">
        <f t="shared" si="1"/>
        <v>0.94303197903484826</v>
      </c>
      <c r="G21" s="34">
        <f t="shared" si="2"/>
        <v>94.497564733751148</v>
      </c>
      <c r="H21" s="34">
        <f t="shared" si="3"/>
        <v>25078897.699819684</v>
      </c>
      <c r="I21" s="38">
        <f>'jan-feb'!H21</f>
        <v>3163338.3582116305</v>
      </c>
      <c r="J21" s="38">
        <f t="shared" si="4"/>
        <v>21915559.341608055</v>
      </c>
      <c r="M21" s="24"/>
    </row>
    <row r="22" spans="1:13" x14ac:dyDescent="0.3">
      <c r="A22" s="11">
        <v>18</v>
      </c>
      <c r="B22" s="16" t="s">
        <v>55</v>
      </c>
      <c r="C22" s="13">
        <v>423775151</v>
      </c>
      <c r="D22" s="36">
        <v>243385</v>
      </c>
      <c r="E22" s="34">
        <f t="shared" si="0"/>
        <v>1741.172015530949</v>
      </c>
      <c r="F22" s="15">
        <f t="shared" si="1"/>
        <v>0.91846000099212766</v>
      </c>
      <c r="G22" s="34">
        <f t="shared" si="2"/>
        <v>135.25713556645925</v>
      </c>
      <c r="H22" s="34">
        <f t="shared" si="3"/>
        <v>32919557.939842686</v>
      </c>
      <c r="I22" s="38">
        <f>'jan-feb'!H22</f>
        <v>2365374.354162761</v>
      </c>
      <c r="J22" s="38">
        <f t="shared" si="4"/>
        <v>30554183.585679926</v>
      </c>
      <c r="M22" s="24"/>
    </row>
    <row r="23" spans="1:13" x14ac:dyDescent="0.3">
      <c r="A23" s="11">
        <v>19</v>
      </c>
      <c r="B23" s="16" t="s">
        <v>56</v>
      </c>
      <c r="C23" s="13">
        <v>300737574</v>
      </c>
      <c r="D23" s="36">
        <v>167202</v>
      </c>
      <c r="E23" s="34">
        <f t="shared" si="0"/>
        <v>1798.648186026483</v>
      </c>
      <c r="F23" s="15">
        <f t="shared" si="1"/>
        <v>0.94877840901814592</v>
      </c>
      <c r="G23" s="34">
        <f t="shared" si="2"/>
        <v>84.965486382866999</v>
      </c>
      <c r="H23" s="34">
        <f t="shared" si="3"/>
        <v>14206399.254188128</v>
      </c>
      <c r="I23" s="38">
        <f>'jan-feb'!H23</f>
        <v>652773.34380443778</v>
      </c>
      <c r="J23" s="38">
        <f t="shared" si="4"/>
        <v>13553625.91038369</v>
      </c>
      <c r="M23" s="24"/>
    </row>
    <row r="24" spans="1:13" x14ac:dyDescent="0.3">
      <c r="A24" s="11">
        <v>20</v>
      </c>
      <c r="B24" s="16" t="s">
        <v>57</v>
      </c>
      <c r="C24" s="13">
        <v>128463551</v>
      </c>
      <c r="D24" s="36">
        <v>75865</v>
      </c>
      <c r="E24" s="34">
        <f t="shared" si="0"/>
        <v>1693.3177486324391</v>
      </c>
      <c r="F24" s="15">
        <f t="shared" si="1"/>
        <v>0.89321710159388512</v>
      </c>
      <c r="G24" s="34">
        <f t="shared" si="2"/>
        <v>177.1296191026554</v>
      </c>
      <c r="H24" s="34">
        <f t="shared" si="3"/>
        <v>13437938.553222952</v>
      </c>
      <c r="I24" s="38">
        <f>'jan-feb'!H24</f>
        <v>1973254.2934540212</v>
      </c>
      <c r="J24" s="38">
        <f t="shared" si="4"/>
        <v>11464684.259768931</v>
      </c>
      <c r="M24" s="24"/>
    </row>
    <row r="25" spans="1:13" x14ac:dyDescent="0.3">
      <c r="A25" s="11">
        <v>50</v>
      </c>
      <c r="B25" s="16" t="s">
        <v>58</v>
      </c>
      <c r="C25" s="13">
        <v>811320920</v>
      </c>
      <c r="D25" s="36">
        <v>464060</v>
      </c>
      <c r="E25" s="34">
        <f t="shared" si="0"/>
        <v>1748.3103908977287</v>
      </c>
      <c r="F25" s="15">
        <f t="shared" si="1"/>
        <v>0.92222546022761587</v>
      </c>
      <c r="G25" s="34">
        <f t="shared" si="2"/>
        <v>129.01105712052706</v>
      </c>
      <c r="H25" s="34">
        <f t="shared" si="3"/>
        <v>59868871.167351782</v>
      </c>
      <c r="I25" s="38">
        <f>'jan-feb'!H25</f>
        <v>20027553.062425345</v>
      </c>
      <c r="J25" s="38">
        <f t="shared" si="4"/>
        <v>39841318.104926437</v>
      </c>
      <c r="M25" s="24"/>
    </row>
    <row r="26" spans="1:13" x14ac:dyDescent="0.3">
      <c r="A26" s="11"/>
      <c r="B26" s="16"/>
      <c r="C26" s="13"/>
      <c r="D26" s="36"/>
      <c r="E26" s="34" t="str">
        <f t="shared" ref="E26" si="5">IF(ISNUMBER(C26),C26*1000/D26,"")</f>
        <v/>
      </c>
      <c r="F26" s="15" t="str">
        <f>IF(ISNUMBER(C26),E26/E$28,"")</f>
        <v/>
      </c>
      <c r="G26" s="34" t="str">
        <f t="shared" si="2"/>
        <v/>
      </c>
      <c r="H26" s="34" t="str">
        <f t="shared" si="3"/>
        <v/>
      </c>
      <c r="I26" s="38" t="str">
        <f>'jan-feb'!H26</f>
        <v/>
      </c>
      <c r="J26" s="38" t="str">
        <f t="shared" si="4"/>
        <v/>
      </c>
      <c r="M26" s="24"/>
    </row>
    <row r="27" spans="1:13" x14ac:dyDescent="0.3">
      <c r="A27" s="17"/>
      <c r="B27" s="18"/>
      <c r="C27" s="34"/>
      <c r="D27" s="34"/>
      <c r="E27" s="34"/>
      <c r="F27" s="37"/>
      <c r="G27" s="34"/>
      <c r="H27" s="34"/>
      <c r="I27" s="38"/>
      <c r="J27" s="38"/>
    </row>
    <row r="28" spans="1:13" ht="13.5" thickBot="1" x14ac:dyDescent="0.35">
      <c r="A28" s="20"/>
      <c r="B28" s="20" t="s">
        <v>7</v>
      </c>
      <c r="C28" s="31">
        <f>IF(ISNUMBER(C25),SUM(C8:C25),"")</f>
        <v>10100966419</v>
      </c>
      <c r="D28" s="35">
        <f>IF(ISNUMBER(D25),SUM(D8:D25),"")</f>
        <v>5328212</v>
      </c>
      <c r="E28" s="35">
        <f>IF(ISNUMBER(C28),C28/D28,"")</f>
        <v>1895.7515990354739</v>
      </c>
      <c r="F28" s="22">
        <f>IF(ISNUMBER(E28),E28/E$28,"")</f>
        <v>1</v>
      </c>
      <c r="G28" s="35"/>
      <c r="H28" s="35">
        <f>IF(ISNUMBER(H25),SUM(H8:H25),"")</f>
        <v>3.2782554626464844E-7</v>
      </c>
      <c r="I28" s="21">
        <f>'jan-feb'!H28</f>
        <v>-2.0489096641540527E-7</v>
      </c>
      <c r="J28" s="21">
        <f t="shared" si="4"/>
        <v>5.3271651268005371E-7</v>
      </c>
    </row>
    <row r="29" spans="1:13" ht="13.5" thickTop="1" x14ac:dyDescent="0.3">
      <c r="A29" s="18"/>
      <c r="B29" s="18"/>
      <c r="C29" s="19"/>
      <c r="D29" s="10"/>
      <c r="E29" s="19"/>
      <c r="F29" s="19"/>
      <c r="G29" s="19"/>
      <c r="H29" s="19"/>
    </row>
    <row r="34" spans="6:6" x14ac:dyDescent="0.3">
      <c r="F34" s="23"/>
    </row>
  </sheetData>
  <mergeCells count="4">
    <mergeCell ref="A2:A5"/>
    <mergeCell ref="B2:B5"/>
    <mergeCell ref="E2:F2"/>
    <mergeCell ref="C1:H1"/>
  </mergeCells>
  <pageMargins left="0.70866141732283472" right="0.70866141732283472" top="0.78740157480314965" bottom="0.78740157480314965" header="0.31496062992125984" footer="0.31496062992125984"/>
  <pageSetup paperSize="9" scale="8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4"/>
  <sheetViews>
    <sheetView workbookViewId="0">
      <selection activeCell="C8" sqref="C8"/>
    </sheetView>
  </sheetViews>
  <sheetFormatPr baseColWidth="10" defaultColWidth="20.1796875" defaultRowHeight="13" x14ac:dyDescent="0.3"/>
  <cols>
    <col min="1" max="1" width="3.7265625" style="3" customWidth="1"/>
    <col min="2" max="2" width="16.7265625" style="3" bestFit="1" customWidth="1"/>
    <col min="3" max="7" width="16.1796875" style="3" customWidth="1"/>
    <col min="8" max="8" width="17.54296875" style="3" customWidth="1"/>
    <col min="9" max="9" width="11.453125" style="3" customWidth="1"/>
    <col min="10" max="10" width="16" style="3" customWidth="1"/>
    <col min="11" max="249" width="11.453125" style="3" customWidth="1"/>
    <col min="250" max="250" width="3.453125" style="3" customWidth="1"/>
    <col min="251" max="16384" width="20.1796875" style="3"/>
  </cols>
  <sheetData>
    <row r="1" spans="1:13" ht="26.25" customHeight="1" x14ac:dyDescent="0.35">
      <c r="A1" s="1"/>
      <c r="B1" s="2"/>
      <c r="C1" s="44" t="s">
        <v>76</v>
      </c>
      <c r="D1" s="45"/>
      <c r="E1" s="45"/>
      <c r="F1" s="45"/>
      <c r="G1" s="45"/>
      <c r="H1" s="46"/>
      <c r="I1" s="25"/>
      <c r="J1" s="26"/>
    </row>
    <row r="2" spans="1:13" x14ac:dyDescent="0.3">
      <c r="A2" s="47" t="s">
        <v>0</v>
      </c>
      <c r="B2" s="47" t="s">
        <v>1</v>
      </c>
      <c r="C2" s="4" t="s">
        <v>8</v>
      </c>
      <c r="D2" s="4" t="s">
        <v>3</v>
      </c>
      <c r="E2" s="50" t="s">
        <v>77</v>
      </c>
      <c r="F2" s="51"/>
      <c r="G2" s="32" t="s">
        <v>18</v>
      </c>
      <c r="H2" s="33"/>
      <c r="I2" s="27"/>
      <c r="J2" s="28"/>
    </row>
    <row r="3" spans="1:13" x14ac:dyDescent="0.3">
      <c r="A3" s="48"/>
      <c r="B3" s="48"/>
      <c r="C3" s="5">
        <v>2019</v>
      </c>
      <c r="D3" s="5" t="s">
        <v>61</v>
      </c>
      <c r="E3" s="5"/>
      <c r="F3" s="4" t="s">
        <v>20</v>
      </c>
      <c r="G3" s="4"/>
      <c r="H3" s="4"/>
      <c r="I3" s="29"/>
      <c r="J3" s="30"/>
    </row>
    <row r="4" spans="1:13" x14ac:dyDescent="0.3">
      <c r="A4" s="48"/>
      <c r="B4" s="48"/>
      <c r="C4" s="5"/>
      <c r="D4" s="5"/>
      <c r="E4" s="5" t="s">
        <v>19</v>
      </c>
      <c r="F4" s="5" t="s">
        <v>4</v>
      </c>
      <c r="G4" s="5" t="s">
        <v>19</v>
      </c>
      <c r="H4" s="5" t="s">
        <v>21</v>
      </c>
      <c r="I4" s="29" t="s">
        <v>40</v>
      </c>
      <c r="J4" s="30" t="s">
        <v>39</v>
      </c>
    </row>
    <row r="5" spans="1:13" x14ac:dyDescent="0.3">
      <c r="A5" s="49"/>
      <c r="B5" s="49"/>
      <c r="C5" s="6"/>
      <c r="D5" s="6"/>
      <c r="E5" s="7"/>
      <c r="F5" s="7" t="s">
        <v>5</v>
      </c>
      <c r="G5" s="7" t="s">
        <v>9</v>
      </c>
      <c r="H5" s="7" t="s">
        <v>9</v>
      </c>
      <c r="I5" s="29" t="s">
        <v>6</v>
      </c>
      <c r="J5" s="30" t="s">
        <v>10</v>
      </c>
    </row>
    <row r="6" spans="1:13" x14ac:dyDescent="0.3">
      <c r="A6" s="40"/>
      <c r="B6" s="40"/>
      <c r="C6" s="40">
        <v>1</v>
      </c>
      <c r="D6" s="40">
        <v>2</v>
      </c>
      <c r="E6" s="40">
        <v>3</v>
      </c>
      <c r="F6" s="40">
        <v>4</v>
      </c>
      <c r="G6" s="40">
        <v>5</v>
      </c>
      <c r="H6" s="40">
        <v>6</v>
      </c>
      <c r="I6" s="41">
        <v>7</v>
      </c>
      <c r="J6" s="41">
        <v>8</v>
      </c>
    </row>
    <row r="7" spans="1:13" x14ac:dyDescent="0.3">
      <c r="A7" s="8"/>
      <c r="B7" s="9"/>
      <c r="C7" s="10"/>
      <c r="D7" s="10"/>
      <c r="E7" s="10"/>
      <c r="F7" s="10"/>
      <c r="G7" s="10"/>
      <c r="H7" s="10"/>
    </row>
    <row r="8" spans="1:13" x14ac:dyDescent="0.3">
      <c r="A8" s="11">
        <v>1</v>
      </c>
      <c r="B8" s="12" t="s">
        <v>41</v>
      </c>
      <c r="C8" s="13">
        <v>209684960</v>
      </c>
      <c r="D8" s="36">
        <v>297520</v>
      </c>
      <c r="E8" s="34">
        <f>IF(ISNUMBER(C8),C8/D8,"")</f>
        <v>704.77601505781126</v>
      </c>
      <c r="F8" s="15">
        <f>IF(ISNUMBER(C8),E8/E$28,"")</f>
        <v>0.84611585401947043</v>
      </c>
      <c r="G8" s="34">
        <f>IF(ISNUMBER(C8),($E$28-E8)*0.875,"")</f>
        <v>112.15618149196963</v>
      </c>
      <c r="H8" s="34">
        <f>IF(ISNUMBER(C8),G8*D8,"")</f>
        <v>33368707.117490806</v>
      </c>
      <c r="I8" s="38">
        <f>jan!H8</f>
        <v>29741640.008491859</v>
      </c>
      <c r="J8" s="38">
        <f>IF(ISNUMBER(C8),H8-I8,"")</f>
        <v>3627067.1089989468</v>
      </c>
      <c r="M8" s="24"/>
    </row>
    <row r="9" spans="1:13" x14ac:dyDescent="0.3">
      <c r="A9" s="11">
        <v>2</v>
      </c>
      <c r="B9" s="12" t="s">
        <v>42</v>
      </c>
      <c r="C9" s="13">
        <v>571568161</v>
      </c>
      <c r="D9" s="36">
        <v>624055</v>
      </c>
      <c r="E9" s="34">
        <f t="shared" ref="E9:E25" si="0">IF(ISNUMBER(C9),C9/D9,"")</f>
        <v>915.89388916041059</v>
      </c>
      <c r="F9" s="15">
        <f t="shared" ref="F9:F25" si="1">IF(ISNUMBER(C9),E9/E$28,"")</f>
        <v>1.0995725218523609</v>
      </c>
      <c r="G9" s="34">
        <f t="shared" ref="G9:G26" si="2">IF(ISNUMBER(C9),($E$28-E9)*0.875,"")</f>
        <v>-72.571958347804781</v>
      </c>
      <c r="H9" s="34">
        <f t="shared" ref="H9:H26" si="3">IF(ISNUMBER(C9),G9*D9,"")</f>
        <v>-45288893.466739312</v>
      </c>
      <c r="I9" s="38">
        <f>jan!H9</f>
        <v>-55791639.564659491</v>
      </c>
      <c r="J9" s="38">
        <f t="shared" ref="J9:J28" si="4">IF(ISNUMBER(C9),H9-I9,"")</f>
        <v>10502746.097920179</v>
      </c>
      <c r="M9" s="24"/>
    </row>
    <row r="10" spans="1:13" x14ac:dyDescent="0.3">
      <c r="A10" s="11">
        <v>3</v>
      </c>
      <c r="B10" s="16" t="s">
        <v>43</v>
      </c>
      <c r="C10" s="13">
        <v>662800155</v>
      </c>
      <c r="D10" s="36">
        <v>681071</v>
      </c>
      <c r="E10" s="34">
        <f t="shared" si="0"/>
        <v>973.17336224857615</v>
      </c>
      <c r="F10" s="15">
        <f t="shared" si="1"/>
        <v>1.1683391501914411</v>
      </c>
      <c r="G10" s="34">
        <f t="shared" si="2"/>
        <v>-122.69149729994965</v>
      </c>
      <c r="H10" s="34">
        <f t="shared" si="3"/>
        <v>-83561620.757574007</v>
      </c>
      <c r="I10" s="38">
        <f>jan!H10</f>
        <v>-95002679.122413024</v>
      </c>
      <c r="J10" s="38">
        <f t="shared" si="4"/>
        <v>11441058.364839017</v>
      </c>
      <c r="M10" s="24"/>
    </row>
    <row r="11" spans="1:13" x14ac:dyDescent="0.3">
      <c r="A11" s="11">
        <v>4</v>
      </c>
      <c r="B11" s="16" t="s">
        <v>44</v>
      </c>
      <c r="C11" s="13">
        <v>136782207</v>
      </c>
      <c r="D11" s="36">
        <v>197406</v>
      </c>
      <c r="E11" s="34">
        <f t="shared" si="0"/>
        <v>692.89792103583477</v>
      </c>
      <c r="F11" s="15">
        <f t="shared" si="1"/>
        <v>0.83185565864845767</v>
      </c>
      <c r="G11" s="34">
        <f t="shared" si="2"/>
        <v>122.54951376119907</v>
      </c>
      <c r="H11" s="34">
        <f t="shared" si="3"/>
        <v>24192009.313543264</v>
      </c>
      <c r="I11" s="38">
        <f>jan!H11</f>
        <v>21531939.019899823</v>
      </c>
      <c r="J11" s="38">
        <f t="shared" si="4"/>
        <v>2660070.2936434411</v>
      </c>
      <c r="M11" s="24"/>
    </row>
    <row r="12" spans="1:13" x14ac:dyDescent="0.3">
      <c r="A12" s="11">
        <v>5</v>
      </c>
      <c r="B12" s="16" t="s">
        <v>45</v>
      </c>
      <c r="C12" s="13">
        <v>138078630</v>
      </c>
      <c r="D12" s="36">
        <v>189545</v>
      </c>
      <c r="E12" s="34">
        <f t="shared" si="0"/>
        <v>728.47413542958134</v>
      </c>
      <c r="F12" s="15">
        <f t="shared" si="1"/>
        <v>0.87456653186407851</v>
      </c>
      <c r="G12" s="34">
        <f t="shared" si="2"/>
        <v>91.420326166670819</v>
      </c>
      <c r="H12" s="34">
        <f t="shared" si="3"/>
        <v>17328265.723261621</v>
      </c>
      <c r="I12" s="38">
        <f>jan!H12</f>
        <v>18982713.457369138</v>
      </c>
      <c r="J12" s="38">
        <f t="shared" si="4"/>
        <v>-1654447.7341075167</v>
      </c>
      <c r="M12" s="24"/>
    </row>
    <row r="13" spans="1:13" x14ac:dyDescent="0.3">
      <c r="A13" s="11">
        <v>6</v>
      </c>
      <c r="B13" s="16" t="s">
        <v>46</v>
      </c>
      <c r="C13" s="13">
        <v>228935624</v>
      </c>
      <c r="D13" s="36">
        <v>283148</v>
      </c>
      <c r="E13" s="34">
        <f t="shared" si="0"/>
        <v>808.5369630016811</v>
      </c>
      <c r="F13" s="15">
        <f t="shared" si="1"/>
        <v>0.97068561974311773</v>
      </c>
      <c r="G13" s="34">
        <f t="shared" si="2"/>
        <v>21.365352041083526</v>
      </c>
      <c r="H13" s="34">
        <f t="shared" si="3"/>
        <v>6049556.699728718</v>
      </c>
      <c r="I13" s="38">
        <f>jan!H13</f>
        <v>8548122.3050583247</v>
      </c>
      <c r="J13" s="38">
        <f t="shared" si="4"/>
        <v>-2498565.6053296067</v>
      </c>
      <c r="M13" s="24"/>
    </row>
    <row r="14" spans="1:13" x14ac:dyDescent="0.3">
      <c r="A14" s="11">
        <v>7</v>
      </c>
      <c r="B14" s="16" t="s">
        <v>47</v>
      </c>
      <c r="C14" s="13">
        <v>183020355</v>
      </c>
      <c r="D14" s="36">
        <v>251078</v>
      </c>
      <c r="E14" s="34">
        <f t="shared" si="0"/>
        <v>728.93823831637974</v>
      </c>
      <c r="F14" s="15">
        <f t="shared" si="1"/>
        <v>0.87512370861531075</v>
      </c>
      <c r="G14" s="34">
        <f t="shared" si="2"/>
        <v>91.014236140722218</v>
      </c>
      <c r="H14" s="34">
        <f t="shared" si="3"/>
        <v>22851672.381740253</v>
      </c>
      <c r="I14" s="38">
        <f>jan!H14</f>
        <v>17806928.02516593</v>
      </c>
      <c r="J14" s="38">
        <f t="shared" si="4"/>
        <v>5044744.356574323</v>
      </c>
      <c r="M14" s="24"/>
    </row>
    <row r="15" spans="1:13" x14ac:dyDescent="0.3">
      <c r="A15" s="11">
        <v>8</v>
      </c>
      <c r="B15" s="16" t="s">
        <v>48</v>
      </c>
      <c r="C15" s="13">
        <v>137689225</v>
      </c>
      <c r="D15" s="36">
        <v>173318</v>
      </c>
      <c r="E15" s="34">
        <f t="shared" si="0"/>
        <v>794.43119006681366</v>
      </c>
      <c r="F15" s="15">
        <f t="shared" si="1"/>
        <v>0.95375099390683538</v>
      </c>
      <c r="G15" s="34">
        <f t="shared" si="2"/>
        <v>33.707903359092541</v>
      </c>
      <c r="H15" s="34">
        <f t="shared" si="3"/>
        <v>5842186.3943912005</v>
      </c>
      <c r="I15" s="38">
        <f>jan!H15</f>
        <v>13536128.364402533</v>
      </c>
      <c r="J15" s="38">
        <f t="shared" si="4"/>
        <v>-7693941.9700113321</v>
      </c>
      <c r="M15" s="24"/>
    </row>
    <row r="16" spans="1:13" x14ac:dyDescent="0.3">
      <c r="A16" s="11">
        <v>9</v>
      </c>
      <c r="B16" s="16" t="s">
        <v>49</v>
      </c>
      <c r="C16" s="13">
        <v>87878253</v>
      </c>
      <c r="D16" s="36">
        <v>117655</v>
      </c>
      <c r="E16" s="34">
        <f t="shared" si="0"/>
        <v>746.9147337554715</v>
      </c>
      <c r="F16" s="15">
        <f t="shared" si="1"/>
        <v>0.89670531392785335</v>
      </c>
      <c r="G16" s="34">
        <f t="shared" si="2"/>
        <v>75.284802631516925</v>
      </c>
      <c r="H16" s="34">
        <f t="shared" si="3"/>
        <v>8857633.4536111243</v>
      </c>
      <c r="I16" s="38">
        <f>jan!H16</f>
        <v>11858906.375276396</v>
      </c>
      <c r="J16" s="38">
        <f t="shared" si="4"/>
        <v>-3001272.9216652717</v>
      </c>
      <c r="M16" s="24"/>
    </row>
    <row r="17" spans="1:13" x14ac:dyDescent="0.3">
      <c r="A17" s="11">
        <v>10</v>
      </c>
      <c r="B17" s="16" t="s">
        <v>50</v>
      </c>
      <c r="C17" s="13">
        <v>139177330</v>
      </c>
      <c r="D17" s="36">
        <v>187589</v>
      </c>
      <c r="E17" s="34">
        <f t="shared" si="0"/>
        <v>741.92692535276592</v>
      </c>
      <c r="F17" s="15">
        <f t="shared" si="1"/>
        <v>0.89071722171674916</v>
      </c>
      <c r="G17" s="34">
        <f t="shared" si="2"/>
        <v>79.649134983884309</v>
      </c>
      <c r="H17" s="34">
        <f t="shared" si="3"/>
        <v>14941301.582491873</v>
      </c>
      <c r="I17" s="38">
        <f>jan!H17</f>
        <v>17693380.424255025</v>
      </c>
      <c r="J17" s="38">
        <f t="shared" si="4"/>
        <v>-2752078.8417631518</v>
      </c>
      <c r="M17" s="24"/>
    </row>
    <row r="18" spans="1:13" x14ac:dyDescent="0.3">
      <c r="A18" s="11">
        <v>11</v>
      </c>
      <c r="B18" s="16" t="s">
        <v>51</v>
      </c>
      <c r="C18" s="13">
        <v>418605170</v>
      </c>
      <c r="D18" s="36">
        <v>475654</v>
      </c>
      <c r="E18" s="34">
        <f t="shared" si="0"/>
        <v>880.06233522686659</v>
      </c>
      <c r="F18" s="15">
        <f t="shared" si="1"/>
        <v>1.0565551018358208</v>
      </c>
      <c r="G18" s="34">
        <f t="shared" si="2"/>
        <v>-41.21934865595378</v>
      </c>
      <c r="H18" s="34">
        <f t="shared" si="3"/>
        <v>-19606148.065599039</v>
      </c>
      <c r="I18" s="38">
        <f>jan!H18</f>
        <v>-23318092.154468797</v>
      </c>
      <c r="J18" s="38">
        <f t="shared" si="4"/>
        <v>3711944.088869758</v>
      </c>
      <c r="M18" s="24"/>
    </row>
    <row r="19" spans="1:13" x14ac:dyDescent="0.3">
      <c r="A19" s="11">
        <v>12</v>
      </c>
      <c r="B19" s="16" t="s">
        <v>52</v>
      </c>
      <c r="C19" s="13">
        <v>445386439</v>
      </c>
      <c r="D19" s="36">
        <v>524495</v>
      </c>
      <c r="E19" s="34">
        <f t="shared" si="0"/>
        <v>849.17194444179643</v>
      </c>
      <c r="F19" s="15">
        <f t="shared" si="1"/>
        <v>1.0194697742683654</v>
      </c>
      <c r="G19" s="34">
        <f t="shared" si="2"/>
        <v>-14.190256719017384</v>
      </c>
      <c r="H19" s="34">
        <f t="shared" si="3"/>
        <v>-7442718.6978410231</v>
      </c>
      <c r="I19" s="38">
        <f>jan!H19</f>
        <v>-5024725.0293020243</v>
      </c>
      <c r="J19" s="38">
        <f t="shared" si="4"/>
        <v>-2417993.6685389988</v>
      </c>
      <c r="M19" s="24"/>
    </row>
    <row r="20" spans="1:13" x14ac:dyDescent="0.3">
      <c r="A20" s="11">
        <v>14</v>
      </c>
      <c r="B20" s="16" t="s">
        <v>53</v>
      </c>
      <c r="C20" s="13">
        <v>97967314</v>
      </c>
      <c r="D20" s="36">
        <v>109774</v>
      </c>
      <c r="E20" s="34">
        <f t="shared" si="0"/>
        <v>892.44551533149922</v>
      </c>
      <c r="F20" s="15">
        <f t="shared" si="1"/>
        <v>1.0714216761599324</v>
      </c>
      <c r="G20" s="34">
        <f t="shared" si="2"/>
        <v>-52.054631247507331</v>
      </c>
      <c r="H20" s="34">
        <f t="shared" si="3"/>
        <v>-5714245.09056387</v>
      </c>
      <c r="I20" s="38">
        <f>jan!H20</f>
        <v>4286768.7694623452</v>
      </c>
      <c r="J20" s="38">
        <f t="shared" si="4"/>
        <v>-10001013.860026214</v>
      </c>
      <c r="M20" s="24"/>
    </row>
    <row r="21" spans="1:13" x14ac:dyDescent="0.3">
      <c r="A21" s="11">
        <v>15</v>
      </c>
      <c r="B21" s="16" t="s">
        <v>54</v>
      </c>
      <c r="C21" s="13">
        <v>217444219</v>
      </c>
      <c r="D21" s="36">
        <v>265392</v>
      </c>
      <c r="E21" s="34">
        <f t="shared" si="0"/>
        <v>819.33222930608304</v>
      </c>
      <c r="F21" s="15">
        <f t="shared" si="1"/>
        <v>0.98364583089299262</v>
      </c>
      <c r="G21" s="34">
        <f t="shared" si="2"/>
        <v>11.919494024731833</v>
      </c>
      <c r="H21" s="34">
        <f t="shared" si="3"/>
        <v>3163338.3582116305</v>
      </c>
      <c r="I21" s="38">
        <f>jan!H21</f>
        <v>4371738.8280776897</v>
      </c>
      <c r="J21" s="38">
        <f t="shared" si="4"/>
        <v>-1208400.4698660593</v>
      </c>
      <c r="M21" s="24"/>
    </row>
    <row r="22" spans="1:13" x14ac:dyDescent="0.3">
      <c r="A22" s="11">
        <v>18</v>
      </c>
      <c r="B22" s="16" t="s">
        <v>55</v>
      </c>
      <c r="C22" s="13">
        <v>200025348</v>
      </c>
      <c r="D22" s="36">
        <v>243385</v>
      </c>
      <c r="E22" s="34">
        <f t="shared" si="0"/>
        <v>821.84747622080238</v>
      </c>
      <c r="F22" s="15">
        <f t="shared" si="1"/>
        <v>0.98666549990250485</v>
      </c>
      <c r="G22" s="34">
        <f t="shared" si="2"/>
        <v>9.718652974352409</v>
      </c>
      <c r="H22" s="34">
        <f t="shared" si="3"/>
        <v>2365374.354162761</v>
      </c>
      <c r="I22" s="38">
        <f>jan!H22</f>
        <v>10558101.976215605</v>
      </c>
      <c r="J22" s="38">
        <f t="shared" si="4"/>
        <v>-8192727.6220528437</v>
      </c>
      <c r="M22" s="24"/>
    </row>
    <row r="23" spans="1:13" x14ac:dyDescent="0.3">
      <c r="A23" s="11">
        <v>19</v>
      </c>
      <c r="B23" s="16" t="s">
        <v>56</v>
      </c>
      <c r="C23" s="13">
        <v>138525633</v>
      </c>
      <c r="D23" s="36">
        <v>167202</v>
      </c>
      <c r="E23" s="34">
        <f t="shared" si="0"/>
        <v>828.492679513403</v>
      </c>
      <c r="F23" s="15">
        <f t="shared" si="1"/>
        <v>0.99464337051518537</v>
      </c>
      <c r="G23" s="34">
        <f t="shared" si="2"/>
        <v>3.9041000933268606</v>
      </c>
      <c r="H23" s="34">
        <f t="shared" si="3"/>
        <v>652773.34380443778</v>
      </c>
      <c r="I23" s="38">
        <f>jan!H23</f>
        <v>-325720.54665365728</v>
      </c>
      <c r="J23" s="38">
        <f t="shared" si="4"/>
        <v>978493.89045809512</v>
      </c>
      <c r="M23" s="24"/>
    </row>
    <row r="24" spans="1:13" x14ac:dyDescent="0.3">
      <c r="A24" s="11">
        <v>20</v>
      </c>
      <c r="B24" s="16" t="s">
        <v>57</v>
      </c>
      <c r="C24" s="13">
        <v>60936946</v>
      </c>
      <c r="D24" s="36">
        <v>75865</v>
      </c>
      <c r="E24" s="34">
        <f t="shared" si="0"/>
        <v>803.22870889079286</v>
      </c>
      <c r="F24" s="15">
        <f t="shared" si="1"/>
        <v>0.96431281779693034</v>
      </c>
      <c r="G24" s="34">
        <f t="shared" si="2"/>
        <v>26.010074388110738</v>
      </c>
      <c r="H24" s="34">
        <f t="shared" si="3"/>
        <v>1973254.2934540212</v>
      </c>
      <c r="I24" s="38">
        <f>jan!H24</f>
        <v>1978659.8096635852</v>
      </c>
      <c r="J24" s="38">
        <f t="shared" si="4"/>
        <v>-5405.5162095639389</v>
      </c>
      <c r="M24" s="24"/>
    </row>
    <row r="25" spans="1:13" x14ac:dyDescent="0.3">
      <c r="A25" s="11">
        <v>50</v>
      </c>
      <c r="B25" s="16" t="s">
        <v>58</v>
      </c>
      <c r="C25" s="13">
        <v>363652237</v>
      </c>
      <c r="D25" s="36">
        <v>464060</v>
      </c>
      <c r="E25" s="34">
        <f t="shared" si="0"/>
        <v>783.63193768047233</v>
      </c>
      <c r="F25" s="15">
        <f t="shared" si="1"/>
        <v>0.94078599728320389</v>
      </c>
      <c r="G25" s="34">
        <f t="shared" si="2"/>
        <v>43.157249197141198</v>
      </c>
      <c r="H25" s="34">
        <f t="shared" si="3"/>
        <v>20027553.062425345</v>
      </c>
      <c r="I25" s="38">
        <f>jan!H25</f>
        <v>18567829.054158486</v>
      </c>
      <c r="J25" s="38">
        <f t="shared" si="4"/>
        <v>1459724.0082668588</v>
      </c>
      <c r="M25" s="24"/>
    </row>
    <row r="26" spans="1:13" x14ac:dyDescent="0.3">
      <c r="A26" s="11"/>
      <c r="B26" s="16"/>
      <c r="C26" s="13"/>
      <c r="D26" s="36"/>
      <c r="E26" s="34" t="str">
        <f t="shared" ref="E26" si="5">IF(ISNUMBER(C26),C26*1000/D26,"")</f>
        <v/>
      </c>
      <c r="F26" s="15" t="str">
        <f>IF(ISNUMBER(C26),E26/E$28,"")</f>
        <v/>
      </c>
      <c r="G26" s="34" t="str">
        <f t="shared" si="2"/>
        <v/>
      </c>
      <c r="H26" s="34" t="str">
        <f t="shared" si="3"/>
        <v/>
      </c>
      <c r="I26" s="38" t="str">
        <f>jan!H26</f>
        <v/>
      </c>
      <c r="J26" s="38" t="str">
        <f t="shared" si="4"/>
        <v/>
      </c>
      <c r="M26" s="24"/>
    </row>
    <row r="27" spans="1:13" x14ac:dyDescent="0.3">
      <c r="A27" s="17"/>
      <c r="B27" s="18"/>
      <c r="C27" s="34"/>
      <c r="D27" s="34"/>
      <c r="E27" s="34"/>
      <c r="F27" s="37"/>
      <c r="G27" s="34"/>
      <c r="H27" s="34"/>
      <c r="I27" s="38"/>
      <c r="J27" s="38"/>
    </row>
    <row r="28" spans="1:13" ht="13.5" thickBot="1" x14ac:dyDescent="0.35">
      <c r="A28" s="20"/>
      <c r="B28" s="20" t="s">
        <v>7</v>
      </c>
      <c r="C28" s="31">
        <f>IF(ISNUMBER(C25),SUM(C8:C25),"")</f>
        <v>4438158206</v>
      </c>
      <c r="D28" s="35">
        <f>IF(ISNUMBER(D25),SUM(D8:D25),"")</f>
        <v>5328212</v>
      </c>
      <c r="E28" s="35">
        <f>IF(ISNUMBER(C28),C28/D28,"")</f>
        <v>832.95450819149085</v>
      </c>
      <c r="F28" s="22">
        <f>IF(ISNUMBER(E28),E28/E$28,"")</f>
        <v>1</v>
      </c>
      <c r="G28" s="35"/>
      <c r="H28" s="35">
        <f>IF(ISNUMBER(H25),SUM(H8:H25),"")</f>
        <v>-2.0489096641540527E-7</v>
      </c>
      <c r="I28" s="21">
        <f>jan!H28</f>
        <v>-2.4214386940002441E-7</v>
      </c>
      <c r="J28" s="21">
        <f t="shared" si="4"/>
        <v>3.7252902984619141E-8</v>
      </c>
    </row>
    <row r="29" spans="1:13" ht="13.5" thickTop="1" x14ac:dyDescent="0.3">
      <c r="A29" s="18"/>
      <c r="B29" s="18"/>
      <c r="C29" s="19"/>
      <c r="D29" s="10"/>
      <c r="E29" s="19"/>
      <c r="F29" s="19"/>
      <c r="G29" s="19"/>
      <c r="H29" s="19"/>
    </row>
    <row r="34" spans="6:6" x14ac:dyDescent="0.3">
      <c r="F34" s="23"/>
    </row>
  </sheetData>
  <mergeCells count="4">
    <mergeCell ref="A2:A5"/>
    <mergeCell ref="B2:B5"/>
    <mergeCell ref="E2:F2"/>
    <mergeCell ref="C1:H1"/>
  </mergeCells>
  <pageMargins left="0.70866141732283472" right="0.70866141732283472" top="0.78740157480314965" bottom="0.78740157480314965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10</vt:i4>
      </vt:variant>
      <vt:variant>
        <vt:lpstr>Navngitte områder</vt:lpstr>
      </vt:variant>
      <vt:variant>
        <vt:i4>1</vt:i4>
      </vt:variant>
    </vt:vector>
  </HeadingPairs>
  <TitlesOfParts>
    <vt:vector size="11" baseType="lpstr">
      <vt:lpstr>jan-des</vt:lpstr>
      <vt:lpstr>jan-nov</vt:lpstr>
      <vt:lpstr>jan-sep</vt:lpstr>
      <vt:lpstr>jan-aug</vt:lpstr>
      <vt:lpstr>jan-jul</vt:lpstr>
      <vt:lpstr>jan-mai</vt:lpstr>
      <vt:lpstr>jan-apr</vt:lpstr>
      <vt:lpstr>jan-mar</vt:lpstr>
      <vt:lpstr>jan-feb</vt:lpstr>
      <vt:lpstr>jan</vt:lpstr>
      <vt:lpstr>'jan-feb'!Utskriftstitler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Max Joseph Korman</cp:lastModifiedBy>
  <cp:lastPrinted>2013-09-25T10:13:34Z</cp:lastPrinted>
  <dcterms:created xsi:type="dcterms:W3CDTF">2012-02-27T18:26:41Z</dcterms:created>
  <dcterms:modified xsi:type="dcterms:W3CDTF">2020-01-22T12:07:46Z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Max-Joseph.Korman@kmd.dep.no</vt:lpwstr>
  </property>
  <property fmtid="{D5CDD505-2E9C-101B-9397-08002B2CF9AE}" pid="5" name="MSIP_Label_da73a663-4204-480c-9ce8-a1a166c234ab_SetDate">
    <vt:lpwstr>2019-12-16T12:01:52.7637557Z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4818f5e8-8ae8-4ab9-899b-3417e5edc662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MSIP_Label_cd69f2a2-b4aa-47ef-83af-68eaca11b74d_Enabled">
    <vt:lpwstr>True</vt:lpwstr>
  </property>
  <property fmtid="{D5CDD505-2E9C-101B-9397-08002B2CF9AE}" pid="11" name="MSIP_Label_cd69f2a2-b4aa-47ef-83af-68eaca11b74d_SiteId">
    <vt:lpwstr>f696e186-1c3b-44cd-bf76-5ace0e7007bd</vt:lpwstr>
  </property>
  <property fmtid="{D5CDD505-2E9C-101B-9397-08002B2CF9AE}" pid="12" name="MSIP_Label_cd69f2a2-b4aa-47ef-83af-68eaca11b74d_Owner">
    <vt:lpwstr>Max-Joseph.Korman@kmd.dep.no</vt:lpwstr>
  </property>
  <property fmtid="{D5CDD505-2E9C-101B-9397-08002B2CF9AE}" pid="13" name="MSIP_Label_cd69f2a2-b4aa-47ef-83af-68eaca11b74d_SetDate">
    <vt:lpwstr>2019-04-23T06:55:59.6848285Z</vt:lpwstr>
  </property>
  <property fmtid="{D5CDD505-2E9C-101B-9397-08002B2CF9AE}" pid="14" name="MSIP_Label_cd69f2a2-b4aa-47ef-83af-68eaca11b74d_Name">
    <vt:lpwstr>Intern (KMD)</vt:lpwstr>
  </property>
  <property fmtid="{D5CDD505-2E9C-101B-9397-08002B2CF9AE}" pid="15" name="MSIP_Label_cd69f2a2-b4aa-47ef-83af-68eaca11b74d_Application">
    <vt:lpwstr>Microsoft Azure Information Protection</vt:lpwstr>
  </property>
  <property fmtid="{D5CDD505-2E9C-101B-9397-08002B2CF9AE}" pid="16" name="MSIP_Label_cd69f2a2-b4aa-47ef-83af-68eaca11b74d_Extended_MSFT_Method">
    <vt:lpwstr>Automatic</vt:lpwstr>
  </property>
  <property fmtid="{D5CDD505-2E9C-101B-9397-08002B2CF9AE}" pid="17" name="Sensitivity">
    <vt:lpwstr>Intern (KMD) Intern (KMD)</vt:lpwstr>
  </property>
</Properties>
</file>