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1\Utbet\Løpende inntutj\"/>
    </mc:Choice>
  </mc:AlternateContent>
  <xr:revisionPtr revIDLastSave="0" documentId="13_ncr:1_{861F31C6-AFCD-421E-BF2C-CB5BC5A3317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jan-des" sheetId="10" r:id="rId1"/>
    <sheet name="jan-nov" sheetId="9" r:id="rId2"/>
    <sheet name="jan-sep" sheetId="8" r:id="rId3"/>
    <sheet name="jan-aug" sheetId="7" r:id="rId4"/>
    <sheet name="jan-jul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8">'jan-feb'!$1:$6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8" l="1"/>
  <c r="I9" i="8"/>
  <c r="I8" i="8"/>
  <c r="J9" i="8"/>
  <c r="J8" i="6"/>
  <c r="H8" i="6"/>
  <c r="D20" i="6"/>
  <c r="G8" i="5"/>
  <c r="E8" i="5"/>
  <c r="J8" i="8" l="1"/>
  <c r="J8" i="3"/>
  <c r="I8" i="4"/>
  <c r="I9" i="4"/>
  <c r="H8" i="3" l="1"/>
  <c r="G8" i="3"/>
  <c r="E20" i="3"/>
  <c r="F8" i="3" s="1"/>
  <c r="E8" i="3"/>
  <c r="C20" i="1" l="1"/>
  <c r="D20" i="10" l="1"/>
  <c r="C20" i="10"/>
  <c r="D20" i="9" l="1"/>
  <c r="C20" i="9"/>
  <c r="C20" i="8"/>
  <c r="D20" i="8" l="1"/>
  <c r="E20" i="8" s="1"/>
  <c r="F20" i="8" s="1"/>
  <c r="C20" i="7" l="1"/>
  <c r="D20" i="7"/>
  <c r="E18" i="7"/>
  <c r="E17" i="7"/>
  <c r="E16" i="7"/>
  <c r="E15" i="7"/>
  <c r="E14" i="7"/>
  <c r="E13" i="7"/>
  <c r="E12" i="7"/>
  <c r="E11" i="7"/>
  <c r="E10" i="7"/>
  <c r="E9" i="7"/>
  <c r="E8" i="7"/>
  <c r="E20" i="7" l="1"/>
  <c r="G18" i="7" s="1"/>
  <c r="H18" i="7" s="1"/>
  <c r="C20" i="6"/>
  <c r="F8" i="7" l="1"/>
  <c r="F15" i="7"/>
  <c r="G10" i="7"/>
  <c r="H10" i="7" s="1"/>
  <c r="I10" i="8" s="1"/>
  <c r="G8" i="7"/>
  <c r="H8" i="7" s="1"/>
  <c r="G13" i="7"/>
  <c r="H13" i="7" s="1"/>
  <c r="I13" i="8" s="1"/>
  <c r="G15" i="7"/>
  <c r="H15" i="7" s="1"/>
  <c r="I15" i="8" s="1"/>
  <c r="F12" i="7"/>
  <c r="G14" i="7"/>
  <c r="H14" i="7" s="1"/>
  <c r="I14" i="8" s="1"/>
  <c r="F9" i="7"/>
  <c r="F18" i="7"/>
  <c r="F14" i="7"/>
  <c r="F11" i="7"/>
  <c r="G17" i="7"/>
  <c r="H17" i="7" s="1"/>
  <c r="I17" i="8" s="1"/>
  <c r="G11" i="7"/>
  <c r="H11" i="7" s="1"/>
  <c r="I11" i="8" s="1"/>
  <c r="F16" i="7"/>
  <c r="F10" i="7"/>
  <c r="F20" i="7"/>
  <c r="I18" i="8"/>
  <c r="F13" i="7"/>
  <c r="G16" i="7"/>
  <c r="H16" i="7" s="1"/>
  <c r="I16" i="8" s="1"/>
  <c r="F17" i="7"/>
  <c r="G12" i="7"/>
  <c r="H12" i="7" s="1"/>
  <c r="I12" i="8" s="1"/>
  <c r="G9" i="7"/>
  <c r="H9" i="7" s="1"/>
  <c r="E20" i="6"/>
  <c r="F20" i="6" s="1"/>
  <c r="H20" i="7" l="1"/>
  <c r="J20" i="7" s="1"/>
  <c r="J8" i="7"/>
  <c r="D20" i="5"/>
  <c r="C20" i="5"/>
  <c r="C20" i="4"/>
  <c r="D20" i="4" l="1"/>
  <c r="E20" i="4" l="1"/>
  <c r="F20" i="4" s="1"/>
  <c r="C20" i="3"/>
  <c r="E18" i="3"/>
  <c r="E9" i="3"/>
  <c r="E10" i="3"/>
  <c r="E11" i="3"/>
  <c r="E12" i="3"/>
  <c r="E13" i="3"/>
  <c r="E14" i="3"/>
  <c r="E15" i="3"/>
  <c r="E16" i="3"/>
  <c r="E17" i="3"/>
  <c r="D20" i="3"/>
  <c r="D20" i="2"/>
  <c r="C20" i="2"/>
  <c r="E20" i="2" s="1"/>
  <c r="D20" i="1"/>
  <c r="E20" i="1" s="1"/>
  <c r="E18" i="1"/>
  <c r="E8" i="1"/>
  <c r="E9" i="1"/>
  <c r="E10" i="1"/>
  <c r="E11" i="1"/>
  <c r="E12" i="1"/>
  <c r="E13" i="1"/>
  <c r="E14" i="1"/>
  <c r="E15" i="1"/>
  <c r="E16" i="1"/>
  <c r="E17" i="1"/>
  <c r="H19" i="1"/>
  <c r="I19" i="1" s="1"/>
  <c r="G19" i="1"/>
  <c r="F19" i="1"/>
  <c r="E19" i="1"/>
  <c r="E20" i="10"/>
  <c r="F20" i="10" s="1"/>
  <c r="E9" i="10"/>
  <c r="E10" i="10"/>
  <c r="E11" i="10"/>
  <c r="E12" i="10"/>
  <c r="E13" i="10"/>
  <c r="E14" i="10"/>
  <c r="E15" i="10"/>
  <c r="E16" i="10"/>
  <c r="E17" i="10"/>
  <c r="E18" i="10"/>
  <c r="E8" i="10"/>
  <c r="E9" i="9"/>
  <c r="E10" i="9"/>
  <c r="E11" i="9"/>
  <c r="E12" i="9"/>
  <c r="E13" i="9"/>
  <c r="E14" i="9"/>
  <c r="E15" i="9"/>
  <c r="E16" i="9"/>
  <c r="E17" i="9"/>
  <c r="E18" i="9"/>
  <c r="E8" i="9"/>
  <c r="E20" i="9"/>
  <c r="E9" i="8"/>
  <c r="G9" i="8" s="1"/>
  <c r="H9" i="8" s="1"/>
  <c r="E10" i="8"/>
  <c r="F10" i="8" s="1"/>
  <c r="E11" i="8"/>
  <c r="G11" i="8" s="1"/>
  <c r="H11" i="8" s="1"/>
  <c r="J11" i="8" s="1"/>
  <c r="E12" i="8"/>
  <c r="G12" i="8" s="1"/>
  <c r="H12" i="8" s="1"/>
  <c r="J12" i="8" s="1"/>
  <c r="E13" i="8"/>
  <c r="F13" i="8" s="1"/>
  <c r="E14" i="8"/>
  <c r="F14" i="8" s="1"/>
  <c r="E15" i="8"/>
  <c r="G15" i="8" s="1"/>
  <c r="H15" i="8" s="1"/>
  <c r="J15" i="8" s="1"/>
  <c r="E16" i="8"/>
  <c r="G16" i="8" s="1"/>
  <c r="H16" i="8" s="1"/>
  <c r="J16" i="8" s="1"/>
  <c r="E17" i="8"/>
  <c r="F17" i="8" s="1"/>
  <c r="E18" i="8"/>
  <c r="F18" i="8" s="1"/>
  <c r="E8" i="8"/>
  <c r="G8" i="8" s="1"/>
  <c r="E9" i="6"/>
  <c r="F9" i="6" s="1"/>
  <c r="E10" i="6"/>
  <c r="G10" i="6" s="1"/>
  <c r="H10" i="6" s="1"/>
  <c r="E11" i="6"/>
  <c r="F11" i="6" s="1"/>
  <c r="E12" i="6"/>
  <c r="F12" i="6" s="1"/>
  <c r="E13" i="6"/>
  <c r="G13" i="6" s="1"/>
  <c r="H13" i="6" s="1"/>
  <c r="E14" i="6"/>
  <c r="F14" i="6" s="1"/>
  <c r="E15" i="6"/>
  <c r="E16" i="6"/>
  <c r="G16" i="6" s="1"/>
  <c r="H16" i="6" s="1"/>
  <c r="E17" i="6"/>
  <c r="G17" i="6" s="1"/>
  <c r="H17" i="6" s="1"/>
  <c r="E18" i="6"/>
  <c r="F18" i="6" s="1"/>
  <c r="E8" i="6"/>
  <c r="G8" i="6" s="1"/>
  <c r="E20" i="5"/>
  <c r="F20" i="5" s="1"/>
  <c r="E9" i="5"/>
  <c r="E10" i="5"/>
  <c r="E11" i="5"/>
  <c r="E12" i="5"/>
  <c r="E13" i="5"/>
  <c r="E14" i="5"/>
  <c r="E15" i="5"/>
  <c r="E16" i="5"/>
  <c r="E17" i="5"/>
  <c r="E18" i="5"/>
  <c r="E8" i="4"/>
  <c r="E9" i="4"/>
  <c r="E10" i="4"/>
  <c r="E11" i="4"/>
  <c r="E12" i="4"/>
  <c r="E13" i="4"/>
  <c r="E14" i="4"/>
  <c r="E15" i="4"/>
  <c r="E16" i="4"/>
  <c r="E17" i="4"/>
  <c r="E18" i="4"/>
  <c r="E9" i="2"/>
  <c r="E10" i="2"/>
  <c r="E11" i="2"/>
  <c r="E12" i="2"/>
  <c r="E13" i="2"/>
  <c r="E14" i="2"/>
  <c r="E15" i="2"/>
  <c r="E16" i="2"/>
  <c r="E17" i="2"/>
  <c r="E18" i="2"/>
  <c r="E8" i="2"/>
  <c r="F15" i="6"/>
  <c r="F16" i="6"/>
  <c r="G9" i="6"/>
  <c r="H9" i="6" s="1"/>
  <c r="G15" i="6"/>
  <c r="H15" i="6" s="1"/>
  <c r="G18" i="8"/>
  <c r="H18" i="8" s="1"/>
  <c r="J18" i="8" s="1"/>
  <c r="G13" i="8"/>
  <c r="H13" i="8" s="1"/>
  <c r="J13" i="8" s="1"/>
  <c r="F9" i="8"/>
  <c r="J19" i="7"/>
  <c r="G10" i="8" l="1"/>
  <c r="H10" i="8" s="1"/>
  <c r="J10" i="8" s="1"/>
  <c r="G14" i="6"/>
  <c r="H14" i="6" s="1"/>
  <c r="G12" i="6"/>
  <c r="H12" i="6" s="1"/>
  <c r="F9" i="3"/>
  <c r="F10" i="3"/>
  <c r="F14" i="3"/>
  <c r="F11" i="3"/>
  <c r="G17" i="3"/>
  <c r="H17" i="3" s="1"/>
  <c r="I17" i="4" s="1"/>
  <c r="G10" i="3"/>
  <c r="H10" i="3" s="1"/>
  <c r="I10" i="4" s="1"/>
  <c r="F18" i="3"/>
  <c r="F12" i="3"/>
  <c r="F15" i="3"/>
  <c r="G9" i="3"/>
  <c r="H9" i="3" s="1"/>
  <c r="F17" i="3"/>
  <c r="F11" i="10"/>
  <c r="F15" i="10"/>
  <c r="F12" i="10"/>
  <c r="F14" i="10"/>
  <c r="F13" i="10"/>
  <c r="F9" i="10"/>
  <c r="G15" i="10"/>
  <c r="H15" i="10" s="1"/>
  <c r="J15" i="10" s="1"/>
  <c r="G18" i="10"/>
  <c r="H18" i="10" s="1"/>
  <c r="G10" i="10"/>
  <c r="H10" i="10" s="1"/>
  <c r="J10" i="10" s="1"/>
  <c r="F8" i="10"/>
  <c r="F17" i="10"/>
  <c r="G17" i="10"/>
  <c r="H17" i="10" s="1"/>
  <c r="J17" i="10" s="1"/>
  <c r="G13" i="10"/>
  <c r="H13" i="10" s="1"/>
  <c r="J13" i="10" s="1"/>
  <c r="F18" i="10"/>
  <c r="G11" i="10"/>
  <c r="H11" i="10" s="1"/>
  <c r="J11" i="10" s="1"/>
  <c r="G14" i="10"/>
  <c r="H14" i="10" s="1"/>
  <c r="J14" i="10" s="1"/>
  <c r="F10" i="10"/>
  <c r="G9" i="10"/>
  <c r="H9" i="10" s="1"/>
  <c r="J9" i="10" s="1"/>
  <c r="F16" i="10"/>
  <c r="G16" i="10"/>
  <c r="H16" i="10" s="1"/>
  <c r="J16" i="10" s="1"/>
  <c r="G12" i="10"/>
  <c r="H12" i="10" s="1"/>
  <c r="J12" i="10" s="1"/>
  <c r="G8" i="10"/>
  <c r="H8" i="10" s="1"/>
  <c r="J8" i="10" s="1"/>
  <c r="F18" i="9"/>
  <c r="G18" i="9"/>
  <c r="H18" i="9" s="1"/>
  <c r="G11" i="9"/>
  <c r="H11" i="9" s="1"/>
  <c r="I11" i="10" s="1"/>
  <c r="F12" i="9"/>
  <c r="F20" i="9"/>
  <c r="F8" i="9"/>
  <c r="F9" i="9"/>
  <c r="F13" i="9"/>
  <c r="F10" i="9"/>
  <c r="G15" i="9"/>
  <c r="H15" i="9" s="1"/>
  <c r="G13" i="9"/>
  <c r="H13" i="9" s="1"/>
  <c r="G8" i="9"/>
  <c r="H8" i="9" s="1"/>
  <c r="G14" i="9"/>
  <c r="H14" i="9" s="1"/>
  <c r="G10" i="9"/>
  <c r="H10" i="9" s="1"/>
  <c r="F14" i="9"/>
  <c r="G16" i="9"/>
  <c r="H16" i="9" s="1"/>
  <c r="G17" i="9"/>
  <c r="H17" i="9" s="1"/>
  <c r="F16" i="9"/>
  <c r="F15" i="9"/>
  <c r="G12" i="9"/>
  <c r="H12" i="9" s="1"/>
  <c r="F11" i="9"/>
  <c r="F17" i="9"/>
  <c r="G9" i="9"/>
  <c r="H9" i="9" s="1"/>
  <c r="F8" i="8"/>
  <c r="F16" i="8"/>
  <c r="F15" i="8"/>
  <c r="G14" i="8"/>
  <c r="H14" i="8" s="1"/>
  <c r="J14" i="8" s="1"/>
  <c r="I13" i="9"/>
  <c r="I11" i="9"/>
  <c r="I16" i="9"/>
  <c r="I15" i="9"/>
  <c r="I18" i="9"/>
  <c r="I12" i="9"/>
  <c r="I8" i="9"/>
  <c r="I9" i="9"/>
  <c r="F12" i="8"/>
  <c r="G17" i="8"/>
  <c r="F11" i="8"/>
  <c r="J14" i="6"/>
  <c r="I14" i="7"/>
  <c r="J14" i="7" s="1"/>
  <c r="G18" i="6"/>
  <c r="H18" i="6" s="1"/>
  <c r="F17" i="6"/>
  <c r="I10" i="7"/>
  <c r="J10" i="7" s="1"/>
  <c r="J10" i="6"/>
  <c r="I17" i="7"/>
  <c r="J17" i="7" s="1"/>
  <c r="J17" i="6"/>
  <c r="I16" i="7"/>
  <c r="J16" i="7" s="1"/>
  <c r="J16" i="6"/>
  <c r="I15" i="7"/>
  <c r="J15" i="7" s="1"/>
  <c r="J15" i="6"/>
  <c r="I13" i="7"/>
  <c r="J13" i="7" s="1"/>
  <c r="J13" i="6"/>
  <c r="I12" i="7"/>
  <c r="J12" i="7" s="1"/>
  <c r="J12" i="6"/>
  <c r="I9" i="7"/>
  <c r="J9" i="7" s="1"/>
  <c r="J9" i="6"/>
  <c r="I8" i="7"/>
  <c r="G11" i="6"/>
  <c r="H11" i="6" s="1"/>
  <c r="F10" i="6"/>
  <c r="F8" i="6"/>
  <c r="F13" i="6"/>
  <c r="G11" i="4"/>
  <c r="H11" i="4" s="1"/>
  <c r="I11" i="5" s="1"/>
  <c r="F16" i="4"/>
  <c r="G15" i="5"/>
  <c r="H15" i="5" s="1"/>
  <c r="I15" i="6" s="1"/>
  <c r="G17" i="5"/>
  <c r="H17" i="5" s="1"/>
  <c r="I17" i="6" s="1"/>
  <c r="G13" i="5"/>
  <c r="H13" i="5" s="1"/>
  <c r="I13" i="6" s="1"/>
  <c r="G9" i="5"/>
  <c r="H9" i="5" s="1"/>
  <c r="I9" i="6" s="1"/>
  <c r="G14" i="5"/>
  <c r="H14" i="5" s="1"/>
  <c r="I14" i="6" s="1"/>
  <c r="F16" i="5"/>
  <c r="F14" i="5"/>
  <c r="F8" i="5"/>
  <c r="F18" i="5"/>
  <c r="G11" i="5"/>
  <c r="H11" i="5" s="1"/>
  <c r="I11" i="6" s="1"/>
  <c r="F13" i="5"/>
  <c r="G16" i="5"/>
  <c r="H16" i="5" s="1"/>
  <c r="G12" i="5"/>
  <c r="H12" i="5" s="1"/>
  <c r="F17" i="5"/>
  <c r="G18" i="5"/>
  <c r="H18" i="5" s="1"/>
  <c r="F12" i="5"/>
  <c r="F9" i="5"/>
  <c r="H8" i="5"/>
  <c r="F15" i="5"/>
  <c r="G10" i="5"/>
  <c r="H10" i="5" s="1"/>
  <c r="F10" i="5"/>
  <c r="F11" i="5"/>
  <c r="G16" i="4"/>
  <c r="H16" i="4" s="1"/>
  <c r="I16" i="5" s="1"/>
  <c r="G9" i="1"/>
  <c r="H9" i="1" s="1"/>
  <c r="G17" i="1"/>
  <c r="H17" i="1" s="1"/>
  <c r="F16" i="1"/>
  <c r="G12" i="1"/>
  <c r="H12" i="1" s="1"/>
  <c r="G18" i="1"/>
  <c r="H18" i="1" s="1"/>
  <c r="G15" i="1"/>
  <c r="H15" i="1" s="1"/>
  <c r="G10" i="1"/>
  <c r="H10" i="1" s="1"/>
  <c r="F8" i="1"/>
  <c r="G13" i="1"/>
  <c r="H13" i="1" s="1"/>
  <c r="F14" i="1"/>
  <c r="F10" i="1"/>
  <c r="F11" i="1"/>
  <c r="G8" i="1"/>
  <c r="H8" i="1" s="1"/>
  <c r="G16" i="1"/>
  <c r="H16" i="1" s="1"/>
  <c r="F20" i="1"/>
  <c r="F13" i="1"/>
  <c r="F15" i="1"/>
  <c r="G14" i="1"/>
  <c r="H14" i="1" s="1"/>
  <c r="G11" i="1"/>
  <c r="H11" i="1" s="1"/>
  <c r="F12" i="1"/>
  <c r="F18" i="1"/>
  <c r="F17" i="1"/>
  <c r="F9" i="1"/>
  <c r="F8" i="2"/>
  <c r="F20" i="2"/>
  <c r="G11" i="2"/>
  <c r="H11" i="2" s="1"/>
  <c r="G9" i="2"/>
  <c r="H9" i="2" s="1"/>
  <c r="G18" i="2"/>
  <c r="H18" i="2" s="1"/>
  <c r="F16" i="2"/>
  <c r="G10" i="2"/>
  <c r="H10" i="2" s="1"/>
  <c r="F15" i="2"/>
  <c r="G15" i="2"/>
  <c r="H15" i="2" s="1"/>
  <c r="F14" i="2"/>
  <c r="G17" i="2"/>
  <c r="H17" i="2" s="1"/>
  <c r="G14" i="2"/>
  <c r="H14" i="2" s="1"/>
  <c r="G8" i="2"/>
  <c r="H8" i="2" s="1"/>
  <c r="F9" i="2"/>
  <c r="F18" i="2"/>
  <c r="G13" i="2"/>
  <c r="H13" i="2" s="1"/>
  <c r="F10" i="2"/>
  <c r="G12" i="2"/>
  <c r="H12" i="2" s="1"/>
  <c r="G16" i="2"/>
  <c r="H16" i="2" s="1"/>
  <c r="F12" i="2"/>
  <c r="F11" i="2"/>
  <c r="F17" i="2"/>
  <c r="F13" i="2"/>
  <c r="F9" i="4"/>
  <c r="G18" i="3"/>
  <c r="H18" i="3" s="1"/>
  <c r="G12" i="3"/>
  <c r="H12" i="3" s="1"/>
  <c r="F13" i="3"/>
  <c r="G14" i="3"/>
  <c r="H14" i="3" s="1"/>
  <c r="G11" i="3"/>
  <c r="H11" i="3" s="1"/>
  <c r="G16" i="3"/>
  <c r="H16" i="3" s="1"/>
  <c r="F14" i="4"/>
  <c r="G18" i="4"/>
  <c r="H18" i="4" s="1"/>
  <c r="F10" i="4"/>
  <c r="F17" i="4"/>
  <c r="F12" i="4"/>
  <c r="F11" i="4"/>
  <c r="F8" i="4"/>
  <c r="F13" i="4"/>
  <c r="G15" i="4"/>
  <c r="H15" i="4" s="1"/>
  <c r="G9" i="4"/>
  <c r="H9" i="4" s="1"/>
  <c r="G12" i="4"/>
  <c r="H12" i="4" s="1"/>
  <c r="G14" i="4"/>
  <c r="H14" i="4" s="1"/>
  <c r="G17" i="4"/>
  <c r="H17" i="4" s="1"/>
  <c r="F15" i="4"/>
  <c r="G8" i="4"/>
  <c r="H8" i="4" s="1"/>
  <c r="I8" i="5" s="1"/>
  <c r="G13" i="4"/>
  <c r="H13" i="4" s="1"/>
  <c r="F18" i="4"/>
  <c r="G10" i="4"/>
  <c r="H10" i="4" s="1"/>
  <c r="H20" i="9" l="1"/>
  <c r="J20" i="9" s="1"/>
  <c r="J11" i="9"/>
  <c r="I10" i="9"/>
  <c r="H20" i="6"/>
  <c r="J20" i="6" s="1"/>
  <c r="H20" i="5"/>
  <c r="G15" i="3"/>
  <c r="H15" i="3" s="1"/>
  <c r="F20" i="3"/>
  <c r="G13" i="3"/>
  <c r="H13" i="3" s="1"/>
  <c r="I13" i="4" s="1"/>
  <c r="H20" i="3"/>
  <c r="F16" i="3"/>
  <c r="J18" i="10"/>
  <c r="H20" i="10"/>
  <c r="J20" i="10" s="1"/>
  <c r="I18" i="10"/>
  <c r="J18" i="9"/>
  <c r="I14" i="9"/>
  <c r="J10" i="9"/>
  <c r="I10" i="10"/>
  <c r="I12" i="10"/>
  <c r="J12" i="9"/>
  <c r="I14" i="10"/>
  <c r="J14" i="9"/>
  <c r="I17" i="10"/>
  <c r="I8" i="10"/>
  <c r="J8" i="9"/>
  <c r="I9" i="10"/>
  <c r="J9" i="9"/>
  <c r="I13" i="10"/>
  <c r="J13" i="9"/>
  <c r="I15" i="10"/>
  <c r="J15" i="9"/>
  <c r="I16" i="10"/>
  <c r="J16" i="9"/>
  <c r="H17" i="8"/>
  <c r="J17" i="8" s="1"/>
  <c r="J18" i="6"/>
  <c r="I18" i="7"/>
  <c r="J18" i="7" s="1"/>
  <c r="J11" i="6"/>
  <c r="I11" i="7"/>
  <c r="J11" i="7" s="1"/>
  <c r="J11" i="5"/>
  <c r="I8" i="6"/>
  <c r="I18" i="6"/>
  <c r="I16" i="6"/>
  <c r="J16" i="5"/>
  <c r="I12" i="6"/>
  <c r="I10" i="6"/>
  <c r="I16" i="4"/>
  <c r="J16" i="4" s="1"/>
  <c r="I14" i="3"/>
  <c r="I13" i="1"/>
  <c r="I13" i="2"/>
  <c r="J13" i="2" s="1"/>
  <c r="J11" i="3"/>
  <c r="I11" i="4"/>
  <c r="J11" i="4" s="1"/>
  <c r="I16" i="3"/>
  <c r="J16" i="3" s="1"/>
  <c r="I17" i="3"/>
  <c r="J17" i="3" s="1"/>
  <c r="I11" i="3"/>
  <c r="J11" i="2"/>
  <c r="J8" i="2"/>
  <c r="I8" i="3"/>
  <c r="I14" i="1"/>
  <c r="I14" i="2"/>
  <c r="J14" i="2" s="1"/>
  <c r="I17" i="1"/>
  <c r="I17" i="2"/>
  <c r="J17" i="2" s="1"/>
  <c r="I9" i="3"/>
  <c r="J9" i="3" s="1"/>
  <c r="I9" i="2"/>
  <c r="J9" i="2" s="1"/>
  <c r="I9" i="1"/>
  <c r="I12" i="3"/>
  <c r="J12" i="3" s="1"/>
  <c r="I10" i="1"/>
  <c r="I10" i="2"/>
  <c r="J10" i="2" s="1"/>
  <c r="I15" i="4"/>
  <c r="I15" i="2"/>
  <c r="J15" i="2" s="1"/>
  <c r="I15" i="1"/>
  <c r="I13" i="3"/>
  <c r="J13" i="3" s="1"/>
  <c r="I8" i="2"/>
  <c r="I8" i="1"/>
  <c r="I18" i="1"/>
  <c r="I18" i="2"/>
  <c r="J18" i="2" s="1"/>
  <c r="H20" i="1"/>
  <c r="J15" i="4"/>
  <c r="H20" i="2"/>
  <c r="I18" i="3"/>
  <c r="J18" i="3" s="1"/>
  <c r="J14" i="3"/>
  <c r="I14" i="4"/>
  <c r="I15" i="3"/>
  <c r="J15" i="3" s="1"/>
  <c r="I16" i="2"/>
  <c r="J16" i="2" s="1"/>
  <c r="I16" i="1"/>
  <c r="I12" i="4"/>
  <c r="I10" i="3"/>
  <c r="J10" i="3" s="1"/>
  <c r="I12" i="1"/>
  <c r="I12" i="2"/>
  <c r="J12" i="2" s="1"/>
  <c r="J18" i="4"/>
  <c r="I18" i="4"/>
  <c r="I11" i="1"/>
  <c r="I11" i="2"/>
  <c r="I18" i="5"/>
  <c r="J18" i="5" s="1"/>
  <c r="H20" i="4"/>
  <c r="I15" i="5"/>
  <c r="J15" i="5" s="1"/>
  <c r="I13" i="5"/>
  <c r="J13" i="5" s="1"/>
  <c r="J13" i="4"/>
  <c r="J8" i="4"/>
  <c r="J8" i="5"/>
  <c r="I17" i="5"/>
  <c r="J17" i="5" s="1"/>
  <c r="J17" i="4"/>
  <c r="I14" i="5"/>
  <c r="J14" i="5" s="1"/>
  <c r="J14" i="4"/>
  <c r="I10" i="5"/>
  <c r="J10" i="5" s="1"/>
  <c r="J10" i="4"/>
  <c r="I12" i="5"/>
  <c r="J12" i="5" s="1"/>
  <c r="J12" i="4"/>
  <c r="I9" i="5"/>
  <c r="J9" i="5" s="1"/>
  <c r="J9" i="4"/>
  <c r="I20" i="10" l="1"/>
  <c r="I17" i="9"/>
  <c r="J17" i="9" s="1"/>
  <c r="I20" i="8"/>
  <c r="I20" i="7"/>
  <c r="I20" i="6"/>
  <c r="H20" i="8"/>
  <c r="J20" i="8" s="1"/>
  <c r="I20" i="1"/>
  <c r="I20" i="2"/>
  <c r="J20" i="2" s="1"/>
  <c r="I20" i="4"/>
  <c r="I20" i="3"/>
  <c r="J20" i="3" s="1"/>
  <c r="I20" i="5"/>
  <c r="J20" i="5" s="1"/>
  <c r="J20" i="4"/>
  <c r="I20" i="9" l="1"/>
</calcChain>
</file>

<file path=xl/sharedStrings.xml><?xml version="1.0" encoding="utf-8"?>
<sst xmlns="http://schemas.openxmlformats.org/spreadsheetml/2006/main" count="318" uniqueCount="73">
  <si>
    <t>Fnr</t>
  </si>
  <si>
    <t>Fylkeskommune</t>
  </si>
  <si>
    <t>Skatt jan</t>
  </si>
  <si>
    <t>Innbyggere</t>
  </si>
  <si>
    <t>lands-</t>
  </si>
  <si>
    <t>gjennomsnitt</t>
  </si>
  <si>
    <t>jan</t>
  </si>
  <si>
    <t>Hele landet</t>
  </si>
  <si>
    <t>Skatt jan-feb</t>
  </si>
  <si>
    <t>jan-feb</t>
  </si>
  <si>
    <t>feb</t>
  </si>
  <si>
    <t>Skatt jan-mar</t>
  </si>
  <si>
    <t>jan-mar</t>
  </si>
  <si>
    <t>Skatt jan-apr</t>
  </si>
  <si>
    <t>jan-apr</t>
  </si>
  <si>
    <t>Skatt jan-mai</t>
  </si>
  <si>
    <t>jan-mai</t>
  </si>
  <si>
    <t>mai</t>
  </si>
  <si>
    <t>Symmetrisk inntektsutjevning (87,5 pst.)</t>
  </si>
  <si>
    <t>Kr pr. innb.</t>
  </si>
  <si>
    <t>Prosent av</t>
  </si>
  <si>
    <t>Totalt</t>
  </si>
  <si>
    <t>mar</t>
  </si>
  <si>
    <t>apr</t>
  </si>
  <si>
    <t>Skatt jan-jul</t>
  </si>
  <si>
    <t>jan-jul</t>
  </si>
  <si>
    <t>Skatt jan-aug</t>
  </si>
  <si>
    <t>jan-aug</t>
  </si>
  <si>
    <t>aug</t>
  </si>
  <si>
    <t>Skatt jan-sep</t>
  </si>
  <si>
    <t>jan-sep</t>
  </si>
  <si>
    <t>sep</t>
  </si>
  <si>
    <t>Skatt jan-nov</t>
  </si>
  <si>
    <t>jan-nov</t>
  </si>
  <si>
    <t>okt-nov</t>
  </si>
  <si>
    <t>jun-jul</t>
  </si>
  <si>
    <t>Skatt jan-des</t>
  </si>
  <si>
    <t>jan-des</t>
  </si>
  <si>
    <t>des</t>
  </si>
  <si>
    <t>Innt.utj. tilsk.</t>
  </si>
  <si>
    <t>Innt.utj.</t>
  </si>
  <si>
    <t>Oslo</t>
  </si>
  <si>
    <t>Rogaland</t>
  </si>
  <si>
    <t>Møre og Romsdal</t>
  </si>
  <si>
    <t>Nordland</t>
  </si>
  <si>
    <t>Viken</t>
  </si>
  <si>
    <t>Innlandet</t>
  </si>
  <si>
    <t>Vestfold og Telemark</t>
  </si>
  <si>
    <t>Agder</t>
  </si>
  <si>
    <t>Vestland</t>
  </si>
  <si>
    <t>Trøndelag - Trööndelage</t>
  </si>
  <si>
    <t>Troms og Finnmark - Romsa ja Finnmárku</t>
  </si>
  <si>
    <t>Beregninger av skatt og inntektsutjevning for fylkeskommunene, januar-desember 2021</t>
  </si>
  <si>
    <t>pr. 1.1.21</t>
  </si>
  <si>
    <t>Skatt jan-des 2021</t>
  </si>
  <si>
    <t>Beregninger av skatt og inntektsutjevning for fylkeskommunene, januar 2021</t>
  </si>
  <si>
    <t>Beregninger av skatt og inntektsutjevning for fylkeskommunene, januar-februar 2021</t>
  </si>
  <si>
    <t>Beregninger av skatt og inntektsutjevning for fylkeskommunene, januar-mars 2021</t>
  </si>
  <si>
    <t>Beregninger av skatt og inntektsutjevning for fylkeskommunene, januar-april 2021</t>
  </si>
  <si>
    <t>Beregninger av skatt og inntektsutjevning for fylkeskommunene, januar-mai 2021</t>
  </si>
  <si>
    <t>Beregninger av skatt og inntektsutjevning for fylkeskommunene, januar-juli 2021</t>
  </si>
  <si>
    <t>Beregninger av skatt og inntektsutjevning for fylkeskommunene, januar-august 2021</t>
  </si>
  <si>
    <t>Beregninger av skatt og inntektsutjevning for fylkeskommunene, januar-september 2021</t>
  </si>
  <si>
    <t>Beregninger av skatt og inntektsutjevning for fylkeskommunene, januar-november 2021</t>
  </si>
  <si>
    <t>Skatt jan 2021</t>
  </si>
  <si>
    <t>Skatt jan-feb 2021</t>
  </si>
  <si>
    <t>Skatt jan-mar 2021</t>
  </si>
  <si>
    <t>Skatt jan-apr 2021</t>
  </si>
  <si>
    <t>Skatt jan-mai 2021</t>
  </si>
  <si>
    <t>Skatt jan-jul 2021</t>
  </si>
  <si>
    <t>Skatt jan-aug 2021</t>
  </si>
  <si>
    <t>Skatt jan-sep 2021</t>
  </si>
  <si>
    <t>Skatt jan-nov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</si>
</sst>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0"/>
    <numFmt numFmtId="165" formatCode="_(* #,##0.00_);_(* \(#,##0.00\);_(* &quot;-&quot;??_);_(@_)"/>
    <numFmt numFmtId="166" formatCode="_ * #,##0_ ;_ * \-#,##0_ ;_ * &quot;-&quot;??_ ;_ @_ "/>
    <numFmt numFmtId="167" formatCode="0.0\ %"/>
    <numFmt numFmtId="168" formatCode="0000"/>
    <numFmt numFmtId="169" formatCode="_ * #,##0.0_ ;_ * \-#,##0.0_ ;_ * &quot;-&quot;??_ ;_ @_ "/>
    <numFmt numFmtId="170" formatCode="#,##0_ ;\-#,##0\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i/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4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0" xfId="4" applyFont="1" applyBorder="1" applyAlignment="1"/>
    <xf numFmtId="0" fontId="6" fillId="0" borderId="0" xfId="4" applyFont="1" applyBorder="1" applyAlignment="1">
      <alignment horizontal="right"/>
    </xf>
    <xf numFmtId="0" fontId="5" fillId="0" borderId="0" xfId="4" applyFont="1"/>
    <xf numFmtId="164" fontId="5" fillId="0" borderId="0" xfId="5" applyNumberFormat="1" applyFont="1" applyAlignment="1">
      <alignment horizontal="left"/>
    </xf>
    <xf numFmtId="3" fontId="5" fillId="0" borderId="0" xfId="5" applyNumberFormat="1" applyFont="1"/>
    <xf numFmtId="3" fontId="5" fillId="0" borderId="0" xfId="0" applyNumberFormat="1" applyFont="1" applyBorder="1"/>
    <xf numFmtId="166" fontId="5" fillId="0" borderId="0" xfId="8" applyNumberFormat="1" applyFont="1"/>
    <xf numFmtId="167" fontId="5" fillId="0" borderId="0" xfId="6" applyNumberFormat="1" applyFont="1"/>
    <xf numFmtId="0" fontId="5" fillId="0" borderId="0" xfId="5" applyFont="1"/>
    <xf numFmtId="168" fontId="5" fillId="0" borderId="0" xfId="4" applyNumberFormat="1" applyFont="1" applyBorder="1"/>
    <xf numFmtId="0" fontId="5" fillId="0" borderId="0" xfId="4" applyFont="1" applyBorder="1"/>
    <xf numFmtId="169" fontId="5" fillId="0" borderId="0" xfId="8" applyNumberFormat="1" applyFont="1"/>
    <xf numFmtId="0" fontId="7" fillId="0" borderId="6" xfId="4" applyFont="1" applyBorder="1"/>
    <xf numFmtId="3" fontId="5" fillId="0" borderId="6" xfId="8" applyNumberFormat="1" applyFont="1" applyBorder="1" applyAlignment="1">
      <alignment horizontal="right"/>
    </xf>
    <xf numFmtId="167" fontId="5" fillId="0" borderId="6" xfId="8" applyNumberFormat="1" applyFont="1" applyBorder="1"/>
    <xf numFmtId="165" fontId="5" fillId="0" borderId="0" xfId="0" applyNumberFormat="1" applyFont="1"/>
    <xf numFmtId="3" fontId="5" fillId="0" borderId="0" xfId="0" applyNumberFormat="1" applyFont="1"/>
    <xf numFmtId="0" fontId="0" fillId="2" borderId="7" xfId="0" applyFill="1" applyBorder="1"/>
    <xf numFmtId="0" fontId="0" fillId="2" borderId="8" xfId="0" applyFill="1" applyBorder="1"/>
    <xf numFmtId="0" fontId="5" fillId="4" borderId="3" xfId="0" applyFont="1" applyFill="1" applyBorder="1"/>
    <xf numFmtId="0" fontId="5" fillId="4" borderId="9" xfId="0" applyFont="1" applyFill="1" applyBorder="1"/>
    <xf numFmtId="0" fontId="8" fillId="4" borderId="1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0" fontId="5" fillId="0" borderId="6" xfId="8" applyNumberFormat="1" applyFont="1" applyBorder="1" applyAlignment="1">
      <alignment horizontal="right"/>
    </xf>
    <xf numFmtId="0" fontId="5" fillId="3" borderId="11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70" fontId="5" fillId="0" borderId="0" xfId="8" applyNumberFormat="1" applyFont="1"/>
    <xf numFmtId="170" fontId="5" fillId="0" borderId="6" xfId="8" applyNumberFormat="1" applyFont="1" applyBorder="1"/>
    <xf numFmtId="170" fontId="5" fillId="0" borderId="0" xfId="8" applyNumberFormat="1" applyFont="1" applyBorder="1"/>
    <xf numFmtId="167" fontId="5" fillId="0" borderId="0" xfId="8" applyNumberFormat="1" applyFont="1"/>
    <xf numFmtId="3" fontId="5" fillId="0" borderId="0" xfId="0" applyNumberFormat="1" applyFont="1" applyAlignment="1">
      <alignment horizontal="right"/>
    </xf>
    <xf numFmtId="0" fontId="8" fillId="4" borderId="5" xfId="0" applyFont="1" applyFill="1" applyBorder="1" applyAlignment="1">
      <alignment horizontal="center"/>
    </xf>
    <xf numFmtId="0" fontId="6" fillId="5" borderId="12" xfId="4" applyFont="1" applyFill="1" applyBorder="1" applyAlignment="1">
      <alignment horizontal="center"/>
    </xf>
    <xf numFmtId="0" fontId="2" fillId="5" borderId="12" xfId="4" applyFont="1" applyFill="1" applyBorder="1" applyAlignment="1">
      <alignment horizontal="center"/>
    </xf>
    <xf numFmtId="0" fontId="0" fillId="2" borderId="12" xfId="0" applyFill="1" applyBorder="1"/>
    <xf numFmtId="170" fontId="5" fillId="0" borderId="0" xfId="8" applyNumberFormat="1" applyFont="1" applyFill="1" applyBorder="1"/>
    <xf numFmtId="3" fontId="9" fillId="0" borderId="0" xfId="0" applyNumberFormat="1" applyFont="1"/>
    <xf numFmtId="3" fontId="9" fillId="6" borderId="13" xfId="0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0">
    <cellStyle name="Komma" xfId="8" builtinId="3"/>
    <cellStyle name="K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innutj" xfId="4" xr:uid="{00000000-0005-0000-0000-000005000000}"/>
    <cellStyle name="Normal_TABELL1" xfId="5" xr:uid="{00000000-0005-0000-0000-000006000000}"/>
    <cellStyle name="Prosent" xfId="6" builtinId="5"/>
    <cellStyle name="Prosent 2" xfId="7" xr:uid="{00000000-0005-0000-0000-000008000000}"/>
    <cellStyle name="Tusenskille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R15" sqref="R15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9" width="12.85546875" style="3" customWidth="1"/>
    <col min="10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6" t="s">
        <v>52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36</v>
      </c>
      <c r="D2" s="4" t="s">
        <v>3</v>
      </c>
      <c r="E2" s="52" t="s">
        <v>54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37</v>
      </c>
      <c r="H5" s="7" t="s">
        <v>37</v>
      </c>
      <c r="I5" s="29" t="s">
        <v>33</v>
      </c>
      <c r="J5" s="30" t="s">
        <v>38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41</v>
      </c>
      <c r="C8" s="13">
        <v>6800015345</v>
      </c>
      <c r="D8" s="36">
        <v>697010</v>
      </c>
      <c r="E8" s="34">
        <f>IF(ISNUMBER(C8),C8/D8,"")</f>
        <v>9755.9796057445383</v>
      </c>
      <c r="F8" s="15">
        <f t="shared" ref="F8:F18" si="0">IF(ISNUMBER(C8),E8/E$20,"")</f>
        <v>1.300306839721014</v>
      </c>
      <c r="G8" s="34">
        <f t="shared" ref="G8:G18" si="1">IF(ISNUMBER(C8),($E$20-E8)*0.875,"")</f>
        <v>-1971.5069551282634</v>
      </c>
      <c r="H8" s="34">
        <f>IF(ISNUMBER(C8),G8*D8,"")</f>
        <v>-1374160062.7939508</v>
      </c>
      <c r="I8" s="38">
        <f>'jan-nov'!H8</f>
        <v>-1205262369.7907147</v>
      </c>
      <c r="J8" s="38">
        <f>IF(ISNUMBER(C8),H8-I8,"")</f>
        <v>-168897693.00323606</v>
      </c>
    </row>
    <row r="9" spans="1:10" x14ac:dyDescent="0.2">
      <c r="A9" s="11">
        <v>11</v>
      </c>
      <c r="B9" s="12" t="s">
        <v>42</v>
      </c>
      <c r="C9" s="13">
        <v>3774273335</v>
      </c>
      <c r="D9" s="36">
        <v>482645</v>
      </c>
      <c r="E9" s="34">
        <f t="shared" ref="E9:E18" si="2">IF(ISNUMBER(C9),C9/D9,"")</f>
        <v>7819.9781102052229</v>
      </c>
      <c r="F9" s="15">
        <f t="shared" si="0"/>
        <v>1.0422706313552663</v>
      </c>
      <c r="G9" s="34">
        <f t="shared" si="1"/>
        <v>-277.50564653136246</v>
      </c>
      <c r="H9" s="34">
        <f t="shared" ref="H9:H18" si="3">IF(ISNUMBER(C9),G9*D9,"")</f>
        <v>-133936712.77012943</v>
      </c>
      <c r="I9" s="38">
        <f>'jan-nov'!H9</f>
        <v>-149631053.24058667</v>
      </c>
      <c r="J9" s="38">
        <f t="shared" ref="J9:J18" si="4">IF(ISNUMBER(C9),H9-I9,"")</f>
        <v>15694340.470457241</v>
      </c>
    </row>
    <row r="10" spans="1:10" x14ac:dyDescent="0.2">
      <c r="A10" s="11">
        <v>15</v>
      </c>
      <c r="B10" s="16" t="s">
        <v>43</v>
      </c>
      <c r="C10" s="13">
        <v>1802933502</v>
      </c>
      <c r="D10" s="36">
        <v>265544</v>
      </c>
      <c r="E10" s="34">
        <f t="shared" si="2"/>
        <v>6789.5847844425025</v>
      </c>
      <c r="F10" s="15">
        <f t="shared" si="0"/>
        <v>0.9049366532990567</v>
      </c>
      <c r="G10" s="34">
        <f t="shared" si="1"/>
        <v>624.08851351101794</v>
      </c>
      <c r="H10" s="34">
        <f t="shared" si="3"/>
        <v>165722960.23176974</v>
      </c>
      <c r="I10" s="38">
        <f>'jan-nov'!H10</f>
        <v>143803742.05964223</v>
      </c>
      <c r="J10" s="38">
        <f t="shared" si="4"/>
        <v>21919218.172127515</v>
      </c>
    </row>
    <row r="11" spans="1:10" x14ac:dyDescent="0.2">
      <c r="A11" s="11">
        <v>18</v>
      </c>
      <c r="B11" s="16" t="s">
        <v>44</v>
      </c>
      <c r="C11" s="13">
        <v>1609881217</v>
      </c>
      <c r="D11" s="36">
        <v>240345</v>
      </c>
      <c r="E11" s="34">
        <f t="shared" si="2"/>
        <v>6698.2097276831219</v>
      </c>
      <c r="F11" s="15">
        <f t="shared" si="0"/>
        <v>0.89275790589637072</v>
      </c>
      <c r="G11" s="34">
        <f t="shared" si="1"/>
        <v>704.041688175476</v>
      </c>
      <c r="H11" s="34">
        <f t="shared" si="3"/>
        <v>169212899.54453477</v>
      </c>
      <c r="I11" s="38">
        <f>'jan-nov'!H11</f>
        <v>146714648.47961476</v>
      </c>
      <c r="J11" s="38">
        <f t="shared" si="4"/>
        <v>22498251.064920008</v>
      </c>
    </row>
    <row r="12" spans="1:10" x14ac:dyDescent="0.2">
      <c r="A12" s="11">
        <v>30</v>
      </c>
      <c r="B12" s="16" t="s">
        <v>45</v>
      </c>
      <c r="C12" s="13">
        <v>9829792819</v>
      </c>
      <c r="D12" s="36">
        <v>1252384</v>
      </c>
      <c r="E12" s="34">
        <f t="shared" si="2"/>
        <v>7848.864900062601</v>
      </c>
      <c r="F12" s="15">
        <f t="shared" si="0"/>
        <v>1.046120751173784</v>
      </c>
      <c r="G12" s="34">
        <f t="shared" si="1"/>
        <v>-302.78158765656826</v>
      </c>
      <c r="H12" s="34">
        <f t="shared" si="3"/>
        <v>-379198815.87568361</v>
      </c>
      <c r="I12" s="38">
        <f>'jan-nov'!H12</f>
        <v>-342875042.70339394</v>
      </c>
      <c r="J12" s="38">
        <f t="shared" si="4"/>
        <v>-36323773.17228967</v>
      </c>
    </row>
    <row r="13" spans="1:10" x14ac:dyDescent="0.2">
      <c r="A13" s="11">
        <v>34</v>
      </c>
      <c r="B13" s="16" t="s">
        <v>46</v>
      </c>
      <c r="C13" s="13">
        <v>2322595171</v>
      </c>
      <c r="D13" s="36">
        <v>370603</v>
      </c>
      <c r="E13" s="34">
        <f t="shared" si="2"/>
        <v>6267.0706146469402</v>
      </c>
      <c r="F13" s="15">
        <f t="shared" si="0"/>
        <v>0.83529436453942729</v>
      </c>
      <c r="G13" s="34">
        <f t="shared" si="1"/>
        <v>1081.288412082135</v>
      </c>
      <c r="H13" s="34">
        <f t="shared" si="3"/>
        <v>400728729.38287544</v>
      </c>
      <c r="I13" s="38">
        <f>'jan-nov'!H13</f>
        <v>373378933.19154638</v>
      </c>
      <c r="J13" s="38">
        <f t="shared" si="4"/>
        <v>27349796.191329062</v>
      </c>
    </row>
    <row r="14" spans="1:10" x14ac:dyDescent="0.2">
      <c r="A14" s="11">
        <v>38</v>
      </c>
      <c r="B14" s="16" t="s">
        <v>47</v>
      </c>
      <c r="C14" s="13">
        <v>2868340412</v>
      </c>
      <c r="D14" s="36">
        <v>421882</v>
      </c>
      <c r="E14" s="34">
        <f t="shared" si="2"/>
        <v>6798.9163130922861</v>
      </c>
      <c r="F14" s="15">
        <f t="shared" si="0"/>
        <v>0.9061803880154784</v>
      </c>
      <c r="G14" s="34">
        <f t="shared" si="1"/>
        <v>615.92342594245724</v>
      </c>
      <c r="H14" s="34">
        <f t="shared" si="3"/>
        <v>259847006.78345576</v>
      </c>
      <c r="I14" s="38">
        <f>'jan-nov'!H14</f>
        <v>249169293.46213153</v>
      </c>
      <c r="J14" s="38">
        <f t="shared" si="4"/>
        <v>10677713.321324229</v>
      </c>
    </row>
    <row r="15" spans="1:10" x14ac:dyDescent="0.2">
      <c r="A15" s="11">
        <v>42</v>
      </c>
      <c r="B15" s="16" t="s">
        <v>48</v>
      </c>
      <c r="C15" s="13">
        <v>1972534767</v>
      </c>
      <c r="D15" s="36">
        <v>308843</v>
      </c>
      <c r="E15" s="34">
        <f t="shared" si="2"/>
        <v>6386.8527601402657</v>
      </c>
      <c r="F15" s="15">
        <f t="shared" si="0"/>
        <v>0.85125929572580628</v>
      </c>
      <c r="G15" s="34">
        <f t="shared" si="1"/>
        <v>976.47903477547516</v>
      </c>
      <c r="H15" s="34">
        <f t="shared" si="3"/>
        <v>301578714.53716207</v>
      </c>
      <c r="I15" s="38">
        <f>'jan-nov'!H15</f>
        <v>281638643.24718863</v>
      </c>
      <c r="J15" s="38">
        <f t="shared" si="4"/>
        <v>19940071.289973438</v>
      </c>
    </row>
    <row r="16" spans="1:10" x14ac:dyDescent="0.2">
      <c r="A16" s="11">
        <v>46</v>
      </c>
      <c r="B16" s="16" t="s">
        <v>49</v>
      </c>
      <c r="C16" s="13">
        <v>4669744462</v>
      </c>
      <c r="D16" s="36">
        <v>638821</v>
      </c>
      <c r="E16" s="34">
        <f t="shared" si="2"/>
        <v>7309.9420056635581</v>
      </c>
      <c r="F16" s="15">
        <f t="shared" si="0"/>
        <v>0.97429145734698108</v>
      </c>
      <c r="G16" s="34">
        <f t="shared" si="1"/>
        <v>168.77594494259426</v>
      </c>
      <c r="H16" s="34">
        <f t="shared" si="3"/>
        <v>107817617.92417301</v>
      </c>
      <c r="I16" s="38">
        <f>'jan-nov'!H16</f>
        <v>78547743.38888225</v>
      </c>
      <c r="J16" s="38">
        <f t="shared" si="4"/>
        <v>29269874.535290763</v>
      </c>
    </row>
    <row r="17" spans="1:10" x14ac:dyDescent="0.2">
      <c r="A17" s="11">
        <v>50</v>
      </c>
      <c r="B17" s="16" t="s">
        <v>50</v>
      </c>
      <c r="C17" s="13">
        <v>3179687725</v>
      </c>
      <c r="D17" s="36">
        <v>471124</v>
      </c>
      <c r="E17" s="34">
        <f t="shared" si="2"/>
        <v>6749.1525054974909</v>
      </c>
      <c r="F17" s="15">
        <f t="shared" si="0"/>
        <v>0.899547715336666</v>
      </c>
      <c r="G17" s="34">
        <f t="shared" si="1"/>
        <v>659.46675758790309</v>
      </c>
      <c r="H17" s="34">
        <f t="shared" si="3"/>
        <v>310690616.70184326</v>
      </c>
      <c r="I17" s="38">
        <f>'jan-nov'!H17</f>
        <v>277837520.66316473</v>
      </c>
      <c r="J17" s="38">
        <f t="shared" si="4"/>
        <v>32853096.038678527</v>
      </c>
    </row>
    <row r="18" spans="1:10" x14ac:dyDescent="0.2">
      <c r="A18" s="11">
        <v>54</v>
      </c>
      <c r="B18" s="16" t="s">
        <v>51</v>
      </c>
      <c r="C18" s="13">
        <v>1620719849</v>
      </c>
      <c r="D18" s="36">
        <v>242168</v>
      </c>
      <c r="E18" s="34">
        <f t="shared" si="2"/>
        <v>6692.5433954940372</v>
      </c>
      <c r="F18" s="15">
        <f t="shared" si="0"/>
        <v>0.89200267978896275</v>
      </c>
      <c r="G18" s="34">
        <f t="shared" si="1"/>
        <v>708.99972884092506</v>
      </c>
      <c r="H18" s="34">
        <f t="shared" si="3"/>
        <v>171697046.33394915</v>
      </c>
      <c r="I18" s="38">
        <f>'jan-nov'!H18</f>
        <v>146677941.2425226</v>
      </c>
      <c r="J18" s="38">
        <f t="shared" si="4"/>
        <v>25019105.091426551</v>
      </c>
    </row>
    <row r="19" spans="1:10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0" ht="13.5" thickBot="1" x14ac:dyDescent="0.25">
      <c r="A20" s="20"/>
      <c r="B20" s="20" t="s">
        <v>7</v>
      </c>
      <c r="C20" s="31">
        <f>IF(ISNUMBER(C18),SUM(C8:C18),"")</f>
        <v>40450518604</v>
      </c>
      <c r="D20" s="35">
        <f>IF(ISNUMBER(D18),SUM(D8:D18),"")</f>
        <v>5391369</v>
      </c>
      <c r="E20" s="35">
        <f>IF(ISNUMBER(C20),C20/D20,"")</f>
        <v>7502.8287998836659</v>
      </c>
      <c r="F20" s="22">
        <f>IF(ISNUMBER(E20),E20/E$20,"")</f>
        <v>1</v>
      </c>
      <c r="G20" s="35"/>
      <c r="H20" s="35">
        <f>IF(ISNUMBER(H18),SUM(H8:H18),"")</f>
        <v>-6.5565109252929688E-7</v>
      </c>
      <c r="I20" s="21">
        <f>'jan-nov'!H20</f>
        <v>-2.2649765014648438E-6</v>
      </c>
      <c r="J20" s="21">
        <f>IF(ISNUMBER(C20),H20-I20,"")</f>
        <v>1.6093254089355469E-6</v>
      </c>
    </row>
    <row r="21" spans="1:10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0" x14ac:dyDescent="0.2">
      <c r="F26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6"/>
  <sheetViews>
    <sheetView topLeftCell="A4" workbookViewId="0">
      <selection activeCell="F23" sqref="F23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48" width="11.42578125" style="3" customWidth="1"/>
    <col min="249" max="249" width="3.42578125" style="3" customWidth="1"/>
    <col min="250" max="16384" width="20.140625" style="3"/>
  </cols>
  <sheetData>
    <row r="1" spans="1:11" ht="26.25" customHeight="1" x14ac:dyDescent="0.25">
      <c r="A1" s="1"/>
      <c r="B1" s="2"/>
      <c r="C1" s="46" t="s">
        <v>55</v>
      </c>
      <c r="D1" s="47"/>
      <c r="E1" s="47"/>
      <c r="F1" s="47"/>
      <c r="G1" s="47"/>
      <c r="H1" s="48"/>
      <c r="I1" s="42"/>
    </row>
    <row r="2" spans="1:11" x14ac:dyDescent="0.2">
      <c r="A2" s="49" t="s">
        <v>0</v>
      </c>
      <c r="B2" s="49" t="s">
        <v>1</v>
      </c>
      <c r="C2" s="4" t="s">
        <v>2</v>
      </c>
      <c r="D2" s="4" t="s">
        <v>3</v>
      </c>
      <c r="E2" s="52" t="s">
        <v>64</v>
      </c>
      <c r="F2" s="53"/>
      <c r="G2" s="32" t="s">
        <v>18</v>
      </c>
      <c r="H2" s="33"/>
      <c r="I2" s="27"/>
    </row>
    <row r="3" spans="1:11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30"/>
    </row>
    <row r="4" spans="1:11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30" t="s">
        <v>39</v>
      </c>
    </row>
    <row r="5" spans="1:11" x14ac:dyDescent="0.2">
      <c r="A5" s="51"/>
      <c r="B5" s="51"/>
      <c r="C5" s="6"/>
      <c r="D5" s="6"/>
      <c r="E5" s="7"/>
      <c r="F5" s="7" t="s">
        <v>5</v>
      </c>
      <c r="G5" s="7" t="s">
        <v>6</v>
      </c>
      <c r="H5" s="7" t="s">
        <v>6</v>
      </c>
      <c r="I5" s="39" t="s">
        <v>6</v>
      </c>
    </row>
    <row r="6" spans="1:11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</row>
    <row r="7" spans="1:11" x14ac:dyDescent="0.2">
      <c r="A7" s="8"/>
      <c r="B7" s="9"/>
      <c r="C7" s="10"/>
      <c r="D7" s="10"/>
      <c r="E7" s="10"/>
      <c r="F7" s="10"/>
      <c r="G7" s="10"/>
      <c r="H7" s="10"/>
    </row>
    <row r="8" spans="1:11" x14ac:dyDescent="0.2">
      <c r="A8" s="11">
        <v>3</v>
      </c>
      <c r="B8" s="12" t="s">
        <v>41</v>
      </c>
      <c r="C8" s="13">
        <v>668049060</v>
      </c>
      <c r="D8" s="43">
        <v>697010</v>
      </c>
      <c r="E8" s="34">
        <f>IF(ISNUMBER(C8),C8/D8,"")</f>
        <v>958.44974964491189</v>
      </c>
      <c r="F8" s="15">
        <f t="shared" ref="F8:F19" si="0">IF(ISNUMBER(C8),E8/E$20,"")</f>
        <v>1.2140137621532037</v>
      </c>
      <c r="G8" s="34">
        <f t="shared" ref="G8:G19" si="1">IF(ISNUMBER(C8),($E$20-E8)*0.875,"")</f>
        <v>-147.84120473513713</v>
      </c>
      <c r="H8" s="34">
        <f>IF(ISNUMBER(C8),G8*D8,"")</f>
        <v>-103046798.11243793</v>
      </c>
      <c r="I8" s="38">
        <f>jan!H8</f>
        <v>-103046798.11243793</v>
      </c>
      <c r="J8" s="24"/>
      <c r="K8" s="14"/>
    </row>
    <row r="9" spans="1:11" x14ac:dyDescent="0.2">
      <c r="A9" s="11">
        <v>11</v>
      </c>
      <c r="B9" s="12" t="s">
        <v>42</v>
      </c>
      <c r="C9" s="13">
        <v>405874886</v>
      </c>
      <c r="D9" s="43">
        <v>482645</v>
      </c>
      <c r="E9" s="34">
        <f t="shared" ref="E9:E19" si="2">IF(ISNUMBER(C9),C9/D9,"")</f>
        <v>840.93875622869814</v>
      </c>
      <c r="F9" s="15">
        <f t="shared" si="0"/>
        <v>1.0651692731599822</v>
      </c>
      <c r="G9" s="34">
        <f t="shared" si="1"/>
        <v>-45.019085495950108</v>
      </c>
      <c r="H9" s="34">
        <f t="shared" ref="H9:H19" si="3">IF(ISNUMBER(C9),G9*D9,"")</f>
        <v>-21728236.519192841</v>
      </c>
      <c r="I9" s="38">
        <f>jan!H9</f>
        <v>-21728236.519192841</v>
      </c>
      <c r="J9" s="24"/>
      <c r="K9" s="14"/>
    </row>
    <row r="10" spans="1:11" x14ac:dyDescent="0.2">
      <c r="A10" s="11">
        <v>15</v>
      </c>
      <c r="B10" s="16" t="s">
        <v>43</v>
      </c>
      <c r="C10" s="13">
        <v>207522658</v>
      </c>
      <c r="D10" s="43">
        <v>265544</v>
      </c>
      <c r="E10" s="34">
        <f t="shared" si="2"/>
        <v>781.50008284879345</v>
      </c>
      <c r="F10" s="15">
        <f t="shared" si="0"/>
        <v>0.98988168764590878</v>
      </c>
      <c r="G10" s="34">
        <f t="shared" si="1"/>
        <v>6.9897537114664914</v>
      </c>
      <c r="H10" s="34">
        <f t="shared" si="3"/>
        <v>1856087.159557658</v>
      </c>
      <c r="I10" s="38">
        <f>jan!H10</f>
        <v>1856087.159557658</v>
      </c>
      <c r="J10" s="24"/>
      <c r="K10" s="14"/>
    </row>
    <row r="11" spans="1:11" x14ac:dyDescent="0.2">
      <c r="A11" s="11">
        <v>18</v>
      </c>
      <c r="B11" s="16" t="s">
        <v>44</v>
      </c>
      <c r="C11" s="13">
        <v>179893695</v>
      </c>
      <c r="D11" s="43">
        <v>240345</v>
      </c>
      <c r="E11" s="34">
        <f t="shared" si="2"/>
        <v>748.48112088872244</v>
      </c>
      <c r="F11" s="15">
        <f t="shared" si="0"/>
        <v>0.94805844730765398</v>
      </c>
      <c r="G11" s="34">
        <f t="shared" si="1"/>
        <v>35.881345426528625</v>
      </c>
      <c r="H11" s="34">
        <f t="shared" si="3"/>
        <v>8623901.9665390216</v>
      </c>
      <c r="I11" s="38">
        <f>jan!H11</f>
        <v>8623901.9665390216</v>
      </c>
      <c r="J11" s="24"/>
      <c r="K11" s="14"/>
    </row>
    <row r="12" spans="1:11" x14ac:dyDescent="0.2">
      <c r="A12" s="11">
        <v>30</v>
      </c>
      <c r="B12" s="16" t="s">
        <v>45</v>
      </c>
      <c r="C12" s="13">
        <v>1003513221</v>
      </c>
      <c r="D12" s="43">
        <v>1252384</v>
      </c>
      <c r="E12" s="34">
        <f t="shared" si="2"/>
        <v>801.28237106191068</v>
      </c>
      <c r="F12" s="15">
        <f t="shared" si="0"/>
        <v>1.0149387865146839</v>
      </c>
      <c r="G12" s="34">
        <f t="shared" si="1"/>
        <v>-10.319748475011082</v>
      </c>
      <c r="H12" s="34">
        <f t="shared" si="3"/>
        <v>-12924287.874128278</v>
      </c>
      <c r="I12" s="38">
        <f>jan!H12</f>
        <v>-12924287.874128278</v>
      </c>
      <c r="J12" s="24"/>
      <c r="K12" s="14"/>
    </row>
    <row r="13" spans="1:11" x14ac:dyDescent="0.2">
      <c r="A13" s="11">
        <v>34</v>
      </c>
      <c r="B13" s="16" t="s">
        <v>46</v>
      </c>
      <c r="C13" s="13">
        <v>244187548</v>
      </c>
      <c r="D13" s="43">
        <v>370603</v>
      </c>
      <c r="E13" s="34">
        <f t="shared" si="2"/>
        <v>658.89252920240801</v>
      </c>
      <c r="F13" s="15">
        <f t="shared" si="0"/>
        <v>0.83458167580304032</v>
      </c>
      <c r="G13" s="34">
        <f t="shared" si="1"/>
        <v>114.27136315205375</v>
      </c>
      <c r="H13" s="34">
        <f t="shared" si="3"/>
        <v>42349309.998240575</v>
      </c>
      <c r="I13" s="38">
        <f>jan!H13</f>
        <v>42349309.998240575</v>
      </c>
      <c r="J13" s="24"/>
      <c r="K13" s="14"/>
    </row>
    <row r="14" spans="1:11" x14ac:dyDescent="0.2">
      <c r="A14" s="11">
        <v>38</v>
      </c>
      <c r="B14" s="16" t="s">
        <v>47</v>
      </c>
      <c r="C14" s="13">
        <v>297904359</v>
      </c>
      <c r="D14" s="43">
        <v>421882</v>
      </c>
      <c r="E14" s="34">
        <f t="shared" si="2"/>
        <v>706.13194921802778</v>
      </c>
      <c r="F14" s="15">
        <f t="shared" si="0"/>
        <v>0.89441716121721548</v>
      </c>
      <c r="G14" s="34">
        <f t="shared" si="1"/>
        <v>72.936870638386452</v>
      </c>
      <c r="H14" s="34">
        <f t="shared" si="3"/>
        <v>30770752.858663753</v>
      </c>
      <c r="I14" s="38">
        <f>jan!H14</f>
        <v>30770752.858663753</v>
      </c>
      <c r="J14" s="24"/>
      <c r="K14" s="14"/>
    </row>
    <row r="15" spans="1:11" x14ac:dyDescent="0.2">
      <c r="A15" s="11">
        <v>42</v>
      </c>
      <c r="B15" s="16" t="s">
        <v>48</v>
      </c>
      <c r="C15" s="13">
        <v>209247777</v>
      </c>
      <c r="D15" s="43">
        <v>308843</v>
      </c>
      <c r="E15" s="34">
        <f t="shared" si="2"/>
        <v>677.52151416739252</v>
      </c>
      <c r="F15" s="15">
        <f t="shared" si="0"/>
        <v>0.85817795107027794</v>
      </c>
      <c r="G15" s="34">
        <f t="shared" si="1"/>
        <v>97.971001307692305</v>
      </c>
      <c r="H15" s="34">
        <f t="shared" si="3"/>
        <v>30257657.956871614</v>
      </c>
      <c r="I15" s="38">
        <f>jan!H15</f>
        <v>30257657.956871614</v>
      </c>
      <c r="J15" s="24"/>
      <c r="K15" s="14"/>
    </row>
    <row r="16" spans="1:11" x14ac:dyDescent="0.2">
      <c r="A16" s="11">
        <v>46</v>
      </c>
      <c r="B16" s="16" t="s">
        <v>49</v>
      </c>
      <c r="C16" s="13">
        <v>507778004</v>
      </c>
      <c r="D16" s="43">
        <v>638821</v>
      </c>
      <c r="E16" s="34">
        <f t="shared" si="2"/>
        <v>794.86742608649377</v>
      </c>
      <c r="F16" s="15">
        <f t="shared" si="0"/>
        <v>1.0068133407242323</v>
      </c>
      <c r="G16" s="34">
        <f t="shared" si="1"/>
        <v>-4.7066716215212807</v>
      </c>
      <c r="H16" s="34">
        <f t="shared" si="3"/>
        <v>-3006720.6719318461</v>
      </c>
      <c r="I16" s="38">
        <f>jan!H16</f>
        <v>-3006720.6719318461</v>
      </c>
      <c r="J16" s="24"/>
      <c r="K16" s="14"/>
    </row>
    <row r="17" spans="1:11" x14ac:dyDescent="0.2">
      <c r="A17" s="11">
        <v>50</v>
      </c>
      <c r="B17" s="16" t="s">
        <v>50</v>
      </c>
      <c r="C17" s="13">
        <v>347338235</v>
      </c>
      <c r="D17" s="43">
        <v>471124</v>
      </c>
      <c r="E17" s="34">
        <f t="shared" si="2"/>
        <v>737.25438525738446</v>
      </c>
      <c r="F17" s="15">
        <f t="shared" si="0"/>
        <v>0.9338381800838903</v>
      </c>
      <c r="G17" s="34">
        <f t="shared" si="1"/>
        <v>45.704739103949365</v>
      </c>
      <c r="H17" s="34">
        <f t="shared" si="3"/>
        <v>21532599.505609039</v>
      </c>
      <c r="I17" s="38">
        <f>jan!H17</f>
        <v>21532599.505609039</v>
      </c>
      <c r="J17" s="24"/>
      <c r="K17" s="14"/>
    </row>
    <row r="18" spans="1:11" x14ac:dyDescent="0.2">
      <c r="A18" s="11">
        <v>54</v>
      </c>
      <c r="B18" s="16" t="s">
        <v>51</v>
      </c>
      <c r="C18" s="13">
        <v>185113696</v>
      </c>
      <c r="D18" s="43">
        <v>242168</v>
      </c>
      <c r="E18" s="34">
        <f t="shared" si="2"/>
        <v>764.40196888110734</v>
      </c>
      <c r="F18" s="15">
        <f t="shared" si="0"/>
        <v>0.96822447956449909</v>
      </c>
      <c r="G18" s="34">
        <f t="shared" si="1"/>
        <v>21.950603433191844</v>
      </c>
      <c r="H18" s="34">
        <f t="shared" si="3"/>
        <v>5315733.7322092028</v>
      </c>
      <c r="I18" s="38">
        <f>jan!H18</f>
        <v>5315733.7322092028</v>
      </c>
      <c r="J18" s="24"/>
      <c r="K18" s="14"/>
    </row>
    <row r="19" spans="1:11" x14ac:dyDescent="0.2">
      <c r="A19" s="11"/>
      <c r="B19" s="16"/>
      <c r="C19" s="13"/>
      <c r="D19" s="43"/>
      <c r="E19" s="34" t="str">
        <f t="shared" si="2"/>
        <v/>
      </c>
      <c r="F19" s="15" t="str">
        <f t="shared" si="0"/>
        <v/>
      </c>
      <c r="G19" s="34" t="str">
        <f t="shared" si="1"/>
        <v/>
      </c>
      <c r="H19" s="34" t="str">
        <f t="shared" si="3"/>
        <v/>
      </c>
      <c r="I19" s="38" t="str">
        <f>jan!H19</f>
        <v/>
      </c>
      <c r="J19" s="24"/>
      <c r="K19" s="14"/>
    </row>
    <row r="20" spans="1:11" ht="13.5" thickBot="1" x14ac:dyDescent="0.25">
      <c r="A20" s="20"/>
      <c r="B20" s="20" t="s">
        <v>7</v>
      </c>
      <c r="C20" s="31">
        <f>IF(ISNUMBER(C18),SUM(C8:C19),"")</f>
        <v>4256423139</v>
      </c>
      <c r="D20" s="31">
        <f>IF(ISNUMBER(D18),SUM(D8:D19),"")</f>
        <v>5391369</v>
      </c>
      <c r="E20" s="35">
        <f>IF(ISNUMBER(C20),C20/D20,"")</f>
        <v>789.48837280475516</v>
      </c>
      <c r="F20" s="22">
        <f>IF(ISNUMBER(E20),E20/E$20,"")</f>
        <v>1</v>
      </c>
      <c r="G20" s="35"/>
      <c r="H20" s="35">
        <f>IF(ISNUMBER(H18),SUM(H8:H19),"")</f>
        <v>-4.377216100692749E-8</v>
      </c>
      <c r="I20" s="21">
        <f>jan!H20</f>
        <v>-4.377216100692749E-8</v>
      </c>
      <c r="J20" s="24"/>
      <c r="K20" s="14"/>
    </row>
    <row r="21" spans="1:11" ht="13.5" thickTop="1" x14ac:dyDescent="0.2">
      <c r="A21" s="18"/>
      <c r="B21" s="18"/>
      <c r="C21" s="19"/>
      <c r="D21" s="10"/>
      <c r="E21" s="19"/>
      <c r="F21" s="19"/>
      <c r="G21" s="19"/>
      <c r="H21" s="19"/>
      <c r="J21" s="24"/>
      <c r="K21" s="14"/>
    </row>
    <row r="22" spans="1:11" x14ac:dyDescent="0.2">
      <c r="J22" s="24"/>
      <c r="K22" s="14"/>
    </row>
    <row r="23" spans="1:11" x14ac:dyDescent="0.2">
      <c r="J23" s="24"/>
      <c r="K23" s="14"/>
    </row>
    <row r="24" spans="1:11" x14ac:dyDescent="0.2">
      <c r="J24" s="24"/>
      <c r="K24" s="14"/>
    </row>
    <row r="25" spans="1:11" x14ac:dyDescent="0.2">
      <c r="J25" s="24"/>
      <c r="K25" s="14"/>
    </row>
    <row r="26" spans="1:11" x14ac:dyDescent="0.2">
      <c r="F26" s="23"/>
      <c r="J26" s="24"/>
      <c r="K26" s="14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zoomScaleNormal="100" workbookViewId="0">
      <selection activeCell="D8" sqref="D8:D18"/>
    </sheetView>
  </sheetViews>
  <sheetFormatPr baseColWidth="10" defaultColWidth="20.140625" defaultRowHeight="12.75" x14ac:dyDescent="0.2"/>
  <cols>
    <col min="1" max="1" width="3.85546875" style="3" customWidth="1"/>
    <col min="2" max="2" width="20.85546875" style="3" customWidth="1"/>
    <col min="3" max="8" width="16.140625" style="3" customWidth="1"/>
    <col min="9" max="9" width="11.42578125" style="3" customWidth="1"/>
    <col min="10" max="10" width="12.85546875" style="3" bestFit="1" customWidth="1"/>
    <col min="11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6" t="s">
        <v>63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32</v>
      </c>
      <c r="D2" s="4" t="s">
        <v>3</v>
      </c>
      <c r="E2" s="52" t="s">
        <v>72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33</v>
      </c>
      <c r="H5" s="7" t="s">
        <v>33</v>
      </c>
      <c r="I5" s="29" t="s">
        <v>30</v>
      </c>
      <c r="J5" s="30" t="s">
        <v>34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41</v>
      </c>
      <c r="C8" s="44">
        <v>6458303363</v>
      </c>
      <c r="D8" s="36">
        <v>697010</v>
      </c>
      <c r="E8" s="34">
        <f>IF(ISNUMBER(C8),C8/D8,"")</f>
        <v>9265.7255462618905</v>
      </c>
      <c r="F8" s="15">
        <f>IF(ISNUMBER(C8),E8/E$20,"")</f>
        <v>1.2711042089034261</v>
      </c>
      <c r="G8" s="34">
        <f t="shared" ref="G8:G18" si="0">IF(ISNUMBER(C8),($E$20-E8)*0.875,"")</f>
        <v>-1729.1894948289332</v>
      </c>
      <c r="H8" s="34">
        <f>IF(ISNUMBER(C8),G8*D8,"")</f>
        <v>-1205262369.7907147</v>
      </c>
      <c r="I8" s="38">
        <f>'jan-sep'!H8</f>
        <v>-974388471.71020484</v>
      </c>
      <c r="J8" s="38">
        <f>IF(ISNUMBER(C8),H8-I8,"")</f>
        <v>-230873898.0805099</v>
      </c>
    </row>
    <row r="9" spans="1:10" x14ac:dyDescent="0.2">
      <c r="A9" s="11">
        <v>11</v>
      </c>
      <c r="B9" s="12" t="s">
        <v>42</v>
      </c>
      <c r="C9" s="44">
        <v>3689251980</v>
      </c>
      <c r="D9" s="36">
        <v>482645</v>
      </c>
      <c r="E9" s="34">
        <f t="shared" ref="E9:E18" si="1">IF(ISNUMBER(C9),C9/D9,"")</f>
        <v>7643.8209864393084</v>
      </c>
      <c r="F9" s="15">
        <f t="shared" ref="F9:F18" si="2">IF(ISNUMBER(C9),E9/E$20,"")</f>
        <v>1.048605743765759</v>
      </c>
      <c r="G9" s="34">
        <f t="shared" si="0"/>
        <v>-310.02300498417401</v>
      </c>
      <c r="H9" s="34">
        <f t="shared" ref="H9:H18" si="3">IF(ISNUMBER(C9),G9*D9,"")</f>
        <v>-149631053.24058667</v>
      </c>
      <c r="I9" s="38">
        <f>'jan-sep'!H9</f>
        <v>-136309927.50220847</v>
      </c>
      <c r="J9" s="38">
        <f t="shared" ref="J9:J18" si="4">IF(ISNUMBER(C9),H9-I9,"")</f>
        <v>-13321125.738378197</v>
      </c>
    </row>
    <row r="10" spans="1:10" x14ac:dyDescent="0.2">
      <c r="A10" s="11">
        <v>15</v>
      </c>
      <c r="B10" s="16" t="s">
        <v>43</v>
      </c>
      <c r="C10" s="44">
        <v>1771338239</v>
      </c>
      <c r="D10" s="36">
        <v>265544</v>
      </c>
      <c r="E10" s="34">
        <f t="shared" si="1"/>
        <v>6670.6016291085471</v>
      </c>
      <c r="F10" s="15">
        <f t="shared" si="2"/>
        <v>0.91509615348996121</v>
      </c>
      <c r="G10" s="34">
        <f t="shared" si="0"/>
        <v>541.54393268024216</v>
      </c>
      <c r="H10" s="34">
        <f t="shared" si="3"/>
        <v>143803742.05964223</v>
      </c>
      <c r="I10" s="38">
        <f>'jan-sep'!H10</f>
        <v>106491908.42989318</v>
      </c>
      <c r="J10" s="38">
        <f t="shared" si="4"/>
        <v>37311833.629749045</v>
      </c>
    </row>
    <row r="11" spans="1:10" x14ac:dyDescent="0.2">
      <c r="A11" s="11">
        <v>18</v>
      </c>
      <c r="B11" s="16" t="s">
        <v>44</v>
      </c>
      <c r="C11" s="44">
        <v>1584323152</v>
      </c>
      <c r="D11" s="36">
        <v>240345</v>
      </c>
      <c r="E11" s="34">
        <f t="shared" si="1"/>
        <v>6591.8706526035494</v>
      </c>
      <c r="F11" s="15">
        <f t="shared" si="2"/>
        <v>0.90429556641160191</v>
      </c>
      <c r="G11" s="34">
        <f t="shared" si="0"/>
        <v>610.43353712211513</v>
      </c>
      <c r="H11" s="34">
        <f t="shared" si="3"/>
        <v>146714648.47961476</v>
      </c>
      <c r="I11" s="38">
        <f>'jan-sep'!H11</f>
        <v>113590305.42604776</v>
      </c>
      <c r="J11" s="38">
        <f t="shared" si="4"/>
        <v>33124343.053567007</v>
      </c>
    </row>
    <row r="12" spans="1:10" x14ac:dyDescent="0.2">
      <c r="A12" s="11">
        <v>30</v>
      </c>
      <c r="B12" s="16" t="s">
        <v>45</v>
      </c>
      <c r="C12" s="44">
        <v>9521121607</v>
      </c>
      <c r="D12" s="36">
        <v>1252384</v>
      </c>
      <c r="E12" s="34">
        <f t="shared" si="1"/>
        <v>7602.3979921493728</v>
      </c>
      <c r="F12" s="15">
        <f t="shared" si="2"/>
        <v>1.0429231944473669</v>
      </c>
      <c r="G12" s="34">
        <f t="shared" si="0"/>
        <v>-273.77788498048039</v>
      </c>
      <c r="H12" s="34">
        <f t="shared" si="3"/>
        <v>-342875042.70339394</v>
      </c>
      <c r="I12" s="38">
        <f>'jan-sep'!H12</f>
        <v>-250937739.9582845</v>
      </c>
      <c r="J12" s="38">
        <f t="shared" si="4"/>
        <v>-91937302.745109439</v>
      </c>
    </row>
    <row r="13" spans="1:10" x14ac:dyDescent="0.2">
      <c r="A13" s="11">
        <v>34</v>
      </c>
      <c r="B13" s="16" t="s">
        <v>46</v>
      </c>
      <c r="C13" s="44">
        <v>2274795116</v>
      </c>
      <c r="D13" s="36">
        <v>370603</v>
      </c>
      <c r="E13" s="34">
        <f t="shared" si="1"/>
        <v>6138.0914779427039</v>
      </c>
      <c r="F13" s="15">
        <f t="shared" si="2"/>
        <v>0.84204457311978953</v>
      </c>
      <c r="G13" s="34">
        <f t="shared" si="0"/>
        <v>1007.4903149503549</v>
      </c>
      <c r="H13" s="34">
        <f t="shared" si="3"/>
        <v>373378933.19154638</v>
      </c>
      <c r="I13" s="38">
        <f>'jan-sep'!H13</f>
        <v>307225318.37377977</v>
      </c>
      <c r="J13" s="38">
        <f t="shared" si="4"/>
        <v>66153614.817766607</v>
      </c>
    </row>
    <row r="14" spans="1:10" x14ac:dyDescent="0.2">
      <c r="A14" s="11">
        <v>38</v>
      </c>
      <c r="B14" s="16" t="s">
        <v>47</v>
      </c>
      <c r="C14" s="44">
        <v>2790547721</v>
      </c>
      <c r="D14" s="36">
        <v>421882</v>
      </c>
      <c r="E14" s="34">
        <f t="shared" si="1"/>
        <v>6614.5218828961652</v>
      </c>
      <c r="F14" s="15">
        <f t="shared" si="2"/>
        <v>0.90740294035852409</v>
      </c>
      <c r="G14" s="34">
        <f t="shared" si="0"/>
        <v>590.61371061607633</v>
      </c>
      <c r="H14" s="34">
        <f t="shared" si="3"/>
        <v>249169293.46213153</v>
      </c>
      <c r="I14" s="38">
        <f>'jan-sep'!H14</f>
        <v>201732020.56963313</v>
      </c>
      <c r="J14" s="38">
        <f t="shared" si="4"/>
        <v>47437272.892498404</v>
      </c>
    </row>
    <row r="15" spans="1:10" x14ac:dyDescent="0.2">
      <c r="A15" s="11">
        <v>42</v>
      </c>
      <c r="B15" s="16" t="s">
        <v>48</v>
      </c>
      <c r="C15" s="44">
        <v>1929441087</v>
      </c>
      <c r="D15" s="36">
        <v>308843</v>
      </c>
      <c r="E15" s="34">
        <f t="shared" si="1"/>
        <v>6247.3201173411735</v>
      </c>
      <c r="F15" s="15">
        <f t="shared" si="2"/>
        <v>0.8570289348493686</v>
      </c>
      <c r="G15" s="34">
        <f t="shared" si="0"/>
        <v>911.91525547669403</v>
      </c>
      <c r="H15" s="34">
        <f t="shared" si="3"/>
        <v>281638643.24718863</v>
      </c>
      <c r="I15" s="38">
        <f>'jan-sep'!H15</f>
        <v>222428139.67522034</v>
      </c>
      <c r="J15" s="38">
        <f t="shared" si="4"/>
        <v>59210503.571968287</v>
      </c>
    </row>
    <row r="16" spans="1:10" x14ac:dyDescent="0.2">
      <c r="A16" s="11">
        <v>46</v>
      </c>
      <c r="B16" s="16" t="s">
        <v>49</v>
      </c>
      <c r="C16" s="44">
        <v>4566922567</v>
      </c>
      <c r="D16" s="36">
        <v>638821</v>
      </c>
      <c r="E16" s="34">
        <f t="shared" si="1"/>
        <v>7148.9862841077547</v>
      </c>
      <c r="F16" s="15">
        <f t="shared" si="2"/>
        <v>0.98072261149460449</v>
      </c>
      <c r="G16" s="34">
        <f t="shared" si="0"/>
        <v>122.95735955593545</v>
      </c>
      <c r="H16" s="34">
        <f t="shared" si="3"/>
        <v>78547743.38888225</v>
      </c>
      <c r="I16" s="38">
        <f>'jan-sep'!H16</f>
        <v>60721095.563629873</v>
      </c>
      <c r="J16" s="38">
        <f t="shared" si="4"/>
        <v>17826647.825252376</v>
      </c>
    </row>
    <row r="17" spans="1:10" x14ac:dyDescent="0.2">
      <c r="A17" s="11">
        <v>50</v>
      </c>
      <c r="B17" s="16" t="s">
        <v>50</v>
      </c>
      <c r="C17" s="44">
        <v>3116734034</v>
      </c>
      <c r="D17" s="36">
        <v>471124</v>
      </c>
      <c r="E17" s="34">
        <f t="shared" si="1"/>
        <v>6615.5280435723926</v>
      </c>
      <c r="F17" s="15">
        <f t="shared" si="2"/>
        <v>0.90754096895261527</v>
      </c>
      <c r="G17" s="34">
        <f t="shared" si="0"/>
        <v>589.73332002437735</v>
      </c>
      <c r="H17" s="34">
        <f t="shared" si="3"/>
        <v>277837520.66316473</v>
      </c>
      <c r="I17" s="38">
        <f>'jan-sep'!H17</f>
        <v>230195726.91726047</v>
      </c>
      <c r="J17" s="38">
        <f t="shared" si="4"/>
        <v>47641793.745904267</v>
      </c>
    </row>
    <row r="18" spans="1:10" x14ac:dyDescent="0.2">
      <c r="A18" s="11">
        <v>54</v>
      </c>
      <c r="B18" s="16" t="s">
        <v>51</v>
      </c>
      <c r="C18" s="44">
        <v>1597653878</v>
      </c>
      <c r="D18" s="36">
        <v>242168</v>
      </c>
      <c r="E18" s="34">
        <f t="shared" si="1"/>
        <v>6597.2955881867138</v>
      </c>
      <c r="F18" s="15">
        <f t="shared" si="2"/>
        <v>0.90503977779778655</v>
      </c>
      <c r="G18" s="34">
        <f t="shared" si="0"/>
        <v>605.6867184868463</v>
      </c>
      <c r="H18" s="34">
        <f t="shared" si="3"/>
        <v>146677941.2425226</v>
      </c>
      <c r="I18" s="38">
        <f>'jan-sep'!H18</f>
        <v>119251624.21523121</v>
      </c>
      <c r="J18" s="38">
        <f t="shared" si="4"/>
        <v>27426317.027291387</v>
      </c>
    </row>
    <row r="19" spans="1:10" x14ac:dyDescent="0.2">
      <c r="A19" s="11"/>
      <c r="B19" s="16"/>
      <c r="C19" s="13"/>
      <c r="D19" s="36"/>
      <c r="E19" s="34"/>
      <c r="F19" s="15"/>
      <c r="G19" s="34"/>
      <c r="H19" s="34"/>
      <c r="I19" s="38"/>
      <c r="J19" s="38"/>
    </row>
    <row r="20" spans="1:10" ht="13.5" thickBot="1" x14ac:dyDescent="0.25">
      <c r="A20" s="20"/>
      <c r="B20" s="20" t="s">
        <v>7</v>
      </c>
      <c r="C20" s="31">
        <f>IF(ISNUMBER(C18),SUM(C8:C18),"")</f>
        <v>39300432744</v>
      </c>
      <c r="D20" s="35">
        <f>IF(ISNUMBER(D18),SUM(D8:D18),"")</f>
        <v>5391369</v>
      </c>
      <c r="E20" s="35">
        <f>IF(ISNUMBER(C20),C20/D20,"")</f>
        <v>7289.5089807431095</v>
      </c>
      <c r="F20" s="22">
        <f>IF(ISNUMBER(E20),E20/E$20,"")</f>
        <v>1</v>
      </c>
      <c r="G20" s="35"/>
      <c r="H20" s="35">
        <f>IF(ISNUMBER(H18),SUM(H8:H18),"")</f>
        <v>-2.2649765014648438E-6</v>
      </c>
      <c r="I20" s="21">
        <f>'jan-sep'!H20</f>
        <v>-2.0563602447509766E-6</v>
      </c>
      <c r="J20" s="21">
        <f>IF(ISNUMBER(C20),H20-I20,"")</f>
        <v>-2.0861625671386719E-7</v>
      </c>
    </row>
    <row r="21" spans="1:10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0" x14ac:dyDescent="0.2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workbookViewId="0">
      <selection activeCell="D8" sqref="D8:D18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22" width="11.42578125" style="3" customWidth="1"/>
    <col min="223" max="223" width="3.42578125" style="3" customWidth="1"/>
    <col min="224" max="16384" width="20.140625" style="3"/>
  </cols>
  <sheetData>
    <row r="1" spans="1:10" ht="26.25" customHeight="1" x14ac:dyDescent="0.25">
      <c r="A1" s="1"/>
      <c r="B1" s="2"/>
      <c r="C1" s="46" t="s">
        <v>62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29</v>
      </c>
      <c r="D2" s="4" t="s">
        <v>3</v>
      </c>
      <c r="E2" s="52" t="s">
        <v>71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30</v>
      </c>
      <c r="H5" s="7" t="s">
        <v>30</v>
      </c>
      <c r="I5" s="29" t="s">
        <v>27</v>
      </c>
      <c r="J5" s="30" t="s">
        <v>31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41</v>
      </c>
      <c r="C8" s="44">
        <v>5115402492</v>
      </c>
      <c r="D8" s="36">
        <v>697010</v>
      </c>
      <c r="E8" s="34">
        <f>IF(ISNUMBER(C8),C8/D8,"")</f>
        <v>7339.0661425230628</v>
      </c>
      <c r="F8" s="15">
        <f t="shared" ref="F8:F18" si="0">IF(ISNUMBER(C8),E8/E$20,"")</f>
        <v>1.2782703945966769</v>
      </c>
      <c r="G8" s="34">
        <f t="shared" ref="G8:G18" si="1">IF(ISNUMBER(C8),($E$20-E8)*0.875,"")</f>
        <v>-1397.9547950677966</v>
      </c>
      <c r="H8" s="34">
        <f>IF(ISNUMBER(C8),G8*D8,"")</f>
        <v>-974388471.71020484</v>
      </c>
      <c r="I8" s="38">
        <f>'jan-aug'!H8</f>
        <v>-727437148.0675528</v>
      </c>
      <c r="J8" s="38">
        <f>IF(ISNUMBER(C8),H8-I8,"")</f>
        <v>-246951323.64265203</v>
      </c>
    </row>
    <row r="9" spans="1:10" x14ac:dyDescent="0.2">
      <c r="A9" s="11">
        <v>11</v>
      </c>
      <c r="B9" s="12" t="s">
        <v>42</v>
      </c>
      <c r="C9" s="44">
        <v>2926842476</v>
      </c>
      <c r="D9" s="36">
        <v>482645</v>
      </c>
      <c r="E9" s="34">
        <f t="shared" ref="E9:E18" si="2">IF(ISNUMBER(C9),C9/D9,"")</f>
        <v>6064.1723751411491</v>
      </c>
      <c r="F9" s="15">
        <f t="shared" si="0"/>
        <v>1.0562177618158162</v>
      </c>
      <c r="G9" s="34">
        <f t="shared" si="1"/>
        <v>-282.42274860862221</v>
      </c>
      <c r="H9" s="34">
        <f t="shared" ref="H9:H18" si="3">IF(ISNUMBER(C9),G9*D9,"")</f>
        <v>-136309927.50220847</v>
      </c>
      <c r="I9" s="38">
        <f>'jan-aug'!H9</f>
        <v>-108884421.83882454</v>
      </c>
      <c r="J9" s="38">
        <f>IF(ISNUMBER(C9),H9-I9,"")</f>
        <v>-27425505.663383931</v>
      </c>
    </row>
    <row r="10" spans="1:10" x14ac:dyDescent="0.2">
      <c r="A10" s="11">
        <v>15</v>
      </c>
      <c r="B10" s="16" t="s">
        <v>43</v>
      </c>
      <c r="C10" s="44">
        <v>1402890218</v>
      </c>
      <c r="D10" s="36">
        <v>265544</v>
      </c>
      <c r="E10" s="34">
        <f t="shared" si="2"/>
        <v>5283.0800846564034</v>
      </c>
      <c r="F10" s="15">
        <f t="shared" si="0"/>
        <v>0.92017223081981026</v>
      </c>
      <c r="G10" s="34">
        <f t="shared" si="1"/>
        <v>401.03300556553029</v>
      </c>
      <c r="H10" s="34">
        <f t="shared" si="3"/>
        <v>106491908.42989318</v>
      </c>
      <c r="I10" s="38">
        <f>'jan-aug'!H10</f>
        <v>76673358.066168278</v>
      </c>
      <c r="J10" s="38">
        <f t="shared" ref="J10:J18" si="4">IF(ISNUMBER(C10),H10-I10,"")</f>
        <v>29818550.363724902</v>
      </c>
    </row>
    <row r="11" spans="1:10" x14ac:dyDescent="0.2">
      <c r="A11" s="11">
        <v>18</v>
      </c>
      <c r="B11" s="16" t="s">
        <v>44</v>
      </c>
      <c r="C11" s="44">
        <v>1250100137</v>
      </c>
      <c r="D11" s="36">
        <v>240345</v>
      </c>
      <c r="E11" s="34">
        <f t="shared" si="2"/>
        <v>5201.2737398323243</v>
      </c>
      <c r="F11" s="15">
        <f t="shared" si="0"/>
        <v>0.90592373834841833</v>
      </c>
      <c r="G11" s="34">
        <f t="shared" si="1"/>
        <v>472.61355728659953</v>
      </c>
      <c r="H11" s="34">
        <f t="shared" si="3"/>
        <v>113590305.42604776</v>
      </c>
      <c r="I11" s="38">
        <f>'jan-aug'!H11</f>
        <v>80411515.41606319</v>
      </c>
      <c r="J11" s="38">
        <f t="shared" si="4"/>
        <v>33178790.009984568</v>
      </c>
    </row>
    <row r="12" spans="1:10" x14ac:dyDescent="0.2">
      <c r="A12" s="11">
        <v>30</v>
      </c>
      <c r="B12" s="16" t="s">
        <v>45</v>
      </c>
      <c r="C12" s="44">
        <v>7477227894</v>
      </c>
      <c r="D12" s="36">
        <v>1252384</v>
      </c>
      <c r="E12" s="34">
        <f t="shared" si="2"/>
        <v>5970.395576756011</v>
      </c>
      <c r="F12" s="15">
        <f t="shared" si="0"/>
        <v>1.0398843342723258</v>
      </c>
      <c r="G12" s="34">
        <f t="shared" si="1"/>
        <v>-200.36805002162635</v>
      </c>
      <c r="H12" s="34">
        <f t="shared" si="3"/>
        <v>-250937739.9582845</v>
      </c>
      <c r="I12" s="38">
        <f>'jan-aug'!H12</f>
        <v>-185537732.20495605</v>
      </c>
      <c r="J12" s="38">
        <f t="shared" si="4"/>
        <v>-65400007.753328443</v>
      </c>
    </row>
    <row r="13" spans="1:10" x14ac:dyDescent="0.2">
      <c r="A13" s="11">
        <v>34</v>
      </c>
      <c r="B13" s="16" t="s">
        <v>46</v>
      </c>
      <c r="C13" s="44">
        <v>1776666719</v>
      </c>
      <c r="D13" s="36">
        <v>370603</v>
      </c>
      <c r="E13" s="34">
        <f t="shared" si="2"/>
        <v>4793.9890367859944</v>
      </c>
      <c r="F13" s="15">
        <f t="shared" si="0"/>
        <v>0.83498556066124452</v>
      </c>
      <c r="G13" s="34">
        <f t="shared" si="1"/>
        <v>828.98767245213821</v>
      </c>
      <c r="H13" s="34">
        <f t="shared" si="3"/>
        <v>307225318.37377977</v>
      </c>
      <c r="I13" s="38">
        <f>'jan-aug'!H13</f>
        <v>239922764.68704158</v>
      </c>
      <c r="J13" s="38">
        <f t="shared" si="4"/>
        <v>67302553.686738193</v>
      </c>
    </row>
    <row r="14" spans="1:10" x14ac:dyDescent="0.2">
      <c r="A14" s="11">
        <v>38</v>
      </c>
      <c r="B14" s="16" t="s">
        <v>47</v>
      </c>
      <c r="C14" s="44">
        <v>2191643919</v>
      </c>
      <c r="D14" s="36">
        <v>421882</v>
      </c>
      <c r="E14" s="34">
        <f t="shared" si="2"/>
        <v>5194.9216107821621</v>
      </c>
      <c r="F14" s="15">
        <f t="shared" si="0"/>
        <v>0.90481736618201514</v>
      </c>
      <c r="G14" s="34">
        <f t="shared" si="1"/>
        <v>478.17167020549141</v>
      </c>
      <c r="H14" s="34">
        <f t="shared" si="3"/>
        <v>201732020.56963313</v>
      </c>
      <c r="I14" s="38">
        <f>'jan-aug'!H14</f>
        <v>153574867.80024007</v>
      </c>
      <c r="J14" s="38">
        <f t="shared" si="4"/>
        <v>48157152.769393057</v>
      </c>
    </row>
    <row r="15" spans="1:10" x14ac:dyDescent="0.2">
      <c r="A15" s="11">
        <v>42</v>
      </c>
      <c r="B15" s="16" t="s">
        <v>48</v>
      </c>
      <c r="C15" s="44">
        <v>1518988699</v>
      </c>
      <c r="D15" s="36">
        <v>308843</v>
      </c>
      <c r="E15" s="34">
        <f t="shared" si="2"/>
        <v>4918.3199845876388</v>
      </c>
      <c r="F15" s="15">
        <f t="shared" si="0"/>
        <v>0.85664070950724602</v>
      </c>
      <c r="G15" s="34">
        <f t="shared" si="1"/>
        <v>720.1980931256993</v>
      </c>
      <c r="H15" s="34">
        <f t="shared" si="3"/>
        <v>222428139.67522034</v>
      </c>
      <c r="I15" s="38">
        <f>'jan-aug'!H15</f>
        <v>167056789.70388803</v>
      </c>
      <c r="J15" s="38">
        <f t="shared" si="4"/>
        <v>55371349.971332312</v>
      </c>
    </row>
    <row r="16" spans="1:10" x14ac:dyDescent="0.2">
      <c r="A16" s="11">
        <v>46</v>
      </c>
      <c r="B16" s="16" t="s">
        <v>49</v>
      </c>
      <c r="C16" s="44">
        <v>3598333600</v>
      </c>
      <c r="D16" s="36">
        <v>638821</v>
      </c>
      <c r="E16" s="34">
        <f t="shared" si="2"/>
        <v>5632.7728737784137</v>
      </c>
      <c r="F16" s="15">
        <f t="shared" si="0"/>
        <v>0.98107942675699422</v>
      </c>
      <c r="G16" s="34">
        <f t="shared" si="1"/>
        <v>95.051815083771316</v>
      </c>
      <c r="H16" s="34">
        <f t="shared" si="3"/>
        <v>60721095.563629873</v>
      </c>
      <c r="I16" s="38">
        <f>'jan-aug'!H16</f>
        <v>34125482.612098329</v>
      </c>
      <c r="J16" s="38">
        <f t="shared" si="4"/>
        <v>26595612.951531544</v>
      </c>
    </row>
    <row r="17" spans="1:10" x14ac:dyDescent="0.2">
      <c r="A17" s="11">
        <v>50</v>
      </c>
      <c r="B17" s="16" t="s">
        <v>50</v>
      </c>
      <c r="C17" s="44">
        <v>2441832161</v>
      </c>
      <c r="D17" s="36">
        <v>471124</v>
      </c>
      <c r="E17" s="34">
        <f t="shared" si="2"/>
        <v>5182.9925051578775</v>
      </c>
      <c r="F17" s="15">
        <f t="shared" si="0"/>
        <v>0.9027396328222913</v>
      </c>
      <c r="G17" s="34">
        <f t="shared" si="1"/>
        <v>488.60963762674044</v>
      </c>
      <c r="H17" s="34">
        <f t="shared" si="3"/>
        <v>230195726.91726047</v>
      </c>
      <c r="I17" s="38">
        <f>'jan-aug'!H17</f>
        <v>180023993.38088211</v>
      </c>
      <c r="J17" s="38">
        <f t="shared" si="4"/>
        <v>50171733.536378354</v>
      </c>
    </row>
    <row r="18" spans="1:10" x14ac:dyDescent="0.2">
      <c r="A18" s="11">
        <v>54</v>
      </c>
      <c r="B18" s="16" t="s">
        <v>51</v>
      </c>
      <c r="C18" s="44">
        <v>1254096637</v>
      </c>
      <c r="D18" s="36">
        <v>242168</v>
      </c>
      <c r="E18" s="34">
        <f t="shared" si="2"/>
        <v>5178.6224315351328</v>
      </c>
      <c r="F18" s="15">
        <f t="shared" si="0"/>
        <v>0.90197848206745668</v>
      </c>
      <c r="G18" s="34">
        <f t="shared" si="1"/>
        <v>492.43345204664206</v>
      </c>
      <c r="H18" s="34">
        <f t="shared" si="3"/>
        <v>119251624.21523121</v>
      </c>
      <c r="I18" s="38">
        <f>'jan-aug'!H18</f>
        <v>90070530.444953933</v>
      </c>
      <c r="J18" s="38">
        <f t="shared" si="4"/>
        <v>29181093.770277277</v>
      </c>
    </row>
    <row r="19" spans="1:10" x14ac:dyDescent="0.2">
      <c r="A19" s="11"/>
      <c r="B19" s="16"/>
      <c r="C19" s="13"/>
      <c r="D19" s="36"/>
      <c r="E19" s="34"/>
      <c r="F19" s="15"/>
      <c r="G19" s="34"/>
      <c r="H19" s="34"/>
      <c r="I19" s="38"/>
      <c r="J19" s="38"/>
    </row>
    <row r="20" spans="1:10" ht="13.5" thickBot="1" x14ac:dyDescent="0.25">
      <c r="A20" s="20"/>
      <c r="B20" s="20" t="s">
        <v>7</v>
      </c>
      <c r="C20" s="31">
        <f>IF(ISNUMBER(C18),SUM(C8:C18),"")</f>
        <v>30954024952</v>
      </c>
      <c r="D20" s="35">
        <f>IF(ISNUMBER(D18),SUM(D8:D18),"")</f>
        <v>5391369</v>
      </c>
      <c r="E20" s="35">
        <f>IF(ISNUMBER(C20),C20/D20,"")</f>
        <v>5741.403519588438</v>
      </c>
      <c r="F20" s="22">
        <f>IF(ISNUMBER(E20),E20/E$20,"")</f>
        <v>1</v>
      </c>
      <c r="G20" s="35"/>
      <c r="H20" s="35">
        <f>IF(ISNUMBER(H18),SUM(H8:H18),"")</f>
        <v>-2.0563602447509766E-6</v>
      </c>
      <c r="I20" s="21">
        <f>'jan-apr'!H20</f>
        <v>9.1642141342163086E-7</v>
      </c>
      <c r="J20" s="21">
        <f>IF(ISNUMBER(C20),H20-I20,"")</f>
        <v>-2.9727816581726074E-6</v>
      </c>
    </row>
    <row r="21" spans="1:10" ht="13.5" thickTop="1" x14ac:dyDescent="0.2">
      <c r="A21" s="18"/>
      <c r="B21" s="18"/>
      <c r="C21" s="19"/>
      <c r="D21" s="10"/>
      <c r="E21" s="19"/>
      <c r="F21" s="19"/>
      <c r="G21" s="19"/>
      <c r="H21" s="19"/>
      <c r="I21" s="24"/>
      <c r="J21" s="24"/>
    </row>
    <row r="26" spans="1:10" x14ac:dyDescent="0.2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opLeftCell="A3" zoomScaleNormal="100" workbookViewId="0">
      <selection activeCell="K13" sqref="K13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6" t="s">
        <v>61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26</v>
      </c>
      <c r="D2" s="4" t="s">
        <v>3</v>
      </c>
      <c r="E2" s="52" t="s">
        <v>70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27</v>
      </c>
      <c r="H5" s="7" t="s">
        <v>27</v>
      </c>
      <c r="I5" s="29" t="s">
        <v>25</v>
      </c>
      <c r="J5" s="30" t="s">
        <v>28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41</v>
      </c>
      <c r="C8" s="45">
        <v>3909003944</v>
      </c>
      <c r="D8" s="36">
        <v>697010</v>
      </c>
      <c r="E8" s="34">
        <f>IF(ISNUMBER(C8),C8/D8,"")</f>
        <v>5608.2465732198962</v>
      </c>
      <c r="F8" s="15">
        <f t="shared" ref="F8:F18" si="0">IF(ISNUMBER(C8),E8/E$20,"")</f>
        <v>1.2701273686416479</v>
      </c>
      <c r="G8" s="34">
        <f t="shared" ref="G8:G18" si="1">IF(ISNUMBER(C8),($E$20-E8)*0.875,"")</f>
        <v>-1043.6538185500249</v>
      </c>
      <c r="H8" s="34">
        <f>IF(ISNUMBER(C8),G8*D8,"")</f>
        <v>-727437148.0675528</v>
      </c>
      <c r="I8" s="38">
        <f>'jan-jul'!H8</f>
        <v>-687327343.1591543</v>
      </c>
      <c r="J8" s="38">
        <f>IF(ISNUMBER(C8),H8-I8,"")</f>
        <v>-40109804.908398509</v>
      </c>
    </row>
    <row r="9" spans="1:10" x14ac:dyDescent="0.2">
      <c r="A9" s="11">
        <v>11</v>
      </c>
      <c r="B9" s="12" t="s">
        <v>42</v>
      </c>
      <c r="C9" s="45">
        <v>2255558024</v>
      </c>
      <c r="D9" s="36">
        <v>482645</v>
      </c>
      <c r="E9" s="34">
        <f t="shared" ref="E9:E18" si="2">IF(ISNUMBER(C9),C9/D9,"")</f>
        <v>4673.3272363745609</v>
      </c>
      <c r="F9" s="15">
        <f t="shared" si="0"/>
        <v>1.0583915575113265</v>
      </c>
      <c r="G9" s="34">
        <f t="shared" si="1"/>
        <v>-225.59939881035655</v>
      </c>
      <c r="H9" s="34">
        <f t="shared" ref="H9:H18" si="3">IF(ISNUMBER(C9),G9*D9,"")</f>
        <v>-108884421.83882454</v>
      </c>
      <c r="I9" s="38">
        <f>'jan-jul'!H9</f>
        <v>-110191832.85652852</v>
      </c>
      <c r="J9" s="38">
        <f t="shared" ref="J9:J19" si="4">IF(ISNUMBER(C9),H9-I9,"")</f>
        <v>1307411.0177039802</v>
      </c>
    </row>
    <row r="10" spans="1:10" x14ac:dyDescent="0.2">
      <c r="A10" s="11">
        <v>15</v>
      </c>
      <c r="B10" s="16" t="s">
        <v>43</v>
      </c>
      <c r="C10" s="45">
        <v>1084882665</v>
      </c>
      <c r="D10" s="36">
        <v>265544</v>
      </c>
      <c r="E10" s="34">
        <f t="shared" si="2"/>
        <v>4085.5099908113157</v>
      </c>
      <c r="F10" s="15">
        <f t="shared" si="0"/>
        <v>0.92526567554412653</v>
      </c>
      <c r="G10" s="34">
        <f t="shared" si="1"/>
        <v>288.74069105748305</v>
      </c>
      <c r="H10" s="34">
        <f t="shared" si="3"/>
        <v>76673358.066168278</v>
      </c>
      <c r="I10" s="38">
        <f>'jan-jul'!H10</f>
        <v>69796104.177454695</v>
      </c>
      <c r="J10" s="38">
        <f t="shared" si="4"/>
        <v>6877253.8887135834</v>
      </c>
    </row>
    <row r="11" spans="1:10" x14ac:dyDescent="0.2">
      <c r="A11" s="11">
        <v>18</v>
      </c>
      <c r="B11" s="16" t="s">
        <v>44</v>
      </c>
      <c r="C11" s="45">
        <v>969344317</v>
      </c>
      <c r="D11" s="36">
        <v>240345</v>
      </c>
      <c r="E11" s="34">
        <f t="shared" si="2"/>
        <v>4033.1370197008468</v>
      </c>
      <c r="F11" s="15">
        <f t="shared" si="0"/>
        <v>0.91340450947091423</v>
      </c>
      <c r="G11" s="34">
        <f t="shared" si="1"/>
        <v>334.56704077914327</v>
      </c>
      <c r="H11" s="34">
        <f t="shared" si="3"/>
        <v>80411515.41606319</v>
      </c>
      <c r="I11" s="38">
        <f>'jan-jul'!H11</f>
        <v>72689556.671000779</v>
      </c>
      <c r="J11" s="38">
        <f t="shared" si="4"/>
        <v>7721958.7450624108</v>
      </c>
    </row>
    <row r="12" spans="1:10" x14ac:dyDescent="0.2">
      <c r="A12" s="11">
        <v>30</v>
      </c>
      <c r="B12" s="16" t="s">
        <v>45</v>
      </c>
      <c r="C12" s="45">
        <v>5741943863</v>
      </c>
      <c r="D12" s="36">
        <v>1252384</v>
      </c>
      <c r="E12" s="34">
        <f t="shared" si="2"/>
        <v>4584.8109389771826</v>
      </c>
      <c r="F12" s="15">
        <f t="shared" si="0"/>
        <v>1.0383448333833099</v>
      </c>
      <c r="G12" s="34">
        <f t="shared" si="1"/>
        <v>-148.14763858765048</v>
      </c>
      <c r="H12" s="34">
        <f t="shared" si="3"/>
        <v>-185537732.20495605</v>
      </c>
      <c r="I12" s="38">
        <f>'jan-jul'!H12</f>
        <v>-166002413.69075423</v>
      </c>
      <c r="J12" s="38">
        <f t="shared" si="4"/>
        <v>-19535318.51420182</v>
      </c>
    </row>
    <row r="13" spans="1:10" x14ac:dyDescent="0.2">
      <c r="A13" s="11">
        <v>34</v>
      </c>
      <c r="B13" s="16" t="s">
        <v>46</v>
      </c>
      <c r="C13" s="45">
        <v>1362199861</v>
      </c>
      <c r="D13" s="36">
        <v>370603</v>
      </c>
      <c r="E13" s="34">
        <f t="shared" si="2"/>
        <v>3675.630960893463</v>
      </c>
      <c r="F13" s="15">
        <f t="shared" si="0"/>
        <v>0.83243834227085722</v>
      </c>
      <c r="G13" s="34">
        <f t="shared" si="1"/>
        <v>647.38484223560408</v>
      </c>
      <c r="H13" s="34">
        <f t="shared" si="3"/>
        <v>239922764.68704158</v>
      </c>
      <c r="I13" s="38">
        <f>'jan-jul'!H13</f>
        <v>230940413.41173163</v>
      </c>
      <c r="J13" s="38">
        <f t="shared" si="4"/>
        <v>8982351.2753099501</v>
      </c>
    </row>
    <row r="14" spans="1:10" x14ac:dyDescent="0.2">
      <c r="A14" s="11">
        <v>38</v>
      </c>
      <c r="B14" s="16" t="s">
        <v>47</v>
      </c>
      <c r="C14" s="45">
        <v>1687305563</v>
      </c>
      <c r="D14" s="36">
        <v>421882</v>
      </c>
      <c r="E14" s="34">
        <f t="shared" si="2"/>
        <v>3999.4727506743593</v>
      </c>
      <c r="F14" s="15">
        <f t="shared" si="0"/>
        <v>0.90578039578803304</v>
      </c>
      <c r="G14" s="34">
        <f t="shared" si="1"/>
        <v>364.02327617731987</v>
      </c>
      <c r="H14" s="34">
        <f t="shared" si="3"/>
        <v>153574867.80024007</v>
      </c>
      <c r="I14" s="38">
        <f>'jan-jul'!H14</f>
        <v>149907924.23331994</v>
      </c>
      <c r="J14" s="38">
        <f t="shared" si="4"/>
        <v>3666943.5669201314</v>
      </c>
    </row>
    <row r="15" spans="1:10" x14ac:dyDescent="0.2">
      <c r="A15" s="11">
        <v>42</v>
      </c>
      <c r="B15" s="16" t="s">
        <v>48</v>
      </c>
      <c r="C15" s="45">
        <v>1172774021</v>
      </c>
      <c r="D15" s="36">
        <v>308843</v>
      </c>
      <c r="E15" s="34">
        <f t="shared" si="2"/>
        <v>3797.3145611200512</v>
      </c>
      <c r="F15" s="15">
        <f t="shared" si="0"/>
        <v>0.85999662968650914</v>
      </c>
      <c r="G15" s="34">
        <f t="shared" si="1"/>
        <v>540.91169203733944</v>
      </c>
      <c r="H15" s="34">
        <f t="shared" si="3"/>
        <v>167056789.70388803</v>
      </c>
      <c r="I15" s="38">
        <f>'jan-jul'!H15</f>
        <v>161412645.62175113</v>
      </c>
      <c r="J15" s="38">
        <f t="shared" si="4"/>
        <v>5644144.0821368992</v>
      </c>
    </row>
    <row r="16" spans="1:10" x14ac:dyDescent="0.2">
      <c r="A16" s="11">
        <v>46</v>
      </c>
      <c r="B16" s="16" t="s">
        <v>49</v>
      </c>
      <c r="C16" s="45">
        <v>2781713160</v>
      </c>
      <c r="D16" s="36">
        <v>638821</v>
      </c>
      <c r="E16" s="34">
        <f t="shared" si="2"/>
        <v>4354.4485231387198</v>
      </c>
      <c r="F16" s="15">
        <f t="shared" si="0"/>
        <v>0.98617351651218788</v>
      </c>
      <c r="G16" s="34">
        <f t="shared" si="1"/>
        <v>53.419475271004444</v>
      </c>
      <c r="H16" s="34">
        <f t="shared" si="3"/>
        <v>34125482.612098329</v>
      </c>
      <c r="I16" s="38">
        <f>'jan-jul'!H16</f>
        <v>24680351.046094868</v>
      </c>
      <c r="J16" s="38">
        <f t="shared" si="4"/>
        <v>9445131.5660034604</v>
      </c>
    </row>
    <row r="17" spans="1:10" x14ac:dyDescent="0.2">
      <c r="A17" s="11">
        <v>50</v>
      </c>
      <c r="B17" s="16" t="s">
        <v>50</v>
      </c>
      <c r="C17" s="45">
        <v>1874506010</v>
      </c>
      <c r="D17" s="36">
        <v>471124</v>
      </c>
      <c r="E17" s="34">
        <f t="shared" si="2"/>
        <v>3978.7954126726722</v>
      </c>
      <c r="F17" s="15">
        <f t="shared" si="0"/>
        <v>0.9010974966744304</v>
      </c>
      <c r="G17" s="34">
        <f t="shared" si="1"/>
        <v>382.11594692879606</v>
      </c>
      <c r="H17" s="34">
        <f t="shared" si="3"/>
        <v>180023993.38088211</v>
      </c>
      <c r="I17" s="38">
        <f>'jan-jul'!H17</f>
        <v>171605349.62340215</v>
      </c>
      <c r="J17" s="38">
        <f t="shared" si="4"/>
        <v>8418643.7574799657</v>
      </c>
    </row>
    <row r="18" spans="1:10" x14ac:dyDescent="0.2">
      <c r="A18" s="11">
        <v>54</v>
      </c>
      <c r="B18" s="16" t="s">
        <v>51</v>
      </c>
      <c r="C18" s="45">
        <v>966354898</v>
      </c>
      <c r="D18" s="36">
        <v>242168</v>
      </c>
      <c r="E18" s="34">
        <f t="shared" si="2"/>
        <v>3990.4318407056257</v>
      </c>
      <c r="F18" s="15">
        <f t="shared" si="0"/>
        <v>0.90373285614461818</v>
      </c>
      <c r="G18" s="34">
        <f t="shared" si="1"/>
        <v>371.93407239996174</v>
      </c>
      <c r="H18" s="34">
        <f t="shared" si="3"/>
        <v>90070530.444953933</v>
      </c>
      <c r="I18" s="38">
        <f>'jan-jul'!H18</f>
        <v>82489244.921680942</v>
      </c>
      <c r="J18" s="38">
        <f t="shared" si="4"/>
        <v>7581285.5232729912</v>
      </c>
    </row>
    <row r="19" spans="1:10" x14ac:dyDescent="0.2">
      <c r="A19" s="17"/>
      <c r="B19" s="18"/>
      <c r="C19" s="13"/>
      <c r="D19" s="34"/>
      <c r="E19" s="34"/>
      <c r="F19" s="37"/>
      <c r="G19" s="34"/>
      <c r="H19" s="34"/>
      <c r="I19" s="38"/>
      <c r="J19" s="38" t="str">
        <f t="shared" si="4"/>
        <v/>
      </c>
    </row>
    <row r="20" spans="1:10" ht="13.5" thickBot="1" x14ac:dyDescent="0.25">
      <c r="A20" s="20"/>
      <c r="B20" s="20" t="s">
        <v>7</v>
      </c>
      <c r="C20" s="31">
        <f>IF(ISNUMBER(C18),SUM(C8:C18),"")</f>
        <v>23805586326</v>
      </c>
      <c r="D20" s="35">
        <f>IF(ISNUMBER(D18),SUM(D8:D18),"")</f>
        <v>5391369</v>
      </c>
      <c r="E20" s="35">
        <f>IF(ISNUMBER(C20),C20/D20,"")</f>
        <v>4415.4993520198677</v>
      </c>
      <c r="F20" s="22">
        <f>IF(ISNUMBER(E20),E20/E$20,"")</f>
        <v>1</v>
      </c>
      <c r="G20" s="35"/>
      <c r="H20" s="35">
        <f>IF(ISNUMBER(H18),SUM(H8:H18),"")</f>
        <v>2.2500753402709961E-6</v>
      </c>
      <c r="I20" s="21">
        <f>'jan-apr'!H20</f>
        <v>9.1642141342163086E-7</v>
      </c>
      <c r="J20" s="21">
        <f>IF(ISNUMBER(C20),H20-I20,"")</f>
        <v>1.3336539268493652E-6</v>
      </c>
    </row>
    <row r="21" spans="1:10" ht="13.5" thickTop="1" x14ac:dyDescent="0.2"/>
    <row r="25" spans="1:10" x14ac:dyDescent="0.2">
      <c r="F25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topLeftCell="A3" workbookViewId="0">
      <selection activeCell="D8" sqref="D8:D18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9" width="11.42578125" style="3" customWidth="1"/>
    <col min="10" max="10" width="13.42578125" style="3" customWidth="1"/>
    <col min="11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6" t="s">
        <v>60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24</v>
      </c>
      <c r="D2" s="4" t="s">
        <v>3</v>
      </c>
      <c r="E2" s="52" t="s">
        <v>69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25</v>
      </c>
      <c r="H5" s="7" t="s">
        <v>25</v>
      </c>
      <c r="I5" s="29" t="s">
        <v>16</v>
      </c>
      <c r="J5" s="30" t="s">
        <v>35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ht="15" x14ac:dyDescent="0.25">
      <c r="A8" s="11">
        <v>3</v>
      </c>
      <c r="B8" s="12" t="s">
        <v>41</v>
      </c>
      <c r="C8">
        <v>3786287136</v>
      </c>
      <c r="D8" s="36">
        <v>697010</v>
      </c>
      <c r="E8" s="34">
        <f>IF(ISNUMBER(C8),C8/D8,"")</f>
        <v>5432.184812269551</v>
      </c>
      <c r="F8" s="15">
        <f t="shared" ref="F8:F18" si="0">IF(ISNUMBER(C8),E8/E$20,"")</f>
        <v>1.2617717847364993</v>
      </c>
      <c r="G8" s="34">
        <f t="shared" ref="G8:G18" si="1">IF(ISNUMBER(C8),($E$20-E8)*0.875,"")</f>
        <v>-986.10829566168968</v>
      </c>
      <c r="H8" s="34">
        <f>IF(ISNUMBER(C8),G8*D8,"")</f>
        <v>-687327343.1591543</v>
      </c>
      <c r="I8" s="38">
        <f>'jan-mai'!H8</f>
        <v>-524023442.21926117</v>
      </c>
      <c r="J8" s="38">
        <f>IF(ISNUMBER(C8),H8-I8,"")</f>
        <v>-163303900.93989313</v>
      </c>
    </row>
    <row r="9" spans="1:10" ht="15" x14ac:dyDescent="0.25">
      <c r="A9" s="11">
        <v>11</v>
      </c>
      <c r="B9" s="12" t="s">
        <v>42</v>
      </c>
      <c r="C9">
        <v>2203818661</v>
      </c>
      <c r="D9" s="36">
        <v>482645</v>
      </c>
      <c r="E9" s="34">
        <f t="shared" ref="E9:E18" si="2">IF(ISNUMBER(C9),C9/D9,"")</f>
        <v>4566.1276113913955</v>
      </c>
      <c r="F9" s="15">
        <f t="shared" si="0"/>
        <v>1.0606065855025335</v>
      </c>
      <c r="G9" s="34">
        <f t="shared" si="1"/>
        <v>-228.30824489330359</v>
      </c>
      <c r="H9" s="34">
        <f t="shared" ref="H9:H18" si="3">IF(ISNUMBER(C9),G9*D9,"")</f>
        <v>-110191832.85652852</v>
      </c>
      <c r="I9" s="38">
        <f>'jan-mai'!H9</f>
        <v>-86114175.20643118</v>
      </c>
      <c r="J9" s="38">
        <f t="shared" ref="J9:J18" si="4">IF(ISNUMBER(C9),H9-I9,"")</f>
        <v>-24077657.65009734</v>
      </c>
    </row>
    <row r="10" spans="1:10" ht="15" x14ac:dyDescent="0.25">
      <c r="A10" s="11">
        <v>15</v>
      </c>
      <c r="B10" s="16" t="s">
        <v>43</v>
      </c>
      <c r="C10">
        <v>1063454089</v>
      </c>
      <c r="D10" s="36">
        <v>265544</v>
      </c>
      <c r="E10" s="34">
        <f t="shared" si="2"/>
        <v>4004.8130968878982</v>
      </c>
      <c r="F10" s="15">
        <f t="shared" si="0"/>
        <v>0.9302261140642516</v>
      </c>
      <c r="G10" s="34">
        <f t="shared" si="1"/>
        <v>262.84195529725656</v>
      </c>
      <c r="H10" s="34">
        <f t="shared" si="3"/>
        <v>69796104.177454695</v>
      </c>
      <c r="I10" s="38">
        <f>'jan-mai'!H10</f>
        <v>56727068.740384318</v>
      </c>
      <c r="J10" s="38">
        <f t="shared" si="4"/>
        <v>13069035.437070377</v>
      </c>
    </row>
    <row r="11" spans="1:10" ht="15" x14ac:dyDescent="0.25">
      <c r="A11" s="11">
        <v>18</v>
      </c>
      <c r="B11" s="16" t="s">
        <v>44</v>
      </c>
      <c r="C11">
        <v>951660453</v>
      </c>
      <c r="D11" s="36">
        <v>240345</v>
      </c>
      <c r="E11" s="34">
        <f t="shared" si="2"/>
        <v>3959.5600199712912</v>
      </c>
      <c r="F11" s="15">
        <f t="shared" si="0"/>
        <v>0.91971486350868925</v>
      </c>
      <c r="G11" s="34">
        <f t="shared" si="1"/>
        <v>302.43839759928761</v>
      </c>
      <c r="H11" s="34">
        <f t="shared" si="3"/>
        <v>72689556.671000779</v>
      </c>
      <c r="I11" s="38">
        <f>'jan-mai'!H11</f>
        <v>51926512.913358241</v>
      </c>
      <c r="J11" s="38">
        <f t="shared" si="4"/>
        <v>20763043.757642537</v>
      </c>
    </row>
    <row r="12" spans="1:10" ht="15" x14ac:dyDescent="0.25">
      <c r="A12" s="11">
        <v>30</v>
      </c>
      <c r="B12" s="16" t="s">
        <v>45</v>
      </c>
      <c r="C12">
        <v>5581485529</v>
      </c>
      <c r="D12" s="36">
        <v>1252384</v>
      </c>
      <c r="E12" s="34">
        <f t="shared" si="2"/>
        <v>4456.6886266512511</v>
      </c>
      <c r="F12" s="15">
        <f t="shared" si="0"/>
        <v>1.0351864225538379</v>
      </c>
      <c r="G12" s="34">
        <f t="shared" si="1"/>
        <v>-132.54913324567724</v>
      </c>
      <c r="H12" s="34">
        <f t="shared" si="3"/>
        <v>-166002413.69075423</v>
      </c>
      <c r="I12" s="38">
        <f>'jan-mai'!H12</f>
        <v>-121564240.3460499</v>
      </c>
      <c r="J12" s="38">
        <f t="shared" si="4"/>
        <v>-44438173.34470433</v>
      </c>
    </row>
    <row r="13" spans="1:10" ht="15" x14ac:dyDescent="0.25">
      <c r="A13" s="11">
        <v>34</v>
      </c>
      <c r="B13" s="16" t="s">
        <v>46</v>
      </c>
      <c r="C13">
        <v>1331589581</v>
      </c>
      <c r="D13" s="36">
        <v>370603</v>
      </c>
      <c r="E13" s="34">
        <f t="shared" si="2"/>
        <v>3593.0350833641392</v>
      </c>
      <c r="F13" s="15">
        <f t="shared" si="0"/>
        <v>0.83457953777958926</v>
      </c>
      <c r="G13" s="34">
        <f t="shared" si="1"/>
        <v>623.14771713054574</v>
      </c>
      <c r="H13" s="34">
        <f t="shared" si="3"/>
        <v>230940413.41173163</v>
      </c>
      <c r="I13" s="38">
        <f>'jan-mai'!H13</f>
        <v>180310272.49756363</v>
      </c>
      <c r="J13" s="38">
        <f t="shared" si="4"/>
        <v>50630140.914168</v>
      </c>
    </row>
    <row r="14" spans="1:10" ht="15" x14ac:dyDescent="0.25">
      <c r="A14" s="11">
        <v>38</v>
      </c>
      <c r="B14" s="16" t="s">
        <v>47</v>
      </c>
      <c r="C14">
        <v>1644964691</v>
      </c>
      <c r="D14" s="36">
        <v>421882</v>
      </c>
      <c r="E14" s="34">
        <f t="shared" si="2"/>
        <v>3899.1108674937541</v>
      </c>
      <c r="F14" s="15">
        <f t="shared" si="0"/>
        <v>0.90567391356988847</v>
      </c>
      <c r="G14" s="34">
        <f t="shared" si="1"/>
        <v>355.33140601713262</v>
      </c>
      <c r="H14" s="34">
        <f t="shared" si="3"/>
        <v>149907924.23331994</v>
      </c>
      <c r="I14" s="38">
        <f>'jan-mai'!H14</f>
        <v>119075538.75867307</v>
      </c>
      <c r="J14" s="38">
        <f t="shared" si="4"/>
        <v>30832385.474646866</v>
      </c>
    </row>
    <row r="15" spans="1:10" ht="15" x14ac:dyDescent="0.25">
      <c r="A15" s="11">
        <v>42</v>
      </c>
      <c r="B15" s="16" t="s">
        <v>48</v>
      </c>
      <c r="C15">
        <v>1145160494</v>
      </c>
      <c r="D15" s="36">
        <v>308843</v>
      </c>
      <c r="E15" s="34">
        <f t="shared" si="2"/>
        <v>3707.9049678963097</v>
      </c>
      <c r="F15" s="15">
        <f t="shared" si="0"/>
        <v>0.86126117403232882</v>
      </c>
      <c r="G15" s="34">
        <f t="shared" si="1"/>
        <v>522.63656816489652</v>
      </c>
      <c r="H15" s="34">
        <f t="shared" si="3"/>
        <v>161412645.62175113</v>
      </c>
      <c r="I15" s="38">
        <f>'jan-mai'!H15</f>
        <v>124547225.37145214</v>
      </c>
      <c r="J15" s="38">
        <f t="shared" si="4"/>
        <v>36865420.250298992</v>
      </c>
    </row>
    <row r="16" spans="1:10" ht="15" x14ac:dyDescent="0.25">
      <c r="A16" s="11">
        <v>46</v>
      </c>
      <c r="B16" s="16" t="s">
        <v>49</v>
      </c>
      <c r="C16">
        <v>2722048547</v>
      </c>
      <c r="D16" s="36">
        <v>638821</v>
      </c>
      <c r="E16" s="34">
        <f t="shared" si="2"/>
        <v>4261.0505086714429</v>
      </c>
      <c r="F16" s="15">
        <f t="shared" si="0"/>
        <v>0.98974418046952639</v>
      </c>
      <c r="G16" s="34">
        <f t="shared" si="1"/>
        <v>38.634219986654898</v>
      </c>
      <c r="H16" s="34">
        <f t="shared" si="3"/>
        <v>24680351.046094868</v>
      </c>
      <c r="I16" s="38">
        <f>'jan-mai'!H16</f>
        <v>10540411.349067209</v>
      </c>
      <c r="J16" s="38">
        <f t="shared" si="4"/>
        <v>14139939.697027659</v>
      </c>
    </row>
    <row r="17" spans="1:10" ht="15" x14ac:dyDescent="0.25">
      <c r="A17" s="11">
        <v>50</v>
      </c>
      <c r="B17" s="16" t="s">
        <v>50</v>
      </c>
      <c r="C17">
        <v>1832164484</v>
      </c>
      <c r="D17" s="36">
        <v>471124</v>
      </c>
      <c r="E17" s="34">
        <f t="shared" si="2"/>
        <v>3888.9219908134587</v>
      </c>
      <c r="F17" s="15">
        <f t="shared" si="0"/>
        <v>0.90330727149903722</v>
      </c>
      <c r="G17" s="34">
        <f t="shared" si="1"/>
        <v>364.24667311239108</v>
      </c>
      <c r="H17" s="34">
        <f t="shared" si="3"/>
        <v>171605349.62340215</v>
      </c>
      <c r="I17" s="38">
        <f>'jan-mai'!H17</f>
        <v>125797062.72145608</v>
      </c>
      <c r="J17" s="38">
        <f t="shared" si="4"/>
        <v>45808286.901946068</v>
      </c>
    </row>
    <row r="18" spans="1:10" ht="15" x14ac:dyDescent="0.25">
      <c r="A18" s="11">
        <v>54</v>
      </c>
      <c r="B18" s="16" t="s">
        <v>51</v>
      </c>
      <c r="C18">
        <v>948309196</v>
      </c>
      <c r="D18" s="36">
        <v>242168</v>
      </c>
      <c r="E18" s="34">
        <f t="shared" si="2"/>
        <v>3915.9145551848305</v>
      </c>
      <c r="F18" s="15">
        <f t="shared" si="0"/>
        <v>0.90957702433302656</v>
      </c>
      <c r="G18" s="34">
        <f t="shared" si="1"/>
        <v>340.62817928744073</v>
      </c>
      <c r="H18" s="34">
        <f t="shared" si="3"/>
        <v>82489244.921680942</v>
      </c>
      <c r="I18" s="38">
        <f>'jan-mai'!H18</f>
        <v>62777765.41978877</v>
      </c>
      <c r="J18" s="38">
        <f t="shared" si="4"/>
        <v>19711479.501892172</v>
      </c>
    </row>
    <row r="19" spans="1:10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0" ht="13.5" thickBot="1" x14ac:dyDescent="0.25">
      <c r="A20" s="20"/>
      <c r="B20" s="20" t="s">
        <v>7</v>
      </c>
      <c r="C20" s="31">
        <f>IF(ISNUMBER(C18),SUM(C8:C18),"")</f>
        <v>23210942861</v>
      </c>
      <c r="D20" s="35">
        <f>IF(ISNUMBER(D18),SUM(D8:D18),"")</f>
        <v>5391369</v>
      </c>
      <c r="E20" s="35">
        <f>IF(ISNUMBER(C20),C20/D20,"")</f>
        <v>4305.2039029419057</v>
      </c>
      <c r="F20" s="22">
        <f>IF(ISNUMBER(E20),E20/E$20,"")</f>
        <v>1</v>
      </c>
      <c r="G20" s="35"/>
      <c r="H20" s="35">
        <f>IF(ISNUMBER(H18),SUM(H8:H18),"")</f>
        <v>-8.1956386566162109E-7</v>
      </c>
      <c r="I20" s="21">
        <f>'jan-apr'!H20</f>
        <v>9.1642141342163086E-7</v>
      </c>
      <c r="J20" s="21">
        <f>IF(ISNUMBER(C20),H20-I20,"")</f>
        <v>-1.735985279083252E-6</v>
      </c>
    </row>
    <row r="21" spans="1:10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0" x14ac:dyDescent="0.2">
      <c r="F26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topLeftCell="A4" workbookViewId="0">
      <selection activeCell="C8" sqref="C8:C18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6" t="s">
        <v>59</v>
      </c>
      <c r="D1" s="47"/>
      <c r="E1" s="47"/>
      <c r="F1" s="47"/>
      <c r="G1" s="47"/>
      <c r="H1" s="48"/>
      <c r="I1" s="25"/>
      <c r="J1" s="26"/>
    </row>
    <row r="2" spans="1:13" x14ac:dyDescent="0.2">
      <c r="A2" s="49" t="s">
        <v>0</v>
      </c>
      <c r="B2" s="49" t="s">
        <v>1</v>
      </c>
      <c r="C2" s="4" t="s">
        <v>15</v>
      </c>
      <c r="D2" s="4" t="s">
        <v>3</v>
      </c>
      <c r="E2" s="52" t="s">
        <v>68</v>
      </c>
      <c r="F2" s="53"/>
      <c r="G2" s="32" t="s">
        <v>18</v>
      </c>
      <c r="H2" s="33"/>
      <c r="I2" s="27"/>
      <c r="J2" s="28"/>
    </row>
    <row r="3" spans="1:13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3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51"/>
      <c r="B5" s="51"/>
      <c r="C5" s="6"/>
      <c r="D5" s="6"/>
      <c r="E5" s="7"/>
      <c r="F5" s="7" t="s">
        <v>5</v>
      </c>
      <c r="G5" s="7" t="s">
        <v>16</v>
      </c>
      <c r="H5" s="7" t="s">
        <v>16</v>
      </c>
      <c r="I5" s="29" t="s">
        <v>14</v>
      </c>
      <c r="J5" s="30" t="s">
        <v>17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3</v>
      </c>
      <c r="B8" s="12" t="s">
        <v>41</v>
      </c>
      <c r="C8" s="45">
        <v>2905817823</v>
      </c>
      <c r="D8" s="36">
        <v>697010</v>
      </c>
      <c r="E8" s="34">
        <f>IF(ISNUMBER(C8),C8/D8,"")</f>
        <v>4168.9758009210773</v>
      </c>
      <c r="F8" s="15">
        <f t="shared" ref="F8:F18" si="0">IF(ISNUMBER(C8),E8/E$20,"")</f>
        <v>1.259601688982666</v>
      </c>
      <c r="G8" s="34">
        <f>IF(ISNUMBER(C8),($E$20-E8)*0.875,"")</f>
        <v>-751.81624685336101</v>
      </c>
      <c r="H8" s="34">
        <f>IF(ISNUMBER(C8),G8*D8,"")</f>
        <v>-524023442.21926117</v>
      </c>
      <c r="I8" s="38">
        <f>'jan-apr'!H8</f>
        <v>-299172923.85274571</v>
      </c>
      <c r="J8" s="38">
        <f>IF(ISNUMBER(C8),H8-I8,"")</f>
        <v>-224850518.36651546</v>
      </c>
      <c r="M8" s="24"/>
    </row>
    <row r="9" spans="1:13" x14ac:dyDescent="0.2">
      <c r="A9" s="11">
        <v>11</v>
      </c>
      <c r="B9" s="12" t="s">
        <v>42</v>
      </c>
      <c r="C9" s="45">
        <v>1695853980</v>
      </c>
      <c r="D9" s="36">
        <v>482645</v>
      </c>
      <c r="E9" s="34">
        <f t="shared" ref="E9:E18" si="1">IF(ISNUMBER(C9),C9/D9,"")</f>
        <v>3513.66735385221</v>
      </c>
      <c r="F9" s="15">
        <f t="shared" si="0"/>
        <v>1.0616087846942346</v>
      </c>
      <c r="G9" s="34">
        <f t="shared" ref="G9:G18" si="2">IF(ISNUMBER(C9),($E$20-E9)*0.875,"")</f>
        <v>-178.42135566810219</v>
      </c>
      <c r="H9" s="34">
        <f t="shared" ref="H9:H18" si="3">IF(ISNUMBER(C9),G9*D9,"")</f>
        <v>-86114175.20643118</v>
      </c>
      <c r="I9" s="38">
        <f>'jan-apr'!H9</f>
        <v>-52840059.93361593</v>
      </c>
      <c r="J9" s="38">
        <f t="shared" ref="J9:J18" si="4">IF(ISNUMBER(C9),H9-I9,"")</f>
        <v>-33274115.27281525</v>
      </c>
      <c r="M9" s="24"/>
    </row>
    <row r="10" spans="1:13" x14ac:dyDescent="0.2">
      <c r="A10" s="11">
        <v>15</v>
      </c>
      <c r="B10" s="16" t="s">
        <v>43</v>
      </c>
      <c r="C10" s="45">
        <v>814055239</v>
      </c>
      <c r="D10" s="36">
        <v>265544</v>
      </c>
      <c r="E10" s="34">
        <f t="shared" si="1"/>
        <v>3065.6133785737957</v>
      </c>
      <c r="F10" s="15">
        <f t="shared" si="0"/>
        <v>0.92623511716385498</v>
      </c>
      <c r="G10" s="34">
        <f t="shared" si="2"/>
        <v>213.62587270051034</v>
      </c>
      <c r="H10" s="34">
        <f t="shared" si="3"/>
        <v>56727068.740384318</v>
      </c>
      <c r="I10" s="38">
        <f>'jan-apr'!H10</f>
        <v>30048245.465123199</v>
      </c>
      <c r="J10" s="38">
        <f t="shared" si="4"/>
        <v>26678823.275261119</v>
      </c>
      <c r="M10" s="24"/>
    </row>
    <row r="11" spans="1:13" x14ac:dyDescent="0.2">
      <c r="A11" s="11">
        <v>18</v>
      </c>
      <c r="B11" s="16" t="s">
        <v>44</v>
      </c>
      <c r="C11" s="45">
        <v>736139016</v>
      </c>
      <c r="D11" s="36">
        <v>240345</v>
      </c>
      <c r="E11" s="34">
        <f t="shared" si="1"/>
        <v>3062.8430630967982</v>
      </c>
      <c r="F11" s="15">
        <f t="shared" si="0"/>
        <v>0.92539810245797205</v>
      </c>
      <c r="G11" s="34">
        <f t="shared" si="2"/>
        <v>216.0498987428831</v>
      </c>
      <c r="H11" s="34">
        <f t="shared" si="3"/>
        <v>51926512.913358241</v>
      </c>
      <c r="I11" s="38">
        <f>'jan-apr'!H11</f>
        <v>22914192.565060917</v>
      </c>
      <c r="J11" s="38">
        <f t="shared" si="4"/>
        <v>29012320.348297324</v>
      </c>
      <c r="M11" s="24"/>
    </row>
    <row r="12" spans="1:13" x14ac:dyDescent="0.2">
      <c r="A12" s="11">
        <v>30</v>
      </c>
      <c r="B12" s="16" t="s">
        <v>45</v>
      </c>
      <c r="C12" s="45">
        <v>4284017563</v>
      </c>
      <c r="D12" s="36">
        <v>1252384</v>
      </c>
      <c r="E12" s="34">
        <f t="shared" si="1"/>
        <v>3420.6901102217848</v>
      </c>
      <c r="F12" s="15">
        <f t="shared" si="0"/>
        <v>1.0335169226383403</v>
      </c>
      <c r="G12" s="34">
        <f t="shared" si="2"/>
        <v>-97.066267491480176</v>
      </c>
      <c r="H12" s="34">
        <f t="shared" si="3"/>
        <v>-121564240.3460499</v>
      </c>
      <c r="I12" s="38">
        <f>'jan-apr'!H12</f>
        <v>-58820884.786276869</v>
      </c>
      <c r="J12" s="38">
        <f t="shared" si="4"/>
        <v>-62743355.559773035</v>
      </c>
      <c r="M12" s="24"/>
    </row>
    <row r="13" spans="1:13" x14ac:dyDescent="0.2">
      <c r="A13" s="11">
        <v>34</v>
      </c>
      <c r="B13" s="16" t="s">
        <v>46</v>
      </c>
      <c r="C13" s="45">
        <v>1020537077</v>
      </c>
      <c r="D13" s="36">
        <v>370603</v>
      </c>
      <c r="E13" s="34">
        <f t="shared" si="1"/>
        <v>2753.7204960564268</v>
      </c>
      <c r="F13" s="15">
        <f t="shared" si="0"/>
        <v>0.83200074873366336</v>
      </c>
      <c r="G13" s="34">
        <f t="shared" si="2"/>
        <v>486.53214490320812</v>
      </c>
      <c r="H13" s="34">
        <f t="shared" si="3"/>
        <v>180310272.49756363</v>
      </c>
      <c r="I13" s="38">
        <f>'jan-apr'!H13</f>
        <v>107396428.59083825</v>
      </c>
      <c r="J13" s="38">
        <f t="shared" si="4"/>
        <v>72913843.906725377</v>
      </c>
      <c r="M13" s="24"/>
    </row>
    <row r="14" spans="1:13" x14ac:dyDescent="0.2">
      <c r="A14" s="11">
        <v>38</v>
      </c>
      <c r="B14" s="16" t="s">
        <v>47</v>
      </c>
      <c r="C14" s="45">
        <v>1260240671</v>
      </c>
      <c r="D14" s="36">
        <v>421882</v>
      </c>
      <c r="E14" s="34">
        <f t="shared" si="1"/>
        <v>2987.1875808875466</v>
      </c>
      <c r="F14" s="15">
        <f t="shared" si="0"/>
        <v>0.90253978479862818</v>
      </c>
      <c r="G14" s="34">
        <f t="shared" si="2"/>
        <v>282.2484456759783</v>
      </c>
      <c r="H14" s="34">
        <f t="shared" si="3"/>
        <v>119075538.75867307</v>
      </c>
      <c r="I14" s="38">
        <f>'jan-apr'!H14</f>
        <v>72527709.387751549</v>
      </c>
      <c r="J14" s="38">
        <f t="shared" si="4"/>
        <v>46547829.370921522</v>
      </c>
      <c r="M14" s="24"/>
    </row>
    <row r="15" spans="1:13" x14ac:dyDescent="0.2">
      <c r="A15" s="11">
        <v>42</v>
      </c>
      <c r="B15" s="16" t="s">
        <v>48</v>
      </c>
      <c r="C15" s="45">
        <v>879855667</v>
      </c>
      <c r="D15" s="36">
        <v>308843</v>
      </c>
      <c r="E15" s="34">
        <f t="shared" si="1"/>
        <v>2848.8768306226789</v>
      </c>
      <c r="F15" s="15">
        <f t="shared" si="0"/>
        <v>0.86075099470788308</v>
      </c>
      <c r="G15" s="34">
        <f t="shared" si="2"/>
        <v>403.27035215773753</v>
      </c>
      <c r="H15" s="34">
        <f t="shared" si="3"/>
        <v>124547225.37145214</v>
      </c>
      <c r="I15" s="38">
        <f>'jan-apr'!H15</f>
        <v>68517085.806730852</v>
      </c>
      <c r="J15" s="38">
        <f t="shared" si="4"/>
        <v>56030139.564721286</v>
      </c>
      <c r="M15" s="24"/>
    </row>
    <row r="16" spans="1:13" x14ac:dyDescent="0.2">
      <c r="A16" s="11">
        <v>46</v>
      </c>
      <c r="B16" s="16" t="s">
        <v>49</v>
      </c>
      <c r="C16" s="45">
        <v>2102296241</v>
      </c>
      <c r="D16" s="36">
        <v>638821</v>
      </c>
      <c r="E16" s="34">
        <f t="shared" si="1"/>
        <v>3290.900332017889</v>
      </c>
      <c r="F16" s="15">
        <f t="shared" si="0"/>
        <v>0.99430263317132228</v>
      </c>
      <c r="G16" s="34">
        <f t="shared" si="2"/>
        <v>16.499788436928668</v>
      </c>
      <c r="H16" s="34">
        <f t="shared" si="3"/>
        <v>10540411.349067209</v>
      </c>
      <c r="I16" s="38">
        <f>'jan-apr'!H16</f>
        <v>-5653744.526997678</v>
      </c>
      <c r="J16" s="38">
        <f t="shared" si="4"/>
        <v>16194155.876064887</v>
      </c>
      <c r="M16" s="24"/>
    </row>
    <row r="17" spans="1:13" x14ac:dyDescent="0.2">
      <c r="A17" s="11">
        <v>50</v>
      </c>
      <c r="B17" s="16" t="s">
        <v>50</v>
      </c>
      <c r="C17" s="45">
        <v>1415537995</v>
      </c>
      <c r="D17" s="36">
        <v>471124</v>
      </c>
      <c r="E17" s="34">
        <f t="shared" si="1"/>
        <v>3004.597505115426</v>
      </c>
      <c r="F17" s="15">
        <f t="shared" si="0"/>
        <v>0.90779996643788174</v>
      </c>
      <c r="G17" s="34">
        <f t="shared" si="2"/>
        <v>267.01476197658383</v>
      </c>
      <c r="H17" s="34">
        <f t="shared" si="3"/>
        <v>125797062.72145608</v>
      </c>
      <c r="I17" s="38">
        <f>'jan-apr'!H17</f>
        <v>80037248.837521046</v>
      </c>
      <c r="J17" s="38">
        <f t="shared" si="4"/>
        <v>45759813.883935034</v>
      </c>
      <c r="M17" s="24"/>
    </row>
    <row r="18" spans="1:13" x14ac:dyDescent="0.2">
      <c r="A18" s="11">
        <v>54</v>
      </c>
      <c r="B18" s="16" t="s">
        <v>51</v>
      </c>
      <c r="C18" s="45">
        <v>729771272</v>
      </c>
      <c r="D18" s="36">
        <v>242168</v>
      </c>
      <c r="E18" s="34">
        <f t="shared" si="1"/>
        <v>3013.4917577879819</v>
      </c>
      <c r="F18" s="15">
        <f t="shared" si="0"/>
        <v>0.91048724893208921</v>
      </c>
      <c r="G18" s="34">
        <f t="shared" si="2"/>
        <v>259.2322908880974</v>
      </c>
      <c r="H18" s="34">
        <f t="shared" si="3"/>
        <v>62777765.41978877</v>
      </c>
      <c r="I18" s="38">
        <f>'jan-apr'!H18</f>
        <v>35046702.446611308</v>
      </c>
      <c r="J18" s="38">
        <f t="shared" si="4"/>
        <v>27731062.973177463</v>
      </c>
      <c r="M18" s="24"/>
    </row>
    <row r="19" spans="1:13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25">
      <c r="A20" s="20"/>
      <c r="B20" s="20" t="s">
        <v>7</v>
      </c>
      <c r="C20" s="31">
        <f>IF(ISNUMBER(C18),SUM(C8:C18),"")</f>
        <v>17844122544</v>
      </c>
      <c r="D20" s="35">
        <f>IF(ISNUMBER(D18),SUM(D8:D18),"")</f>
        <v>5391369</v>
      </c>
      <c r="E20" s="35">
        <f>IF(ISNUMBER(C20),C20/D20,"")</f>
        <v>3309.7572330886646</v>
      </c>
      <c r="F20" s="22">
        <f>IF(ISNUMBER(E20),E20/E$20,"")</f>
        <v>1</v>
      </c>
      <c r="G20" s="35"/>
      <c r="H20" s="35">
        <f>IF(ISNUMBER(H18),SUM(H8:H18),"")</f>
        <v>1.214444637298584E-6</v>
      </c>
      <c r="I20" s="21">
        <f>'jan-apr'!H20</f>
        <v>9.1642141342163086E-7</v>
      </c>
      <c r="J20" s="21">
        <f>IF(ISNUMBER(C20),H20-I20,"")</f>
        <v>2.9802322387695313E-7</v>
      </c>
    </row>
    <row r="21" spans="1:13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3" x14ac:dyDescent="0.2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6"/>
  <sheetViews>
    <sheetView workbookViewId="0">
      <selection activeCell="D8" sqref="D8:D18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6" t="s">
        <v>58</v>
      </c>
      <c r="D1" s="47"/>
      <c r="E1" s="47"/>
      <c r="F1" s="47"/>
      <c r="G1" s="47"/>
      <c r="H1" s="48"/>
      <c r="I1" s="25"/>
      <c r="J1" s="26"/>
    </row>
    <row r="2" spans="1:13" x14ac:dyDescent="0.2">
      <c r="A2" s="49" t="s">
        <v>0</v>
      </c>
      <c r="B2" s="49" t="s">
        <v>1</v>
      </c>
      <c r="C2" s="4" t="s">
        <v>13</v>
      </c>
      <c r="D2" s="4" t="s">
        <v>3</v>
      </c>
      <c r="E2" s="52" t="s">
        <v>67</v>
      </c>
      <c r="F2" s="53"/>
      <c r="G2" s="32" t="s">
        <v>18</v>
      </c>
      <c r="H2" s="33"/>
      <c r="I2" s="27"/>
      <c r="J2" s="28"/>
    </row>
    <row r="3" spans="1:13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3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51"/>
      <c r="B5" s="51"/>
      <c r="C5" s="6"/>
      <c r="D5" s="6"/>
      <c r="E5" s="7"/>
      <c r="F5" s="7" t="s">
        <v>5</v>
      </c>
      <c r="G5" s="7" t="s">
        <v>14</v>
      </c>
      <c r="H5" s="7" t="s">
        <v>14</v>
      </c>
      <c r="I5" s="29" t="s">
        <v>12</v>
      </c>
      <c r="J5" s="30" t="s">
        <v>23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3</v>
      </c>
      <c r="B8" s="12" t="s">
        <v>41</v>
      </c>
      <c r="C8" s="13">
        <v>1800427544</v>
      </c>
      <c r="D8" s="36">
        <v>697010</v>
      </c>
      <c r="E8" s="34">
        <f>IF(ISNUMBER(C8),C8/D8,"")</f>
        <v>2583.0727593578285</v>
      </c>
      <c r="F8" s="15">
        <f t="shared" ref="F8:F18" si="0">IF(ISNUMBER(C8),E8/E$20,"")</f>
        <v>1.2344245791415891</v>
      </c>
      <c r="G8" s="34">
        <f t="shared" ref="G8:G18" si="1">IF(ISNUMBER(C8),($E$20-E8)*0.875,"")</f>
        <v>-429.22328783338219</v>
      </c>
      <c r="H8" s="34">
        <f>IF(ISNUMBER(C8),G8*D8,"")</f>
        <v>-299172923.85274571</v>
      </c>
      <c r="I8" s="38">
        <f>'jan-mar'!H8</f>
        <v>-291075248.37251765</v>
      </c>
      <c r="J8" s="38">
        <f>IF(ISNUMBER(C8),H8-I8,"")</f>
        <v>-8097675.4802280664</v>
      </c>
      <c r="M8" s="24"/>
    </row>
    <row r="9" spans="1:13" x14ac:dyDescent="0.2">
      <c r="A9" s="11">
        <v>11</v>
      </c>
      <c r="B9" s="12" t="s">
        <v>42</v>
      </c>
      <c r="C9" s="13">
        <v>1070338679</v>
      </c>
      <c r="D9" s="36">
        <v>482645</v>
      </c>
      <c r="E9" s="34">
        <f t="shared" ref="E9:E18" si="2">IF(ISNUMBER(C9),C9/D9,"")</f>
        <v>2217.6520610386515</v>
      </c>
      <c r="F9" s="15">
        <f t="shared" si="0"/>
        <v>1.0597936903684759</v>
      </c>
      <c r="G9" s="34">
        <f t="shared" si="1"/>
        <v>-109.48017680410226</v>
      </c>
      <c r="H9" s="34">
        <f t="shared" ref="H9:H18" si="3">IF(ISNUMBER(C9),G9*D9,"")</f>
        <v>-52840059.93361593</v>
      </c>
      <c r="I9" s="38">
        <f>'jan-mar'!H9</f>
        <v>-57816576.206036374</v>
      </c>
      <c r="J9" s="38">
        <f t="shared" ref="J9:J18" si="4">IF(ISNUMBER(C9),H9-I9,"")</f>
        <v>4976516.2724204436</v>
      </c>
      <c r="M9" s="24"/>
    </row>
    <row r="10" spans="1:13" x14ac:dyDescent="0.2">
      <c r="A10" s="11">
        <v>15</v>
      </c>
      <c r="B10" s="16" t="s">
        <v>43</v>
      </c>
      <c r="C10" s="13">
        <v>521318428</v>
      </c>
      <c r="D10" s="36">
        <v>265544</v>
      </c>
      <c r="E10" s="34">
        <f t="shared" si="2"/>
        <v>1963.2092157985117</v>
      </c>
      <c r="F10" s="15">
        <f t="shared" si="0"/>
        <v>0.9381980051469595</v>
      </c>
      <c r="G10" s="34">
        <f t="shared" si="1"/>
        <v>113.1573127810201</v>
      </c>
      <c r="H10" s="34">
        <f t="shared" si="3"/>
        <v>30048245.465123199</v>
      </c>
      <c r="I10" s="38">
        <f>'jan-mar'!H10</f>
        <v>26283084.417434737</v>
      </c>
      <c r="J10" s="38">
        <f t="shared" si="4"/>
        <v>3765161.0476884618</v>
      </c>
      <c r="M10" s="24"/>
    </row>
    <row r="11" spans="1:13" x14ac:dyDescent="0.2">
      <c r="A11" s="11">
        <v>18</v>
      </c>
      <c r="B11" s="16" t="s">
        <v>44</v>
      </c>
      <c r="C11" s="13">
        <v>476741921</v>
      </c>
      <c r="D11" s="36">
        <v>240345</v>
      </c>
      <c r="E11" s="34">
        <f t="shared" si="2"/>
        <v>1983.5732842372422</v>
      </c>
      <c r="F11" s="15">
        <f t="shared" si="0"/>
        <v>0.94792978932571414</v>
      </c>
      <c r="G11" s="34">
        <f t="shared" si="1"/>
        <v>95.33875289713086</v>
      </c>
      <c r="H11" s="34">
        <f t="shared" si="3"/>
        <v>22914192.565060917</v>
      </c>
      <c r="I11" s="38">
        <f>'jan-mar'!H11</f>
        <v>29464364.078001559</v>
      </c>
      <c r="J11" s="38">
        <f t="shared" si="4"/>
        <v>-6550171.5129406415</v>
      </c>
      <c r="M11" s="24"/>
    </row>
    <row r="12" spans="1:13" x14ac:dyDescent="0.2">
      <c r="A12" s="11">
        <v>30</v>
      </c>
      <c r="B12" s="16" t="s">
        <v>45</v>
      </c>
      <c r="C12" s="13">
        <v>2687877288</v>
      </c>
      <c r="D12" s="36">
        <v>1252384</v>
      </c>
      <c r="E12" s="34">
        <f t="shared" si="2"/>
        <v>2146.208581393566</v>
      </c>
      <c r="F12" s="15">
        <f t="shared" si="0"/>
        <v>1.025651567590943</v>
      </c>
      <c r="G12" s="34">
        <f t="shared" si="1"/>
        <v>-46.967132114652429</v>
      </c>
      <c r="H12" s="34">
        <f t="shared" si="3"/>
        <v>-58820884.786276869</v>
      </c>
      <c r="I12" s="38">
        <f>'jan-mar'!H12</f>
        <v>-63089988.221019417</v>
      </c>
      <c r="J12" s="38">
        <f t="shared" si="4"/>
        <v>4269103.4347425476</v>
      </c>
      <c r="M12" s="24"/>
    </row>
    <row r="13" spans="1:13" x14ac:dyDescent="0.2">
      <c r="A13" s="11">
        <v>34</v>
      </c>
      <c r="B13" s="16" t="s">
        <v>46</v>
      </c>
      <c r="C13" s="13">
        <v>652759809</v>
      </c>
      <c r="D13" s="36">
        <v>370603</v>
      </c>
      <c r="E13" s="34">
        <f t="shared" si="2"/>
        <v>1761.3451833903125</v>
      </c>
      <c r="F13" s="15">
        <f t="shared" si="0"/>
        <v>0.84172920753118319</v>
      </c>
      <c r="G13" s="34">
        <f t="shared" si="1"/>
        <v>289.78834113819437</v>
      </c>
      <c r="H13" s="34">
        <f t="shared" si="3"/>
        <v>107396428.59083825</v>
      </c>
      <c r="I13" s="38">
        <f>'jan-mar'!H13</f>
        <v>104195695.87356924</v>
      </c>
      <c r="J13" s="38">
        <f t="shared" si="4"/>
        <v>3200732.7172690183</v>
      </c>
      <c r="M13" s="24"/>
    </row>
    <row r="14" spans="1:13" x14ac:dyDescent="0.2">
      <c r="A14" s="11">
        <v>38</v>
      </c>
      <c r="B14" s="16" t="s">
        <v>47</v>
      </c>
      <c r="C14" s="13">
        <v>799912715</v>
      </c>
      <c r="D14" s="36">
        <v>421882</v>
      </c>
      <c r="E14" s="34">
        <f t="shared" si="2"/>
        <v>1896.0579380016213</v>
      </c>
      <c r="F14" s="15">
        <f t="shared" si="0"/>
        <v>0.90610708260792339</v>
      </c>
      <c r="G14" s="34">
        <f t="shared" si="1"/>
        <v>171.91468085329913</v>
      </c>
      <c r="H14" s="34">
        <f t="shared" si="3"/>
        <v>72527709.387751549</v>
      </c>
      <c r="I14" s="38">
        <f>'jan-mar'!H14</f>
        <v>73089935.095935896</v>
      </c>
      <c r="J14" s="38">
        <f t="shared" si="4"/>
        <v>-562225.70818434656</v>
      </c>
      <c r="M14" s="24"/>
    </row>
    <row r="15" spans="1:13" x14ac:dyDescent="0.2">
      <c r="A15" s="11">
        <v>42</v>
      </c>
      <c r="B15" s="16" t="s">
        <v>48</v>
      </c>
      <c r="C15" s="13">
        <v>567958576</v>
      </c>
      <c r="D15" s="36">
        <v>308843</v>
      </c>
      <c r="E15" s="34">
        <f t="shared" si="2"/>
        <v>1838.9880165650509</v>
      </c>
      <c r="F15" s="15">
        <f t="shared" si="0"/>
        <v>0.87883393921861519</v>
      </c>
      <c r="G15" s="34">
        <f t="shared" si="1"/>
        <v>221.85086211029827</v>
      </c>
      <c r="H15" s="34">
        <f t="shared" si="3"/>
        <v>68517085.806730852</v>
      </c>
      <c r="I15" s="38">
        <f>'jan-mar'!H15</f>
        <v>73047795.316438317</v>
      </c>
      <c r="J15" s="38">
        <f t="shared" si="4"/>
        <v>-4530709.5097074658</v>
      </c>
      <c r="M15" s="24"/>
    </row>
    <row r="16" spans="1:13" x14ac:dyDescent="0.2">
      <c r="A16" s="11">
        <v>46</v>
      </c>
      <c r="B16" s="16" t="s">
        <v>49</v>
      </c>
      <c r="C16" s="13">
        <v>1343214717</v>
      </c>
      <c r="D16" s="36">
        <v>638821</v>
      </c>
      <c r="E16" s="34">
        <f t="shared" si="2"/>
        <v>2102.6464643460376</v>
      </c>
      <c r="F16" s="15">
        <f t="shared" si="0"/>
        <v>1.0048336685177941</v>
      </c>
      <c r="G16" s="34">
        <f t="shared" si="1"/>
        <v>-8.850279698065151</v>
      </c>
      <c r="H16" s="34">
        <f t="shared" si="3"/>
        <v>-5653744.526997678</v>
      </c>
      <c r="I16" s="38">
        <f>'jan-mar'!H16</f>
        <v>4379541.4756747717</v>
      </c>
      <c r="J16" s="38">
        <f t="shared" si="4"/>
        <v>-10033286.002672449</v>
      </c>
      <c r="M16" s="24"/>
    </row>
    <row r="17" spans="1:13" x14ac:dyDescent="0.2">
      <c r="A17" s="11">
        <v>50</v>
      </c>
      <c r="B17" s="16" t="s">
        <v>50</v>
      </c>
      <c r="C17" s="13">
        <v>894370838</v>
      </c>
      <c r="D17" s="36">
        <v>471124</v>
      </c>
      <c r="E17" s="34">
        <f t="shared" si="2"/>
        <v>1898.3767288442109</v>
      </c>
      <c r="F17" s="15">
        <f t="shared" si="0"/>
        <v>0.90721520950818646</v>
      </c>
      <c r="G17" s="34">
        <f t="shared" si="1"/>
        <v>169.88573886603325</v>
      </c>
      <c r="H17" s="34">
        <f t="shared" si="3"/>
        <v>80037248.837521046</v>
      </c>
      <c r="I17" s="38">
        <f>'jan-mar'!H17</f>
        <v>71257063.319312453</v>
      </c>
      <c r="J17" s="38">
        <f t="shared" si="4"/>
        <v>8780185.5182085931</v>
      </c>
      <c r="M17" s="24"/>
    </row>
    <row r="18" spans="1:13" x14ac:dyDescent="0.2">
      <c r="A18" s="11">
        <v>54</v>
      </c>
      <c r="B18" s="16" t="s">
        <v>51</v>
      </c>
      <c r="C18" s="13">
        <v>466690881</v>
      </c>
      <c r="D18" s="36">
        <v>242168</v>
      </c>
      <c r="E18" s="34">
        <f t="shared" si="2"/>
        <v>1927.1368677942585</v>
      </c>
      <c r="F18" s="15">
        <f t="shared" si="0"/>
        <v>0.92095939162262763</v>
      </c>
      <c r="G18" s="34">
        <f t="shared" si="1"/>
        <v>144.72061728474162</v>
      </c>
      <c r="H18" s="34">
        <f t="shared" si="3"/>
        <v>35046702.446611308</v>
      </c>
      <c r="I18" s="38">
        <f>'jan-mar'!H18</f>
        <v>30264333.223207176</v>
      </c>
      <c r="J18" s="38">
        <f t="shared" si="4"/>
        <v>4782369.2234041318</v>
      </c>
      <c r="M18" s="24"/>
    </row>
    <row r="19" spans="1:13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25">
      <c r="A20" s="20"/>
      <c r="B20" s="20" t="s">
        <v>7</v>
      </c>
      <c r="C20" s="31">
        <f>IF(ISNUMBER(C18),SUM(C8:C18),"")</f>
        <v>11281611396</v>
      </c>
      <c r="D20" s="35">
        <f>IF(ISNUMBER(D18),SUM(D8:D18),"")</f>
        <v>5391369</v>
      </c>
      <c r="E20" s="35">
        <f>IF(ISNUMBER(C20),C20/D20,"")</f>
        <v>2092.5318589768203</v>
      </c>
      <c r="F20" s="22">
        <f>IF(ISNUMBER(E20),E20/E$20,"")</f>
        <v>1</v>
      </c>
      <c r="G20" s="35"/>
      <c r="H20" s="35">
        <f>IF(ISNUMBER(H18),SUM(H8:H18),"")</f>
        <v>9.1642141342163086E-7</v>
      </c>
      <c r="I20" s="21">
        <f>'jan-mar'!H20</f>
        <v>7.4505805969238281E-7</v>
      </c>
      <c r="J20" s="21">
        <f>IF(ISNUMBER(C20),H20-I20,"")</f>
        <v>1.7136335372924805E-7</v>
      </c>
    </row>
    <row r="21" spans="1:13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3" x14ac:dyDescent="0.2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6"/>
  <sheetViews>
    <sheetView zoomScale="80" zoomScaleNormal="80" workbookViewId="0">
      <selection activeCell="J9" sqref="J9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6" t="s">
        <v>57</v>
      </c>
      <c r="D1" s="47"/>
      <c r="E1" s="47"/>
      <c r="F1" s="47"/>
      <c r="G1" s="47"/>
      <c r="H1" s="48"/>
      <c r="I1" s="25"/>
      <c r="J1" s="26"/>
    </row>
    <row r="2" spans="1:13" x14ac:dyDescent="0.2">
      <c r="A2" s="49" t="s">
        <v>0</v>
      </c>
      <c r="B2" s="49" t="s">
        <v>1</v>
      </c>
      <c r="C2" s="4" t="s">
        <v>11</v>
      </c>
      <c r="D2" s="4" t="s">
        <v>3</v>
      </c>
      <c r="E2" s="52" t="s">
        <v>66</v>
      </c>
      <c r="F2" s="53"/>
      <c r="G2" s="32" t="s">
        <v>18</v>
      </c>
      <c r="H2" s="33"/>
      <c r="I2" s="27"/>
      <c r="J2" s="28"/>
    </row>
    <row r="3" spans="1:13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3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51"/>
      <c r="B5" s="51"/>
      <c r="C5" s="6"/>
      <c r="D5" s="6"/>
      <c r="E5" s="7"/>
      <c r="F5" s="7" t="s">
        <v>5</v>
      </c>
      <c r="G5" s="7" t="s">
        <v>12</v>
      </c>
      <c r="H5" s="7" t="s">
        <v>12</v>
      </c>
      <c r="I5" s="29" t="s">
        <v>9</v>
      </c>
      <c r="J5" s="30" t="s">
        <v>22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3</v>
      </c>
      <c r="B8" s="12" t="s">
        <v>41</v>
      </c>
      <c r="C8" s="13">
        <v>1747627663</v>
      </c>
      <c r="D8" s="36">
        <v>697010</v>
      </c>
      <c r="E8" s="34">
        <f>IF(ISNUMBER(C8),C8/D8,"")</f>
        <v>2507.3207887978651</v>
      </c>
      <c r="F8" s="15">
        <f>IF(ISNUMBER(C8),E8/E$20,"")</f>
        <v>1.2350985329444135</v>
      </c>
      <c r="G8" s="34">
        <f>IF(ISNUMBER(C8),($E$20-E8)*0.875,"")</f>
        <v>-417.6055556914788</v>
      </c>
      <c r="H8" s="34">
        <f>IF(ISNUMBER(C8),G8*D8,"")</f>
        <v>-291075248.37251765</v>
      </c>
      <c r="I8" s="38">
        <f>'jan-feb'!H8</f>
        <v>-94209985.762658745</v>
      </c>
      <c r="J8" s="38">
        <f>IF(ISNUMBER(C8),H8-I8,"")</f>
        <v>-196865262.6098589</v>
      </c>
      <c r="M8" s="24"/>
    </row>
    <row r="9" spans="1:13" x14ac:dyDescent="0.2">
      <c r="A9" s="11">
        <v>11</v>
      </c>
      <c r="B9" s="12" t="s">
        <v>42</v>
      </c>
      <c r="C9" s="13">
        <v>1045873091</v>
      </c>
      <c r="D9" s="36">
        <v>482645</v>
      </c>
      <c r="E9" s="34">
        <f t="shared" ref="E9:E18" si="0">IF(ISNUMBER(C9),C9/D9,"")</f>
        <v>2166.9614126324732</v>
      </c>
      <c r="F9" s="15">
        <f t="shared" ref="F9:F18" si="1">IF(ISNUMBER(C9),E9/E$20,"")</f>
        <v>1.0674385478105204</v>
      </c>
      <c r="G9" s="34">
        <f t="shared" ref="G9:G18" si="2">IF(ISNUMBER(C9),($E$20-E9)*0.875,"")</f>
        <v>-119.79110154676081</v>
      </c>
      <c r="H9" s="34">
        <f t="shared" ref="H9:H18" si="3">IF(ISNUMBER(C9),G9*D9,"")</f>
        <v>-57816576.206036374</v>
      </c>
      <c r="I9" s="38">
        <f>'jan-feb'!H9</f>
        <v>-19363666.809855204</v>
      </c>
      <c r="J9" s="38">
        <f t="shared" ref="J9:J18" si="4">IF(ISNUMBER(C9),H9-I9,"")</f>
        <v>-38452909.396181166</v>
      </c>
      <c r="M9" s="24"/>
    </row>
    <row r="10" spans="1:13" x14ac:dyDescent="0.2">
      <c r="A10" s="11">
        <v>15</v>
      </c>
      <c r="B10" s="16" t="s">
        <v>43</v>
      </c>
      <c r="C10" s="13">
        <v>509031724</v>
      </c>
      <c r="D10" s="36">
        <v>265544</v>
      </c>
      <c r="E10" s="34">
        <f t="shared" si="0"/>
        <v>1916.9392793661314</v>
      </c>
      <c r="F10" s="15">
        <f t="shared" si="1"/>
        <v>0.94427841154851999</v>
      </c>
      <c r="G10" s="34">
        <f t="shared" si="2"/>
        <v>98.978265061288283</v>
      </c>
      <c r="H10" s="34">
        <f t="shared" si="3"/>
        <v>26283084.417434737</v>
      </c>
      <c r="I10" s="38">
        <f>'jan-feb'!H10</f>
        <v>1650031.3550882221</v>
      </c>
      <c r="J10" s="38">
        <f t="shared" si="4"/>
        <v>24633053.062346514</v>
      </c>
      <c r="M10" s="24"/>
    </row>
    <row r="11" spans="1:13" x14ac:dyDescent="0.2">
      <c r="A11" s="11">
        <v>18</v>
      </c>
      <c r="B11" s="16" t="s">
        <v>44</v>
      </c>
      <c r="C11" s="13">
        <v>454240562</v>
      </c>
      <c r="D11" s="36">
        <v>240345</v>
      </c>
      <c r="E11" s="34">
        <f t="shared" si="0"/>
        <v>1889.9522020428967</v>
      </c>
      <c r="F11" s="15">
        <f t="shared" si="1"/>
        <v>0.93098466000332369</v>
      </c>
      <c r="G11" s="34">
        <f t="shared" si="2"/>
        <v>122.5919577191186</v>
      </c>
      <c r="H11" s="34">
        <f t="shared" si="3"/>
        <v>29464364.078001559</v>
      </c>
      <c r="I11" s="38">
        <f>'jan-feb'!H11</f>
        <v>616896.64902589575</v>
      </c>
      <c r="J11" s="38">
        <f t="shared" si="4"/>
        <v>28847467.428975664</v>
      </c>
      <c r="M11" s="24"/>
    </row>
    <row r="12" spans="1:13" x14ac:dyDescent="0.2">
      <c r="A12" s="11">
        <v>30</v>
      </c>
      <c r="B12" s="16" t="s">
        <v>45</v>
      </c>
      <c r="C12" s="13">
        <v>2614514121</v>
      </c>
      <c r="D12" s="36">
        <v>1252384</v>
      </c>
      <c r="E12" s="34">
        <f t="shared" si="0"/>
        <v>2087.6297693039833</v>
      </c>
      <c r="F12" s="15">
        <f t="shared" si="1"/>
        <v>1.0283600235431629</v>
      </c>
      <c r="G12" s="34">
        <f t="shared" si="2"/>
        <v>-50.375913634332136</v>
      </c>
      <c r="H12" s="34">
        <f t="shared" si="3"/>
        <v>-63089988.221019417</v>
      </c>
      <c r="I12" s="38">
        <f>'jan-feb'!H12</f>
        <v>-225311.07844339366</v>
      </c>
      <c r="J12" s="38">
        <f t="shared" si="4"/>
        <v>-62864677.142576024</v>
      </c>
      <c r="M12" s="24"/>
    </row>
    <row r="13" spans="1:13" x14ac:dyDescent="0.2">
      <c r="A13" s="11">
        <v>34</v>
      </c>
      <c r="B13" s="16" t="s">
        <v>46</v>
      </c>
      <c r="C13" s="13">
        <v>633264529</v>
      </c>
      <c r="D13" s="36">
        <v>370603</v>
      </c>
      <c r="E13" s="34">
        <f t="shared" si="0"/>
        <v>1708.7409680979376</v>
      </c>
      <c r="F13" s="15">
        <f t="shared" si="1"/>
        <v>0.84172056176810206</v>
      </c>
      <c r="G13" s="34">
        <f t="shared" si="2"/>
        <v>281.15178742095782</v>
      </c>
      <c r="H13" s="34">
        <f t="shared" si="3"/>
        <v>104195695.87356924</v>
      </c>
      <c r="I13" s="38">
        <f>'jan-feb'!H13</f>
        <v>42963952.121277496</v>
      </c>
      <c r="J13" s="38">
        <f t="shared" si="4"/>
        <v>61231743.752291739</v>
      </c>
      <c r="M13" s="24"/>
    </row>
    <row r="14" spans="1:13" x14ac:dyDescent="0.2">
      <c r="A14" s="11">
        <v>38</v>
      </c>
      <c r="B14" s="16" t="s">
        <v>47</v>
      </c>
      <c r="C14" s="13">
        <v>772913278</v>
      </c>
      <c r="D14" s="36">
        <v>421882</v>
      </c>
      <c r="E14" s="34">
        <f t="shared" si="0"/>
        <v>1832.0603344063031</v>
      </c>
      <c r="F14" s="15">
        <f t="shared" si="1"/>
        <v>0.90246730350597226</v>
      </c>
      <c r="G14" s="34">
        <f t="shared" si="2"/>
        <v>173.24734190113799</v>
      </c>
      <c r="H14" s="34">
        <f t="shared" si="3"/>
        <v>73089935.095935896</v>
      </c>
      <c r="I14" s="38">
        <f>'jan-feb'!H14</f>
        <v>29483530.161181696</v>
      </c>
      <c r="J14" s="38">
        <f t="shared" si="4"/>
        <v>43606404.9347542</v>
      </c>
      <c r="M14" s="24"/>
    </row>
    <row r="15" spans="1:13" x14ac:dyDescent="0.2">
      <c r="A15" s="11">
        <v>42</v>
      </c>
      <c r="B15" s="16" t="s">
        <v>48</v>
      </c>
      <c r="C15" s="13">
        <v>543485791</v>
      </c>
      <c r="D15" s="36">
        <v>308843</v>
      </c>
      <c r="E15" s="34">
        <f t="shared" si="0"/>
        <v>1759.7478039003636</v>
      </c>
      <c r="F15" s="15">
        <f t="shared" si="1"/>
        <v>0.86684637269392206</v>
      </c>
      <c r="G15" s="34">
        <f t="shared" si="2"/>
        <v>236.52080609383509</v>
      </c>
      <c r="H15" s="34">
        <f t="shared" si="3"/>
        <v>73047795.316438317</v>
      </c>
      <c r="I15" s="38">
        <f>'jan-feb'!H15</f>
        <v>24139669.43040048</v>
      </c>
      <c r="J15" s="38">
        <f t="shared" si="4"/>
        <v>48908125.886037841</v>
      </c>
      <c r="M15" s="24"/>
    </row>
    <row r="16" spans="1:13" x14ac:dyDescent="0.2">
      <c r="A16" s="11">
        <v>46</v>
      </c>
      <c r="B16" s="16" t="s">
        <v>49</v>
      </c>
      <c r="C16" s="13">
        <v>1291838042</v>
      </c>
      <c r="D16" s="36">
        <v>638821</v>
      </c>
      <c r="E16" s="34">
        <f t="shared" si="0"/>
        <v>2022.2222531820337</v>
      </c>
      <c r="F16" s="15">
        <f t="shared" si="1"/>
        <v>0.99614048164541869</v>
      </c>
      <c r="G16" s="34">
        <f t="shared" si="2"/>
        <v>6.8556629723737501</v>
      </c>
      <c r="H16" s="34">
        <f t="shared" si="3"/>
        <v>4379541.4756747717</v>
      </c>
      <c r="I16" s="38">
        <f>'jan-feb'!H16</f>
        <v>-15094052.297121856</v>
      </c>
      <c r="J16" s="38">
        <f t="shared" si="4"/>
        <v>19473593.772796627</v>
      </c>
      <c r="M16" s="24"/>
    </row>
    <row r="17" spans="1:13" x14ac:dyDescent="0.2">
      <c r="A17" s="11">
        <v>50</v>
      </c>
      <c r="B17" s="16" t="s">
        <v>50</v>
      </c>
      <c r="C17" s="13">
        <v>874972070</v>
      </c>
      <c r="D17" s="36">
        <v>471124</v>
      </c>
      <c r="E17" s="34">
        <f t="shared" si="0"/>
        <v>1857.201225155161</v>
      </c>
      <c r="F17" s="15">
        <f t="shared" si="1"/>
        <v>0.91485162920516527</v>
      </c>
      <c r="G17" s="34">
        <f t="shared" si="2"/>
        <v>151.24906249588739</v>
      </c>
      <c r="H17" s="34">
        <f t="shared" si="3"/>
        <v>71257063.319312453</v>
      </c>
      <c r="I17" s="38">
        <f>'jan-feb'!H17</f>
        <v>24942414.651242677</v>
      </c>
      <c r="J17" s="38">
        <f t="shared" si="4"/>
        <v>46314648.66806978</v>
      </c>
      <c r="M17" s="24"/>
    </row>
    <row r="18" spans="1:13" x14ac:dyDescent="0.2">
      <c r="A18" s="11">
        <v>54</v>
      </c>
      <c r="B18" s="16" t="s">
        <v>51</v>
      </c>
      <c r="C18" s="13">
        <v>457027106</v>
      </c>
      <c r="D18" s="36">
        <v>242168</v>
      </c>
      <c r="E18" s="34">
        <f t="shared" si="0"/>
        <v>1887.2316160681842</v>
      </c>
      <c r="F18" s="15">
        <f t="shared" si="1"/>
        <v>0.92964450769368334</v>
      </c>
      <c r="G18" s="34">
        <f t="shared" si="2"/>
        <v>124.97247044699208</v>
      </c>
      <c r="H18" s="34">
        <f t="shared" si="3"/>
        <v>30264333.223207176</v>
      </c>
      <c r="I18" s="38">
        <f>'jan-feb'!H18</f>
        <v>5096521.5798624922</v>
      </c>
      <c r="J18" s="38">
        <f t="shared" si="4"/>
        <v>25167811.643344685</v>
      </c>
      <c r="M18" s="24"/>
    </row>
    <row r="19" spans="1:13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25">
      <c r="A20" s="20"/>
      <c r="B20" s="20" t="s">
        <v>7</v>
      </c>
      <c r="C20" s="31">
        <f>IF(ISNUMBER(C18),SUM(C8:C18),"")</f>
        <v>10944787977</v>
      </c>
      <c r="D20" s="35">
        <f>IF(ISNUMBER(D18),SUM(D8:D18),"")</f>
        <v>5391369</v>
      </c>
      <c r="E20" s="35">
        <f>IF(ISNUMBER(C20),C20/D20,"")</f>
        <v>2030.0572965790323</v>
      </c>
      <c r="F20" s="22">
        <f>IF(ISNUMBER(E20),E20/E$20,"")</f>
        <v>1</v>
      </c>
      <c r="G20" s="35"/>
      <c r="H20" s="35">
        <f>IF(ISNUMBER(H18),SUM(H8:H18),"")</f>
        <v>7.4505805969238281E-7</v>
      </c>
      <c r="I20" s="21">
        <f>'jan-feb'!H20</f>
        <v>-2.4028122425079346E-7</v>
      </c>
      <c r="J20" s="21">
        <f>IF(ISNUMBER(C20),H20-I20,"")</f>
        <v>9.8533928394317627E-7</v>
      </c>
    </row>
    <row r="21" spans="1:13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3" x14ac:dyDescent="0.2">
      <c r="F26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6"/>
  <sheetViews>
    <sheetView zoomScale="80" zoomScaleNormal="80" workbookViewId="0">
      <selection activeCell="D8" sqref="D8:D18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7" width="16.140625" style="3" customWidth="1"/>
    <col min="8" max="8" width="17.5703125" style="3" customWidth="1"/>
    <col min="9" max="9" width="11.42578125" style="3" customWidth="1"/>
    <col min="10" max="10" width="16" style="3" customWidth="1"/>
    <col min="11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6" t="s">
        <v>56</v>
      </c>
      <c r="D1" s="47"/>
      <c r="E1" s="47"/>
      <c r="F1" s="47"/>
      <c r="G1" s="47"/>
      <c r="H1" s="48"/>
      <c r="I1" s="25"/>
      <c r="J1" s="26"/>
    </row>
    <row r="2" spans="1:13" x14ac:dyDescent="0.2">
      <c r="A2" s="49" t="s">
        <v>0</v>
      </c>
      <c r="B2" s="49" t="s">
        <v>1</v>
      </c>
      <c r="C2" s="4" t="s">
        <v>8</v>
      </c>
      <c r="D2" s="4" t="s">
        <v>3</v>
      </c>
      <c r="E2" s="52" t="s">
        <v>65</v>
      </c>
      <c r="F2" s="53"/>
      <c r="G2" s="32" t="s">
        <v>18</v>
      </c>
      <c r="H2" s="33"/>
      <c r="I2" s="27"/>
      <c r="J2" s="28"/>
    </row>
    <row r="3" spans="1:13" x14ac:dyDescent="0.2">
      <c r="A3" s="50"/>
      <c r="B3" s="50"/>
      <c r="C3" s="5">
        <v>2021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3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51"/>
      <c r="B5" s="51"/>
      <c r="C5" s="6"/>
      <c r="D5" s="6"/>
      <c r="E5" s="7"/>
      <c r="F5" s="7" t="s">
        <v>5</v>
      </c>
      <c r="G5" s="7" t="s">
        <v>9</v>
      </c>
      <c r="H5" s="7" t="s">
        <v>9</v>
      </c>
      <c r="I5" s="29" t="s">
        <v>6</v>
      </c>
      <c r="J5" s="30" t="s">
        <v>10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3</v>
      </c>
      <c r="B8" s="12" t="s">
        <v>41</v>
      </c>
      <c r="C8" s="13">
        <v>686494392</v>
      </c>
      <c r="D8" s="36">
        <v>697010</v>
      </c>
      <c r="E8" s="34">
        <f>IF(ISNUMBER(C8),C8/D8,"")</f>
        <v>984.91326092882457</v>
      </c>
      <c r="F8" s="15">
        <f t="shared" ref="F8:F18" si="0">IF(ISNUMBER(C8),E8/E$20,"")</f>
        <v>1.1860120062100623</v>
      </c>
      <c r="G8" s="34">
        <f t="shared" ref="G8:G18" si="1">IF(ISNUMBER(C8),($E$20-E8)*0.875,"")</f>
        <v>-135.1630331884173</v>
      </c>
      <c r="H8" s="34">
        <f>IF(ISNUMBER(C8),G8*D8,"")</f>
        <v>-94209985.762658745</v>
      </c>
      <c r="I8" s="38">
        <f>jan!H8</f>
        <v>-103046798.11243793</v>
      </c>
      <c r="J8" s="38">
        <f>IF(ISNUMBER(C8),H8-I8,"")</f>
        <v>8836812.3497791886</v>
      </c>
      <c r="M8" s="24"/>
    </row>
    <row r="9" spans="1:13" x14ac:dyDescent="0.2">
      <c r="A9" s="11">
        <v>11</v>
      </c>
      <c r="B9" s="12" t="s">
        <v>42</v>
      </c>
      <c r="C9" s="13">
        <v>422938209</v>
      </c>
      <c r="D9" s="36">
        <v>482645</v>
      </c>
      <c r="E9" s="34">
        <f t="shared" ref="E9:E18" si="2">IF(ISNUMBER(C9),C9/D9,"")</f>
        <v>876.2925317780149</v>
      </c>
      <c r="F9" s="15">
        <f t="shared" si="0"/>
        <v>1.0552131896983803</v>
      </c>
      <c r="G9" s="34">
        <f t="shared" si="1"/>
        <v>-40.119895181458844</v>
      </c>
      <c r="H9" s="34">
        <f t="shared" ref="H9:H17" si="3">IF(ISNUMBER(C9),G9*D9,"")</f>
        <v>-19363666.809855204</v>
      </c>
      <c r="I9" s="38">
        <f>jan!H9</f>
        <v>-21728236.519192841</v>
      </c>
      <c r="J9" s="38">
        <f t="shared" ref="J9:J20" si="4">IF(ISNUMBER(C9),H9-I9,"")</f>
        <v>2364569.7093376368</v>
      </c>
      <c r="M9" s="24"/>
    </row>
    <row r="10" spans="1:13" x14ac:dyDescent="0.2">
      <c r="A10" s="11">
        <v>15</v>
      </c>
      <c r="B10" s="16" t="s">
        <v>43</v>
      </c>
      <c r="C10" s="13">
        <v>218632934</v>
      </c>
      <c r="D10" s="36">
        <v>265544</v>
      </c>
      <c r="E10" s="34">
        <f t="shared" si="2"/>
        <v>823.3397629018167</v>
      </c>
      <c r="F10" s="15">
        <f t="shared" si="0"/>
        <v>0.99144856986778596</v>
      </c>
      <c r="G10" s="34">
        <f t="shared" si="1"/>
        <v>6.2137775852145865</v>
      </c>
      <c r="H10" s="34">
        <f t="shared" si="3"/>
        <v>1650031.3550882221</v>
      </c>
      <c r="I10" s="38">
        <f>jan!H10</f>
        <v>1856087.159557658</v>
      </c>
      <c r="J10" s="38">
        <f t="shared" si="4"/>
        <v>-206055.80446943594</v>
      </c>
      <c r="M10" s="24"/>
    </row>
    <row r="11" spans="1:13" x14ac:dyDescent="0.2">
      <c r="A11" s="11">
        <v>18</v>
      </c>
      <c r="B11" s="16" t="s">
        <v>44</v>
      </c>
      <c r="C11" s="13">
        <v>198887371</v>
      </c>
      <c r="D11" s="36">
        <v>240345</v>
      </c>
      <c r="E11" s="34">
        <f t="shared" si="2"/>
        <v>827.50783665148015</v>
      </c>
      <c r="F11" s="15">
        <f t="shared" si="0"/>
        <v>0.99646767734249697</v>
      </c>
      <c r="G11" s="34">
        <f t="shared" si="1"/>
        <v>2.5667130542590684</v>
      </c>
      <c r="H11" s="34">
        <f t="shared" si="3"/>
        <v>616896.64902589575</v>
      </c>
      <c r="I11" s="38">
        <f>jan!H11</f>
        <v>8623901.9665390216</v>
      </c>
      <c r="J11" s="38">
        <f t="shared" si="4"/>
        <v>-8007005.3175131259</v>
      </c>
      <c r="M11" s="24"/>
    </row>
    <row r="12" spans="1:13" x14ac:dyDescent="0.2">
      <c r="A12" s="11">
        <v>30</v>
      </c>
      <c r="B12" s="16" t="s">
        <v>45</v>
      </c>
      <c r="C12" s="13">
        <v>1040288799</v>
      </c>
      <c r="D12" s="36">
        <v>1252384</v>
      </c>
      <c r="E12" s="34">
        <f t="shared" si="2"/>
        <v>830.64682956665047</v>
      </c>
      <c r="F12" s="15">
        <f t="shared" si="0"/>
        <v>1.0002475871401266</v>
      </c>
      <c r="G12" s="34">
        <f t="shared" si="1"/>
        <v>-0.17990574651496161</v>
      </c>
      <c r="H12" s="34">
        <f t="shared" si="3"/>
        <v>-225311.07844339366</v>
      </c>
      <c r="I12" s="38">
        <f>jan!H12</f>
        <v>-12924287.874128278</v>
      </c>
      <c r="J12" s="38">
        <f t="shared" si="4"/>
        <v>12698976.795684885</v>
      </c>
      <c r="M12" s="24"/>
    </row>
    <row r="13" spans="1:13" x14ac:dyDescent="0.2">
      <c r="A13" s="11">
        <v>34</v>
      </c>
      <c r="B13" s="16" t="s">
        <v>46</v>
      </c>
      <c r="C13" s="13">
        <v>258662349</v>
      </c>
      <c r="D13" s="36">
        <v>370603</v>
      </c>
      <c r="E13" s="34">
        <f t="shared" si="2"/>
        <v>697.94995993016789</v>
      </c>
      <c r="F13" s="15">
        <f t="shared" si="0"/>
        <v>0.84045678441812643</v>
      </c>
      <c r="G13" s="34">
        <f t="shared" si="1"/>
        <v>115.92985518540729</v>
      </c>
      <c r="H13" s="34">
        <f t="shared" si="3"/>
        <v>42963952.121277496</v>
      </c>
      <c r="I13" s="38">
        <f>jan!H13</f>
        <v>42349309.998240575</v>
      </c>
      <c r="J13" s="38">
        <f t="shared" si="4"/>
        <v>614642.12303692102</v>
      </c>
      <c r="M13" s="24"/>
    </row>
    <row r="14" spans="1:13" x14ac:dyDescent="0.2">
      <c r="A14" s="11">
        <v>38</v>
      </c>
      <c r="B14" s="16" t="s">
        <v>47</v>
      </c>
      <c r="C14" s="13">
        <v>316652741</v>
      </c>
      <c r="D14" s="36">
        <v>421882</v>
      </c>
      <c r="E14" s="34">
        <f t="shared" si="2"/>
        <v>750.57182103052514</v>
      </c>
      <c r="F14" s="15">
        <f t="shared" si="0"/>
        <v>0.90382293200688557</v>
      </c>
      <c r="G14" s="34">
        <f t="shared" si="1"/>
        <v>69.885726722594697</v>
      </c>
      <c r="H14" s="34">
        <f t="shared" si="3"/>
        <v>29483530.161181696</v>
      </c>
      <c r="I14" s="38">
        <f>jan!H14</f>
        <v>30770752.858663753</v>
      </c>
      <c r="J14" s="38">
        <f t="shared" si="4"/>
        <v>-1287222.6974820569</v>
      </c>
      <c r="M14" s="24"/>
    </row>
    <row r="15" spans="1:13" x14ac:dyDescent="0.2">
      <c r="A15" s="11">
        <v>42</v>
      </c>
      <c r="B15" s="16" t="s">
        <v>48</v>
      </c>
      <c r="C15" s="13">
        <v>228887765</v>
      </c>
      <c r="D15" s="36">
        <v>308843</v>
      </c>
      <c r="E15" s="34">
        <f t="shared" si="2"/>
        <v>741.11365645327885</v>
      </c>
      <c r="F15" s="15">
        <f t="shared" si="0"/>
        <v>0.89243360749444456</v>
      </c>
      <c r="G15" s="34">
        <f t="shared" si="1"/>
        <v>78.161620727685204</v>
      </c>
      <c r="H15" s="34">
        <f t="shared" si="3"/>
        <v>24139669.43040048</v>
      </c>
      <c r="I15" s="38">
        <f>jan!H15</f>
        <v>30257657.956871614</v>
      </c>
      <c r="J15" s="38">
        <f t="shared" si="4"/>
        <v>-6117988.5264711343</v>
      </c>
      <c r="M15" s="24"/>
    </row>
    <row r="16" spans="1:13" x14ac:dyDescent="0.2">
      <c r="A16" s="11">
        <v>46</v>
      </c>
      <c r="B16" s="16" t="s">
        <v>49</v>
      </c>
      <c r="C16" s="13">
        <v>547753638</v>
      </c>
      <c r="D16" s="36">
        <v>638821</v>
      </c>
      <c r="E16" s="34">
        <f t="shared" si="2"/>
        <v>857.44463316014969</v>
      </c>
      <c r="F16" s="15">
        <f t="shared" si="0"/>
        <v>1.0325169432984311</v>
      </c>
      <c r="G16" s="34">
        <f t="shared" si="1"/>
        <v>-23.627983890826783</v>
      </c>
      <c r="H16" s="34">
        <f t="shared" si="3"/>
        <v>-15094052.297121856</v>
      </c>
      <c r="I16" s="38">
        <f>jan!H16</f>
        <v>-3006720.6719318461</v>
      </c>
      <c r="J16" s="38">
        <f t="shared" si="4"/>
        <v>-12087331.62519001</v>
      </c>
      <c r="M16" s="24"/>
    </row>
    <row r="17" spans="1:13" x14ac:dyDescent="0.2">
      <c r="A17" s="11">
        <v>50</v>
      </c>
      <c r="B17" s="16" t="s">
        <v>50</v>
      </c>
      <c r="C17" s="13">
        <v>362735174</v>
      </c>
      <c r="D17" s="36">
        <v>471124</v>
      </c>
      <c r="E17" s="34">
        <f t="shared" si="2"/>
        <v>769.93567298630512</v>
      </c>
      <c r="F17" s="15">
        <f t="shared" si="0"/>
        <v>0.92714047865497451</v>
      </c>
      <c r="G17" s="34">
        <f t="shared" si="1"/>
        <v>52.942356261287216</v>
      </c>
      <c r="H17" s="34">
        <f t="shared" si="3"/>
        <v>24942414.651242677</v>
      </c>
      <c r="I17" s="38">
        <f>jan!H17</f>
        <v>21532599.505609039</v>
      </c>
      <c r="J17" s="38">
        <f t="shared" si="4"/>
        <v>3409815.1456336379</v>
      </c>
      <c r="M17" s="24"/>
    </row>
    <row r="18" spans="1:13" x14ac:dyDescent="0.2">
      <c r="A18" s="11">
        <v>54</v>
      </c>
      <c r="B18" s="16" t="s">
        <v>51</v>
      </c>
      <c r="C18" s="13">
        <v>195281694</v>
      </c>
      <c r="D18" s="36">
        <v>242168</v>
      </c>
      <c r="E18" s="34">
        <f t="shared" si="2"/>
        <v>806.38934128373694</v>
      </c>
      <c r="F18" s="15">
        <f t="shared" si="0"/>
        <v>0.97103722569479078</v>
      </c>
      <c r="G18" s="34">
        <f t="shared" si="1"/>
        <v>21.045396501034375</v>
      </c>
      <c r="H18" s="34">
        <f>IF(ISNUMBER(C18),G18*D18,"")</f>
        <v>5096521.5798624922</v>
      </c>
      <c r="I18" s="38">
        <f>jan!H18</f>
        <v>5315733.7322092028</v>
      </c>
      <c r="J18" s="38">
        <f t="shared" si="4"/>
        <v>-219212.15234671067</v>
      </c>
      <c r="M18" s="24"/>
    </row>
    <row r="19" spans="1:13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25">
      <c r="A20" s="20"/>
      <c r="B20" s="20" t="s">
        <v>7</v>
      </c>
      <c r="C20" s="31">
        <f>IF(ISNUMBER(C18),SUM(C8:C19),"")</f>
        <v>4477215066</v>
      </c>
      <c r="D20" s="31">
        <f>IF(ISNUMBER(D18),SUM(D8:D19),"")</f>
        <v>5391369</v>
      </c>
      <c r="E20" s="35">
        <f>IF(ISNUMBER(C20),C20/D20,"")</f>
        <v>830.4412229992048</v>
      </c>
      <c r="F20" s="22">
        <f>IF(ISNUMBER(E20),E20/E$20,"")</f>
        <v>1</v>
      </c>
      <c r="G20" s="35"/>
      <c r="H20" s="35">
        <f>IF(ISNUMBER(H18),SUM(H8:H18),"")</f>
        <v>-2.4028122425079346E-7</v>
      </c>
      <c r="I20" s="21">
        <f>jan!H20</f>
        <v>-4.377216100692749E-8</v>
      </c>
      <c r="J20" s="21">
        <f t="shared" si="4"/>
        <v>-1.9650906324386597E-7</v>
      </c>
    </row>
    <row r="21" spans="1:13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3" x14ac:dyDescent="0.2">
      <c r="F26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jan-des</vt:lpstr>
      <vt:lpstr>jan-nov</vt:lpstr>
      <vt:lpstr>jan-sep</vt:lpstr>
      <vt:lpstr>jan-aug</vt:lpstr>
      <vt:lpstr>jan-jul</vt:lpstr>
      <vt:lpstr>jan-mai</vt:lpstr>
      <vt:lpstr>jan-apr</vt:lpstr>
      <vt:lpstr>jan-mar</vt:lpstr>
      <vt:lpstr>jan-feb</vt:lpstr>
      <vt:lpstr>jan</vt:lpstr>
      <vt:lpstr>'jan-feb'!Utskriftstitler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2013-09-25T10:13:34Z</cp:lastPrinted>
  <dcterms:created xsi:type="dcterms:W3CDTF">2012-02-27T18:26:41Z</dcterms:created>
  <dcterms:modified xsi:type="dcterms:W3CDTF">2022-01-24T09:27:04Z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2021-06-21T17:43:51Z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4818f5e8-8ae8-4ab9-899b-3417e5edc662</vt:lpwstr>
  </property>
  <property fmtid="{D5CDD505-2E9C-101B-9397-08002B2CF9AE}" pid="8" name="MSIP_Label_da73a663-4204-480c-9ce8-a1a166c234ab_ContentBits">
    <vt:lpwstr>0</vt:lpwstr>
  </property>
</Properties>
</file>