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22\Utbet\Løpende inntutj\"/>
    </mc:Choice>
  </mc:AlternateContent>
  <xr:revisionPtr revIDLastSave="0" documentId="13_ncr:1_{58DDC684-6929-432E-8A2B-0E35B344CAB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jan-des" sheetId="10" r:id="rId1"/>
    <sheet name="jan-nov" sheetId="9" r:id="rId2"/>
    <sheet name="jan-sep" sheetId="8" r:id="rId3"/>
    <sheet name="jan-aug" sheetId="7" r:id="rId4"/>
    <sheet name="jan-jul" sheetId="6" r:id="rId5"/>
    <sheet name="jan-mai" sheetId="5" r:id="rId6"/>
    <sheet name="jan-apr" sheetId="4" r:id="rId7"/>
    <sheet name="jan-mar" sheetId="3" r:id="rId8"/>
    <sheet name="jan-feb" sheetId="2" r:id="rId9"/>
    <sheet name="jan" sheetId="1" r:id="rId10"/>
  </sheets>
  <definedNames>
    <definedName name="_xlnm.Print_Titles" localSheetId="8">'jan-feb'!$1:$6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0" l="1"/>
  <c r="G8" i="10"/>
  <c r="D18" i="10"/>
  <c r="D17" i="10"/>
  <c r="D16" i="10"/>
  <c r="D15" i="10"/>
  <c r="D14" i="10"/>
  <c r="D13" i="10"/>
  <c r="D12" i="10"/>
  <c r="D11" i="10"/>
  <c r="D10" i="10"/>
  <c r="D9" i="10"/>
  <c r="D8" i="10"/>
  <c r="J13" i="9"/>
  <c r="I9" i="9"/>
  <c r="I8" i="9"/>
  <c r="H8" i="9"/>
  <c r="F8" i="9"/>
  <c r="E9" i="9"/>
  <c r="E8" i="9"/>
  <c r="D18" i="9"/>
  <c r="D17" i="9"/>
  <c r="D16" i="9"/>
  <c r="D15" i="9"/>
  <c r="D14" i="9"/>
  <c r="D13" i="9"/>
  <c r="D12" i="9"/>
  <c r="D11" i="9"/>
  <c r="D10" i="9"/>
  <c r="D9" i="9"/>
  <c r="D8" i="9"/>
  <c r="J9" i="8"/>
  <c r="J8" i="8"/>
  <c r="H8" i="8"/>
  <c r="D9" i="8"/>
  <c r="D10" i="8"/>
  <c r="D11" i="8"/>
  <c r="D12" i="8"/>
  <c r="D13" i="8"/>
  <c r="D14" i="8"/>
  <c r="D15" i="8"/>
  <c r="D16" i="8"/>
  <c r="D17" i="8"/>
  <c r="D18" i="8"/>
  <c r="D8" i="8"/>
  <c r="I8" i="7"/>
  <c r="H8" i="7"/>
  <c r="D9" i="7"/>
  <c r="D10" i="7"/>
  <c r="D11" i="7"/>
  <c r="D12" i="7"/>
  <c r="D13" i="7"/>
  <c r="D14" i="7"/>
  <c r="D15" i="7"/>
  <c r="D16" i="7"/>
  <c r="D17" i="7"/>
  <c r="D18" i="7"/>
  <c r="D8" i="7"/>
  <c r="J8" i="6" l="1"/>
  <c r="J14" i="3"/>
  <c r="I8" i="6"/>
  <c r="H9" i="6"/>
  <c r="H8" i="6"/>
  <c r="E20" i="6"/>
  <c r="D9" i="5" l="1"/>
  <c r="D10" i="5"/>
  <c r="D11" i="5"/>
  <c r="D12" i="5"/>
  <c r="E12" i="5" s="1"/>
  <c r="D13" i="5"/>
  <c r="D14" i="5"/>
  <c r="D15" i="5"/>
  <c r="D16" i="5"/>
  <c r="E16" i="5" s="1"/>
  <c r="D17" i="5"/>
  <c r="D18" i="5"/>
  <c r="D8" i="5"/>
  <c r="D9" i="4"/>
  <c r="D10" i="4"/>
  <c r="D11" i="4"/>
  <c r="D12" i="4"/>
  <c r="D13" i="4"/>
  <c r="D14" i="4"/>
  <c r="D15" i="4"/>
  <c r="D16" i="4"/>
  <c r="D17" i="4"/>
  <c r="D18" i="4"/>
  <c r="D8" i="4"/>
  <c r="E8" i="10"/>
  <c r="E8" i="8"/>
  <c r="E8" i="7"/>
  <c r="E8" i="6"/>
  <c r="E8" i="5"/>
  <c r="E8" i="4"/>
  <c r="E9" i="3"/>
  <c r="E8" i="3"/>
  <c r="E8" i="2"/>
  <c r="E10" i="2"/>
  <c r="E16" i="2"/>
  <c r="E18" i="2"/>
  <c r="G8" i="1"/>
  <c r="E18" i="10"/>
  <c r="E17" i="10"/>
  <c r="E16" i="10"/>
  <c r="E15" i="10"/>
  <c r="E14" i="10"/>
  <c r="E13" i="10"/>
  <c r="E12" i="10"/>
  <c r="E11" i="10"/>
  <c r="E10" i="10"/>
  <c r="E9" i="10"/>
  <c r="E18" i="9"/>
  <c r="E17" i="9"/>
  <c r="E16" i="9"/>
  <c r="E15" i="9"/>
  <c r="E14" i="9"/>
  <c r="E13" i="9"/>
  <c r="E12" i="9"/>
  <c r="E11" i="9"/>
  <c r="E10" i="9"/>
  <c r="E18" i="8"/>
  <c r="E17" i="8"/>
  <c r="E16" i="8"/>
  <c r="E15" i="8"/>
  <c r="E14" i="8"/>
  <c r="E13" i="8"/>
  <c r="E12" i="8"/>
  <c r="E11" i="8"/>
  <c r="E10" i="8"/>
  <c r="E9" i="8"/>
  <c r="E18" i="7"/>
  <c r="E17" i="7"/>
  <c r="E16" i="7"/>
  <c r="E15" i="7"/>
  <c r="E14" i="7"/>
  <c r="E13" i="7"/>
  <c r="E12" i="7"/>
  <c r="E11" i="7"/>
  <c r="E10" i="7"/>
  <c r="E9" i="7"/>
  <c r="E18" i="6"/>
  <c r="E17" i="6"/>
  <c r="E16" i="6"/>
  <c r="E15" i="6"/>
  <c r="E14" i="6"/>
  <c r="E13" i="6"/>
  <c r="E12" i="6"/>
  <c r="E11" i="6"/>
  <c r="E10" i="6"/>
  <c r="E9" i="6"/>
  <c r="E18" i="5"/>
  <c r="E17" i="5"/>
  <c r="E15" i="5"/>
  <c r="E14" i="5"/>
  <c r="E13" i="5"/>
  <c r="E11" i="5"/>
  <c r="E10" i="5"/>
  <c r="E9" i="5"/>
  <c r="E18" i="4"/>
  <c r="E17" i="4"/>
  <c r="E16" i="4"/>
  <c r="E15" i="4"/>
  <c r="E14" i="4"/>
  <c r="E13" i="4"/>
  <c r="E12" i="4"/>
  <c r="E11" i="4"/>
  <c r="E10" i="4"/>
  <c r="E9" i="4"/>
  <c r="E18" i="3"/>
  <c r="E17" i="3"/>
  <c r="E16" i="3"/>
  <c r="E15" i="3"/>
  <c r="E14" i="3"/>
  <c r="E13" i="3"/>
  <c r="E12" i="3"/>
  <c r="E11" i="3"/>
  <c r="E10" i="3"/>
  <c r="E17" i="2"/>
  <c r="E15" i="2"/>
  <c r="E14" i="2"/>
  <c r="E13" i="2"/>
  <c r="E12" i="2"/>
  <c r="E11" i="2"/>
  <c r="E9" i="2"/>
  <c r="E9" i="1"/>
  <c r="E8" i="1"/>
  <c r="E18" i="1"/>
  <c r="E17" i="1"/>
  <c r="E16" i="1"/>
  <c r="E15" i="1"/>
  <c r="E14" i="1"/>
  <c r="E13" i="1"/>
  <c r="E12" i="1"/>
  <c r="E11" i="1"/>
  <c r="E10" i="1"/>
  <c r="D20" i="6" l="1"/>
  <c r="C20" i="1" l="1"/>
  <c r="D20" i="10" l="1"/>
  <c r="C20" i="10"/>
  <c r="D20" i="9" l="1"/>
  <c r="C20" i="9"/>
  <c r="C20" i="8"/>
  <c r="D20" i="8" l="1"/>
  <c r="E20" i="8" s="1"/>
  <c r="G14" i="8" l="1"/>
  <c r="H14" i="8" s="1"/>
  <c r="F18" i="8"/>
  <c r="G13" i="8"/>
  <c r="H13" i="8" s="1"/>
  <c r="F10" i="8"/>
  <c r="G16" i="8"/>
  <c r="H16" i="8" s="1"/>
  <c r="G12" i="8"/>
  <c r="H12" i="8" s="1"/>
  <c r="G15" i="8"/>
  <c r="H15" i="8" s="1"/>
  <c r="G11" i="8"/>
  <c r="H11" i="8" s="1"/>
  <c r="G18" i="8"/>
  <c r="H18" i="8" s="1"/>
  <c r="G10" i="8"/>
  <c r="H10" i="8" s="1"/>
  <c r="G17" i="8"/>
  <c r="H17" i="8" s="1"/>
  <c r="F14" i="8"/>
  <c r="F16" i="8"/>
  <c r="F11" i="8"/>
  <c r="F13" i="8"/>
  <c r="F15" i="8"/>
  <c r="F17" i="8"/>
  <c r="F12" i="8"/>
  <c r="G9" i="8"/>
  <c r="H9" i="8" s="1"/>
  <c r="F9" i="8"/>
  <c r="F20" i="8"/>
  <c r="G8" i="8"/>
  <c r="F8" i="8"/>
  <c r="C20" i="7"/>
  <c r="D20" i="7"/>
  <c r="I17" i="9" l="1"/>
  <c r="J17" i="8"/>
  <c r="I15" i="9"/>
  <c r="J15" i="8"/>
  <c r="I13" i="9"/>
  <c r="J13" i="8"/>
  <c r="I10" i="9"/>
  <c r="J10" i="8"/>
  <c r="I12" i="9"/>
  <c r="J12" i="8"/>
  <c r="I18" i="9"/>
  <c r="J18" i="8"/>
  <c r="I16" i="9"/>
  <c r="J16" i="8"/>
  <c r="I14" i="9"/>
  <c r="J14" i="8"/>
  <c r="I11" i="9"/>
  <c r="J11" i="8"/>
  <c r="E20" i="7"/>
  <c r="F8" i="7" s="1"/>
  <c r="C20" i="6"/>
  <c r="G18" i="7" l="1"/>
  <c r="H18" i="7" s="1"/>
  <c r="F15" i="7"/>
  <c r="G14" i="7"/>
  <c r="H14" i="7" s="1"/>
  <c r="F11" i="7"/>
  <c r="G10" i="7"/>
  <c r="H10" i="7" s="1"/>
  <c r="F12" i="7"/>
  <c r="G17" i="7"/>
  <c r="H17" i="7" s="1"/>
  <c r="G13" i="7"/>
  <c r="H13" i="7" s="1"/>
  <c r="F10" i="7"/>
  <c r="F16" i="7"/>
  <c r="G16" i="7"/>
  <c r="H16" i="7" s="1"/>
  <c r="G12" i="7"/>
  <c r="H12" i="7" s="1"/>
  <c r="G15" i="7"/>
  <c r="H15" i="7" s="1"/>
  <c r="G11" i="7"/>
  <c r="H11" i="7" s="1"/>
  <c r="F17" i="7"/>
  <c r="F14" i="7"/>
  <c r="F13" i="7"/>
  <c r="F18" i="7"/>
  <c r="G9" i="7"/>
  <c r="H9" i="7" s="1"/>
  <c r="F9" i="7"/>
  <c r="G8" i="7"/>
  <c r="J8" i="7" s="1"/>
  <c r="F20" i="7"/>
  <c r="I12" i="8" l="1"/>
  <c r="J12" i="7"/>
  <c r="I16" i="8"/>
  <c r="J16" i="7"/>
  <c r="I17" i="8"/>
  <c r="J17" i="7"/>
  <c r="I14" i="8"/>
  <c r="J14" i="7"/>
  <c r="I11" i="8"/>
  <c r="J11" i="7"/>
  <c r="I13" i="8"/>
  <c r="J13" i="7"/>
  <c r="I15" i="8"/>
  <c r="J15" i="7"/>
  <c r="I10" i="8"/>
  <c r="J10" i="7"/>
  <c r="I18" i="8"/>
  <c r="J18" i="7"/>
  <c r="G18" i="6"/>
  <c r="H18" i="6" s="1"/>
  <c r="G17" i="6"/>
  <c r="H17" i="6" s="1"/>
  <c r="F14" i="6"/>
  <c r="G13" i="6"/>
  <c r="H13" i="6" s="1"/>
  <c r="F11" i="6"/>
  <c r="F17" i="6"/>
  <c r="G16" i="6"/>
  <c r="H16" i="6" s="1"/>
  <c r="F13" i="6"/>
  <c r="G12" i="6"/>
  <c r="H12" i="6" s="1"/>
  <c r="G14" i="6"/>
  <c r="H14" i="6" s="1"/>
  <c r="G15" i="6"/>
  <c r="H15" i="6" s="1"/>
  <c r="G11" i="6"/>
  <c r="H11" i="6" s="1"/>
  <c r="F15" i="6"/>
  <c r="G10" i="6"/>
  <c r="H10" i="6" s="1"/>
  <c r="F12" i="6"/>
  <c r="F16" i="6"/>
  <c r="F10" i="6"/>
  <c r="F18" i="6"/>
  <c r="G9" i="6"/>
  <c r="F9" i="6"/>
  <c r="I9" i="8"/>
  <c r="F20" i="6"/>
  <c r="G8" i="6"/>
  <c r="F8" i="6"/>
  <c r="I8" i="8"/>
  <c r="H20" i="7"/>
  <c r="J20" i="7" s="1"/>
  <c r="D20" i="5"/>
  <c r="C20" i="5"/>
  <c r="C20" i="4"/>
  <c r="I11" i="7" l="1"/>
  <c r="J11" i="6"/>
  <c r="I13" i="7"/>
  <c r="J13" i="6"/>
  <c r="I16" i="7"/>
  <c r="J16" i="6"/>
  <c r="I15" i="7"/>
  <c r="J15" i="6"/>
  <c r="I10" i="7"/>
  <c r="J10" i="6"/>
  <c r="I17" i="7"/>
  <c r="J17" i="6"/>
  <c r="I14" i="7"/>
  <c r="J14" i="6"/>
  <c r="I12" i="7"/>
  <c r="J12" i="6"/>
  <c r="I18" i="7"/>
  <c r="J18" i="6"/>
  <c r="I9" i="7"/>
  <c r="J9" i="7" s="1"/>
  <c r="D20" i="4"/>
  <c r="E20" i="4" l="1"/>
  <c r="C20" i="3"/>
  <c r="E20" i="3" s="1"/>
  <c r="G8" i="3" s="1"/>
  <c r="H8" i="3" s="1"/>
  <c r="D20" i="3"/>
  <c r="D20" i="2"/>
  <c r="C20" i="2"/>
  <c r="D20" i="1"/>
  <c r="E20" i="1" s="1"/>
  <c r="H19" i="1"/>
  <c r="I19" i="1" s="1"/>
  <c r="G19" i="1"/>
  <c r="F19" i="1"/>
  <c r="E19" i="1"/>
  <c r="E20" i="10"/>
  <c r="E20" i="9"/>
  <c r="E20" i="5"/>
  <c r="J19" i="7"/>
  <c r="F17" i="10" l="1"/>
  <c r="G16" i="10"/>
  <c r="H16" i="10" s="1"/>
  <c r="J16" i="10" s="1"/>
  <c r="F13" i="10"/>
  <c r="G12" i="10"/>
  <c r="H12" i="10" s="1"/>
  <c r="J12" i="10" s="1"/>
  <c r="G17" i="10"/>
  <c r="H17" i="10" s="1"/>
  <c r="J17" i="10" s="1"/>
  <c r="F10" i="10"/>
  <c r="F16" i="10"/>
  <c r="G15" i="10"/>
  <c r="H15" i="10" s="1"/>
  <c r="J15" i="10" s="1"/>
  <c r="G11" i="10"/>
  <c r="H11" i="10" s="1"/>
  <c r="J11" i="10" s="1"/>
  <c r="G13" i="10"/>
  <c r="H13" i="10" s="1"/>
  <c r="J13" i="10" s="1"/>
  <c r="G18" i="10"/>
  <c r="H18" i="10" s="1"/>
  <c r="J18" i="10" s="1"/>
  <c r="G14" i="10"/>
  <c r="H14" i="10" s="1"/>
  <c r="J14" i="10" s="1"/>
  <c r="G10" i="10"/>
  <c r="H10" i="10" s="1"/>
  <c r="J10" i="10" s="1"/>
  <c r="F18" i="10"/>
  <c r="F14" i="10"/>
  <c r="F11" i="10"/>
  <c r="F15" i="10"/>
  <c r="F12" i="10"/>
  <c r="G17" i="9"/>
  <c r="H17" i="9" s="1"/>
  <c r="G13" i="9"/>
  <c r="H13" i="9" s="1"/>
  <c r="G16" i="9"/>
  <c r="H16" i="9" s="1"/>
  <c r="G12" i="9"/>
  <c r="H12" i="9" s="1"/>
  <c r="G15" i="9"/>
  <c r="H15" i="9" s="1"/>
  <c r="G11" i="9"/>
  <c r="H11" i="9" s="1"/>
  <c r="G18" i="9"/>
  <c r="H18" i="9" s="1"/>
  <c r="F15" i="9"/>
  <c r="G14" i="9"/>
  <c r="H14" i="9" s="1"/>
  <c r="F11" i="9"/>
  <c r="G10" i="9"/>
  <c r="H10" i="9" s="1"/>
  <c r="F17" i="9"/>
  <c r="F12" i="9"/>
  <c r="F10" i="9"/>
  <c r="F16" i="9"/>
  <c r="F14" i="9"/>
  <c r="F13" i="9"/>
  <c r="F18" i="9"/>
  <c r="F18" i="5"/>
  <c r="G17" i="5"/>
  <c r="H17" i="5" s="1"/>
  <c r="F14" i="5"/>
  <c r="G13" i="5"/>
  <c r="H13" i="5" s="1"/>
  <c r="F10" i="5"/>
  <c r="F15" i="5"/>
  <c r="G10" i="5"/>
  <c r="H10" i="5" s="1"/>
  <c r="G16" i="5"/>
  <c r="H16" i="5" s="1"/>
  <c r="G12" i="5"/>
  <c r="H12" i="5" s="1"/>
  <c r="G14" i="5"/>
  <c r="H14" i="5" s="1"/>
  <c r="F11" i="5"/>
  <c r="G15" i="5"/>
  <c r="H15" i="5" s="1"/>
  <c r="G11" i="5"/>
  <c r="H11" i="5" s="1"/>
  <c r="G18" i="5"/>
  <c r="H18" i="5" s="1"/>
  <c r="F16" i="5"/>
  <c r="F13" i="5"/>
  <c r="F17" i="5"/>
  <c r="F12" i="5"/>
  <c r="G18" i="4"/>
  <c r="H18" i="4" s="1"/>
  <c r="G14" i="4"/>
  <c r="H14" i="4" s="1"/>
  <c r="G10" i="4"/>
  <c r="H10" i="4" s="1"/>
  <c r="G17" i="4"/>
  <c r="H17" i="4" s="1"/>
  <c r="G13" i="4"/>
  <c r="H13" i="4" s="1"/>
  <c r="G16" i="4"/>
  <c r="H16" i="4" s="1"/>
  <c r="G12" i="4"/>
  <c r="H12" i="4" s="1"/>
  <c r="F16" i="4"/>
  <c r="G15" i="4"/>
  <c r="H15" i="4" s="1"/>
  <c r="F12" i="4"/>
  <c r="G11" i="4"/>
  <c r="H11" i="4" s="1"/>
  <c r="F10" i="4"/>
  <c r="F15" i="4"/>
  <c r="F14" i="4"/>
  <c r="F13" i="4"/>
  <c r="F18" i="4"/>
  <c r="F17" i="4"/>
  <c r="F11" i="4"/>
  <c r="G18" i="3"/>
  <c r="H18" i="3" s="1"/>
  <c r="G10" i="3"/>
  <c r="H10" i="3" s="1"/>
  <c r="G16" i="3"/>
  <c r="H16" i="3" s="1"/>
  <c r="G11" i="3"/>
  <c r="H11" i="3" s="1"/>
  <c r="G13" i="3"/>
  <c r="H13" i="3" s="1"/>
  <c r="G14" i="3"/>
  <c r="H14" i="3" s="1"/>
  <c r="G17" i="3"/>
  <c r="H17" i="3" s="1"/>
  <c r="G12" i="3"/>
  <c r="H12" i="3" s="1"/>
  <c r="G15" i="3"/>
  <c r="H15" i="3" s="1"/>
  <c r="F12" i="3"/>
  <c r="F11" i="3"/>
  <c r="F13" i="3"/>
  <c r="F16" i="3"/>
  <c r="F17" i="3"/>
  <c r="F10" i="3"/>
  <c r="F18" i="3"/>
  <c r="F14" i="3"/>
  <c r="F15" i="3"/>
  <c r="E20" i="2"/>
  <c r="G12" i="2" s="1"/>
  <c r="H12" i="2" s="1"/>
  <c r="F9" i="9"/>
  <c r="G9" i="9"/>
  <c r="H9" i="9" s="1"/>
  <c r="G9" i="5"/>
  <c r="H9" i="5" s="1"/>
  <c r="F9" i="5"/>
  <c r="G9" i="10"/>
  <c r="H9" i="10" s="1"/>
  <c r="F9" i="10"/>
  <c r="G9" i="3"/>
  <c r="H9" i="3" s="1"/>
  <c r="F9" i="3"/>
  <c r="G9" i="4"/>
  <c r="H9" i="4" s="1"/>
  <c r="F9" i="4"/>
  <c r="F20" i="5"/>
  <c r="G8" i="5"/>
  <c r="H8" i="5" s="1"/>
  <c r="F8" i="5"/>
  <c r="G8" i="9"/>
  <c r="J8" i="9" s="1"/>
  <c r="F20" i="10"/>
  <c r="H8" i="10"/>
  <c r="J8" i="10" s="1"/>
  <c r="F8" i="10"/>
  <c r="F8" i="3"/>
  <c r="I8" i="4"/>
  <c r="F20" i="4"/>
  <c r="G8" i="4"/>
  <c r="H8" i="4" s="1"/>
  <c r="F8" i="4"/>
  <c r="G12" i="1"/>
  <c r="H12" i="1" s="1"/>
  <c r="G15" i="1"/>
  <c r="H15" i="1" s="1"/>
  <c r="F16" i="1"/>
  <c r="G17" i="1"/>
  <c r="H17" i="1" s="1"/>
  <c r="G16" i="1"/>
  <c r="H16" i="1" s="1"/>
  <c r="F8" i="1"/>
  <c r="F10" i="1"/>
  <c r="F13" i="1"/>
  <c r="H8" i="1"/>
  <c r="F15" i="1"/>
  <c r="G9" i="1"/>
  <c r="H9" i="1" s="1"/>
  <c r="F17" i="1"/>
  <c r="F9" i="1"/>
  <c r="G13" i="1"/>
  <c r="H13" i="1" s="1"/>
  <c r="F11" i="1"/>
  <c r="F14" i="1"/>
  <c r="G14" i="1"/>
  <c r="H14" i="1" s="1"/>
  <c r="G10" i="1"/>
  <c r="H10" i="1" s="1"/>
  <c r="F18" i="1"/>
  <c r="G11" i="1"/>
  <c r="H11" i="1" s="1"/>
  <c r="F12" i="1"/>
  <c r="G18" i="1"/>
  <c r="H18" i="1" s="1"/>
  <c r="F20" i="9"/>
  <c r="F20" i="1"/>
  <c r="I12" i="10" l="1"/>
  <c r="J12" i="9"/>
  <c r="I18" i="10"/>
  <c r="J18" i="9"/>
  <c r="I16" i="10"/>
  <c r="J16" i="9"/>
  <c r="I13" i="10"/>
  <c r="I10" i="10"/>
  <c r="J10" i="9"/>
  <c r="I11" i="10"/>
  <c r="J11" i="9"/>
  <c r="I14" i="10"/>
  <c r="J14" i="9"/>
  <c r="I15" i="10"/>
  <c r="J15" i="9"/>
  <c r="I17" i="10"/>
  <c r="J17" i="9"/>
  <c r="I18" i="6"/>
  <c r="J18" i="5"/>
  <c r="I14" i="6"/>
  <c r="J14" i="5"/>
  <c r="I11" i="6"/>
  <c r="J11" i="5"/>
  <c r="I12" i="6"/>
  <c r="J12" i="5"/>
  <c r="I15" i="6"/>
  <c r="J15" i="5"/>
  <c r="I16" i="6"/>
  <c r="J16" i="5"/>
  <c r="I13" i="6"/>
  <c r="J13" i="5"/>
  <c r="I17" i="6"/>
  <c r="J17" i="5"/>
  <c r="I10" i="6"/>
  <c r="J10" i="5"/>
  <c r="I11" i="5"/>
  <c r="J11" i="4"/>
  <c r="I12" i="5"/>
  <c r="J12" i="4"/>
  <c r="I10" i="5"/>
  <c r="J10" i="4"/>
  <c r="I16" i="5"/>
  <c r="J16" i="4"/>
  <c r="I14" i="5"/>
  <c r="J14" i="4"/>
  <c r="I15" i="5"/>
  <c r="J15" i="4"/>
  <c r="I13" i="5"/>
  <c r="J13" i="4"/>
  <c r="I18" i="5"/>
  <c r="J18" i="4"/>
  <c r="I17" i="5"/>
  <c r="J17" i="4"/>
  <c r="I14" i="4"/>
  <c r="I11" i="4"/>
  <c r="I15" i="4"/>
  <c r="J15" i="3"/>
  <c r="I18" i="4"/>
  <c r="I12" i="4"/>
  <c r="J12" i="3"/>
  <c r="I16" i="4"/>
  <c r="J16" i="3"/>
  <c r="I10" i="4"/>
  <c r="I17" i="4"/>
  <c r="I13" i="4"/>
  <c r="F15" i="2"/>
  <c r="G13" i="2"/>
  <c r="H13" i="2" s="1"/>
  <c r="J13" i="2" s="1"/>
  <c r="G11" i="2"/>
  <c r="H11" i="2" s="1"/>
  <c r="I11" i="3" s="1"/>
  <c r="J11" i="3" s="1"/>
  <c r="F17" i="2"/>
  <c r="G16" i="2"/>
  <c r="H16" i="2" s="1"/>
  <c r="I16" i="3" s="1"/>
  <c r="F20" i="2"/>
  <c r="G10" i="2"/>
  <c r="H10" i="2" s="1"/>
  <c r="J10" i="2" s="1"/>
  <c r="F18" i="2"/>
  <c r="F9" i="2"/>
  <c r="F8" i="2"/>
  <c r="F14" i="2"/>
  <c r="G8" i="2"/>
  <c r="H8" i="2" s="1"/>
  <c r="F11" i="2"/>
  <c r="G17" i="2"/>
  <c r="H17" i="2" s="1"/>
  <c r="I17" i="3" s="1"/>
  <c r="J17" i="3" s="1"/>
  <c r="G15" i="2"/>
  <c r="H15" i="2" s="1"/>
  <c r="I15" i="3" s="1"/>
  <c r="F16" i="2"/>
  <c r="F13" i="2"/>
  <c r="G18" i="2"/>
  <c r="H18" i="2" s="1"/>
  <c r="F12" i="2"/>
  <c r="G9" i="2"/>
  <c r="H9" i="2" s="1"/>
  <c r="I9" i="3" s="1"/>
  <c r="J9" i="3" s="1"/>
  <c r="F10" i="2"/>
  <c r="G14" i="2"/>
  <c r="H14" i="2" s="1"/>
  <c r="I14" i="3" s="1"/>
  <c r="I12" i="3"/>
  <c r="I9" i="4"/>
  <c r="J9" i="4" s="1"/>
  <c r="I9" i="5"/>
  <c r="I9" i="6"/>
  <c r="J9" i="6" s="1"/>
  <c r="J9" i="5"/>
  <c r="I9" i="10"/>
  <c r="J9" i="9"/>
  <c r="I8" i="5"/>
  <c r="J8" i="5" s="1"/>
  <c r="I8" i="10"/>
  <c r="J8" i="4"/>
  <c r="I18" i="1"/>
  <c r="I18" i="2"/>
  <c r="I9" i="1"/>
  <c r="I9" i="2"/>
  <c r="I13" i="1"/>
  <c r="I13" i="2"/>
  <c r="I16" i="2"/>
  <c r="I16" i="1"/>
  <c r="I11" i="1"/>
  <c r="I11" i="2"/>
  <c r="I17" i="1"/>
  <c r="I17" i="2"/>
  <c r="I10" i="1"/>
  <c r="I10" i="2"/>
  <c r="I15" i="2"/>
  <c r="I15" i="1"/>
  <c r="I14" i="2"/>
  <c r="I14" i="1"/>
  <c r="I8" i="1"/>
  <c r="I8" i="2"/>
  <c r="I12" i="2"/>
  <c r="J12" i="2" s="1"/>
  <c r="I12" i="1"/>
  <c r="H20" i="9"/>
  <c r="J20" i="9" s="1"/>
  <c r="H20" i="6"/>
  <c r="J20" i="6" s="1"/>
  <c r="H20" i="5"/>
  <c r="F20" i="3"/>
  <c r="H20" i="3"/>
  <c r="H20" i="10"/>
  <c r="J20" i="10" s="1"/>
  <c r="H20" i="1"/>
  <c r="H20" i="4"/>
  <c r="J15" i="2" l="1"/>
  <c r="I10" i="3"/>
  <c r="J10" i="3" s="1"/>
  <c r="I8" i="3"/>
  <c r="J8" i="3" s="1"/>
  <c r="J9" i="2"/>
  <c r="J11" i="2"/>
  <c r="J16" i="2"/>
  <c r="J14" i="2"/>
  <c r="J17" i="2"/>
  <c r="J18" i="2"/>
  <c r="I13" i="3"/>
  <c r="J13" i="3" s="1"/>
  <c r="I18" i="3"/>
  <c r="J18" i="3" s="1"/>
  <c r="I20" i="10"/>
  <c r="I20" i="8"/>
  <c r="I20" i="7"/>
  <c r="I20" i="6"/>
  <c r="H20" i="8"/>
  <c r="J20" i="8" s="1"/>
  <c r="I20" i="1"/>
  <c r="I20" i="2"/>
  <c r="I20" i="4"/>
  <c r="I20" i="5"/>
  <c r="J20" i="5" s="1"/>
  <c r="J20" i="4"/>
  <c r="H20" i="2" l="1"/>
  <c r="I20" i="3" s="1"/>
  <c r="J20" i="3" s="1"/>
  <c r="J8" i="2"/>
  <c r="I20" i="9"/>
  <c r="J20" i="2" l="1"/>
</calcChain>
</file>

<file path=xl/sharedStrings.xml><?xml version="1.0" encoding="utf-8"?>
<sst xmlns="http://schemas.openxmlformats.org/spreadsheetml/2006/main" count="318" uniqueCount="73">
  <si>
    <t>Fnr</t>
  </si>
  <si>
    <t>Fylkeskommune</t>
  </si>
  <si>
    <t>Skatt jan</t>
  </si>
  <si>
    <t>Innbyggere</t>
  </si>
  <si>
    <t>lands-</t>
  </si>
  <si>
    <t>gjennomsnitt</t>
  </si>
  <si>
    <t>jan</t>
  </si>
  <si>
    <t>Hele landet</t>
  </si>
  <si>
    <t>Skatt jan-feb</t>
  </si>
  <si>
    <t>jan-feb</t>
  </si>
  <si>
    <t>feb</t>
  </si>
  <si>
    <t>Skatt jan-mar</t>
  </si>
  <si>
    <t>jan-mar</t>
  </si>
  <si>
    <t>Skatt jan-apr</t>
  </si>
  <si>
    <t>jan-apr</t>
  </si>
  <si>
    <t>Skatt jan-mai</t>
  </si>
  <si>
    <t>jan-mai</t>
  </si>
  <si>
    <t>mai</t>
  </si>
  <si>
    <t>Symmetrisk inntektsutjevning (87,5 pst.)</t>
  </si>
  <si>
    <t>Kr pr. innb.</t>
  </si>
  <si>
    <t>Prosent av</t>
  </si>
  <si>
    <t>Totalt</t>
  </si>
  <si>
    <t>mar</t>
  </si>
  <si>
    <t>apr</t>
  </si>
  <si>
    <t>Skatt jan-jul</t>
  </si>
  <si>
    <t>jan-jul</t>
  </si>
  <si>
    <t>Skatt jan-aug</t>
  </si>
  <si>
    <t>jan-aug</t>
  </si>
  <si>
    <t>aug</t>
  </si>
  <si>
    <t>Skatt jan-sep</t>
  </si>
  <si>
    <t>jan-sep</t>
  </si>
  <si>
    <t>sep</t>
  </si>
  <si>
    <t>Skatt jan-nov</t>
  </si>
  <si>
    <t>jan-nov</t>
  </si>
  <si>
    <t>okt-nov</t>
  </si>
  <si>
    <t>jun-jul</t>
  </si>
  <si>
    <t>Skatt jan-des</t>
  </si>
  <si>
    <t>jan-des</t>
  </si>
  <si>
    <t>des</t>
  </si>
  <si>
    <t>Innt.utj. tilsk.</t>
  </si>
  <si>
    <t>Innt.utj.</t>
  </si>
  <si>
    <t>Oslo</t>
  </si>
  <si>
    <t>Rogaland</t>
  </si>
  <si>
    <t>Møre og Romsdal</t>
  </si>
  <si>
    <t>Nordland</t>
  </si>
  <si>
    <t>Viken</t>
  </si>
  <si>
    <t>Innlandet</t>
  </si>
  <si>
    <t>Vestfold og Telemark</t>
  </si>
  <si>
    <t>Agder</t>
  </si>
  <si>
    <t>Vestland</t>
  </si>
  <si>
    <t>Trøndelag - Trööndelage</t>
  </si>
  <si>
    <t>Troms og Finnmark - Romsa ja Finnmárku</t>
  </si>
  <si>
    <t>Beregninger av skatt og inntektsutjevning for fylkeskommunene, januar-desember 2022</t>
  </si>
  <si>
    <t>pr. 1.1.22</t>
  </si>
  <si>
    <t>Skatt jan-des 2022</t>
  </si>
  <si>
    <t>Skatt jan 2022</t>
  </si>
  <si>
    <t>Skatt jan-feb 2022</t>
  </si>
  <si>
    <t>Beregninger av skatt og inntektsutjevning for fylkeskommunene, januar 2022</t>
  </si>
  <si>
    <t>Beregninger av skatt og inntektsutjevning for fylkeskommunene, januar-februar 2022</t>
  </si>
  <si>
    <t>Beregninger av skatt og inntektsutjevning for fylkeskommunene, januar-mars 2022</t>
  </si>
  <si>
    <t>Skatt jan-mar 2022</t>
  </si>
  <si>
    <t>Beregninger av skatt og inntektsutjevning for fylkeskommunene, januar-april 2022</t>
  </si>
  <si>
    <t>Skatt jan-apr 2022</t>
  </si>
  <si>
    <t>Beregninger av skatt og inntektsutjevning for fylkeskommunene, januar-mai 2022</t>
  </si>
  <si>
    <t>Skatt jan-mai 2022</t>
  </si>
  <si>
    <t>Skatt jan-jul 2022</t>
  </si>
  <si>
    <t>Beregninger av skatt og inntektsutjevning for fylkeskommunene, januar-juli 2022</t>
  </si>
  <si>
    <t>Beregninger av skatt og inntektsutjevning for fylkeskommunene, januar-august 2022</t>
  </si>
  <si>
    <t>Skatt jan-aug 2022</t>
  </si>
  <si>
    <t>Beregninger av skatt og inntektsutjevning for fylkeskommunene, januar-september 2022</t>
  </si>
  <si>
    <t>Skatt jan-sep 2022</t>
  </si>
  <si>
    <t>Beregninger av skatt og inntektsutjevning for fylkeskommunene, januar-november 2022</t>
  </si>
  <si>
    <t>Skatt jan-nov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</si>
</sst>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00"/>
    <numFmt numFmtId="165" formatCode="_(* #,##0.00_);_(* \(#,##0.00\);_(* &quot;-&quot;??_);_(@_)"/>
    <numFmt numFmtId="166" formatCode="_ * #,##0_ ;_ * \-#,##0_ ;_ * &quot;-&quot;??_ ;_ @_ "/>
    <numFmt numFmtId="167" formatCode="0.0\ %"/>
    <numFmt numFmtId="168" formatCode="0000"/>
    <numFmt numFmtId="169" formatCode="_ * #,##0.0_ ;_ * \-#,##0.0_ ;_ * &quot;-&quot;??_ ;_ @_ "/>
    <numFmt numFmtId="170" formatCode="#,##0_ ;\-#,##0\ "/>
  </numFmts>
  <fonts count="10" x14ac:knownFonts="1">
    <font>
      <sz val="11"/>
      <color theme="1"/>
      <name val="Calibri"/>
      <family val="2"/>
      <scheme val="minor"/>
    </font>
    <font>
      <sz val="10"/>
      <name val="Tms Rmn"/>
    </font>
    <font>
      <i/>
      <sz val="9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theme="0" tint="-0.14996795556505021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54">
    <xf numFmtId="0" fontId="0" fillId="0" borderId="0" xfId="0"/>
    <xf numFmtId="0" fontId="5" fillId="2" borderId="1" xfId="0" applyFont="1" applyFill="1" applyBorder="1"/>
    <xf numFmtId="0" fontId="5" fillId="2" borderId="2" xfId="0" applyFont="1" applyFill="1" applyBorder="1"/>
    <xf numFmtId="0" fontId="5" fillId="0" borderId="0" xfId="0" applyFont="1"/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/>
    <xf numFmtId="0" fontId="5" fillId="3" borderId="5" xfId="0" applyFont="1" applyFill="1" applyBorder="1" applyAlignment="1">
      <alignment horizontal="center"/>
    </xf>
    <xf numFmtId="0" fontId="5" fillId="0" borderId="0" xfId="4" applyFont="1" applyBorder="1" applyAlignment="1"/>
    <xf numFmtId="0" fontId="6" fillId="0" borderId="0" xfId="4" applyFont="1" applyBorder="1" applyAlignment="1">
      <alignment horizontal="right"/>
    </xf>
    <xf numFmtId="0" fontId="5" fillId="0" borderId="0" xfId="4" applyFont="1"/>
    <xf numFmtId="164" fontId="5" fillId="0" borderId="0" xfId="5" applyNumberFormat="1" applyFont="1" applyAlignment="1">
      <alignment horizontal="left"/>
    </xf>
    <xf numFmtId="3" fontId="5" fillId="0" borderId="0" xfId="5" applyNumberFormat="1" applyFont="1"/>
    <xf numFmtId="3" fontId="5" fillId="0" borderId="0" xfId="0" applyNumberFormat="1" applyFont="1" applyBorder="1"/>
    <xf numFmtId="166" fontId="5" fillId="0" borderId="0" xfId="8" applyNumberFormat="1" applyFont="1"/>
    <xf numFmtId="167" fontId="5" fillId="0" borderId="0" xfId="6" applyNumberFormat="1" applyFont="1"/>
    <xf numFmtId="0" fontId="5" fillId="0" borderId="0" xfId="5" applyFont="1"/>
    <xf numFmtId="168" fontId="5" fillId="0" borderId="0" xfId="4" applyNumberFormat="1" applyFont="1" applyBorder="1"/>
    <xf numFmtId="0" fontId="5" fillId="0" borderId="0" xfId="4" applyFont="1" applyBorder="1"/>
    <xf numFmtId="169" fontId="5" fillId="0" borderId="0" xfId="8" applyNumberFormat="1" applyFont="1"/>
    <xf numFmtId="0" fontId="7" fillId="0" borderId="6" xfId="4" applyFont="1" applyBorder="1"/>
    <xf numFmtId="3" fontId="5" fillId="0" borderId="6" xfId="8" applyNumberFormat="1" applyFont="1" applyBorder="1" applyAlignment="1">
      <alignment horizontal="right"/>
    </xf>
    <xf numFmtId="167" fontId="5" fillId="0" borderId="6" xfId="8" applyNumberFormat="1" applyFont="1" applyBorder="1"/>
    <xf numFmtId="165" fontId="5" fillId="0" borderId="0" xfId="0" applyNumberFormat="1" applyFont="1"/>
    <xf numFmtId="3" fontId="5" fillId="0" borderId="0" xfId="0" applyNumberFormat="1" applyFont="1"/>
    <xf numFmtId="0" fontId="0" fillId="2" borderId="7" xfId="0" applyFill="1" applyBorder="1"/>
    <xf numFmtId="0" fontId="0" fillId="2" borderId="8" xfId="0" applyFill="1" applyBorder="1"/>
    <xf numFmtId="0" fontId="5" fillId="4" borderId="3" xfId="0" applyFont="1" applyFill="1" applyBorder="1"/>
    <xf numFmtId="0" fontId="5" fillId="4" borderId="9" xfId="0" applyFont="1" applyFill="1" applyBorder="1"/>
    <xf numFmtId="0" fontId="8" fillId="4" borderId="10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170" fontId="5" fillId="0" borderId="6" xfId="8" applyNumberFormat="1" applyFont="1" applyBorder="1" applyAlignment="1">
      <alignment horizontal="right"/>
    </xf>
    <xf numFmtId="0" fontId="5" fillId="3" borderId="11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170" fontId="5" fillId="0" borderId="0" xfId="8" applyNumberFormat="1" applyFont="1"/>
    <xf numFmtId="170" fontId="5" fillId="0" borderId="6" xfId="8" applyNumberFormat="1" applyFont="1" applyBorder="1"/>
    <xf numFmtId="170" fontId="5" fillId="0" borderId="0" xfId="8" applyNumberFormat="1" applyFont="1" applyBorder="1"/>
    <xf numFmtId="167" fontId="5" fillId="0" borderId="0" xfId="8" applyNumberFormat="1" applyFont="1"/>
    <xf numFmtId="3" fontId="5" fillId="0" borderId="0" xfId="0" applyNumberFormat="1" applyFont="1" applyAlignment="1">
      <alignment horizontal="right"/>
    </xf>
    <xf numFmtId="0" fontId="8" fillId="4" borderId="5" xfId="0" applyFont="1" applyFill="1" applyBorder="1" applyAlignment="1">
      <alignment horizontal="center"/>
    </xf>
    <xf numFmtId="0" fontId="6" fillId="5" borderId="12" xfId="4" applyFont="1" applyFill="1" applyBorder="1" applyAlignment="1">
      <alignment horizontal="center"/>
    </xf>
    <xf numFmtId="0" fontId="2" fillId="5" borderId="12" xfId="4" applyFont="1" applyFill="1" applyBorder="1" applyAlignment="1">
      <alignment horizontal="center"/>
    </xf>
    <xf numFmtId="0" fontId="0" fillId="2" borderId="12" xfId="0" applyFill="1" applyBorder="1"/>
    <xf numFmtId="170" fontId="5" fillId="0" borderId="0" xfId="8" applyNumberFormat="1" applyFont="1" applyFill="1" applyBorder="1"/>
    <xf numFmtId="3" fontId="9" fillId="0" borderId="0" xfId="0" applyNumberFormat="1" applyFont="1"/>
    <xf numFmtId="3" fontId="9" fillId="6" borderId="13" xfId="0" applyNumberFormat="1" applyFont="1" applyFill="1" applyBorder="1" applyAlignment="1">
      <alignment horizontal="right"/>
    </xf>
    <xf numFmtId="0" fontId="7" fillId="2" borderId="1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</cellXfs>
  <cellStyles count="10">
    <cellStyle name="Komma" xfId="8" builtinId="3"/>
    <cellStyle name="Komma 2" xfId="1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  <cellStyle name="Normal_innutj" xfId="4" xr:uid="{00000000-0005-0000-0000-000005000000}"/>
    <cellStyle name="Normal_TABELL1" xfId="5" xr:uid="{00000000-0005-0000-0000-000006000000}"/>
    <cellStyle name="Prosent" xfId="6" builtinId="5"/>
    <cellStyle name="Prosent 2" xfId="7" xr:uid="{00000000-0005-0000-0000-000008000000}"/>
    <cellStyle name="Tusenskille 2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workbookViewId="0">
      <selection activeCell="H23" sqref="H23"/>
    </sheetView>
  </sheetViews>
  <sheetFormatPr baseColWidth="10" defaultColWidth="20.140625" defaultRowHeight="12.75" x14ac:dyDescent="0.2"/>
  <cols>
    <col min="1" max="1" width="3.85546875" style="3" customWidth="1"/>
    <col min="2" max="2" width="16.85546875" style="3" bestFit="1" customWidth="1"/>
    <col min="3" max="8" width="16.140625" style="3" customWidth="1"/>
    <col min="9" max="9" width="12.85546875" style="3" customWidth="1"/>
    <col min="10" max="226" width="11.42578125" style="3" customWidth="1"/>
    <col min="227" max="227" width="3.42578125" style="3" customWidth="1"/>
    <col min="228" max="16384" width="20.140625" style="3"/>
  </cols>
  <sheetData>
    <row r="1" spans="1:10" ht="26.25" customHeight="1" x14ac:dyDescent="0.25">
      <c r="A1" s="1"/>
      <c r="B1" s="2"/>
      <c r="C1" s="46" t="s">
        <v>52</v>
      </c>
      <c r="D1" s="47"/>
      <c r="E1" s="47"/>
      <c r="F1" s="47"/>
      <c r="G1" s="47"/>
      <c r="H1" s="48"/>
      <c r="I1" s="25"/>
      <c r="J1" s="26"/>
    </row>
    <row r="2" spans="1:10" x14ac:dyDescent="0.2">
      <c r="A2" s="49" t="s">
        <v>0</v>
      </c>
      <c r="B2" s="49" t="s">
        <v>1</v>
      </c>
      <c r="C2" s="4" t="s">
        <v>36</v>
      </c>
      <c r="D2" s="4" t="s">
        <v>3</v>
      </c>
      <c r="E2" s="52" t="s">
        <v>54</v>
      </c>
      <c r="F2" s="53"/>
      <c r="G2" s="32" t="s">
        <v>18</v>
      </c>
      <c r="H2" s="33"/>
      <c r="I2" s="27"/>
      <c r="J2" s="28"/>
    </row>
    <row r="3" spans="1:10" x14ac:dyDescent="0.2">
      <c r="A3" s="50"/>
      <c r="B3" s="50"/>
      <c r="C3" s="5">
        <v>2022</v>
      </c>
      <c r="D3" s="5" t="s">
        <v>53</v>
      </c>
      <c r="E3" s="5"/>
      <c r="F3" s="4" t="s">
        <v>20</v>
      </c>
      <c r="G3" s="4"/>
      <c r="H3" s="4"/>
      <c r="I3" s="29"/>
      <c r="J3" s="30"/>
    </row>
    <row r="4" spans="1:10" x14ac:dyDescent="0.2">
      <c r="A4" s="50"/>
      <c r="B4" s="50"/>
      <c r="C4" s="5"/>
      <c r="D4" s="5"/>
      <c r="E4" s="5" t="s">
        <v>19</v>
      </c>
      <c r="F4" s="5" t="s">
        <v>4</v>
      </c>
      <c r="G4" s="5" t="s">
        <v>19</v>
      </c>
      <c r="H4" s="5" t="s">
        <v>21</v>
      </c>
      <c r="I4" s="29" t="s">
        <v>40</v>
      </c>
      <c r="J4" s="30" t="s">
        <v>39</v>
      </c>
    </row>
    <row r="5" spans="1:10" x14ac:dyDescent="0.2">
      <c r="A5" s="51"/>
      <c r="B5" s="51"/>
      <c r="C5" s="6"/>
      <c r="D5" s="6"/>
      <c r="E5" s="7"/>
      <c r="F5" s="7" t="s">
        <v>5</v>
      </c>
      <c r="G5" s="7" t="s">
        <v>37</v>
      </c>
      <c r="H5" s="7" t="s">
        <v>37</v>
      </c>
      <c r="I5" s="29" t="s">
        <v>33</v>
      </c>
      <c r="J5" s="30" t="s">
        <v>38</v>
      </c>
    </row>
    <row r="6" spans="1:10" x14ac:dyDescent="0.2">
      <c r="A6" s="40"/>
      <c r="B6" s="40"/>
      <c r="C6" s="40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1">
        <v>7</v>
      </c>
      <c r="J6" s="41">
        <v>8</v>
      </c>
    </row>
    <row r="7" spans="1:10" x14ac:dyDescent="0.2">
      <c r="A7" s="8"/>
      <c r="B7" s="9"/>
      <c r="C7" s="10"/>
      <c r="D7" s="10"/>
      <c r="E7" s="10"/>
      <c r="F7" s="10"/>
      <c r="G7" s="10"/>
      <c r="H7" s="10"/>
    </row>
    <row r="8" spans="1:10" x14ac:dyDescent="0.2">
      <c r="A8" s="11">
        <v>3</v>
      </c>
      <c r="B8" s="12" t="s">
        <v>41</v>
      </c>
      <c r="C8" s="13">
        <v>7936469893</v>
      </c>
      <c r="D8" s="44">
        <f>'jan-aug'!D8</f>
        <v>699827</v>
      </c>
      <c r="E8" s="34">
        <f t="shared" ref="E8:E18" si="0">IF(ISNUMBER(C8),C8/D8,"")</f>
        <v>11340.616885315942</v>
      </c>
      <c r="F8" s="15">
        <f>IF(ISNUMBER(D8),E8/E$20,"")</f>
        <v>1.3807009159961376</v>
      </c>
      <c r="G8" s="34">
        <f>IF(ISNUMBER(D8),($E$20-E8)*0.875,"")</f>
        <v>-2736.0815712578851</v>
      </c>
      <c r="H8" s="34">
        <f t="shared" ref="H8:H17" si="1">IF(ISNUMBER(C8),G8*D8,"")</f>
        <v>-1914783757.768692</v>
      </c>
      <c r="I8" s="38">
        <f>'jan-nov'!H8</f>
        <v>-1813539303.2371469</v>
      </c>
      <c r="J8" s="38">
        <f>IF(ISNUMBER(C8),H8-I8,"")</f>
        <v>-101244454.53154516</v>
      </c>
    </row>
    <row r="9" spans="1:10" x14ac:dyDescent="0.2">
      <c r="A9" s="11">
        <v>11</v>
      </c>
      <c r="B9" s="12" t="s">
        <v>42</v>
      </c>
      <c r="C9" s="13">
        <v>4129899369</v>
      </c>
      <c r="D9" s="44">
        <f>'jan-aug'!D9</f>
        <v>485797</v>
      </c>
      <c r="E9" s="34">
        <f t="shared" si="0"/>
        <v>8501.2862759547716</v>
      </c>
      <c r="F9" s="15">
        <f t="shared" ref="F9:F18" si="2">IF(ISNUMBER(C9),E9/E$20,"")</f>
        <v>1.0350172188211737</v>
      </c>
      <c r="G9" s="34">
        <f t="shared" ref="G9:G18" si="3">IF(ISNUMBER(C9),($E$20-E9)*0.875,"")</f>
        <v>-251.66728806686137</v>
      </c>
      <c r="H9" s="34">
        <f t="shared" si="1"/>
        <v>-122259213.54101706</v>
      </c>
      <c r="I9" s="38">
        <f>'jan-nov'!H9</f>
        <v>-127254514.71882586</v>
      </c>
      <c r="J9" s="38">
        <f>IF(ISNUMBER(C9),H9-I9,"")</f>
        <v>4995301.1778088063</v>
      </c>
    </row>
    <row r="10" spans="1:10" x14ac:dyDescent="0.2">
      <c r="A10" s="11">
        <v>15</v>
      </c>
      <c r="B10" s="16" t="s">
        <v>43</v>
      </c>
      <c r="C10" s="13">
        <v>1935502003</v>
      </c>
      <c r="D10" s="44">
        <f>'jan-aug'!D10</f>
        <v>265848</v>
      </c>
      <c r="E10" s="34">
        <f t="shared" si="0"/>
        <v>7280.48359588938</v>
      </c>
      <c r="F10" s="15">
        <f t="shared" si="2"/>
        <v>0.88638655827930068</v>
      </c>
      <c r="G10" s="34">
        <f t="shared" si="3"/>
        <v>816.53505699035622</v>
      </c>
      <c r="H10" s="34">
        <f t="shared" si="1"/>
        <v>217074211.83077222</v>
      </c>
      <c r="I10" s="38">
        <f>'jan-nov'!H10</f>
        <v>206761222.95832452</v>
      </c>
      <c r="J10" s="38">
        <f t="shared" ref="J9:J18" si="4">IF(ISNUMBER(C10),H10-I10,"")</f>
        <v>10312988.872447699</v>
      </c>
    </row>
    <row r="11" spans="1:10" x14ac:dyDescent="0.2">
      <c r="A11" s="11">
        <v>18</v>
      </c>
      <c r="B11" s="16" t="s">
        <v>44</v>
      </c>
      <c r="C11" s="13">
        <v>1773383676</v>
      </c>
      <c r="D11" s="44">
        <f>'jan-aug'!D11</f>
        <v>240190</v>
      </c>
      <c r="E11" s="34">
        <f t="shared" si="0"/>
        <v>7383.2535742537157</v>
      </c>
      <c r="F11" s="15">
        <f t="shared" si="2"/>
        <v>0.89889862924505826</v>
      </c>
      <c r="G11" s="34">
        <f t="shared" si="3"/>
        <v>726.61132592156252</v>
      </c>
      <c r="H11" s="34">
        <f t="shared" si="1"/>
        <v>174524774.3731001</v>
      </c>
      <c r="I11" s="38">
        <f>'jan-nov'!H11</f>
        <v>162498127.71996105</v>
      </c>
      <c r="J11" s="38">
        <f t="shared" si="4"/>
        <v>12026646.653139055</v>
      </c>
    </row>
    <row r="12" spans="1:10" x14ac:dyDescent="0.2">
      <c r="A12" s="11">
        <v>30</v>
      </c>
      <c r="B12" s="16" t="s">
        <v>45</v>
      </c>
      <c r="C12" s="13">
        <v>10786404261</v>
      </c>
      <c r="D12" s="44">
        <f>'jan-aug'!D12</f>
        <v>1269230</v>
      </c>
      <c r="E12" s="34">
        <f t="shared" si="0"/>
        <v>8498.3842652631902</v>
      </c>
      <c r="F12" s="15">
        <f t="shared" si="2"/>
        <v>1.0346639039300511</v>
      </c>
      <c r="G12" s="34">
        <f t="shared" si="3"/>
        <v>-249.12802871172767</v>
      </c>
      <c r="H12" s="34">
        <f t="shared" si="1"/>
        <v>-316200767.88178611</v>
      </c>
      <c r="I12" s="38">
        <f>'jan-nov'!H12</f>
        <v>-304728808.55520701</v>
      </c>
      <c r="J12" s="38">
        <f t="shared" si="4"/>
        <v>-11471959.326579094</v>
      </c>
    </row>
    <row r="13" spans="1:10" x14ac:dyDescent="0.2">
      <c r="A13" s="11">
        <v>34</v>
      </c>
      <c r="B13" s="16" t="s">
        <v>46</v>
      </c>
      <c r="C13" s="13">
        <v>2440105885</v>
      </c>
      <c r="D13" s="44">
        <f>'jan-aug'!D13</f>
        <v>371253</v>
      </c>
      <c r="E13" s="34">
        <f t="shared" si="0"/>
        <v>6572.6226724093813</v>
      </c>
      <c r="F13" s="15">
        <f t="shared" si="2"/>
        <v>0.80020568863788011</v>
      </c>
      <c r="G13" s="34">
        <f t="shared" si="3"/>
        <v>1435.9133650353551</v>
      </c>
      <c r="H13" s="34">
        <f t="shared" si="1"/>
        <v>533087144.5094707</v>
      </c>
      <c r="I13" s="38">
        <f>'jan-nov'!H13</f>
        <v>518202087.5079416</v>
      </c>
      <c r="J13" s="38">
        <f t="shared" si="4"/>
        <v>14885057.001529098</v>
      </c>
    </row>
    <row r="14" spans="1:10" x14ac:dyDescent="0.2">
      <c r="A14" s="11">
        <v>38</v>
      </c>
      <c r="B14" s="16" t="s">
        <v>47</v>
      </c>
      <c r="C14" s="13">
        <v>3120941960</v>
      </c>
      <c r="D14" s="44">
        <f>'jan-aug'!D14</f>
        <v>424832</v>
      </c>
      <c r="E14" s="34">
        <f t="shared" si="0"/>
        <v>7346.2967949683643</v>
      </c>
      <c r="F14" s="15">
        <f t="shared" si="2"/>
        <v>0.89439920390271899</v>
      </c>
      <c r="G14" s="34">
        <f t="shared" si="3"/>
        <v>758.94850779624494</v>
      </c>
      <c r="H14" s="34">
        <f t="shared" si="1"/>
        <v>322425612.46409434</v>
      </c>
      <c r="I14" s="38">
        <f>'jan-nov'!H14</f>
        <v>313203608.09983879</v>
      </c>
      <c r="J14" s="38">
        <f t="shared" si="4"/>
        <v>9222004.3642555475</v>
      </c>
    </row>
    <row r="15" spans="1:10" x14ac:dyDescent="0.2">
      <c r="A15" s="11">
        <v>42</v>
      </c>
      <c r="B15" s="16" t="s">
        <v>48</v>
      </c>
      <c r="C15" s="13">
        <v>2155509635</v>
      </c>
      <c r="D15" s="44">
        <f>'jan-aug'!D15</f>
        <v>311134</v>
      </c>
      <c r="E15" s="34">
        <f t="shared" si="0"/>
        <v>6927.9141302461321</v>
      </c>
      <c r="F15" s="15">
        <f t="shared" si="2"/>
        <v>0.84346182243038847</v>
      </c>
      <c r="G15" s="34">
        <f t="shared" si="3"/>
        <v>1125.0333394281981</v>
      </c>
      <c r="H15" s="34">
        <f t="shared" si="1"/>
        <v>350036123.02965301</v>
      </c>
      <c r="I15" s="38">
        <f>'jan-nov'!H15</f>
        <v>340567601.51272392</v>
      </c>
      <c r="J15" s="38">
        <f t="shared" si="4"/>
        <v>9468521.51692909</v>
      </c>
    </row>
    <row r="16" spans="1:10" x14ac:dyDescent="0.2">
      <c r="A16" s="11">
        <v>46</v>
      </c>
      <c r="B16" s="16" t="s">
        <v>49</v>
      </c>
      <c r="C16" s="13">
        <v>5108521271</v>
      </c>
      <c r="D16" s="44">
        <f>'jan-aug'!D16</f>
        <v>641292</v>
      </c>
      <c r="E16" s="34">
        <f t="shared" si="0"/>
        <v>7965.9831574384216</v>
      </c>
      <c r="F16" s="15">
        <f t="shared" si="2"/>
        <v>0.96984496994394487</v>
      </c>
      <c r="G16" s="34">
        <f t="shared" si="3"/>
        <v>216.72294063494485</v>
      </c>
      <c r="H16" s="34">
        <f t="shared" si="1"/>
        <v>138982688.04566506</v>
      </c>
      <c r="I16" s="38">
        <f>'jan-nov'!H16</f>
        <v>124210548.27036627</v>
      </c>
      <c r="J16" s="38">
        <f t="shared" si="4"/>
        <v>14772139.775298789</v>
      </c>
    </row>
    <row r="17" spans="1:10" x14ac:dyDescent="0.2">
      <c r="A17" s="11">
        <v>50</v>
      </c>
      <c r="B17" s="16" t="s">
        <v>50</v>
      </c>
      <c r="C17" s="13">
        <v>3470516227</v>
      </c>
      <c r="D17" s="44">
        <f>'jan-aug'!D17</f>
        <v>474131</v>
      </c>
      <c r="E17" s="34">
        <f t="shared" si="0"/>
        <v>7319.7412255262789</v>
      </c>
      <c r="F17" s="15">
        <f t="shared" si="2"/>
        <v>0.89116610825860443</v>
      </c>
      <c r="G17" s="34">
        <f t="shared" si="3"/>
        <v>782.18463105806973</v>
      </c>
      <c r="H17" s="34">
        <f t="shared" si="1"/>
        <v>370857981.30819368</v>
      </c>
      <c r="I17" s="38">
        <f>'jan-nov'!H17</f>
        <v>350989998.94193321</v>
      </c>
      <c r="J17" s="38">
        <f t="shared" si="4"/>
        <v>19867982.366260469</v>
      </c>
    </row>
    <row r="18" spans="1:10" x14ac:dyDescent="0.2">
      <c r="A18" s="11">
        <v>54</v>
      </c>
      <c r="B18" s="16" t="s">
        <v>51</v>
      </c>
      <c r="C18" s="13">
        <v>1704104371</v>
      </c>
      <c r="D18" s="44">
        <f>'jan-aug'!D18</f>
        <v>241736</v>
      </c>
      <c r="E18" s="34">
        <f t="shared" si="0"/>
        <v>7049.4439016116758</v>
      </c>
      <c r="F18" s="15">
        <f t="shared" si="2"/>
        <v>0.85825786645004609</v>
      </c>
      <c r="G18" s="34">
        <f t="shared" si="3"/>
        <v>1018.6947894833474</v>
      </c>
      <c r="H18" s="34">
        <f>IF(ISNUMBER(C18),G18*D18,"")</f>
        <v>246255203.63054648</v>
      </c>
      <c r="I18" s="38">
        <f>'jan-nov'!H18</f>
        <v>229089431.50008854</v>
      </c>
      <c r="J18" s="38">
        <f t="shared" si="4"/>
        <v>17165772.130457938</v>
      </c>
    </row>
    <row r="19" spans="1:10" x14ac:dyDescent="0.2">
      <c r="A19" s="17"/>
      <c r="B19" s="18"/>
      <c r="C19" s="34"/>
      <c r="D19" s="34"/>
      <c r="E19" s="34"/>
      <c r="F19" s="37"/>
      <c r="G19" s="34"/>
      <c r="H19" s="34"/>
      <c r="I19" s="38"/>
      <c r="J19" s="38"/>
    </row>
    <row r="20" spans="1:10" ht="13.5" thickBot="1" x14ac:dyDescent="0.25">
      <c r="A20" s="20"/>
      <c r="B20" s="20" t="s">
        <v>7</v>
      </c>
      <c r="C20" s="31">
        <f>IF(ISNUMBER(C18),SUM(C8:C18),"")</f>
        <v>44561358551</v>
      </c>
      <c r="D20" s="35">
        <f>IF(ISNUMBER(D18),SUM(D8:D18),"")</f>
        <v>5425270</v>
      </c>
      <c r="E20" s="35">
        <f>IF(ISNUMBER(C20),C20/D20,"")</f>
        <v>8213.6665181640728</v>
      </c>
      <c r="F20" s="22">
        <f>IF(ISNUMBER(E20),E20/E$20,"")</f>
        <v>1</v>
      </c>
      <c r="G20" s="35"/>
      <c r="H20" s="35">
        <f>IF(ISNUMBER(H18),SUM(H8:H18),"")</f>
        <v>3.8743019104003906E-7</v>
      </c>
      <c r="I20" s="21">
        <f>'jan-nov'!H20</f>
        <v>-1.8775463104248047E-6</v>
      </c>
      <c r="J20" s="21">
        <f>IF(ISNUMBER(C20),H20-I20,"")</f>
        <v>2.2649765014648438E-6</v>
      </c>
    </row>
    <row r="21" spans="1:10" ht="13.5" thickTop="1" x14ac:dyDescent="0.2">
      <c r="A21" s="18"/>
      <c r="B21" s="18"/>
      <c r="C21" s="19"/>
      <c r="D21" s="10"/>
      <c r="E21" s="19"/>
      <c r="F21" s="19"/>
      <c r="G21" s="19"/>
      <c r="H21" s="19"/>
    </row>
    <row r="26" spans="1:10" x14ac:dyDescent="0.2">
      <c r="F26" s="23"/>
    </row>
  </sheetData>
  <mergeCells count="4">
    <mergeCell ref="C1:H1"/>
    <mergeCell ref="A2:A5"/>
    <mergeCell ref="B2:B5"/>
    <mergeCell ref="E2:F2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26"/>
  <sheetViews>
    <sheetView workbookViewId="0">
      <selection activeCell="G39" sqref="G39"/>
    </sheetView>
  </sheetViews>
  <sheetFormatPr baseColWidth="10" defaultColWidth="20.140625" defaultRowHeight="12.75" x14ac:dyDescent="0.2"/>
  <cols>
    <col min="1" max="1" width="3.85546875" style="3" customWidth="1"/>
    <col min="2" max="2" width="16.85546875" style="3" bestFit="1" customWidth="1"/>
    <col min="3" max="8" width="16.140625" style="3" customWidth="1"/>
    <col min="9" max="248" width="11.42578125" style="3" customWidth="1"/>
    <col min="249" max="249" width="3.42578125" style="3" customWidth="1"/>
    <col min="250" max="16384" width="20.140625" style="3"/>
  </cols>
  <sheetData>
    <row r="1" spans="1:11" ht="26.25" customHeight="1" x14ac:dyDescent="0.25">
      <c r="A1" s="1"/>
      <c r="B1" s="2"/>
      <c r="C1" s="46" t="s">
        <v>57</v>
      </c>
      <c r="D1" s="47"/>
      <c r="E1" s="47"/>
      <c r="F1" s="47"/>
      <c r="G1" s="47"/>
      <c r="H1" s="48"/>
      <c r="I1" s="42"/>
    </row>
    <row r="2" spans="1:11" x14ac:dyDescent="0.2">
      <c r="A2" s="49" t="s">
        <v>0</v>
      </c>
      <c r="B2" s="49" t="s">
        <v>1</v>
      </c>
      <c r="C2" s="4" t="s">
        <v>2</v>
      </c>
      <c r="D2" s="4" t="s">
        <v>3</v>
      </c>
      <c r="E2" s="52" t="s">
        <v>55</v>
      </c>
      <c r="F2" s="53"/>
      <c r="G2" s="32" t="s">
        <v>18</v>
      </c>
      <c r="H2" s="33"/>
      <c r="I2" s="27"/>
    </row>
    <row r="3" spans="1:11" x14ac:dyDescent="0.2">
      <c r="A3" s="50"/>
      <c r="B3" s="50"/>
      <c r="C3" s="5">
        <v>2022</v>
      </c>
      <c r="D3" s="5" t="s">
        <v>53</v>
      </c>
      <c r="E3" s="5"/>
      <c r="F3" s="4" t="s">
        <v>20</v>
      </c>
      <c r="G3" s="4"/>
      <c r="H3" s="4"/>
      <c r="I3" s="30"/>
    </row>
    <row r="4" spans="1:11" x14ac:dyDescent="0.2">
      <c r="A4" s="50"/>
      <c r="B4" s="50"/>
      <c r="C4" s="5"/>
      <c r="D4" s="5"/>
      <c r="E4" s="5" t="s">
        <v>19</v>
      </c>
      <c r="F4" s="5" t="s">
        <v>4</v>
      </c>
      <c r="G4" s="5" t="s">
        <v>19</v>
      </c>
      <c r="H4" s="5" t="s">
        <v>21</v>
      </c>
      <c r="I4" s="30" t="s">
        <v>39</v>
      </c>
    </row>
    <row r="5" spans="1:11" x14ac:dyDescent="0.2">
      <c r="A5" s="51"/>
      <c r="B5" s="51"/>
      <c r="C5" s="6"/>
      <c r="D5" s="6"/>
      <c r="E5" s="7"/>
      <c r="F5" s="7" t="s">
        <v>5</v>
      </c>
      <c r="G5" s="7" t="s">
        <v>6</v>
      </c>
      <c r="H5" s="7" t="s">
        <v>6</v>
      </c>
      <c r="I5" s="39" t="s">
        <v>6</v>
      </c>
    </row>
    <row r="6" spans="1:11" x14ac:dyDescent="0.2">
      <c r="A6" s="40"/>
      <c r="B6" s="40"/>
      <c r="C6" s="40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1">
        <v>7</v>
      </c>
    </row>
    <row r="7" spans="1:11" x14ac:dyDescent="0.2">
      <c r="A7" s="8"/>
      <c r="B7" s="9"/>
      <c r="C7" s="10"/>
      <c r="D7" s="10"/>
      <c r="E7" s="10"/>
      <c r="F7" s="10"/>
      <c r="G7" s="10"/>
      <c r="H7" s="10"/>
    </row>
    <row r="8" spans="1:11" x14ac:dyDescent="0.2">
      <c r="A8" s="11">
        <v>3</v>
      </c>
      <c r="B8" s="12" t="s">
        <v>41</v>
      </c>
      <c r="C8" s="13">
        <v>822360935</v>
      </c>
      <c r="D8" s="36">
        <v>699827</v>
      </c>
      <c r="E8" s="34">
        <f>IF(ISNUMBER(C8),C8/D8,"")</f>
        <v>1175.091751247094</v>
      </c>
      <c r="F8" s="15">
        <f>IF(ISNUMBER(C8),E8/E$20,"")</f>
        <v>1.2298117222608926</v>
      </c>
      <c r="G8" s="34">
        <f>IF(ISNUMBER(C8),($E$20-E8)*0.875,"")</f>
        <v>-192.13805047993583</v>
      </c>
      <c r="H8" s="34">
        <f>IF(ISNUMBER(C8),G8*D8,"")</f>
        <v>-134463395.45322204</v>
      </c>
      <c r="I8" s="38">
        <f>jan!H8</f>
        <v>-134463395.45322204</v>
      </c>
      <c r="J8" s="24"/>
      <c r="K8" s="14"/>
    </row>
    <row r="9" spans="1:11" x14ac:dyDescent="0.2">
      <c r="A9" s="11">
        <v>11</v>
      </c>
      <c r="B9" s="12" t="s">
        <v>42</v>
      </c>
      <c r="C9" s="13">
        <v>499480130</v>
      </c>
      <c r="D9" s="36">
        <v>485797</v>
      </c>
      <c r="E9" s="34">
        <f>IF(ISNUMBER(C9),C9/D9,"")</f>
        <v>1028.1663534356944</v>
      </c>
      <c r="F9" s="15">
        <f t="shared" ref="F9:F18" si="0">IF(ISNUMBER(C9),E9/E$20,"")</f>
        <v>1.0760445152878695</v>
      </c>
      <c r="G9" s="34">
        <f t="shared" ref="G9:G18" si="1">IF(ISNUMBER(C9),($E$20-E9)*0.875,"")</f>
        <v>-63.578327394961235</v>
      </c>
      <c r="H9" s="34">
        <f t="shared" ref="H9:H18" si="2">IF(ISNUMBER(C9),G9*D9,"")</f>
        <v>-30886160.713489983</v>
      </c>
      <c r="I9" s="38">
        <f>jan!H9</f>
        <v>-30886160.713489983</v>
      </c>
      <c r="J9" s="24"/>
      <c r="K9" s="14"/>
    </row>
    <row r="10" spans="1:11" x14ac:dyDescent="0.2">
      <c r="A10" s="11">
        <v>15</v>
      </c>
      <c r="B10" s="16" t="s">
        <v>43</v>
      </c>
      <c r="C10" s="13">
        <v>247467644</v>
      </c>
      <c r="D10" s="36">
        <v>265848</v>
      </c>
      <c r="E10" s="34">
        <f t="shared" ref="E10:E18" si="3">IF(ISNUMBER(C10),C10/D10,"")</f>
        <v>930.86140952724861</v>
      </c>
      <c r="F10" s="15">
        <f>IF(ISNUMBER(C10),E10/E$20,"")</f>
        <v>0.97420841565943961</v>
      </c>
      <c r="G10" s="34">
        <f t="shared" si="1"/>
        <v>21.563498524928846</v>
      </c>
      <c r="H10" s="34">
        <f t="shared" si="2"/>
        <v>5732612.9558552839</v>
      </c>
      <c r="I10" s="38">
        <f>jan!H10</f>
        <v>5732612.9558552839</v>
      </c>
      <c r="J10" s="24"/>
      <c r="K10" s="14"/>
    </row>
    <row r="11" spans="1:11" x14ac:dyDescent="0.2">
      <c r="A11" s="11">
        <v>18</v>
      </c>
      <c r="B11" s="16" t="s">
        <v>44</v>
      </c>
      <c r="C11" s="13">
        <v>216319482</v>
      </c>
      <c r="D11" s="36">
        <v>240190</v>
      </c>
      <c r="E11" s="34">
        <f t="shared" si="3"/>
        <v>900.61818560306426</v>
      </c>
      <c r="F11" s="15">
        <f t="shared" si="0"/>
        <v>0.94255686907896996</v>
      </c>
      <c r="G11" s="34">
        <f t="shared" si="1"/>
        <v>48.026319458590152</v>
      </c>
      <c r="H11" s="34">
        <f t="shared" si="2"/>
        <v>11535441.670758769</v>
      </c>
      <c r="I11" s="38">
        <f>jan!H11</f>
        <v>11535441.670758769</v>
      </c>
      <c r="J11" s="24"/>
      <c r="K11" s="14"/>
    </row>
    <row r="12" spans="1:11" x14ac:dyDescent="0.2">
      <c r="A12" s="11">
        <v>30</v>
      </c>
      <c r="B12" s="16" t="s">
        <v>45</v>
      </c>
      <c r="C12" s="13">
        <v>1225202563</v>
      </c>
      <c r="D12" s="36">
        <v>1269230</v>
      </c>
      <c r="E12" s="34">
        <f t="shared" si="3"/>
        <v>965.31169527981535</v>
      </c>
      <c r="F12" s="15">
        <f>IF(ISNUMBER(C12),E12/E$20,"")</f>
        <v>1.0102629324312411</v>
      </c>
      <c r="G12" s="34">
        <f t="shared" si="1"/>
        <v>-8.5805015085670533</v>
      </c>
      <c r="H12" s="34">
        <f t="shared" si="2"/>
        <v>-10890629.929718561</v>
      </c>
      <c r="I12" s="38">
        <f>jan!H12</f>
        <v>-10890629.929718561</v>
      </c>
      <c r="J12" s="24"/>
      <c r="K12" s="14"/>
    </row>
    <row r="13" spans="1:11" x14ac:dyDescent="0.2">
      <c r="A13" s="11">
        <v>34</v>
      </c>
      <c r="B13" s="16" t="s">
        <v>46</v>
      </c>
      <c r="C13" s="13">
        <v>294688658</v>
      </c>
      <c r="D13" s="36">
        <v>371253</v>
      </c>
      <c r="E13" s="34">
        <f t="shared" si="3"/>
        <v>793.76774867812514</v>
      </c>
      <c r="F13" s="15">
        <f t="shared" si="0"/>
        <v>0.83073077573814735</v>
      </c>
      <c r="G13" s="34">
        <f t="shared" si="1"/>
        <v>141.52045176791188</v>
      </c>
      <c r="H13" s="34">
        <f t="shared" si="2"/>
        <v>52539892.280192591</v>
      </c>
      <c r="I13" s="38">
        <f>jan!H13</f>
        <v>52539892.280192591</v>
      </c>
      <c r="J13" s="24"/>
      <c r="K13" s="14"/>
    </row>
    <row r="14" spans="1:11" x14ac:dyDescent="0.2">
      <c r="A14" s="11">
        <v>38</v>
      </c>
      <c r="B14" s="16" t="s">
        <v>47</v>
      </c>
      <c r="C14" s="13">
        <v>363267776</v>
      </c>
      <c r="D14" s="36">
        <v>424832</v>
      </c>
      <c r="E14" s="34">
        <f t="shared" si="3"/>
        <v>855.08571858993673</v>
      </c>
      <c r="F14" s="15">
        <f t="shared" si="0"/>
        <v>0.89490411207784715</v>
      </c>
      <c r="G14" s="34">
        <f t="shared" si="1"/>
        <v>87.86722809507674</v>
      </c>
      <c r="H14" s="34">
        <f t="shared" si="2"/>
        <v>37328810.246087641</v>
      </c>
      <c r="I14" s="38">
        <f>jan!H14</f>
        <v>37328810.246087641</v>
      </c>
      <c r="J14" s="24"/>
      <c r="K14" s="14"/>
    </row>
    <row r="15" spans="1:11" x14ac:dyDescent="0.2">
      <c r="A15" s="11">
        <v>42</v>
      </c>
      <c r="B15" s="16" t="s">
        <v>48</v>
      </c>
      <c r="C15" s="13">
        <v>254643143</v>
      </c>
      <c r="D15" s="36">
        <v>311134</v>
      </c>
      <c r="E15" s="34">
        <f t="shared" si="3"/>
        <v>818.43560330918513</v>
      </c>
      <c r="F15" s="15">
        <f t="shared" si="0"/>
        <v>0.85654732730198024</v>
      </c>
      <c r="G15" s="34">
        <f t="shared" si="1"/>
        <v>119.9360789657344</v>
      </c>
      <c r="H15" s="34">
        <f t="shared" si="2"/>
        <v>37316191.992924802</v>
      </c>
      <c r="I15" s="38">
        <f>jan!H15</f>
        <v>37316191.992924802</v>
      </c>
      <c r="J15" s="24"/>
      <c r="K15" s="14"/>
    </row>
    <row r="16" spans="1:11" x14ac:dyDescent="0.2">
      <c r="A16" s="11">
        <v>46</v>
      </c>
      <c r="B16" s="16" t="s">
        <v>49</v>
      </c>
      <c r="C16" s="13">
        <v>621115340</v>
      </c>
      <c r="D16" s="36">
        <v>641292</v>
      </c>
      <c r="E16" s="34">
        <f t="shared" si="3"/>
        <v>968.53748370477103</v>
      </c>
      <c r="F16" s="15">
        <f t="shared" si="0"/>
        <v>1.0136389347002843</v>
      </c>
      <c r="G16" s="34">
        <f t="shared" si="1"/>
        <v>-11.403066380403274</v>
      </c>
      <c r="H16" s="34">
        <f t="shared" si="2"/>
        <v>-7312695.2452215767</v>
      </c>
      <c r="I16" s="38">
        <f>jan!H16</f>
        <v>-7312695.2452215767</v>
      </c>
      <c r="J16" s="24"/>
      <c r="K16" s="14"/>
    </row>
    <row r="17" spans="1:11" x14ac:dyDescent="0.2">
      <c r="A17" s="11">
        <v>50</v>
      </c>
      <c r="B17" s="16" t="s">
        <v>50</v>
      </c>
      <c r="C17" s="13">
        <v>411196467</v>
      </c>
      <c r="D17" s="36">
        <v>474131</v>
      </c>
      <c r="E17" s="34">
        <f t="shared" si="3"/>
        <v>867.26340821418557</v>
      </c>
      <c r="F17" s="15">
        <f t="shared" si="0"/>
        <v>0.90764887471792366</v>
      </c>
      <c r="G17" s="34">
        <f t="shared" si="1"/>
        <v>77.211749673859003</v>
      </c>
      <c r="H17" s="34">
        <f t="shared" si="2"/>
        <v>36608484.084616445</v>
      </c>
      <c r="I17" s="38">
        <f>jan!H17</f>
        <v>36608484.084616445</v>
      </c>
      <c r="J17" s="24"/>
      <c r="K17" s="14"/>
    </row>
    <row r="18" spans="1:11" x14ac:dyDescent="0.2">
      <c r="A18" s="11">
        <v>54</v>
      </c>
      <c r="B18" s="16" t="s">
        <v>51</v>
      </c>
      <c r="C18" s="13">
        <v>228132686</v>
      </c>
      <c r="D18" s="36">
        <v>241736</v>
      </c>
      <c r="E18" s="34">
        <f t="shared" si="3"/>
        <v>943.72656948075587</v>
      </c>
      <c r="F18" s="15">
        <f t="shared" si="0"/>
        <v>0.98767266175153701</v>
      </c>
      <c r="G18" s="34">
        <f t="shared" si="1"/>
        <v>10.306483565609994</v>
      </c>
      <c r="H18" s="34">
        <f t="shared" si="2"/>
        <v>2491448.1112162978</v>
      </c>
      <c r="I18" s="38">
        <f>jan!H18</f>
        <v>2491448.1112162978</v>
      </c>
      <c r="J18" s="24"/>
      <c r="K18" s="14"/>
    </row>
    <row r="19" spans="1:11" x14ac:dyDescent="0.2">
      <c r="A19" s="11"/>
      <c r="B19" s="16"/>
      <c r="C19" s="13"/>
      <c r="D19" s="43"/>
      <c r="E19" s="34" t="str">
        <f t="shared" ref="E19" si="4">IF(ISNUMBER(C19),C19/D19,"")</f>
        <v/>
      </c>
      <c r="F19" s="15" t="str">
        <f t="shared" ref="F19" si="5">IF(ISNUMBER(C19),E19/E$20,"")</f>
        <v/>
      </c>
      <c r="G19" s="34" t="str">
        <f t="shared" ref="G19" si="6">IF(ISNUMBER(C19),($E$20-E19)*0.875,"")</f>
        <v/>
      </c>
      <c r="H19" s="34" t="str">
        <f t="shared" ref="H19" si="7">IF(ISNUMBER(C19),G19*D19,"")</f>
        <v/>
      </c>
      <c r="I19" s="38" t="str">
        <f>jan!H19</f>
        <v/>
      </c>
      <c r="J19" s="24"/>
      <c r="K19" s="14"/>
    </row>
    <row r="20" spans="1:11" ht="13.5" thickBot="1" x14ac:dyDescent="0.25">
      <c r="A20" s="20"/>
      <c r="B20" s="20" t="s">
        <v>7</v>
      </c>
      <c r="C20" s="31">
        <f>IF(ISNUMBER(C18),SUM(C8:C19),"")</f>
        <v>5183874824</v>
      </c>
      <c r="D20" s="31">
        <f>IF(ISNUMBER(D18),SUM(D8:D19),"")</f>
        <v>5425270</v>
      </c>
      <c r="E20" s="35">
        <f>IF(ISNUMBER(C20),C20/D20,"")</f>
        <v>955.50540784145301</v>
      </c>
      <c r="F20" s="22">
        <f>IF(ISNUMBER(E20),E20/E$20,"")</f>
        <v>1</v>
      </c>
      <c r="G20" s="35"/>
      <c r="H20" s="35">
        <f>IF(ISNUMBER(H18),SUM(H8:H19),"")</f>
        <v>-3.14321368932724E-7</v>
      </c>
      <c r="I20" s="21">
        <f>jan!H20</f>
        <v>-3.14321368932724E-7</v>
      </c>
      <c r="J20" s="24"/>
      <c r="K20" s="14"/>
    </row>
    <row r="21" spans="1:11" ht="13.5" thickTop="1" x14ac:dyDescent="0.2">
      <c r="A21" s="18"/>
      <c r="B21" s="18"/>
      <c r="C21" s="19"/>
      <c r="D21" s="10"/>
      <c r="E21" s="19"/>
      <c r="F21" s="19"/>
      <c r="G21" s="19"/>
      <c r="H21" s="19"/>
      <c r="J21" s="24"/>
      <c r="K21" s="14"/>
    </row>
    <row r="22" spans="1:11" x14ac:dyDescent="0.2">
      <c r="J22" s="24"/>
      <c r="K22" s="14"/>
    </row>
    <row r="23" spans="1:11" x14ac:dyDescent="0.2">
      <c r="J23" s="24"/>
      <c r="K23" s="14"/>
    </row>
    <row r="24" spans="1:11" x14ac:dyDescent="0.2">
      <c r="J24" s="24"/>
      <c r="K24" s="14"/>
    </row>
    <row r="25" spans="1:11" x14ac:dyDescent="0.2">
      <c r="J25" s="24"/>
      <c r="K25" s="14"/>
    </row>
    <row r="26" spans="1:11" x14ac:dyDescent="0.2">
      <c r="F26" s="23"/>
      <c r="J26" s="24"/>
      <c r="K26" s="14"/>
    </row>
  </sheetData>
  <mergeCells count="4">
    <mergeCell ref="A2:A5"/>
    <mergeCell ref="B2:B5"/>
    <mergeCell ref="E2:F2"/>
    <mergeCell ref="C1:H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"/>
  <sheetViews>
    <sheetView zoomScaleNormal="100" workbookViewId="0">
      <selection activeCell="D8" sqref="D8:D18"/>
    </sheetView>
  </sheetViews>
  <sheetFormatPr baseColWidth="10" defaultColWidth="20.140625" defaultRowHeight="12.75" x14ac:dyDescent="0.2"/>
  <cols>
    <col min="1" max="1" width="3.85546875" style="3" customWidth="1"/>
    <col min="2" max="2" width="20.85546875" style="3" customWidth="1"/>
    <col min="3" max="8" width="16.140625" style="3" customWidth="1"/>
    <col min="9" max="10" width="12.85546875" style="3" bestFit="1" customWidth="1"/>
    <col min="11" max="226" width="11.42578125" style="3" customWidth="1"/>
    <col min="227" max="227" width="3.42578125" style="3" customWidth="1"/>
    <col min="228" max="16384" width="20.140625" style="3"/>
  </cols>
  <sheetData>
    <row r="1" spans="1:10" ht="26.25" customHeight="1" x14ac:dyDescent="0.25">
      <c r="A1" s="1"/>
      <c r="B1" s="2"/>
      <c r="C1" s="46" t="s">
        <v>71</v>
      </c>
      <c r="D1" s="47"/>
      <c r="E1" s="47"/>
      <c r="F1" s="47"/>
      <c r="G1" s="47"/>
      <c r="H1" s="48"/>
      <c r="I1" s="25"/>
      <c r="J1" s="26"/>
    </row>
    <row r="2" spans="1:10" x14ac:dyDescent="0.2">
      <c r="A2" s="49" t="s">
        <v>0</v>
      </c>
      <c r="B2" s="49" t="s">
        <v>1</v>
      </c>
      <c r="C2" s="4" t="s">
        <v>32</v>
      </c>
      <c r="D2" s="4" t="s">
        <v>3</v>
      </c>
      <c r="E2" s="52" t="s">
        <v>72</v>
      </c>
      <c r="F2" s="53"/>
      <c r="G2" s="32" t="s">
        <v>18</v>
      </c>
      <c r="H2" s="33"/>
      <c r="I2" s="27"/>
      <c r="J2" s="28"/>
    </row>
    <row r="3" spans="1:10" x14ac:dyDescent="0.2">
      <c r="A3" s="50"/>
      <c r="B3" s="50"/>
      <c r="C3" s="5">
        <v>2022</v>
      </c>
      <c r="D3" s="5" t="s">
        <v>53</v>
      </c>
      <c r="E3" s="5"/>
      <c r="F3" s="4" t="s">
        <v>20</v>
      </c>
      <c r="G3" s="4"/>
      <c r="H3" s="4"/>
      <c r="I3" s="29"/>
      <c r="J3" s="30"/>
    </row>
    <row r="4" spans="1:10" x14ac:dyDescent="0.2">
      <c r="A4" s="50"/>
      <c r="B4" s="50"/>
      <c r="C4" s="5"/>
      <c r="D4" s="5"/>
      <c r="E4" s="5" t="s">
        <v>19</v>
      </c>
      <c r="F4" s="5" t="s">
        <v>4</v>
      </c>
      <c r="G4" s="5" t="s">
        <v>19</v>
      </c>
      <c r="H4" s="5" t="s">
        <v>21</v>
      </c>
      <c r="I4" s="29" t="s">
        <v>40</v>
      </c>
      <c r="J4" s="30" t="s">
        <v>39</v>
      </c>
    </row>
    <row r="5" spans="1:10" x14ac:dyDescent="0.2">
      <c r="A5" s="51"/>
      <c r="B5" s="51"/>
      <c r="C5" s="6"/>
      <c r="D5" s="6"/>
      <c r="E5" s="7"/>
      <c r="F5" s="7" t="s">
        <v>5</v>
      </c>
      <c r="G5" s="7" t="s">
        <v>33</v>
      </c>
      <c r="H5" s="7" t="s">
        <v>33</v>
      </c>
      <c r="I5" s="29" t="s">
        <v>30</v>
      </c>
      <c r="J5" s="30" t="s">
        <v>34</v>
      </c>
    </row>
    <row r="6" spans="1:10" x14ac:dyDescent="0.2">
      <c r="A6" s="40"/>
      <c r="B6" s="40"/>
      <c r="C6" s="40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1">
        <v>7</v>
      </c>
      <c r="J6" s="41">
        <v>8</v>
      </c>
    </row>
    <row r="7" spans="1:10" x14ac:dyDescent="0.2">
      <c r="A7" s="8"/>
      <c r="B7" s="9"/>
      <c r="C7" s="10"/>
      <c r="D7" s="10"/>
      <c r="E7" s="10"/>
      <c r="F7" s="10"/>
      <c r="G7" s="10"/>
      <c r="H7" s="10"/>
    </row>
    <row r="8" spans="1:10" x14ac:dyDescent="0.2">
      <c r="A8" s="11">
        <v>3</v>
      </c>
      <c r="B8" s="12" t="s">
        <v>41</v>
      </c>
      <c r="C8" s="44">
        <v>7702647688</v>
      </c>
      <c r="D8" s="44">
        <f>'jan-aug'!D8</f>
        <v>699827</v>
      </c>
      <c r="E8" s="34">
        <f>IF(ISNUMBER(C8),C8/D8,"")</f>
        <v>11006.502589925796</v>
      </c>
      <c r="F8" s="15">
        <f>IF(ISNUMBER(D8),E8/E$20,"")</f>
        <v>1.3681358452305565</v>
      </c>
      <c r="G8" s="34">
        <f>IF(ISNUMBER(D8),($E$20-E8)*0.875,"")</f>
        <v>-2591.4108818853042</v>
      </c>
      <c r="H8" s="34">
        <f>IF(ISNUMBER(C8),G8*D8,"")</f>
        <v>-1813539303.2371469</v>
      </c>
      <c r="I8" s="38">
        <f>'jan-sep'!H8</f>
        <v>-1315522433.9751949</v>
      </c>
      <c r="J8" s="38">
        <f>IF(ISNUMBER(C8),H8-I8,"")</f>
        <v>-498016869.26195192</v>
      </c>
    </row>
    <row r="9" spans="1:10" x14ac:dyDescent="0.2">
      <c r="A9" s="11">
        <v>11</v>
      </c>
      <c r="B9" s="12" t="s">
        <v>42</v>
      </c>
      <c r="C9" s="44">
        <v>4053617233</v>
      </c>
      <c r="D9" s="44">
        <f>'jan-aug'!D9</f>
        <v>485797</v>
      </c>
      <c r="E9" s="34">
        <f>IF(ISNUMBER(C9),C9/D9,"")</f>
        <v>8344.2615598696575</v>
      </c>
      <c r="F9" s="15">
        <f t="shared" ref="F9:F18" si="0">IF(ISNUMBER(C9),E9/E$20,"")</f>
        <v>1.0372126157937043</v>
      </c>
      <c r="G9" s="34">
        <f t="shared" ref="G9:G18" si="1">IF(ISNUMBER(C9),($E$20-E9)*0.875,"")</f>
        <v>-261.94998058618285</v>
      </c>
      <c r="H9" s="34">
        <f t="shared" ref="H9:H17" si="2">IF(ISNUMBER(C9),G9*D9,"")</f>
        <v>-127254514.71882586</v>
      </c>
      <c r="I9" s="38">
        <f>'jan-sep'!H9</f>
        <v>-138461130.11820245</v>
      </c>
      <c r="J9" s="38">
        <f t="shared" ref="J9:J18" si="3">IF(ISNUMBER(C9),H9-I9,"")</f>
        <v>11206615.399376586</v>
      </c>
    </row>
    <row r="10" spans="1:10" x14ac:dyDescent="0.2">
      <c r="A10" s="11">
        <v>15</v>
      </c>
      <c r="B10" s="16" t="s">
        <v>43</v>
      </c>
      <c r="C10" s="44">
        <v>1902419417</v>
      </c>
      <c r="D10" s="44">
        <f>'jan-aug'!D10</f>
        <v>265848</v>
      </c>
      <c r="E10" s="34">
        <f t="shared" ref="E10:E18" si="4">IF(ISNUMBER(C10),C10/D10,"")</f>
        <v>7156.0418622671605</v>
      </c>
      <c r="F10" s="15">
        <f t="shared" si="0"/>
        <v>0.88951393067397011</v>
      </c>
      <c r="G10" s="34">
        <f t="shared" si="1"/>
        <v>777.74225481600206</v>
      </c>
      <c r="H10" s="34">
        <f t="shared" si="2"/>
        <v>206761222.95832452</v>
      </c>
      <c r="I10" s="38">
        <f>'jan-sep'!H10</f>
        <v>146635250.00619552</v>
      </c>
      <c r="J10" s="38">
        <f t="shared" si="3"/>
        <v>60125972.952129006</v>
      </c>
    </row>
    <row r="11" spans="1:10" x14ac:dyDescent="0.2">
      <c r="A11" s="11">
        <v>18</v>
      </c>
      <c r="B11" s="16" t="s">
        <v>44</v>
      </c>
      <c r="C11" s="44">
        <v>1746590020</v>
      </c>
      <c r="D11" s="44">
        <f>'jan-aug'!D11</f>
        <v>240190</v>
      </c>
      <c r="E11" s="34">
        <f t="shared" si="4"/>
        <v>7271.7016528581544</v>
      </c>
      <c r="F11" s="15">
        <f t="shared" si="0"/>
        <v>0.9038907323933677</v>
      </c>
      <c r="G11" s="34">
        <f t="shared" si="1"/>
        <v>676.53993804888239</v>
      </c>
      <c r="H11" s="34">
        <f t="shared" si="2"/>
        <v>162498127.71996105</v>
      </c>
      <c r="I11" s="38">
        <f>'jan-sep'!H11</f>
        <v>128332948.63754608</v>
      </c>
      <c r="J11" s="38">
        <f t="shared" si="3"/>
        <v>34165179.08241497</v>
      </c>
    </row>
    <row r="12" spans="1:10" x14ac:dyDescent="0.2">
      <c r="A12" s="11">
        <v>30</v>
      </c>
      <c r="B12" s="16" t="s">
        <v>45</v>
      </c>
      <c r="C12" s="44">
        <v>10559077425</v>
      </c>
      <c r="D12" s="44">
        <f>'jan-aug'!D12</f>
        <v>1269230</v>
      </c>
      <c r="E12" s="34">
        <f t="shared" si="4"/>
        <v>8319.27816471404</v>
      </c>
      <c r="F12" s="15">
        <f t="shared" si="0"/>
        <v>1.0341071171878851</v>
      </c>
      <c r="G12" s="34">
        <f t="shared" si="1"/>
        <v>-240.08950982501756</v>
      </c>
      <c r="H12" s="34">
        <f t="shared" si="2"/>
        <v>-304728808.55520701</v>
      </c>
      <c r="I12" s="38">
        <f>'jan-sep'!H12</f>
        <v>-239568494.05588213</v>
      </c>
      <c r="J12" s="38">
        <f t="shared" si="3"/>
        <v>-65160314.499324888</v>
      </c>
    </row>
    <row r="13" spans="1:10" x14ac:dyDescent="0.2">
      <c r="A13" s="11">
        <v>34</v>
      </c>
      <c r="B13" s="16" t="s">
        <v>46</v>
      </c>
      <c r="C13" s="44">
        <v>2394458647</v>
      </c>
      <c r="D13" s="44">
        <f>'jan-aug'!D13</f>
        <v>371253</v>
      </c>
      <c r="E13" s="34">
        <f t="shared" si="4"/>
        <v>6449.6681427490148</v>
      </c>
      <c r="F13" s="15">
        <f t="shared" si="0"/>
        <v>0.80170990774245643</v>
      </c>
      <c r="G13" s="34">
        <f t="shared" si="1"/>
        <v>1395.8192593943795</v>
      </c>
      <c r="H13" s="34">
        <f t="shared" si="2"/>
        <v>518202087.5079416</v>
      </c>
      <c r="I13" s="38">
        <f>'jan-sep'!H13</f>
        <v>385732894.18889159</v>
      </c>
      <c r="J13" s="38">
        <f>IF(ISNUMBER(C13),H13-I13,"")</f>
        <v>132469193.31905001</v>
      </c>
    </row>
    <row r="14" spans="1:10" x14ac:dyDescent="0.2">
      <c r="A14" s="11">
        <v>38</v>
      </c>
      <c r="B14" s="16" t="s">
        <v>47</v>
      </c>
      <c r="C14" s="44">
        <v>3059779793</v>
      </c>
      <c r="D14" s="44">
        <f>'jan-aug'!D14</f>
        <v>424832</v>
      </c>
      <c r="E14" s="34">
        <f t="shared" si="4"/>
        <v>7202.3289041315156</v>
      </c>
      <c r="F14" s="15">
        <f t="shared" si="0"/>
        <v>0.89526752593521819</v>
      </c>
      <c r="G14" s="34">
        <f t="shared" si="1"/>
        <v>737.24109318469129</v>
      </c>
      <c r="H14" s="34">
        <f t="shared" si="2"/>
        <v>313203608.09983879</v>
      </c>
      <c r="I14" s="38">
        <f>'jan-sep'!H14</f>
        <v>231833726.87292746</v>
      </c>
      <c r="J14" s="38">
        <f t="shared" si="3"/>
        <v>81369881.226911336</v>
      </c>
    </row>
    <row r="15" spans="1:10" x14ac:dyDescent="0.2">
      <c r="A15" s="11">
        <v>42</v>
      </c>
      <c r="B15" s="16" t="s">
        <v>48</v>
      </c>
      <c r="C15" s="44">
        <v>2113818737</v>
      </c>
      <c r="D15" s="44">
        <f>'jan-aug'!D15</f>
        <v>311134</v>
      </c>
      <c r="E15" s="34">
        <f t="shared" si="4"/>
        <v>6793.9175307102405</v>
      </c>
      <c r="F15" s="15">
        <f t="shared" si="0"/>
        <v>0.84450096907373884</v>
      </c>
      <c r="G15" s="34">
        <f t="shared" si="1"/>
        <v>1094.6010449283071</v>
      </c>
      <c r="H15" s="34">
        <f t="shared" si="2"/>
        <v>340567601.51272392</v>
      </c>
      <c r="I15" s="38">
        <f>'jan-sep'!H15</f>
        <v>266505437.25622106</v>
      </c>
      <c r="J15" s="38">
        <f t="shared" si="3"/>
        <v>74062164.256502867</v>
      </c>
    </row>
    <row r="16" spans="1:10" x14ac:dyDescent="0.2">
      <c r="A16" s="11">
        <v>46</v>
      </c>
      <c r="B16" s="16" t="s">
        <v>49</v>
      </c>
      <c r="C16" s="44">
        <v>5017168784</v>
      </c>
      <c r="D16" s="44">
        <f>'jan-aug'!D16</f>
        <v>641292</v>
      </c>
      <c r="E16" s="34">
        <f t="shared" si="4"/>
        <v>7823.5324688285527</v>
      </c>
      <c r="F16" s="15">
        <f t="shared" si="0"/>
        <v>0.97248468525564735</v>
      </c>
      <c r="G16" s="34">
        <f t="shared" si="1"/>
        <v>193.68797407478382</v>
      </c>
      <c r="H16" s="34">
        <f t="shared" si="2"/>
        <v>124210548.27036627</v>
      </c>
      <c r="I16" s="38">
        <f>'jan-sep'!H16</f>
        <v>80296962.790657461</v>
      </c>
      <c r="J16" s="38">
        <f t="shared" si="3"/>
        <v>43913585.479708806</v>
      </c>
    </row>
    <row r="17" spans="1:10" x14ac:dyDescent="0.2">
      <c r="A17" s="11">
        <v>50</v>
      </c>
      <c r="B17" s="16" t="s">
        <v>50</v>
      </c>
      <c r="C17" s="44">
        <v>3413200386</v>
      </c>
      <c r="D17" s="44">
        <f>'jan-aug'!D17</f>
        <v>474131</v>
      </c>
      <c r="E17" s="34">
        <f t="shared" si="4"/>
        <v>7198.8551391914889</v>
      </c>
      <c r="F17" s="15">
        <f t="shared" si="0"/>
        <v>0.89483572825075619</v>
      </c>
      <c r="G17" s="34">
        <f t="shared" si="1"/>
        <v>740.28063750721469</v>
      </c>
      <c r="H17" s="34">
        <f t="shared" si="2"/>
        <v>350989998.94193321</v>
      </c>
      <c r="I17" s="38">
        <f>'jan-sep'!H17</f>
        <v>293398823.32926381</v>
      </c>
      <c r="J17" s="38">
        <f t="shared" si="3"/>
        <v>57591175.612669408</v>
      </c>
    </row>
    <row r="18" spans="1:10" x14ac:dyDescent="0.2">
      <c r="A18" s="11">
        <v>54</v>
      </c>
      <c r="B18" s="16" t="s">
        <v>51</v>
      </c>
      <c r="C18" s="44">
        <v>1682923073</v>
      </c>
      <c r="D18" s="44">
        <f>'jan-aug'!D18</f>
        <v>241736</v>
      </c>
      <c r="E18" s="34">
        <f t="shared" si="4"/>
        <v>6961.8222896051893</v>
      </c>
      <c r="F18" s="15">
        <f t="shared" si="0"/>
        <v>0.86537195123652244</v>
      </c>
      <c r="G18" s="34">
        <f t="shared" si="1"/>
        <v>947.68438089522681</v>
      </c>
      <c r="H18" s="34">
        <f>IF(ISNUMBER(C18),G18*D18,"")</f>
        <v>229089431.50008854</v>
      </c>
      <c r="I18" s="38">
        <f>'jan-sep'!H18</f>
        <v>160816015.06757498</v>
      </c>
      <c r="J18" s="38">
        <f t="shared" si="3"/>
        <v>68273416.432513565</v>
      </c>
    </row>
    <row r="19" spans="1:10" x14ac:dyDescent="0.2">
      <c r="A19" s="11"/>
      <c r="B19" s="16"/>
      <c r="C19" s="13"/>
      <c r="D19" s="36"/>
      <c r="E19" s="34"/>
      <c r="F19" s="15"/>
      <c r="G19" s="34"/>
      <c r="H19" s="34"/>
      <c r="I19" s="38"/>
      <c r="J19" s="38"/>
    </row>
    <row r="20" spans="1:10" ht="13.5" thickBot="1" x14ac:dyDescent="0.25">
      <c r="A20" s="20"/>
      <c r="B20" s="20" t="s">
        <v>7</v>
      </c>
      <c r="C20" s="31">
        <f>IF(ISNUMBER(C18),SUM(C8:C18),"")</f>
        <v>43645701203</v>
      </c>
      <c r="D20" s="35">
        <f>IF(ISNUMBER(D18),SUM(D8:D18),"")</f>
        <v>5425270</v>
      </c>
      <c r="E20" s="35">
        <f>IF(ISNUMBER(C20),C20/D20,"")</f>
        <v>8044.8901534854485</v>
      </c>
      <c r="F20" s="22">
        <f>IF(ISNUMBER(E20),E20/E$20,"")</f>
        <v>1</v>
      </c>
      <c r="G20" s="35"/>
      <c r="H20" s="35">
        <f>IF(ISNUMBER(H18),SUM(H8:H18),"")</f>
        <v>-1.8775463104248047E-6</v>
      </c>
      <c r="I20" s="21">
        <f>'jan-sep'!H20</f>
        <v>-1.6093254089355469E-6</v>
      </c>
      <c r="J20" s="21">
        <f>IF(ISNUMBER(C20),H20-I20,"")</f>
        <v>-2.6822090148925781E-7</v>
      </c>
    </row>
    <row r="21" spans="1:10" ht="13.5" thickTop="1" x14ac:dyDescent="0.2">
      <c r="A21" s="18"/>
      <c r="B21" s="18"/>
      <c r="C21" s="19"/>
      <c r="D21" s="10"/>
      <c r="E21" s="19"/>
      <c r="F21" s="19"/>
      <c r="G21" s="19"/>
      <c r="H21" s="19"/>
    </row>
    <row r="26" spans="1:10" x14ac:dyDescent="0.2">
      <c r="F26" s="23"/>
    </row>
  </sheetData>
  <mergeCells count="4">
    <mergeCell ref="C1:H1"/>
    <mergeCell ref="A2:A5"/>
    <mergeCell ref="B2:B5"/>
    <mergeCell ref="E2:F2"/>
  </mergeCells>
  <pageMargins left="0.70866141732283472" right="0.70866141732283472" top="0.78740157480314965" bottom="0.78740157480314965" header="0.31496062992125984" footer="0.31496062992125984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6"/>
  <sheetViews>
    <sheetView workbookViewId="0">
      <selection activeCell="I8" sqref="I8"/>
    </sheetView>
  </sheetViews>
  <sheetFormatPr baseColWidth="10" defaultColWidth="20.140625" defaultRowHeight="12.75" x14ac:dyDescent="0.2"/>
  <cols>
    <col min="1" max="1" width="3.85546875" style="3" customWidth="1"/>
    <col min="2" max="2" width="16.85546875" style="3" bestFit="1" customWidth="1"/>
    <col min="3" max="8" width="16.140625" style="3" customWidth="1"/>
    <col min="9" max="9" width="12.85546875" style="3" bestFit="1" customWidth="1"/>
    <col min="10" max="222" width="11.42578125" style="3" customWidth="1"/>
    <col min="223" max="223" width="3.42578125" style="3" customWidth="1"/>
    <col min="224" max="16384" width="20.140625" style="3"/>
  </cols>
  <sheetData>
    <row r="1" spans="1:10" ht="26.25" customHeight="1" x14ac:dyDescent="0.25">
      <c r="A1" s="1"/>
      <c r="B1" s="2"/>
      <c r="C1" s="46" t="s">
        <v>69</v>
      </c>
      <c r="D1" s="47"/>
      <c r="E1" s="47"/>
      <c r="F1" s="47"/>
      <c r="G1" s="47"/>
      <c r="H1" s="48"/>
      <c r="I1" s="25"/>
      <c r="J1" s="26"/>
    </row>
    <row r="2" spans="1:10" x14ac:dyDescent="0.2">
      <c r="A2" s="49" t="s">
        <v>0</v>
      </c>
      <c r="B2" s="49" t="s">
        <v>1</v>
      </c>
      <c r="C2" s="4" t="s">
        <v>29</v>
      </c>
      <c r="D2" s="4" t="s">
        <v>3</v>
      </c>
      <c r="E2" s="52" t="s">
        <v>70</v>
      </c>
      <c r="F2" s="53"/>
      <c r="G2" s="32" t="s">
        <v>18</v>
      </c>
      <c r="H2" s="33"/>
      <c r="I2" s="27"/>
      <c r="J2" s="28"/>
    </row>
    <row r="3" spans="1:10" x14ac:dyDescent="0.2">
      <c r="A3" s="50"/>
      <c r="B3" s="50"/>
      <c r="C3" s="5">
        <v>2022</v>
      </c>
      <c r="D3" s="5" t="s">
        <v>53</v>
      </c>
      <c r="E3" s="5"/>
      <c r="F3" s="4" t="s">
        <v>20</v>
      </c>
      <c r="G3" s="4"/>
      <c r="H3" s="4"/>
      <c r="I3" s="29"/>
      <c r="J3" s="30"/>
    </row>
    <row r="4" spans="1:10" x14ac:dyDescent="0.2">
      <c r="A4" s="50"/>
      <c r="B4" s="50"/>
      <c r="C4" s="5"/>
      <c r="D4" s="5"/>
      <c r="E4" s="5" t="s">
        <v>19</v>
      </c>
      <c r="F4" s="5" t="s">
        <v>4</v>
      </c>
      <c r="G4" s="5" t="s">
        <v>19</v>
      </c>
      <c r="H4" s="5" t="s">
        <v>21</v>
      </c>
      <c r="I4" s="29" t="s">
        <v>40</v>
      </c>
      <c r="J4" s="30" t="s">
        <v>39</v>
      </c>
    </row>
    <row r="5" spans="1:10" x14ac:dyDescent="0.2">
      <c r="A5" s="51"/>
      <c r="B5" s="51"/>
      <c r="C5" s="6"/>
      <c r="D5" s="6"/>
      <c r="E5" s="7"/>
      <c r="F5" s="7" t="s">
        <v>5</v>
      </c>
      <c r="G5" s="7" t="s">
        <v>30</v>
      </c>
      <c r="H5" s="7" t="s">
        <v>30</v>
      </c>
      <c r="I5" s="29" t="s">
        <v>27</v>
      </c>
      <c r="J5" s="30" t="s">
        <v>31</v>
      </c>
    </row>
    <row r="6" spans="1:10" x14ac:dyDescent="0.2">
      <c r="A6" s="40"/>
      <c r="B6" s="40"/>
      <c r="C6" s="40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1">
        <v>7</v>
      </c>
      <c r="J6" s="41">
        <v>8</v>
      </c>
    </row>
    <row r="7" spans="1:10" x14ac:dyDescent="0.2">
      <c r="A7" s="8"/>
      <c r="B7" s="9"/>
      <c r="C7" s="10"/>
      <c r="D7" s="10"/>
      <c r="E7" s="10"/>
      <c r="F7" s="10"/>
      <c r="G7" s="10"/>
      <c r="H7" s="10"/>
    </row>
    <row r="8" spans="1:10" x14ac:dyDescent="0.2">
      <c r="A8" s="11">
        <v>3</v>
      </c>
      <c r="B8" s="12" t="s">
        <v>41</v>
      </c>
      <c r="C8" s="3">
        <v>5797206325</v>
      </c>
      <c r="D8" s="44">
        <f>'jan-aug'!D8</f>
        <v>699827</v>
      </c>
      <c r="E8" s="34">
        <f t="shared" ref="E8:E18" si="0">IF(ISNUMBER(C8),C8/D8,"")</f>
        <v>8283.770596161623</v>
      </c>
      <c r="F8" s="15">
        <f>IF(ISNUMBER(D8),E8/E$20,"")</f>
        <v>1.3501492797162749</v>
      </c>
      <c r="G8" s="34">
        <f>IF(ISNUMBER(D8),($E$20-E8)*0.875,"")</f>
        <v>-1879.782337599428</v>
      </c>
      <c r="H8" s="34">
        <f>IF(ISNUMBER(C8),G8*D8,"")</f>
        <v>-1315522433.9751949</v>
      </c>
      <c r="I8" s="38">
        <f>'jan-aug'!H8</f>
        <v>-1001525798.0682704</v>
      </c>
      <c r="J8" s="38">
        <f>IF(ISNUMBER(C8),H8-I8,"")</f>
        <v>-313996635.90692449</v>
      </c>
    </row>
    <row r="9" spans="1:10" x14ac:dyDescent="0.2">
      <c r="A9" s="11">
        <v>11</v>
      </c>
      <c r="B9" s="12" t="s">
        <v>42</v>
      </c>
      <c r="C9" s="44">
        <v>3138823487</v>
      </c>
      <c r="D9" s="44">
        <f>'jan-aug'!D9</f>
        <v>485797</v>
      </c>
      <c r="E9" s="34">
        <f t="shared" si="0"/>
        <v>6461.183348188647</v>
      </c>
      <c r="F9" s="15">
        <f t="shared" ref="F9:F18" si="1">IF(ISNUMBER(C9),E9/E$20,"")</f>
        <v>1.0530907323428114</v>
      </c>
      <c r="G9" s="34">
        <f t="shared" ref="G9:G18" si="2">IF(ISNUMBER(C9),($E$20-E9)*0.875,"")</f>
        <v>-285.01849562307393</v>
      </c>
      <c r="H9" s="34">
        <f t="shared" ref="H9:H17" si="3">IF(ISNUMBER(C9),G9*D9,"")</f>
        <v>-138461130.11820245</v>
      </c>
      <c r="I9" s="38">
        <f>'jan-aug'!H9</f>
        <v>-121526128.60232869</v>
      </c>
      <c r="J9" s="38">
        <f>IF(ISNUMBER(C9),H9-I9,"")</f>
        <v>-16935001.51587376</v>
      </c>
    </row>
    <row r="10" spans="1:10" x14ac:dyDescent="0.2">
      <c r="A10" s="11">
        <v>15</v>
      </c>
      <c r="B10" s="16" t="s">
        <v>43</v>
      </c>
      <c r="C10" s="44">
        <v>1463513417</v>
      </c>
      <c r="D10" s="44">
        <f>'jan-aug'!D10</f>
        <v>265848</v>
      </c>
      <c r="E10" s="34">
        <f t="shared" si="0"/>
        <v>5505.0758967530319</v>
      </c>
      <c r="F10" s="15">
        <f t="shared" si="1"/>
        <v>0.89725737458598187</v>
      </c>
      <c r="G10" s="34">
        <f t="shared" si="2"/>
        <v>551.57552438308926</v>
      </c>
      <c r="H10" s="34">
        <f t="shared" si="3"/>
        <v>146635250.00619552</v>
      </c>
      <c r="I10" s="38">
        <f>'jan-aug'!H10</f>
        <v>106337626.76296076</v>
      </c>
      <c r="J10" s="38">
        <f t="shared" ref="J10:J18" si="4">IF(ISNUMBER(C10),H10-I10,"")</f>
        <v>40297623.243234754</v>
      </c>
    </row>
    <row r="11" spans="1:10" x14ac:dyDescent="0.2">
      <c r="A11" s="11">
        <v>18</v>
      </c>
      <c r="B11" s="16" t="s">
        <v>44</v>
      </c>
      <c r="C11" s="44">
        <v>1327007010</v>
      </c>
      <c r="D11" s="44">
        <f>'jan-aug'!D11</f>
        <v>240190</v>
      </c>
      <c r="E11" s="34">
        <f t="shared" si="0"/>
        <v>5524.8220575377827</v>
      </c>
      <c r="F11" s="15">
        <f t="shared" si="1"/>
        <v>0.90047574772309491</v>
      </c>
      <c r="G11" s="34">
        <f t="shared" si="2"/>
        <v>534.29763369643229</v>
      </c>
      <c r="H11" s="34">
        <f t="shared" si="3"/>
        <v>128332948.63754608</v>
      </c>
      <c r="I11" s="38">
        <f>'jan-aug'!H11</f>
        <v>93003826.895787373</v>
      </c>
      <c r="J11" s="38">
        <f t="shared" si="4"/>
        <v>35329121.741758704</v>
      </c>
    </row>
    <row r="12" spans="1:10" x14ac:dyDescent="0.2">
      <c r="A12" s="11">
        <v>30</v>
      </c>
      <c r="B12" s="16" t="s">
        <v>45</v>
      </c>
      <c r="C12" s="44">
        <v>8061087134</v>
      </c>
      <c r="D12" s="44">
        <f>'jan-aug'!D12</f>
        <v>1269230</v>
      </c>
      <c r="E12" s="34">
        <f t="shared" si="0"/>
        <v>6351.163409311157</v>
      </c>
      <c r="F12" s="15">
        <f t="shared" si="1"/>
        <v>1.0351588812002048</v>
      </c>
      <c r="G12" s="34">
        <f t="shared" si="2"/>
        <v>-188.75104910527023</v>
      </c>
      <c r="H12" s="34">
        <f t="shared" si="3"/>
        <v>-239568494.05588213</v>
      </c>
      <c r="I12" s="38">
        <f>'jan-aug'!H12</f>
        <v>-177560085.65145713</v>
      </c>
      <c r="J12" s="38">
        <f t="shared" si="4"/>
        <v>-62008408.404424995</v>
      </c>
    </row>
    <row r="13" spans="1:10" x14ac:dyDescent="0.2">
      <c r="A13" s="11">
        <v>34</v>
      </c>
      <c r="B13" s="16" t="s">
        <v>46</v>
      </c>
      <c r="C13" s="44">
        <v>1836965855</v>
      </c>
      <c r="D13" s="44">
        <f>'jan-aug'!D13</f>
        <v>371253</v>
      </c>
      <c r="E13" s="34">
        <f t="shared" si="0"/>
        <v>4948.0161911149544</v>
      </c>
      <c r="F13" s="15">
        <f t="shared" si="1"/>
        <v>0.80646372553506407</v>
      </c>
      <c r="G13" s="34">
        <f t="shared" si="2"/>
        <v>1039.0027668164071</v>
      </c>
      <c r="H13" s="34">
        <f t="shared" si="3"/>
        <v>385732894.18889159</v>
      </c>
      <c r="I13" s="38">
        <f>'jan-aug'!H13</f>
        <v>308943675.92917222</v>
      </c>
      <c r="J13" s="38">
        <f t="shared" si="4"/>
        <v>76789218.259719372</v>
      </c>
    </row>
    <row r="14" spans="1:10" x14ac:dyDescent="0.2">
      <c r="A14" s="11">
        <v>38</v>
      </c>
      <c r="B14" s="16" t="s">
        <v>47</v>
      </c>
      <c r="C14" s="44">
        <v>2341581782</v>
      </c>
      <c r="D14" s="44">
        <f>'jan-aug'!D14</f>
        <v>424832</v>
      </c>
      <c r="E14" s="34">
        <f t="shared" si="0"/>
        <v>5511.7829683263035</v>
      </c>
      <c r="F14" s="15">
        <f t="shared" si="1"/>
        <v>0.89835054197256481</v>
      </c>
      <c r="G14" s="34">
        <f t="shared" si="2"/>
        <v>545.7068367564766</v>
      </c>
      <c r="H14" s="34">
        <f t="shared" si="3"/>
        <v>231833726.87292746</v>
      </c>
      <c r="I14" s="38">
        <f>'jan-aug'!H14</f>
        <v>178878169.75650796</v>
      </c>
      <c r="J14" s="38">
        <f t="shared" si="4"/>
        <v>52955557.116419494</v>
      </c>
    </row>
    <row r="15" spans="1:10" x14ac:dyDescent="0.2">
      <c r="A15" s="11">
        <v>42</v>
      </c>
      <c r="B15" s="16" t="s">
        <v>48</v>
      </c>
      <c r="C15" s="44">
        <v>1604368812</v>
      </c>
      <c r="D15" s="44">
        <f>'jan-aug'!D15</f>
        <v>311134</v>
      </c>
      <c r="E15" s="34">
        <f t="shared" si="0"/>
        <v>5156.520380286308</v>
      </c>
      <c r="F15" s="15">
        <f t="shared" si="1"/>
        <v>0.84044725725647251</v>
      </c>
      <c r="G15" s="34">
        <f t="shared" si="2"/>
        <v>856.5616012914727</v>
      </c>
      <c r="H15" s="34">
        <f t="shared" si="3"/>
        <v>266505437.25622106</v>
      </c>
      <c r="I15" s="38">
        <f>'jan-aug'!H15</f>
        <v>200019432.01140422</v>
      </c>
      <c r="J15" s="38">
        <f t="shared" si="4"/>
        <v>66486005.24481684</v>
      </c>
    </row>
    <row r="16" spans="1:10" x14ac:dyDescent="0.2">
      <c r="A16" s="11">
        <v>46</v>
      </c>
      <c r="B16" s="16" t="s">
        <v>49</v>
      </c>
      <c r="C16" s="44">
        <v>3842845713</v>
      </c>
      <c r="D16" s="44">
        <f>'jan-aug'!D16</f>
        <v>641292</v>
      </c>
      <c r="E16" s="34">
        <f t="shared" si="0"/>
        <v>5992.3493712692498</v>
      </c>
      <c r="F16" s="15">
        <f t="shared" si="1"/>
        <v>0.97667675529019404</v>
      </c>
      <c r="G16" s="34">
        <f t="shared" si="2"/>
        <v>125.21123418139859</v>
      </c>
      <c r="H16" s="34">
        <f t="shared" si="3"/>
        <v>80296962.790657461</v>
      </c>
      <c r="I16" s="38">
        <f>'jan-aug'!H16</f>
        <v>49966667.913616449</v>
      </c>
      <c r="J16" s="38">
        <f t="shared" si="4"/>
        <v>30330294.877041012</v>
      </c>
    </row>
    <row r="17" spans="1:10" x14ac:dyDescent="0.2">
      <c r="A17" s="11">
        <v>50</v>
      </c>
      <c r="B17" s="16" t="s">
        <v>50</v>
      </c>
      <c r="C17" s="44">
        <v>2573693119</v>
      </c>
      <c r="D17" s="44">
        <f>'jan-aug'!D17</f>
        <v>474131</v>
      </c>
      <c r="E17" s="34">
        <f t="shared" si="0"/>
        <v>5428.2321109566765</v>
      </c>
      <c r="F17" s="15">
        <f t="shared" si="1"/>
        <v>0.88473281456355746</v>
      </c>
      <c r="G17" s="34">
        <f t="shared" si="2"/>
        <v>618.81383695490024</v>
      </c>
      <c r="H17" s="34">
        <f t="shared" si="3"/>
        <v>293398823.32926381</v>
      </c>
      <c r="I17" s="38">
        <f>'jan-aug'!H17</f>
        <v>241661427.37328568</v>
      </c>
      <c r="J17" s="38">
        <f t="shared" si="4"/>
        <v>51737395.955978125</v>
      </c>
    </row>
    <row r="18" spans="1:10" x14ac:dyDescent="0.2">
      <c r="A18" s="11">
        <v>54</v>
      </c>
      <c r="B18" s="16" t="s">
        <v>51</v>
      </c>
      <c r="C18" s="44">
        <v>1299368908</v>
      </c>
      <c r="D18" s="44">
        <f>'jan-aug'!D18</f>
        <v>241736</v>
      </c>
      <c r="E18" s="34">
        <f t="shared" si="0"/>
        <v>5375.1568156997719</v>
      </c>
      <c r="F18" s="15">
        <f t="shared" si="1"/>
        <v>0.87608221628467198</v>
      </c>
      <c r="G18" s="34">
        <f t="shared" si="2"/>
        <v>665.25472030469177</v>
      </c>
      <c r="H18" s="34">
        <f>IF(ISNUMBER(C18),G18*D18,"")</f>
        <v>160816015.06757498</v>
      </c>
      <c r="I18" s="38">
        <f>'jan-aug'!H18</f>
        <v>121801185.67932087</v>
      </c>
      <c r="J18" s="38">
        <f t="shared" si="4"/>
        <v>39014829.388254106</v>
      </c>
    </row>
    <row r="19" spans="1:10" x14ac:dyDescent="0.2">
      <c r="A19" s="11"/>
      <c r="B19" s="16"/>
      <c r="C19" s="13"/>
      <c r="D19" s="36"/>
      <c r="E19" s="34"/>
      <c r="F19" s="15"/>
      <c r="G19" s="34"/>
      <c r="H19" s="34"/>
      <c r="I19" s="38"/>
      <c r="J19" s="38"/>
    </row>
    <row r="20" spans="1:10" ht="13.5" thickBot="1" x14ac:dyDescent="0.25">
      <c r="A20" s="20"/>
      <c r="B20" s="20" t="s">
        <v>7</v>
      </c>
      <c r="C20" s="31">
        <f>IF(ISNUMBER(C18),SUM(C8:C18),"")</f>
        <v>33286461562</v>
      </c>
      <c r="D20" s="35">
        <f>IF(ISNUMBER(D18),SUM(D8:D18),"")</f>
        <v>5425270</v>
      </c>
      <c r="E20" s="35">
        <f>IF(ISNUMBER(C20),C20/D20,"")</f>
        <v>6135.4479246194196</v>
      </c>
      <c r="F20" s="22">
        <f>IF(ISNUMBER(E20),E20/E$20,"")</f>
        <v>1</v>
      </c>
      <c r="G20" s="35"/>
      <c r="H20" s="35">
        <f>IF(ISNUMBER(H18),SUM(H8:H18),"")</f>
        <v>-1.6093254089355469E-6</v>
      </c>
      <c r="I20" s="21">
        <f>'jan-apr'!H20</f>
        <v>1.1995434761047363E-6</v>
      </c>
      <c r="J20" s="21">
        <f>IF(ISNUMBER(C20),H20-I20,"")</f>
        <v>-2.8088688850402832E-6</v>
      </c>
    </row>
    <row r="21" spans="1:10" ht="13.5" thickTop="1" x14ac:dyDescent="0.2">
      <c r="A21" s="18"/>
      <c r="B21" s="18"/>
      <c r="C21" s="19"/>
      <c r="D21" s="10"/>
      <c r="E21" s="19"/>
      <c r="F21" s="19"/>
      <c r="G21" s="19"/>
      <c r="H21" s="19"/>
      <c r="I21" s="24"/>
      <c r="J21" s="24"/>
    </row>
    <row r="26" spans="1:10" x14ac:dyDescent="0.2">
      <c r="F26" s="23"/>
    </row>
  </sheetData>
  <mergeCells count="4">
    <mergeCell ref="C1:H1"/>
    <mergeCell ref="A2:A5"/>
    <mergeCell ref="B2:B5"/>
    <mergeCell ref="E2:F2"/>
  </mergeCells>
  <pageMargins left="0.70866141732283472" right="0.70866141732283472" top="0.78740157480314965" bottom="0.78740157480314965" header="0.31496062992125984" footer="0.31496062992125984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5"/>
  <sheetViews>
    <sheetView zoomScaleNormal="100" workbookViewId="0">
      <selection activeCell="F30" sqref="F30"/>
    </sheetView>
  </sheetViews>
  <sheetFormatPr baseColWidth="10" defaultColWidth="20.140625" defaultRowHeight="12.75" x14ac:dyDescent="0.2"/>
  <cols>
    <col min="1" max="1" width="3.85546875" style="3" customWidth="1"/>
    <col min="2" max="2" width="16.85546875" style="3" bestFit="1" customWidth="1"/>
    <col min="3" max="8" width="16.140625" style="3" customWidth="1"/>
    <col min="9" max="226" width="11.42578125" style="3" customWidth="1"/>
    <col min="227" max="227" width="3.42578125" style="3" customWidth="1"/>
    <col min="228" max="16384" width="20.140625" style="3"/>
  </cols>
  <sheetData>
    <row r="1" spans="1:10" ht="26.25" customHeight="1" x14ac:dyDescent="0.25">
      <c r="A1" s="1"/>
      <c r="B1" s="2"/>
      <c r="C1" s="46" t="s">
        <v>67</v>
      </c>
      <c r="D1" s="47"/>
      <c r="E1" s="47"/>
      <c r="F1" s="47"/>
      <c r="G1" s="47"/>
      <c r="H1" s="48"/>
      <c r="I1" s="25"/>
      <c r="J1" s="26"/>
    </row>
    <row r="2" spans="1:10" x14ac:dyDescent="0.2">
      <c r="A2" s="49" t="s">
        <v>0</v>
      </c>
      <c r="B2" s="49" t="s">
        <v>1</v>
      </c>
      <c r="C2" s="4" t="s">
        <v>26</v>
      </c>
      <c r="D2" s="4" t="s">
        <v>3</v>
      </c>
      <c r="E2" s="52" t="s">
        <v>68</v>
      </c>
      <c r="F2" s="53"/>
      <c r="G2" s="32" t="s">
        <v>18</v>
      </c>
      <c r="H2" s="33"/>
      <c r="I2" s="27"/>
      <c r="J2" s="28"/>
    </row>
    <row r="3" spans="1:10" x14ac:dyDescent="0.2">
      <c r="A3" s="50"/>
      <c r="B3" s="50"/>
      <c r="C3" s="5">
        <v>2022</v>
      </c>
      <c r="D3" s="5" t="s">
        <v>53</v>
      </c>
      <c r="E3" s="5"/>
      <c r="F3" s="4" t="s">
        <v>20</v>
      </c>
      <c r="G3" s="4"/>
      <c r="H3" s="4"/>
      <c r="I3" s="29"/>
      <c r="J3" s="30"/>
    </row>
    <row r="4" spans="1:10" x14ac:dyDescent="0.2">
      <c r="A4" s="50"/>
      <c r="B4" s="50"/>
      <c r="C4" s="5"/>
      <c r="D4" s="5"/>
      <c r="E4" s="5" t="s">
        <v>19</v>
      </c>
      <c r="F4" s="5" t="s">
        <v>4</v>
      </c>
      <c r="G4" s="5" t="s">
        <v>19</v>
      </c>
      <c r="H4" s="5" t="s">
        <v>21</v>
      </c>
      <c r="I4" s="29" t="s">
        <v>40</v>
      </c>
      <c r="J4" s="30" t="s">
        <v>39</v>
      </c>
    </row>
    <row r="5" spans="1:10" x14ac:dyDescent="0.2">
      <c r="A5" s="51"/>
      <c r="B5" s="51"/>
      <c r="C5" s="6"/>
      <c r="D5" s="6"/>
      <c r="E5" s="7"/>
      <c r="F5" s="7" t="s">
        <v>5</v>
      </c>
      <c r="G5" s="7" t="s">
        <v>27</v>
      </c>
      <c r="H5" s="7" t="s">
        <v>27</v>
      </c>
      <c r="I5" s="29" t="s">
        <v>25</v>
      </c>
      <c r="J5" s="30" t="s">
        <v>28</v>
      </c>
    </row>
    <row r="6" spans="1:10" x14ac:dyDescent="0.2">
      <c r="A6" s="40"/>
      <c r="B6" s="40"/>
      <c r="C6" s="40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1">
        <v>7</v>
      </c>
      <c r="J6" s="41">
        <v>8</v>
      </c>
    </row>
    <row r="7" spans="1:10" x14ac:dyDescent="0.2">
      <c r="A7" s="8"/>
      <c r="B7" s="9"/>
      <c r="C7" s="10"/>
      <c r="D7" s="10"/>
      <c r="E7" s="10"/>
      <c r="F7" s="10"/>
      <c r="G7" s="10"/>
      <c r="H7" s="10"/>
    </row>
    <row r="8" spans="1:10" x14ac:dyDescent="0.2">
      <c r="A8" s="11">
        <v>3</v>
      </c>
      <c r="B8" s="12" t="s">
        <v>41</v>
      </c>
      <c r="C8" s="12">
        <v>4502894226</v>
      </c>
      <c r="D8" s="12">
        <f>'jan-jul'!D8</f>
        <v>699827</v>
      </c>
      <c r="E8" s="34">
        <f t="shared" ref="E8:E18" si="0">IF(ISNUMBER(C8),C8/D8,"")</f>
        <v>6434.2962274962238</v>
      </c>
      <c r="F8" s="15">
        <f>IF(ISNUMBER(D8),E8/E$20,"")</f>
        <v>1.3408281543881297</v>
      </c>
      <c r="G8" s="34">
        <f>IF(ISNUMBER(D8),($E$20-E8)*0.875,"")</f>
        <v>-1431.1048274334521</v>
      </c>
      <c r="H8" s="34">
        <f>IF(ISNUMBER(C8),G8*D8,"")</f>
        <v>-1001525798.0682704</v>
      </c>
      <c r="I8" s="38">
        <f>'jan-jul'!H8</f>
        <v>-920438746.4444139</v>
      </c>
      <c r="J8" s="38">
        <f>IF(ISNUMBER(C8),H8-I8,"")</f>
        <v>-81087051.623856544</v>
      </c>
    </row>
    <row r="9" spans="1:10" x14ac:dyDescent="0.2">
      <c r="A9" s="11">
        <v>11</v>
      </c>
      <c r="B9" s="12" t="s">
        <v>42</v>
      </c>
      <c r="C9" s="12">
        <v>2470104315</v>
      </c>
      <c r="D9" s="12">
        <f>'jan-jul'!D9</f>
        <v>485797</v>
      </c>
      <c r="E9" s="34">
        <f t="shared" si="0"/>
        <v>5084.6429990304596</v>
      </c>
      <c r="F9" s="15">
        <f t="shared" ref="F9:F18" si="1">IF(ISNUMBER(C9),E9/E$20,"")</f>
        <v>1.0595770301930099</v>
      </c>
      <c r="G9" s="34">
        <f t="shared" ref="G9:G18" si="2">IF(ISNUMBER(C9),($E$20-E9)*0.875,"")</f>
        <v>-250.15825252590832</v>
      </c>
      <c r="H9" s="34">
        <f t="shared" ref="H9:H17" si="3">IF(ISNUMBER(C9),G9*D9,"")</f>
        <v>-121526128.60232869</v>
      </c>
      <c r="I9" s="38">
        <f>'jan-jul'!H9</f>
        <v>-122266650.04975232</v>
      </c>
      <c r="J9" s="38">
        <f t="shared" ref="J9:J18" si="4">IF(ISNUMBER(C9),H9-I9,"")</f>
        <v>740521.44742363691</v>
      </c>
    </row>
    <row r="10" spans="1:10" x14ac:dyDescent="0.2">
      <c r="A10" s="11">
        <v>15</v>
      </c>
      <c r="B10" s="16" t="s">
        <v>43</v>
      </c>
      <c r="C10" s="12">
        <v>1154208803</v>
      </c>
      <c r="D10" s="12">
        <f>'jan-jul'!D10</f>
        <v>265848</v>
      </c>
      <c r="E10" s="34">
        <f t="shared" si="0"/>
        <v>4341.6117593512081</v>
      </c>
      <c r="F10" s="15">
        <f t="shared" si="1"/>
        <v>0.90473846346765785</v>
      </c>
      <c r="G10" s="34">
        <f t="shared" si="2"/>
        <v>399.99408219343672</v>
      </c>
      <c r="H10" s="34">
        <f t="shared" si="3"/>
        <v>106337626.76296076</v>
      </c>
      <c r="I10" s="38">
        <f>'jan-jul'!H10</f>
        <v>93451585.586895987</v>
      </c>
      <c r="J10" s="38">
        <f t="shared" si="4"/>
        <v>12886041.176064774</v>
      </c>
    </row>
    <row r="11" spans="1:10" x14ac:dyDescent="0.2">
      <c r="A11" s="11">
        <v>18</v>
      </c>
      <c r="B11" s="16" t="s">
        <v>44</v>
      </c>
      <c r="C11" s="12">
        <v>1046321159</v>
      </c>
      <c r="D11" s="12">
        <f>'jan-jul'!D11</f>
        <v>240190</v>
      </c>
      <c r="E11" s="34">
        <f t="shared" si="0"/>
        <v>4356.2228194346144</v>
      </c>
      <c r="F11" s="15">
        <f t="shared" si="1"/>
        <v>0.90778322858766713</v>
      </c>
      <c r="G11" s="34">
        <f t="shared" si="2"/>
        <v>387.20940462045621</v>
      </c>
      <c r="H11" s="34">
        <f t="shared" si="3"/>
        <v>93003826.895787373</v>
      </c>
      <c r="I11" s="38">
        <f>'jan-jul'!H11</f>
        <v>81610684.145441383</v>
      </c>
      <c r="J11" s="38">
        <f t="shared" si="4"/>
        <v>11393142.75034599</v>
      </c>
    </row>
    <row r="12" spans="1:10" x14ac:dyDescent="0.2">
      <c r="A12" s="11">
        <v>30</v>
      </c>
      <c r="B12" s="16" t="s">
        <v>45</v>
      </c>
      <c r="C12" s="12">
        <v>6293640550</v>
      </c>
      <c r="D12" s="12">
        <f>'jan-jul'!D12</f>
        <v>1269230</v>
      </c>
      <c r="E12" s="34">
        <f t="shared" si="0"/>
        <v>4958.62889310842</v>
      </c>
      <c r="F12" s="15">
        <f t="shared" si="1"/>
        <v>1.0333172412283251</v>
      </c>
      <c r="G12" s="34">
        <f t="shared" si="2"/>
        <v>-139.89590984412371</v>
      </c>
      <c r="H12" s="34">
        <f t="shared" si="3"/>
        <v>-177560085.65145713</v>
      </c>
      <c r="I12" s="38">
        <f>'jan-jul'!H12</f>
        <v>-159570921.22660863</v>
      </c>
      <c r="J12" s="38">
        <f t="shared" si="4"/>
        <v>-17989164.424848497</v>
      </c>
    </row>
    <row r="13" spans="1:10" x14ac:dyDescent="0.2">
      <c r="A13" s="11">
        <v>34</v>
      </c>
      <c r="B13" s="16" t="s">
        <v>46</v>
      </c>
      <c r="C13" s="12">
        <v>1428471050</v>
      </c>
      <c r="D13" s="12">
        <f>'jan-jul'!D13</f>
        <v>371253</v>
      </c>
      <c r="E13" s="34">
        <f t="shared" si="0"/>
        <v>3847.7023754690199</v>
      </c>
      <c r="F13" s="15">
        <f t="shared" si="1"/>
        <v>0.80181382583663097</v>
      </c>
      <c r="G13" s="34">
        <f t="shared" si="2"/>
        <v>832.1647930903514</v>
      </c>
      <c r="H13" s="34">
        <f t="shared" si="3"/>
        <v>308943675.92917222</v>
      </c>
      <c r="I13" s="38">
        <f>'jan-jul'!H13</f>
        <v>292555561.27786565</v>
      </c>
      <c r="J13" s="38">
        <f t="shared" si="4"/>
        <v>16388114.65130657</v>
      </c>
    </row>
    <row r="14" spans="1:10" x14ac:dyDescent="0.2">
      <c r="A14" s="11">
        <v>38</v>
      </c>
      <c r="B14" s="16" t="s">
        <v>47</v>
      </c>
      <c r="C14" s="12">
        <v>1834229454</v>
      </c>
      <c r="D14" s="12">
        <f>'jan-jul'!D14</f>
        <v>424832</v>
      </c>
      <c r="E14" s="34">
        <f t="shared" si="0"/>
        <v>4317.5407078562821</v>
      </c>
      <c r="F14" s="15">
        <f t="shared" si="1"/>
        <v>0.89972235255063182</v>
      </c>
      <c r="G14" s="34">
        <f t="shared" si="2"/>
        <v>421.05625225149697</v>
      </c>
      <c r="H14" s="34">
        <f t="shared" si="3"/>
        <v>178878169.75650796</v>
      </c>
      <c r="I14" s="38">
        <f>'jan-jul'!H14</f>
        <v>171015279.73221979</v>
      </c>
      <c r="J14" s="38">
        <f t="shared" si="4"/>
        <v>7862890.0242881775</v>
      </c>
    </row>
    <row r="15" spans="1:10" x14ac:dyDescent="0.2">
      <c r="A15" s="11">
        <v>42</v>
      </c>
      <c r="B15" s="16" t="s">
        <v>48</v>
      </c>
      <c r="C15" s="12">
        <v>1264459978</v>
      </c>
      <c r="D15" s="12">
        <f>'jan-jul'!D15</f>
        <v>311134</v>
      </c>
      <c r="E15" s="34">
        <f t="shared" si="0"/>
        <v>4064.0366465895722</v>
      </c>
      <c r="F15" s="15">
        <f t="shared" si="1"/>
        <v>0.84689522576315335</v>
      </c>
      <c r="G15" s="34">
        <f t="shared" si="2"/>
        <v>642.87230585986811</v>
      </c>
      <c r="H15" s="34">
        <f t="shared" si="3"/>
        <v>200019432.01140422</v>
      </c>
      <c r="I15" s="38">
        <f>'jan-jul'!H15</f>
        <v>191800289.25098565</v>
      </c>
      <c r="J15" s="38">
        <f t="shared" si="4"/>
        <v>8219142.7604185641</v>
      </c>
    </row>
    <row r="16" spans="1:10" x14ac:dyDescent="0.2">
      <c r="A16" s="11">
        <v>46</v>
      </c>
      <c r="B16" s="16" t="s">
        <v>49</v>
      </c>
      <c r="C16" s="12">
        <v>3020293845</v>
      </c>
      <c r="D16" s="12">
        <f>'jan-jul'!D16</f>
        <v>641292</v>
      </c>
      <c r="E16" s="34">
        <f t="shared" si="0"/>
        <v>4709.7014230646882</v>
      </c>
      <c r="F16" s="15">
        <f t="shared" si="1"/>
        <v>0.98144381973291428</v>
      </c>
      <c r="G16" s="34">
        <f t="shared" si="2"/>
        <v>77.915626444141594</v>
      </c>
      <c r="H16" s="34">
        <f t="shared" si="3"/>
        <v>49966667.913616449</v>
      </c>
      <c r="I16" s="38">
        <f>'jan-jul'!H16</f>
        <v>34583860.405217052</v>
      </c>
      <c r="J16" s="38">
        <f t="shared" si="4"/>
        <v>15382807.508399397</v>
      </c>
    </row>
    <row r="17" spans="1:10" x14ac:dyDescent="0.2">
      <c r="A17" s="11">
        <v>50</v>
      </c>
      <c r="B17" s="16" t="s">
        <v>50</v>
      </c>
      <c r="C17" s="12">
        <v>1999050630</v>
      </c>
      <c r="D17" s="12">
        <f>'jan-jul'!D17</f>
        <v>474131</v>
      </c>
      <c r="E17" s="34">
        <f t="shared" si="0"/>
        <v>4216.2411443250912</v>
      </c>
      <c r="F17" s="15">
        <f t="shared" si="1"/>
        <v>0.87861277008698713</v>
      </c>
      <c r="G17" s="34">
        <f t="shared" si="2"/>
        <v>509.69337034128898</v>
      </c>
      <c r="H17" s="34">
        <f t="shared" si="3"/>
        <v>241661427.37328568</v>
      </c>
      <c r="I17" s="38">
        <f>'jan-jul'!H17</f>
        <v>230750613.60547158</v>
      </c>
      <c r="J17" s="38">
        <f t="shared" si="4"/>
        <v>10910813.7678141</v>
      </c>
    </row>
    <row r="18" spans="1:10" x14ac:dyDescent="0.2">
      <c r="A18" s="11">
        <v>54</v>
      </c>
      <c r="B18" s="16" t="s">
        <v>51</v>
      </c>
      <c r="C18" s="12">
        <v>1020828756</v>
      </c>
      <c r="D18" s="12">
        <f>'jan-jul'!D18</f>
        <v>241736</v>
      </c>
      <c r="E18" s="34">
        <f t="shared" si="0"/>
        <v>4222.9074527583807</v>
      </c>
      <c r="F18" s="15">
        <f t="shared" si="1"/>
        <v>0.88000194672995746</v>
      </c>
      <c r="G18" s="34">
        <f t="shared" si="2"/>
        <v>503.86035046216068</v>
      </c>
      <c r="H18" s="34">
        <f>IF(ISNUMBER(C18),G18*D18,"")</f>
        <v>121801185.67932087</v>
      </c>
      <c r="I18" s="38">
        <f>'jan-jul'!H18</f>
        <v>106508443.71667604</v>
      </c>
      <c r="J18" s="38">
        <f t="shared" si="4"/>
        <v>15292741.96264483</v>
      </c>
    </row>
    <row r="19" spans="1:10" x14ac:dyDescent="0.2">
      <c r="A19" s="17"/>
      <c r="B19" s="18"/>
      <c r="C19" s="13"/>
      <c r="D19" s="34"/>
      <c r="E19" s="34"/>
      <c r="F19" s="37"/>
      <c r="G19" s="34"/>
      <c r="H19" s="34"/>
      <c r="I19" s="38"/>
      <c r="J19" s="38" t="str">
        <f t="shared" ref="J19" si="5">IF(ISNUMBER(C19),H19-I19,"")</f>
        <v/>
      </c>
    </row>
    <row r="20" spans="1:10" ht="13.5" thickBot="1" x14ac:dyDescent="0.25">
      <c r="A20" s="20"/>
      <c r="B20" s="20" t="s">
        <v>7</v>
      </c>
      <c r="C20" s="31">
        <f>IF(ISNUMBER(C18),SUM(C8:C18),"")</f>
        <v>26034502766</v>
      </c>
      <c r="D20" s="35">
        <f>IF(ISNUMBER(D18),SUM(D8:D18),"")</f>
        <v>5425270</v>
      </c>
      <c r="E20" s="35">
        <f>IF(ISNUMBER(C20),C20/D20,"")</f>
        <v>4798.7478532865644</v>
      </c>
      <c r="F20" s="22">
        <f>IF(ISNUMBER(E20),E20/E$20,"")</f>
        <v>1</v>
      </c>
      <c r="G20" s="35"/>
      <c r="H20" s="35">
        <f>IF(ISNUMBER(H18),SUM(H8:H18),"")</f>
        <v>-6.2584877014160156E-7</v>
      </c>
      <c r="I20" s="21">
        <f>'jan-apr'!H20</f>
        <v>1.1995434761047363E-6</v>
      </c>
      <c r="J20" s="21">
        <f>IF(ISNUMBER(C20),H20-I20,"")</f>
        <v>-1.8253922462463379E-6</v>
      </c>
    </row>
    <row r="21" spans="1:10" ht="13.5" thickTop="1" x14ac:dyDescent="0.2"/>
    <row r="25" spans="1:10" x14ac:dyDescent="0.2">
      <c r="F25" s="23"/>
    </row>
  </sheetData>
  <mergeCells count="4">
    <mergeCell ref="C1:H1"/>
    <mergeCell ref="A2:A5"/>
    <mergeCell ref="B2:B5"/>
    <mergeCell ref="E2:F2"/>
  </mergeCells>
  <pageMargins left="0.7" right="0.7" top="0.78740157499999996" bottom="0.78740157499999996" header="0.3" footer="0.3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6"/>
  <sheetViews>
    <sheetView workbookViewId="0">
      <selection activeCell="G30" sqref="G30"/>
    </sheetView>
  </sheetViews>
  <sheetFormatPr baseColWidth="10" defaultColWidth="20.140625" defaultRowHeight="12.75" x14ac:dyDescent="0.2"/>
  <cols>
    <col min="1" max="1" width="3.85546875" style="3" customWidth="1"/>
    <col min="2" max="2" width="16.85546875" style="3" bestFit="1" customWidth="1"/>
    <col min="3" max="8" width="16.140625" style="3" customWidth="1"/>
    <col min="9" max="9" width="11.42578125" style="3" customWidth="1"/>
    <col min="10" max="10" width="13.42578125" style="3" customWidth="1"/>
    <col min="11" max="226" width="11.42578125" style="3" customWidth="1"/>
    <col min="227" max="227" width="3.42578125" style="3" customWidth="1"/>
    <col min="228" max="16384" width="20.140625" style="3"/>
  </cols>
  <sheetData>
    <row r="1" spans="1:10" ht="26.25" customHeight="1" x14ac:dyDescent="0.25">
      <c r="A1" s="1"/>
      <c r="B1" s="2"/>
      <c r="C1" s="46" t="s">
        <v>66</v>
      </c>
      <c r="D1" s="47"/>
      <c r="E1" s="47"/>
      <c r="F1" s="47"/>
      <c r="G1" s="47"/>
      <c r="H1" s="48"/>
      <c r="I1" s="25"/>
      <c r="J1" s="26"/>
    </row>
    <row r="2" spans="1:10" x14ac:dyDescent="0.2">
      <c r="A2" s="49" t="s">
        <v>0</v>
      </c>
      <c r="B2" s="49" t="s">
        <v>1</v>
      </c>
      <c r="C2" s="4" t="s">
        <v>24</v>
      </c>
      <c r="D2" s="4" t="s">
        <v>3</v>
      </c>
      <c r="E2" s="52" t="s">
        <v>65</v>
      </c>
      <c r="F2" s="53"/>
      <c r="G2" s="32" t="s">
        <v>18</v>
      </c>
      <c r="H2" s="33"/>
      <c r="I2" s="27"/>
      <c r="J2" s="28"/>
    </row>
    <row r="3" spans="1:10" x14ac:dyDescent="0.2">
      <c r="A3" s="50"/>
      <c r="B3" s="50"/>
      <c r="C3" s="5">
        <v>2022</v>
      </c>
      <c r="D3" s="5" t="s">
        <v>53</v>
      </c>
      <c r="E3" s="5"/>
      <c r="F3" s="4" t="s">
        <v>20</v>
      </c>
      <c r="G3" s="4"/>
      <c r="H3" s="4"/>
      <c r="I3" s="29"/>
      <c r="J3" s="30"/>
    </row>
    <row r="4" spans="1:10" x14ac:dyDescent="0.2">
      <c r="A4" s="50"/>
      <c r="B4" s="50"/>
      <c r="C4" s="5"/>
      <c r="D4" s="5"/>
      <c r="E4" s="5" t="s">
        <v>19</v>
      </c>
      <c r="F4" s="5" t="s">
        <v>4</v>
      </c>
      <c r="G4" s="5" t="s">
        <v>19</v>
      </c>
      <c r="H4" s="5" t="s">
        <v>21</v>
      </c>
      <c r="I4" s="29" t="s">
        <v>40</v>
      </c>
      <c r="J4" s="30" t="s">
        <v>39</v>
      </c>
    </row>
    <row r="5" spans="1:10" x14ac:dyDescent="0.2">
      <c r="A5" s="51"/>
      <c r="B5" s="51"/>
      <c r="C5" s="6"/>
      <c r="D5" s="6"/>
      <c r="E5" s="7"/>
      <c r="F5" s="7" t="s">
        <v>5</v>
      </c>
      <c r="G5" s="7" t="s">
        <v>25</v>
      </c>
      <c r="H5" s="7" t="s">
        <v>25</v>
      </c>
      <c r="I5" s="29" t="s">
        <v>16</v>
      </c>
      <c r="J5" s="30" t="s">
        <v>35</v>
      </c>
    </row>
    <row r="6" spans="1:10" x14ac:dyDescent="0.2">
      <c r="A6" s="40"/>
      <c r="B6" s="40"/>
      <c r="C6" s="40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1">
        <v>7</v>
      </c>
      <c r="J6" s="41">
        <v>8</v>
      </c>
    </row>
    <row r="7" spans="1:10" x14ac:dyDescent="0.2">
      <c r="A7" s="8"/>
      <c r="B7" s="9"/>
      <c r="C7" s="10"/>
      <c r="D7" s="10"/>
      <c r="E7" s="10"/>
      <c r="F7" s="10"/>
      <c r="G7" s="10"/>
      <c r="H7" s="10"/>
    </row>
    <row r="8" spans="1:10" x14ac:dyDescent="0.2">
      <c r="A8" s="11">
        <v>3</v>
      </c>
      <c r="B8" s="12" t="s">
        <v>41</v>
      </c>
      <c r="C8" s="36">
        <v>4291517163</v>
      </c>
      <c r="D8" s="36">
        <v>699827</v>
      </c>
      <c r="E8" s="34">
        <f t="shared" ref="E8:E18" si="0">IF(ISNUMBER(C8),C8/D8,"")</f>
        <v>6132.2543471457948</v>
      </c>
      <c r="F8" s="15">
        <f>IF(ISNUMBER(D8),E8/E$20,"")</f>
        <v>1.3247111257358073</v>
      </c>
      <c r="G8" s="34">
        <f>IF(ISNUMBER(D8),($E$20-E8)*0.875,"")</f>
        <v>-1315.2375464856514</v>
      </c>
      <c r="H8" s="34">
        <f>IF(ISNUMBER(C8),G8*D8,"")</f>
        <v>-920438746.4444139</v>
      </c>
      <c r="I8" s="38">
        <f>'jan-mai'!H8</f>
        <v>-713065756.04109335</v>
      </c>
      <c r="J8" s="38">
        <f>IF(ISNUMBER(C8),H8-I8,"")</f>
        <v>-207372990.40332055</v>
      </c>
    </row>
    <row r="9" spans="1:10" x14ac:dyDescent="0.2">
      <c r="A9" s="11">
        <v>11</v>
      </c>
      <c r="B9" s="12" t="s">
        <v>42</v>
      </c>
      <c r="C9" s="36">
        <v>2388548703</v>
      </c>
      <c r="D9" s="36">
        <v>485797</v>
      </c>
      <c r="E9" s="34">
        <f t="shared" si="0"/>
        <v>4916.7629750698334</v>
      </c>
      <c r="F9" s="15">
        <f t="shared" ref="F9:F18" si="1">IF(ISNUMBER(C9),E9/E$20,"")</f>
        <v>1.0621364097059105</v>
      </c>
      <c r="G9" s="34">
        <f t="shared" ref="G9:G18" si="2">IF(ISNUMBER(C9),($E$20-E9)*0.875,"")</f>
        <v>-251.68259591918502</v>
      </c>
      <c r="H9" s="34">
        <f>IF(ISNUMBER(C9),G9*D9,"")</f>
        <v>-122266650.04975232</v>
      </c>
      <c r="I9" s="38">
        <f>'jan-mai'!H9</f>
        <v>-105547193.93117301</v>
      </c>
      <c r="J9" s="38">
        <f t="shared" ref="J9:J18" si="3">IF(ISNUMBER(C9),H9-I9,"")</f>
        <v>-16719456.118579313</v>
      </c>
    </row>
    <row r="10" spans="1:10" x14ac:dyDescent="0.2">
      <c r="A10" s="11">
        <v>15</v>
      </c>
      <c r="B10" s="16" t="s">
        <v>43</v>
      </c>
      <c r="C10" s="36">
        <v>1123842003</v>
      </c>
      <c r="D10" s="36">
        <v>265848</v>
      </c>
      <c r="E10" s="34">
        <f t="shared" si="0"/>
        <v>4227.3855849959373</v>
      </c>
      <c r="F10" s="15">
        <f t="shared" si="1"/>
        <v>0.91321468422551566</v>
      </c>
      <c r="G10" s="34">
        <f t="shared" si="2"/>
        <v>351.52262039547406</v>
      </c>
      <c r="H10" s="34">
        <f t="shared" ref="H10:H17" si="4">IF(ISNUMBER(C10),G10*D10,"")</f>
        <v>93451585.586895987</v>
      </c>
      <c r="I10" s="38">
        <f>'jan-mai'!H10</f>
        <v>76534179.178563341</v>
      </c>
      <c r="J10" s="38">
        <f t="shared" si="3"/>
        <v>16917406.408332646</v>
      </c>
    </row>
    <row r="11" spans="1:10" x14ac:dyDescent="0.2">
      <c r="A11" s="11">
        <v>18</v>
      </c>
      <c r="B11" s="16" t="s">
        <v>44</v>
      </c>
      <c r="C11" s="36">
        <v>1018600354</v>
      </c>
      <c r="D11" s="36">
        <v>240190</v>
      </c>
      <c r="E11" s="34">
        <f t="shared" si="0"/>
        <v>4240.8108330904697</v>
      </c>
      <c r="F11" s="15">
        <f t="shared" si="1"/>
        <v>0.9161148534797261</v>
      </c>
      <c r="G11" s="34">
        <f t="shared" si="2"/>
        <v>339.77552831275818</v>
      </c>
      <c r="H11" s="34">
        <f t="shared" si="4"/>
        <v>81610684.145441383</v>
      </c>
      <c r="I11" s="38">
        <f>'jan-mai'!H11</f>
        <v>59282890.207415938</v>
      </c>
      <c r="J11" s="38">
        <f t="shared" si="3"/>
        <v>22327793.938025445</v>
      </c>
    </row>
    <row r="12" spans="1:10" x14ac:dyDescent="0.2">
      <c r="A12" s="11">
        <v>30</v>
      </c>
      <c r="B12" s="16" t="s">
        <v>45</v>
      </c>
      <c r="C12" s="36">
        <v>6057792008</v>
      </c>
      <c r="D12" s="36">
        <v>1269230</v>
      </c>
      <c r="E12" s="34">
        <f t="shared" si="0"/>
        <v>4772.8087170961926</v>
      </c>
      <c r="F12" s="15">
        <f t="shared" si="1"/>
        <v>1.0310389052093001</v>
      </c>
      <c r="G12" s="34">
        <f t="shared" si="2"/>
        <v>-125.72262019224934</v>
      </c>
      <c r="H12" s="34">
        <f t="shared" si="4"/>
        <v>-159570921.22660863</v>
      </c>
      <c r="I12" s="38">
        <f>'jan-mai'!H12</f>
        <v>-129940565.28257899</v>
      </c>
      <c r="J12" s="38">
        <f t="shared" si="3"/>
        <v>-29630355.944029644</v>
      </c>
    </row>
    <row r="13" spans="1:10" x14ac:dyDescent="0.2">
      <c r="A13" s="11">
        <v>34</v>
      </c>
      <c r="B13" s="16" t="s">
        <v>46</v>
      </c>
      <c r="C13" s="36">
        <v>1384227599</v>
      </c>
      <c r="D13" s="36">
        <v>371253</v>
      </c>
      <c r="E13" s="34">
        <f t="shared" si="0"/>
        <v>3728.5290596978339</v>
      </c>
      <c r="F13" s="15">
        <f t="shared" si="1"/>
        <v>0.80544994522445212</v>
      </c>
      <c r="G13" s="34">
        <f t="shared" si="2"/>
        <v>788.02208003131454</v>
      </c>
      <c r="H13" s="34">
        <f t="shared" si="4"/>
        <v>292555561.27786565</v>
      </c>
      <c r="I13" s="38">
        <f>'jan-mai'!H13</f>
        <v>235860762.67765859</v>
      </c>
      <c r="J13" s="38">
        <f t="shared" si="3"/>
        <v>56694798.600207061</v>
      </c>
    </row>
    <row r="14" spans="1:10" x14ac:dyDescent="0.2">
      <c r="A14" s="11">
        <v>38</v>
      </c>
      <c r="B14" s="16" t="s">
        <v>47</v>
      </c>
      <c r="C14" s="36">
        <v>1771154705</v>
      </c>
      <c r="D14" s="36">
        <v>424832</v>
      </c>
      <c r="E14" s="34">
        <f t="shared" si="0"/>
        <v>4169.0708444749926</v>
      </c>
      <c r="F14" s="15">
        <f t="shared" si="1"/>
        <v>0.90061732912747616</v>
      </c>
      <c r="G14" s="34">
        <f t="shared" si="2"/>
        <v>402.5480183513007</v>
      </c>
      <c r="H14" s="34">
        <f t="shared" si="4"/>
        <v>171015279.73221979</v>
      </c>
      <c r="I14" s="38">
        <f>'jan-mai'!H14</f>
        <v>137469485.78962564</v>
      </c>
      <c r="J14" s="38">
        <f t="shared" si="3"/>
        <v>33545793.942594141</v>
      </c>
    </row>
    <row r="15" spans="1:10" x14ac:dyDescent="0.2">
      <c r="A15" s="11">
        <v>42</v>
      </c>
      <c r="B15" s="16" t="s">
        <v>48</v>
      </c>
      <c r="C15" s="36">
        <v>1221078072</v>
      </c>
      <c r="D15" s="36">
        <v>311134</v>
      </c>
      <c r="E15" s="34">
        <f t="shared" si="0"/>
        <v>3924.6050640560015</v>
      </c>
      <c r="F15" s="15">
        <f t="shared" si="1"/>
        <v>0.84780697247071812</v>
      </c>
      <c r="G15" s="34">
        <f t="shared" si="2"/>
        <v>616.45557621791784</v>
      </c>
      <c r="H15" s="34">
        <f t="shared" si="4"/>
        <v>191800289.25098565</v>
      </c>
      <c r="I15" s="38">
        <f>'jan-mai'!H15</f>
        <v>154404053.36135727</v>
      </c>
      <c r="J15" s="38">
        <f t="shared" si="3"/>
        <v>37396235.889628381</v>
      </c>
    </row>
    <row r="16" spans="1:10" x14ac:dyDescent="0.2">
      <c r="A16" s="11">
        <v>46</v>
      </c>
      <c r="B16" s="16" t="s">
        <v>49</v>
      </c>
      <c r="C16" s="36">
        <v>2929096881</v>
      </c>
      <c r="D16" s="36">
        <v>641292</v>
      </c>
      <c r="E16" s="34">
        <f t="shared" si="0"/>
        <v>4567.4932495649409</v>
      </c>
      <c r="F16" s="15">
        <f t="shared" si="1"/>
        <v>0.98668593667157301</v>
      </c>
      <c r="G16" s="34">
        <f t="shared" si="2"/>
        <v>53.928413897595874</v>
      </c>
      <c r="H16" s="34">
        <f t="shared" si="4"/>
        <v>34583860.405217052</v>
      </c>
      <c r="I16" s="38">
        <f>'jan-mai'!H16</f>
        <v>19922046.924205568</v>
      </c>
      <c r="J16" s="38">
        <f t="shared" si="3"/>
        <v>14661813.481011484</v>
      </c>
    </row>
    <row r="17" spans="1:10" x14ac:dyDescent="0.2">
      <c r="A17" s="11">
        <v>50</v>
      </c>
      <c r="B17" s="16" t="s">
        <v>50</v>
      </c>
      <c r="C17" s="36">
        <v>1931097021</v>
      </c>
      <c r="D17" s="36">
        <v>474131</v>
      </c>
      <c r="E17" s="34">
        <f t="shared" si="0"/>
        <v>4072.9187102298733</v>
      </c>
      <c r="F17" s="15">
        <f t="shared" si="1"/>
        <v>0.87984620732020191</v>
      </c>
      <c r="G17" s="34">
        <f t="shared" si="2"/>
        <v>486.68113581578001</v>
      </c>
      <c r="H17" s="34">
        <f t="shared" si="4"/>
        <v>230750613.60547158</v>
      </c>
      <c r="I17" s="38">
        <f>'jan-mai'!H17</f>
        <v>183046404.50181445</v>
      </c>
      <c r="J17" s="38">
        <f t="shared" si="3"/>
        <v>47704209.103657126</v>
      </c>
    </row>
    <row r="18" spans="1:10" x14ac:dyDescent="0.2">
      <c r="A18" s="11">
        <v>54</v>
      </c>
      <c r="B18" s="16" t="s">
        <v>51</v>
      </c>
      <c r="C18" s="36">
        <v>997302400</v>
      </c>
      <c r="D18" s="36">
        <v>241736</v>
      </c>
      <c r="E18" s="34">
        <f t="shared" si="0"/>
        <v>4125.5849356322597</v>
      </c>
      <c r="F18" s="15">
        <f t="shared" si="1"/>
        <v>0.89122335033996647</v>
      </c>
      <c r="G18" s="34">
        <f t="shared" si="2"/>
        <v>440.59818858869198</v>
      </c>
      <c r="H18" s="34">
        <f>IF(ISNUMBER(C18),G18*D18,"")</f>
        <v>106508443.71667604</v>
      </c>
      <c r="I18" s="38">
        <f>'jan-mai'!H18</f>
        <v>82033692.614205033</v>
      </c>
      <c r="J18" s="38">
        <f t="shared" si="3"/>
        <v>24474751.102471009</v>
      </c>
    </row>
    <row r="19" spans="1:10" x14ac:dyDescent="0.2">
      <c r="A19" s="17"/>
      <c r="B19" s="18"/>
      <c r="C19" s="34"/>
      <c r="D19" s="34"/>
      <c r="E19" s="34"/>
      <c r="F19" s="37"/>
      <c r="G19" s="34"/>
      <c r="H19" s="34"/>
      <c r="I19" s="38"/>
      <c r="J19" s="38"/>
    </row>
    <row r="20" spans="1:10" ht="13.5" thickBot="1" x14ac:dyDescent="0.25">
      <c r="A20" s="20"/>
      <c r="B20" s="20" t="s">
        <v>7</v>
      </c>
      <c r="C20" s="31">
        <f>IF(ISNUMBER(C18),SUM(C8:C18),"")</f>
        <v>25114256909</v>
      </c>
      <c r="D20" s="35">
        <f>IF(ISNUMBER(D18),SUM(D8:D18),"")</f>
        <v>5425270</v>
      </c>
      <c r="E20" s="35">
        <f>IF(ISNUMBER(C20),C20/D20,"")</f>
        <v>4629.1257225907648</v>
      </c>
      <c r="F20" s="22">
        <f>IF(ISNUMBER(E20),E20/E$20,"")</f>
        <v>1</v>
      </c>
      <c r="G20" s="35"/>
      <c r="H20" s="35">
        <f>IF(ISNUMBER(H18),SUM(H8:H18),"")</f>
        <v>-1.7732381820678711E-6</v>
      </c>
      <c r="I20" s="21">
        <f>'jan-apr'!H20</f>
        <v>1.1995434761047363E-6</v>
      </c>
      <c r="J20" s="21">
        <f>IF(ISNUMBER(C20),H20-I20,"")</f>
        <v>-2.9727816581726074E-6</v>
      </c>
    </row>
    <row r="21" spans="1:10" ht="13.5" thickTop="1" x14ac:dyDescent="0.2">
      <c r="A21" s="18"/>
      <c r="B21" s="18"/>
      <c r="C21" s="19"/>
      <c r="D21" s="10"/>
      <c r="E21" s="19"/>
      <c r="F21" s="19"/>
      <c r="G21" s="19"/>
      <c r="H21" s="19"/>
    </row>
    <row r="26" spans="1:10" x14ac:dyDescent="0.2">
      <c r="F26" s="23"/>
    </row>
  </sheetData>
  <mergeCells count="4">
    <mergeCell ref="C1:H1"/>
    <mergeCell ref="A2:A5"/>
    <mergeCell ref="B2:B5"/>
    <mergeCell ref="E2:F2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6"/>
  <sheetViews>
    <sheetView workbookViewId="0">
      <selection activeCell="J12" sqref="J12"/>
    </sheetView>
  </sheetViews>
  <sheetFormatPr baseColWidth="10" defaultColWidth="20.140625" defaultRowHeight="12.75" x14ac:dyDescent="0.2"/>
  <cols>
    <col min="1" max="1" width="3.85546875" style="3" customWidth="1"/>
    <col min="2" max="2" width="16.85546875" style="3" bestFit="1" customWidth="1"/>
    <col min="3" max="8" width="16.140625" style="3" customWidth="1"/>
    <col min="9" max="249" width="11.42578125" style="3" customWidth="1"/>
    <col min="250" max="250" width="3.42578125" style="3" customWidth="1"/>
    <col min="251" max="16384" width="20.140625" style="3"/>
  </cols>
  <sheetData>
    <row r="1" spans="1:13" ht="26.25" customHeight="1" x14ac:dyDescent="0.25">
      <c r="A1" s="1"/>
      <c r="B1" s="2"/>
      <c r="C1" s="46" t="s">
        <v>63</v>
      </c>
      <c r="D1" s="47"/>
      <c r="E1" s="47"/>
      <c r="F1" s="47"/>
      <c r="G1" s="47"/>
      <c r="H1" s="48"/>
      <c r="I1" s="25"/>
      <c r="J1" s="26"/>
    </row>
    <row r="2" spans="1:13" x14ac:dyDescent="0.2">
      <c r="A2" s="49" t="s">
        <v>0</v>
      </c>
      <c r="B2" s="49" t="s">
        <v>1</v>
      </c>
      <c r="C2" s="4" t="s">
        <v>15</v>
      </c>
      <c r="D2" s="4" t="s">
        <v>3</v>
      </c>
      <c r="E2" s="52" t="s">
        <v>64</v>
      </c>
      <c r="F2" s="53"/>
      <c r="G2" s="32" t="s">
        <v>18</v>
      </c>
      <c r="H2" s="33"/>
      <c r="I2" s="27"/>
      <c r="J2" s="28"/>
    </row>
    <row r="3" spans="1:13" x14ac:dyDescent="0.2">
      <c r="A3" s="50"/>
      <c r="B3" s="50"/>
      <c r="C3" s="5">
        <v>2022</v>
      </c>
      <c r="D3" s="5" t="s">
        <v>53</v>
      </c>
      <c r="E3" s="5"/>
      <c r="F3" s="4" t="s">
        <v>20</v>
      </c>
      <c r="G3" s="4"/>
      <c r="H3" s="4"/>
      <c r="I3" s="29"/>
      <c r="J3" s="30"/>
    </row>
    <row r="4" spans="1:13" x14ac:dyDescent="0.2">
      <c r="A4" s="50"/>
      <c r="B4" s="50"/>
      <c r="C4" s="5"/>
      <c r="D4" s="5"/>
      <c r="E4" s="5" t="s">
        <v>19</v>
      </c>
      <c r="F4" s="5" t="s">
        <v>4</v>
      </c>
      <c r="G4" s="5" t="s">
        <v>19</v>
      </c>
      <c r="H4" s="5" t="s">
        <v>21</v>
      </c>
      <c r="I4" s="29" t="s">
        <v>40</v>
      </c>
      <c r="J4" s="30" t="s">
        <v>39</v>
      </c>
    </row>
    <row r="5" spans="1:13" x14ac:dyDescent="0.2">
      <c r="A5" s="51"/>
      <c r="B5" s="51"/>
      <c r="C5" s="6"/>
      <c r="D5" s="6"/>
      <c r="E5" s="7"/>
      <c r="F5" s="7" t="s">
        <v>5</v>
      </c>
      <c r="G5" s="7" t="s">
        <v>16</v>
      </c>
      <c r="H5" s="7" t="s">
        <v>16</v>
      </c>
      <c r="I5" s="29" t="s">
        <v>14</v>
      </c>
      <c r="J5" s="30" t="s">
        <v>17</v>
      </c>
    </row>
    <row r="6" spans="1:13" x14ac:dyDescent="0.2">
      <c r="A6" s="40"/>
      <c r="B6" s="40"/>
      <c r="C6" s="40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1">
        <v>7</v>
      </c>
      <c r="J6" s="41">
        <v>8</v>
      </c>
    </row>
    <row r="7" spans="1:13" x14ac:dyDescent="0.2">
      <c r="A7" s="8"/>
      <c r="B7" s="9"/>
      <c r="C7" s="10"/>
      <c r="D7" s="10"/>
      <c r="E7" s="10"/>
      <c r="F7" s="10"/>
      <c r="G7" s="10"/>
      <c r="H7" s="10"/>
    </row>
    <row r="8" spans="1:13" x14ac:dyDescent="0.2">
      <c r="A8" s="11">
        <v>3</v>
      </c>
      <c r="B8" s="12" t="s">
        <v>41</v>
      </c>
      <c r="C8" s="24">
        <v>3356101470</v>
      </c>
      <c r="D8" s="45">
        <f>'jan-apr'!D8</f>
        <v>699827</v>
      </c>
      <c r="E8" s="34">
        <f t="shared" ref="E8:E18" si="0">IF(ISNUMBER(C8),C8/D8,"")</f>
        <v>4795.6158736373418</v>
      </c>
      <c r="F8" s="15">
        <f>IF(ISNUMBER(D8),E8/E$20,"")</f>
        <v>1.3206918688735589</v>
      </c>
      <c r="G8" s="34">
        <f>IF(ISNUMBER(D8),($E$20-E8)*0.875,"")</f>
        <v>-1018.9171838770058</v>
      </c>
      <c r="H8" s="34">
        <f t="shared" ref="H8:H17" si="1">IF(ISNUMBER(C8),G8*D8,"")</f>
        <v>-713065756.04109335</v>
      </c>
      <c r="I8" s="38">
        <f>'jan-apr'!H8</f>
        <v>-357127030.8354398</v>
      </c>
      <c r="J8" s="38">
        <f>IF(ISNUMBER(D8),H8-I8,"")</f>
        <v>-355938725.20565355</v>
      </c>
      <c r="M8" s="24"/>
    </row>
    <row r="9" spans="1:13" x14ac:dyDescent="0.2">
      <c r="A9" s="11">
        <v>11</v>
      </c>
      <c r="B9" s="12" t="s">
        <v>42</v>
      </c>
      <c r="C9" s="45">
        <v>1884621842</v>
      </c>
      <c r="D9" s="45">
        <f>'jan-apr'!D9</f>
        <v>485797</v>
      </c>
      <c r="E9" s="34">
        <f t="shared" si="0"/>
        <v>3879.4431460054302</v>
      </c>
      <c r="F9" s="15">
        <f t="shared" ref="F9:F18" si="2">IF(ISNUMBER(C9),E9/E$20,"")</f>
        <v>1.0683818624531662</v>
      </c>
      <c r="G9" s="34">
        <f t="shared" ref="G9:G18" si="3">IF(ISNUMBER(C9),($E$20-E9)*0.875,"")</f>
        <v>-217.26604719908318</v>
      </c>
      <c r="H9" s="34">
        <f t="shared" si="1"/>
        <v>-105547193.93117301</v>
      </c>
      <c r="I9" s="38">
        <f>'jan-apr'!H9</f>
        <v>-72691952.592312291</v>
      </c>
      <c r="J9" s="38">
        <f t="shared" ref="J9:J18" si="4">IF(ISNUMBER(C9),H9-I9,"")</f>
        <v>-32855241.33886072</v>
      </c>
      <c r="M9" s="24"/>
    </row>
    <row r="10" spans="1:13" x14ac:dyDescent="0.2">
      <c r="A10" s="11">
        <v>15</v>
      </c>
      <c r="B10" s="16" t="s">
        <v>43</v>
      </c>
      <c r="C10" s="45">
        <v>877863432</v>
      </c>
      <c r="D10" s="45">
        <f>'jan-apr'!D10</f>
        <v>265848</v>
      </c>
      <c r="E10" s="34">
        <f t="shared" si="0"/>
        <v>3302.1253949625348</v>
      </c>
      <c r="F10" s="15">
        <f t="shared" si="2"/>
        <v>0.90939105091837624</v>
      </c>
      <c r="G10" s="34">
        <f t="shared" si="3"/>
        <v>287.88698496345035</v>
      </c>
      <c r="H10" s="34">
        <f t="shared" si="1"/>
        <v>76534179.178563341</v>
      </c>
      <c r="I10" s="38">
        <f>'jan-apr'!H10</f>
        <v>29276019.580383811</v>
      </c>
      <c r="J10" s="38">
        <f t="shared" si="4"/>
        <v>47258159.598179534</v>
      </c>
      <c r="M10" s="24"/>
    </row>
    <row r="11" spans="1:13" x14ac:dyDescent="0.2">
      <c r="A11" s="11">
        <v>18</v>
      </c>
      <c r="B11" s="16" t="s">
        <v>44</v>
      </c>
      <c r="C11" s="45">
        <v>804411424</v>
      </c>
      <c r="D11" s="45">
        <f>'jan-apr'!D11</f>
        <v>240190</v>
      </c>
      <c r="E11" s="34">
        <f t="shared" si="0"/>
        <v>3349.0629251842292</v>
      </c>
      <c r="F11" s="15">
        <f t="shared" si="2"/>
        <v>0.92231744372009605</v>
      </c>
      <c r="G11" s="34">
        <f t="shared" si="3"/>
        <v>246.81664601946767</v>
      </c>
      <c r="H11" s="34">
        <f t="shared" si="1"/>
        <v>59282890.207415938</v>
      </c>
      <c r="I11" s="38">
        <f>'jan-apr'!H11</f>
        <v>27871157.266204346</v>
      </c>
      <c r="J11" s="38">
        <f t="shared" si="4"/>
        <v>31411732.941211592</v>
      </c>
      <c r="M11" s="24"/>
    </row>
    <row r="12" spans="1:13" x14ac:dyDescent="0.2">
      <c r="A12" s="11">
        <v>30</v>
      </c>
      <c r="B12" s="16" t="s">
        <v>45</v>
      </c>
      <c r="C12" s="45">
        <v>4757254173</v>
      </c>
      <c r="D12" s="45">
        <f>'jan-apr'!D12</f>
        <v>1269230</v>
      </c>
      <c r="E12" s="34">
        <f t="shared" si="0"/>
        <v>3748.1419230557108</v>
      </c>
      <c r="F12" s="15">
        <f t="shared" si="2"/>
        <v>1.0322220735768057</v>
      </c>
      <c r="G12" s="34">
        <f t="shared" si="3"/>
        <v>-102.37747711807867</v>
      </c>
      <c r="H12" s="34">
        <f t="shared" si="1"/>
        <v>-129940565.28257899</v>
      </c>
      <c r="I12" s="38">
        <f>'jan-apr'!H12</f>
        <v>-32402739.523061994</v>
      </c>
      <c r="J12" s="38">
        <f t="shared" si="4"/>
        <v>-97537825.759516999</v>
      </c>
      <c r="M12" s="24"/>
    </row>
    <row r="13" spans="1:13" x14ac:dyDescent="0.2">
      <c r="A13" s="11">
        <v>34</v>
      </c>
      <c r="B13" s="16" t="s">
        <v>46</v>
      </c>
      <c r="C13" s="45">
        <v>1078516124</v>
      </c>
      <c r="D13" s="45">
        <f>'jan-apr'!D13</f>
        <v>371253</v>
      </c>
      <c r="E13" s="34">
        <f t="shared" si="0"/>
        <v>2905.0704613834769</v>
      </c>
      <c r="F13" s="15">
        <f t="shared" si="2"/>
        <v>0.80004383961300962</v>
      </c>
      <c r="G13" s="34">
        <f t="shared" si="3"/>
        <v>635.31005184512605</v>
      </c>
      <c r="H13" s="34">
        <f t="shared" si="1"/>
        <v>235860762.67765859</v>
      </c>
      <c r="I13" s="38">
        <f>'jan-apr'!H13</f>
        <v>129057561.25574189</v>
      </c>
      <c r="J13" s="38">
        <f t="shared" si="4"/>
        <v>106803201.42191669</v>
      </c>
      <c r="M13" s="24"/>
    </row>
    <row r="14" spans="1:13" x14ac:dyDescent="0.2">
      <c r="A14" s="11">
        <v>38</v>
      </c>
      <c r="B14" s="16" t="s">
        <v>47</v>
      </c>
      <c r="C14" s="45">
        <v>1385516099</v>
      </c>
      <c r="D14" s="45">
        <f>'jan-apr'!D14</f>
        <v>424832</v>
      </c>
      <c r="E14" s="34">
        <f t="shared" si="0"/>
        <v>3261.3270634038868</v>
      </c>
      <c r="F14" s="15">
        <f t="shared" si="2"/>
        <v>0.898155366874265</v>
      </c>
      <c r="G14" s="34">
        <f t="shared" si="3"/>
        <v>323.58552507726733</v>
      </c>
      <c r="H14" s="34">
        <f t="shared" si="1"/>
        <v>137469485.78962564</v>
      </c>
      <c r="I14" s="38">
        <f>'jan-apr'!H14</f>
        <v>77282756.627387077</v>
      </c>
      <c r="J14" s="38">
        <f t="shared" si="4"/>
        <v>60186729.162238568</v>
      </c>
      <c r="M14" s="24"/>
    </row>
    <row r="15" spans="1:13" x14ac:dyDescent="0.2">
      <c r="A15" s="11">
        <v>42</v>
      </c>
      <c r="B15" s="16" t="s">
        <v>48</v>
      </c>
      <c r="C15" s="45">
        <v>953309055</v>
      </c>
      <c r="D15" s="45">
        <f>'jan-apr'!D15</f>
        <v>311134</v>
      </c>
      <c r="E15" s="34">
        <f t="shared" si="0"/>
        <v>3063.9822552340793</v>
      </c>
      <c r="F15" s="15">
        <f t="shared" si="2"/>
        <v>0.84380746029003828</v>
      </c>
      <c r="G15" s="34">
        <f t="shared" si="3"/>
        <v>496.26223222584889</v>
      </c>
      <c r="H15" s="34">
        <f t="shared" si="1"/>
        <v>154404053.36135727</v>
      </c>
      <c r="I15" s="38">
        <f>'jan-apr'!H15</f>
        <v>76690876.944263756</v>
      </c>
      <c r="J15" s="38">
        <f t="shared" si="4"/>
        <v>77713176.417093515</v>
      </c>
      <c r="M15" s="24"/>
    </row>
    <row r="16" spans="1:13" x14ac:dyDescent="0.2">
      <c r="A16" s="11">
        <v>46</v>
      </c>
      <c r="B16" s="16" t="s">
        <v>49</v>
      </c>
      <c r="C16" s="45">
        <v>2305852397</v>
      </c>
      <c r="D16" s="45">
        <f>'jan-apr'!D16</f>
        <v>641292</v>
      </c>
      <c r="E16" s="34">
        <f t="shared" si="0"/>
        <v>3595.6356807819216</v>
      </c>
      <c r="F16" s="15">
        <f t="shared" si="2"/>
        <v>0.99022251409776696</v>
      </c>
      <c r="G16" s="34">
        <f t="shared" si="3"/>
        <v>31.065484871486888</v>
      </c>
      <c r="H16" s="34">
        <f t="shared" si="1"/>
        <v>19922046.924205568</v>
      </c>
      <c r="I16" s="38">
        <f>'jan-apr'!H16</f>
        <v>-9344013.6919950917</v>
      </c>
      <c r="J16" s="38">
        <f t="shared" si="4"/>
        <v>29266060.616200659</v>
      </c>
      <c r="M16" s="24"/>
    </row>
    <row r="17" spans="1:13" x14ac:dyDescent="0.2">
      <c r="A17" s="11">
        <v>50</v>
      </c>
      <c r="B17" s="16" t="s">
        <v>50</v>
      </c>
      <c r="C17" s="45">
        <v>1512439718</v>
      </c>
      <c r="D17" s="45">
        <f>'jan-apr'!D17</f>
        <v>474131</v>
      </c>
      <c r="E17" s="34">
        <f t="shared" si="0"/>
        <v>3189.9194906049174</v>
      </c>
      <c r="F17" s="15">
        <f t="shared" si="2"/>
        <v>0.87849003018830851</v>
      </c>
      <c r="G17" s="34">
        <f t="shared" si="3"/>
        <v>386.06715127636551</v>
      </c>
      <c r="H17" s="34">
        <f t="shared" si="1"/>
        <v>183046404.50181445</v>
      </c>
      <c r="I17" s="38">
        <f>'jan-apr'!H17</f>
        <v>99553387.716159984</v>
      </c>
      <c r="J17" s="38">
        <f t="shared" si="4"/>
        <v>83493016.78565447</v>
      </c>
      <c r="M17" s="24"/>
    </row>
    <row r="18" spans="1:13" x14ac:dyDescent="0.2">
      <c r="A18" s="11">
        <v>54</v>
      </c>
      <c r="B18" s="16" t="s">
        <v>51</v>
      </c>
      <c r="C18" s="45">
        <v>784024248</v>
      </c>
      <c r="D18" s="45">
        <f>'jan-apr'!D18</f>
        <v>241736</v>
      </c>
      <c r="E18" s="34">
        <f t="shared" si="0"/>
        <v>3243.3077737697322</v>
      </c>
      <c r="F18" s="15">
        <f t="shared" si="2"/>
        <v>0.89319293244878717</v>
      </c>
      <c r="G18" s="34">
        <f t="shared" si="3"/>
        <v>339.35240350715259</v>
      </c>
      <c r="H18" s="34">
        <f>IF(ISNUMBER(C18),G18*D18,"")</f>
        <v>82033692.614205033</v>
      </c>
      <c r="I18" s="38">
        <f>'jan-apr'!H18</f>
        <v>31833977.252669446</v>
      </c>
      <c r="J18" s="38">
        <f t="shared" si="4"/>
        <v>50199715.361535586</v>
      </c>
      <c r="M18" s="24"/>
    </row>
    <row r="19" spans="1:13" x14ac:dyDescent="0.2">
      <c r="A19" s="17"/>
      <c r="B19" s="18"/>
      <c r="C19" s="34"/>
      <c r="D19" s="34"/>
      <c r="E19" s="34"/>
      <c r="F19" s="37"/>
      <c r="G19" s="34"/>
      <c r="H19" s="34"/>
      <c r="I19" s="38"/>
      <c r="J19" s="38"/>
    </row>
    <row r="20" spans="1:13" ht="13.5" thickBot="1" x14ac:dyDescent="0.25">
      <c r="A20" s="20"/>
      <c r="B20" s="20" t="s">
        <v>7</v>
      </c>
      <c r="C20" s="31">
        <f>IF(ISNUMBER(C18),SUM(C8:C18),"")</f>
        <v>19699909982</v>
      </c>
      <c r="D20" s="35">
        <f>IF(ISNUMBER(D18),SUM(D8:D18),"")</f>
        <v>5425270</v>
      </c>
      <c r="E20" s="35">
        <f>IF(ISNUMBER(C20),C20/D20,"")</f>
        <v>3631.1390920636209</v>
      </c>
      <c r="F20" s="22">
        <f>IF(ISNUMBER(E20),E20/E$20,"")</f>
        <v>1</v>
      </c>
      <c r="G20" s="35"/>
      <c r="H20" s="35">
        <f>IF(ISNUMBER(H18),SUM(H8:H18),"")</f>
        <v>5.6624412536621094E-7</v>
      </c>
      <c r="I20" s="21">
        <f>'jan-apr'!H20</f>
        <v>1.1995434761047363E-6</v>
      </c>
      <c r="J20" s="21">
        <f>IF(ISNUMBER(C20),H20-I20,"")</f>
        <v>-6.3329935073852539E-7</v>
      </c>
    </row>
    <row r="21" spans="1:13" ht="13.5" thickTop="1" x14ac:dyDescent="0.2">
      <c r="A21" s="18"/>
      <c r="B21" s="18"/>
      <c r="C21" s="19"/>
      <c r="D21" s="10"/>
      <c r="E21" s="19"/>
      <c r="F21" s="19"/>
      <c r="G21" s="19"/>
      <c r="H21" s="19"/>
    </row>
    <row r="26" spans="1:13" x14ac:dyDescent="0.2">
      <c r="F26" s="23"/>
    </row>
  </sheetData>
  <mergeCells count="4">
    <mergeCell ref="C1:H1"/>
    <mergeCell ref="A2:A5"/>
    <mergeCell ref="B2:B5"/>
    <mergeCell ref="E2:F2"/>
  </mergeCells>
  <pageMargins left="0.70866141732283472" right="0.70866141732283472" top="0.78740157480314965" bottom="0.78740157480314965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26"/>
  <sheetViews>
    <sheetView workbookViewId="0">
      <selection activeCell="J14" sqref="J14"/>
    </sheetView>
  </sheetViews>
  <sheetFormatPr baseColWidth="10" defaultColWidth="20.140625" defaultRowHeight="12.75" x14ac:dyDescent="0.2"/>
  <cols>
    <col min="1" max="1" width="3.85546875" style="3" customWidth="1"/>
    <col min="2" max="2" width="16.85546875" style="3" bestFit="1" customWidth="1"/>
    <col min="3" max="8" width="16.140625" style="3" customWidth="1"/>
    <col min="9" max="249" width="11.42578125" style="3" customWidth="1"/>
    <col min="250" max="250" width="3.42578125" style="3" customWidth="1"/>
    <col min="251" max="16384" width="20.140625" style="3"/>
  </cols>
  <sheetData>
    <row r="1" spans="1:13" ht="26.25" customHeight="1" x14ac:dyDescent="0.25">
      <c r="A1" s="1"/>
      <c r="B1" s="2"/>
      <c r="C1" s="46" t="s">
        <v>61</v>
      </c>
      <c r="D1" s="47"/>
      <c r="E1" s="47"/>
      <c r="F1" s="47"/>
      <c r="G1" s="47"/>
      <c r="H1" s="48"/>
      <c r="I1" s="25"/>
      <c r="J1" s="26"/>
    </row>
    <row r="2" spans="1:13" x14ac:dyDescent="0.2">
      <c r="A2" s="49" t="s">
        <v>0</v>
      </c>
      <c r="B2" s="49" t="s">
        <v>1</v>
      </c>
      <c r="C2" s="4" t="s">
        <v>13</v>
      </c>
      <c r="D2" s="4" t="s">
        <v>3</v>
      </c>
      <c r="E2" s="52" t="s">
        <v>62</v>
      </c>
      <c r="F2" s="53"/>
      <c r="G2" s="32" t="s">
        <v>18</v>
      </c>
      <c r="H2" s="33"/>
      <c r="I2" s="27"/>
      <c r="J2" s="28"/>
    </row>
    <row r="3" spans="1:13" x14ac:dyDescent="0.2">
      <c r="A3" s="50"/>
      <c r="B3" s="50"/>
      <c r="C3" s="5">
        <v>2022</v>
      </c>
      <c r="D3" s="5" t="s">
        <v>53</v>
      </c>
      <c r="E3" s="5"/>
      <c r="F3" s="4" t="s">
        <v>20</v>
      </c>
      <c r="G3" s="4"/>
      <c r="H3" s="4"/>
      <c r="I3" s="29"/>
      <c r="J3" s="30"/>
    </row>
    <row r="4" spans="1:13" x14ac:dyDescent="0.2">
      <c r="A4" s="50"/>
      <c r="B4" s="50"/>
      <c r="C4" s="5"/>
      <c r="D4" s="5"/>
      <c r="E4" s="5" t="s">
        <v>19</v>
      </c>
      <c r="F4" s="5" t="s">
        <v>4</v>
      </c>
      <c r="G4" s="5" t="s">
        <v>19</v>
      </c>
      <c r="H4" s="5" t="s">
        <v>21</v>
      </c>
      <c r="I4" s="29" t="s">
        <v>40</v>
      </c>
      <c r="J4" s="30" t="s">
        <v>39</v>
      </c>
    </row>
    <row r="5" spans="1:13" x14ac:dyDescent="0.2">
      <c r="A5" s="51"/>
      <c r="B5" s="51"/>
      <c r="C5" s="6"/>
      <c r="D5" s="6"/>
      <c r="E5" s="7"/>
      <c r="F5" s="7" t="s">
        <v>5</v>
      </c>
      <c r="G5" s="7" t="s">
        <v>14</v>
      </c>
      <c r="H5" s="7" t="s">
        <v>14</v>
      </c>
      <c r="I5" s="29" t="s">
        <v>12</v>
      </c>
      <c r="J5" s="30" t="s">
        <v>23</v>
      </c>
    </row>
    <row r="6" spans="1:13" x14ac:dyDescent="0.2">
      <c r="A6" s="40"/>
      <c r="B6" s="40"/>
      <c r="C6" s="40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1">
        <v>7</v>
      </c>
      <c r="J6" s="41">
        <v>8</v>
      </c>
    </row>
    <row r="7" spans="1:13" x14ac:dyDescent="0.2">
      <c r="A7" s="8"/>
      <c r="B7" s="9"/>
      <c r="C7" s="10"/>
      <c r="D7" s="10"/>
      <c r="E7" s="10"/>
      <c r="F7" s="10"/>
      <c r="G7" s="10"/>
      <c r="H7" s="10"/>
    </row>
    <row r="8" spans="1:13" x14ac:dyDescent="0.2">
      <c r="A8" s="11">
        <v>3</v>
      </c>
      <c r="B8" s="12" t="s">
        <v>41</v>
      </c>
      <c r="C8" s="3">
        <v>1984678473</v>
      </c>
      <c r="D8" s="13">
        <f>'jan-mar'!D8</f>
        <v>699827</v>
      </c>
      <c r="E8" s="34">
        <f t="shared" ref="E8:E18" si="0">IF(ISNUMBER(C8),C8/D8,"")</f>
        <v>2835.955847659493</v>
      </c>
      <c r="F8" s="15">
        <f>IF(ISNUMBER(D8),E8/E$20,"")</f>
        <v>1.2588877630541413</v>
      </c>
      <c r="G8" s="34">
        <f>IF(ISNUMBER(D8),($E$20-E8)*0.875,"")</f>
        <v>-510.30759149824144</v>
      </c>
      <c r="H8" s="34">
        <f t="shared" ref="H8:H17" si="1">IF(ISNUMBER(C8),G8*D8,"")</f>
        <v>-357127030.8354398</v>
      </c>
      <c r="I8" s="38">
        <f>'jan-mar'!H8</f>
        <v>-348160041.0565142</v>
      </c>
      <c r="J8" s="38">
        <f>IF(ISNUMBER(D8),H8-I8,"")</f>
        <v>-8966989.7789255977</v>
      </c>
      <c r="M8" s="24"/>
    </row>
    <row r="9" spans="1:13" x14ac:dyDescent="0.2">
      <c r="A9" s="11">
        <v>11</v>
      </c>
      <c r="B9" s="12" t="s">
        <v>42</v>
      </c>
      <c r="C9" s="13">
        <v>1177454335</v>
      </c>
      <c r="D9" s="13">
        <f>'jan-mar'!D9</f>
        <v>485797</v>
      </c>
      <c r="E9" s="34">
        <f t="shared" si="0"/>
        <v>2423.7579379864428</v>
      </c>
      <c r="F9" s="15">
        <f t="shared" ref="F9:F18" si="2">IF(ISNUMBER(C9),E9/E$20,"")</f>
        <v>1.0759120990034634</v>
      </c>
      <c r="G9" s="34">
        <f t="shared" ref="G9:G18" si="3">IF(ISNUMBER(C9),($E$20-E9)*0.875,"")</f>
        <v>-149.63442053432254</v>
      </c>
      <c r="H9" s="34">
        <f t="shared" si="1"/>
        <v>-72691952.592312291</v>
      </c>
      <c r="I9" s="38">
        <f>'jan-mar'!H9</f>
        <v>-71984934.809564188</v>
      </c>
      <c r="J9" s="38">
        <f t="shared" ref="J9:J18" si="4">IF(ISNUMBER(C9),H9-I9,"")</f>
        <v>-707017.78274810314</v>
      </c>
      <c r="M9" s="24"/>
    </row>
    <row r="10" spans="1:13" x14ac:dyDescent="0.2">
      <c r="A10" s="11">
        <v>15</v>
      </c>
      <c r="B10" s="16" t="s">
        <v>43</v>
      </c>
      <c r="C10" s="13">
        <v>565430022</v>
      </c>
      <c r="D10" s="13">
        <f>'jan-mar'!D10</f>
        <v>265848</v>
      </c>
      <c r="E10" s="34">
        <f t="shared" si="0"/>
        <v>2126.8921413740181</v>
      </c>
      <c r="F10" s="15">
        <f t="shared" si="2"/>
        <v>0.94413264308099831</v>
      </c>
      <c r="G10" s="34">
        <f t="shared" si="3"/>
        <v>110.12315150154905</v>
      </c>
      <c r="H10" s="34">
        <f t="shared" si="1"/>
        <v>29276019.580383811</v>
      </c>
      <c r="I10" s="38">
        <f>'jan-mar'!H10</f>
        <v>27443993.33964796</v>
      </c>
      <c r="J10" s="38">
        <f t="shared" si="4"/>
        <v>1832026.2407358512</v>
      </c>
      <c r="M10" s="24"/>
    </row>
    <row r="11" spans="1:13" x14ac:dyDescent="0.2">
      <c r="A11" s="11">
        <v>18</v>
      </c>
      <c r="B11" s="16" t="s">
        <v>44</v>
      </c>
      <c r="C11" s="13">
        <v>509234592</v>
      </c>
      <c r="D11" s="13">
        <f>'jan-mar'!D11</f>
        <v>240190</v>
      </c>
      <c r="E11" s="34">
        <f t="shared" si="0"/>
        <v>2120.132361880178</v>
      </c>
      <c r="F11" s="15">
        <f t="shared" si="2"/>
        <v>0.94113196036840863</v>
      </c>
      <c r="G11" s="34">
        <f t="shared" si="3"/>
        <v>116.03795855865917</v>
      </c>
      <c r="H11" s="34">
        <f t="shared" si="1"/>
        <v>27871157.266204346</v>
      </c>
      <c r="I11" s="38">
        <f>'jan-mar'!H11</f>
        <v>32740728.274792567</v>
      </c>
      <c r="J11" s="38">
        <f t="shared" si="4"/>
        <v>-4869571.0085882209</v>
      </c>
      <c r="M11" s="24"/>
    </row>
    <row r="12" spans="1:13" x14ac:dyDescent="0.2">
      <c r="A12" s="11">
        <v>30</v>
      </c>
      <c r="B12" s="16" t="s">
        <v>45</v>
      </c>
      <c r="C12" s="13">
        <v>2896285995</v>
      </c>
      <c r="D12" s="13">
        <f>'jan-mar'!D12</f>
        <v>1269230</v>
      </c>
      <c r="E12" s="34">
        <f t="shared" si="0"/>
        <v>2281.9236820749588</v>
      </c>
      <c r="F12" s="15">
        <f t="shared" si="2"/>
        <v>1.0129515246009329</v>
      </c>
      <c r="G12" s="34">
        <f t="shared" si="3"/>
        <v>-25.529446611774063</v>
      </c>
      <c r="H12" s="34">
        <f t="shared" si="1"/>
        <v>-32402739.523061994</v>
      </c>
      <c r="I12" s="38">
        <f>'jan-mar'!H12</f>
        <v>-42396611.451741613</v>
      </c>
      <c r="J12" s="38">
        <f t="shared" si="4"/>
        <v>9993871.928679619</v>
      </c>
      <c r="M12" s="24"/>
    </row>
    <row r="13" spans="1:13" x14ac:dyDescent="0.2">
      <c r="A13" s="11">
        <v>34</v>
      </c>
      <c r="B13" s="16" t="s">
        <v>46</v>
      </c>
      <c r="C13" s="13">
        <v>688844790</v>
      </c>
      <c r="D13" s="13">
        <f>'jan-mar'!D13</f>
        <v>371253</v>
      </c>
      <c r="E13" s="34">
        <f t="shared" si="0"/>
        <v>1855.4591882085801</v>
      </c>
      <c r="F13" s="15">
        <f t="shared" si="2"/>
        <v>0.8236428888023396</v>
      </c>
      <c r="G13" s="34">
        <f t="shared" si="3"/>
        <v>347.62698552130729</v>
      </c>
      <c r="H13" s="34">
        <f t="shared" si="1"/>
        <v>129057561.25574189</v>
      </c>
      <c r="I13" s="38">
        <f>'jan-mar'!H13</f>
        <v>121970670.48093769</v>
      </c>
      <c r="J13" s="38">
        <f t="shared" si="4"/>
        <v>7086890.7748042047</v>
      </c>
      <c r="M13" s="24"/>
    </row>
    <row r="14" spans="1:13" x14ac:dyDescent="0.2">
      <c r="A14" s="11">
        <v>38</v>
      </c>
      <c r="B14" s="16" t="s">
        <v>47</v>
      </c>
      <c r="C14" s="13">
        <v>868715936</v>
      </c>
      <c r="D14" s="13">
        <f>'jan-mar'!D14</f>
        <v>424832</v>
      </c>
      <c r="E14" s="34">
        <f t="shared" si="0"/>
        <v>2044.8458119915638</v>
      </c>
      <c r="F14" s="15">
        <f t="shared" si="2"/>
        <v>0.90771207604420057</v>
      </c>
      <c r="G14" s="34">
        <f t="shared" si="3"/>
        <v>181.91368971119661</v>
      </c>
      <c r="H14" s="34">
        <f t="shared" si="1"/>
        <v>77282756.627387077</v>
      </c>
      <c r="I14" s="38">
        <f>'jan-mar'!H14</f>
        <v>80163886.37297</v>
      </c>
      <c r="J14" s="38">
        <f t="shared" si="4"/>
        <v>-2881129.7455829233</v>
      </c>
      <c r="M14" s="24"/>
    </row>
    <row r="15" spans="1:13" x14ac:dyDescent="0.2">
      <c r="A15" s="11">
        <v>42</v>
      </c>
      <c r="B15" s="16" t="s">
        <v>48</v>
      </c>
      <c r="C15" s="13">
        <v>613259522</v>
      </c>
      <c r="D15" s="13">
        <f>'jan-mar'!D15</f>
        <v>311134</v>
      </c>
      <c r="E15" s="34">
        <f t="shared" si="0"/>
        <v>1971.0463080216241</v>
      </c>
      <c r="F15" s="15">
        <f t="shared" si="2"/>
        <v>0.8749522950539933</v>
      </c>
      <c r="G15" s="34">
        <f t="shared" si="3"/>
        <v>246.48825568489383</v>
      </c>
      <c r="H15" s="34">
        <f t="shared" si="1"/>
        <v>76690876.944263756</v>
      </c>
      <c r="I15" s="38">
        <f>'jan-mar'!H15</f>
        <v>81148293.239719838</v>
      </c>
      <c r="J15" s="38">
        <f t="shared" si="4"/>
        <v>-4457416.2954560816</v>
      </c>
      <c r="M15" s="24"/>
    </row>
    <row r="16" spans="1:13" x14ac:dyDescent="0.2">
      <c r="A16" s="11">
        <v>46</v>
      </c>
      <c r="B16" s="16" t="s">
        <v>49</v>
      </c>
      <c r="C16" s="13">
        <v>1455347612</v>
      </c>
      <c r="D16" s="13">
        <f>'jan-mar'!D16</f>
        <v>641292</v>
      </c>
      <c r="E16" s="34">
        <f t="shared" si="0"/>
        <v>2269.3992939253881</v>
      </c>
      <c r="F16" s="15">
        <f t="shared" si="2"/>
        <v>1.007391917953937</v>
      </c>
      <c r="G16" s="34">
        <f t="shared" si="3"/>
        <v>-14.57060698089964</v>
      </c>
      <c r="H16" s="34">
        <f t="shared" si="1"/>
        <v>-9344013.6919950917</v>
      </c>
      <c r="I16" s="38">
        <f>'jan-mar'!H16</f>
        <v>297091.28385966661</v>
      </c>
      <c r="J16" s="38">
        <f t="shared" si="4"/>
        <v>-9641104.9758547582</v>
      </c>
      <c r="M16" s="24"/>
    </row>
    <row r="17" spans="1:13" x14ac:dyDescent="0.2">
      <c r="A17" s="11">
        <v>50</v>
      </c>
      <c r="B17" s="16" t="s">
        <v>50</v>
      </c>
      <c r="C17" s="13">
        <v>954321969</v>
      </c>
      <c r="D17" s="13">
        <f>'jan-mar'!D17</f>
        <v>474131</v>
      </c>
      <c r="E17" s="34">
        <f t="shared" si="0"/>
        <v>2012.7812123653589</v>
      </c>
      <c r="F17" s="15">
        <f t="shared" si="2"/>
        <v>0.89347852155146279</v>
      </c>
      <c r="G17" s="34">
        <f t="shared" si="3"/>
        <v>209.97021438412588</v>
      </c>
      <c r="H17" s="34">
        <f t="shared" si="1"/>
        <v>99553387.716159984</v>
      </c>
      <c r="I17" s="38">
        <f>'jan-mar'!H17</f>
        <v>89989086.617140785</v>
      </c>
      <c r="J17" s="38">
        <f t="shared" si="4"/>
        <v>9564301.0990191996</v>
      </c>
      <c r="M17" s="24"/>
    </row>
    <row r="18" spans="1:13" x14ac:dyDescent="0.2">
      <c r="A18" s="11">
        <v>54</v>
      </c>
      <c r="B18" s="16" t="s">
        <v>51</v>
      </c>
      <c r="C18" s="13">
        <v>508188402</v>
      </c>
      <c r="D18" s="13">
        <f>'jan-mar'!D18</f>
        <v>241736</v>
      </c>
      <c r="E18" s="34">
        <f t="shared" si="0"/>
        <v>2102.2454330343844</v>
      </c>
      <c r="F18" s="15">
        <f t="shared" si="2"/>
        <v>0.93319190874130964</v>
      </c>
      <c r="G18" s="34">
        <f t="shared" si="3"/>
        <v>131.68902129872856</v>
      </c>
      <c r="H18" s="34">
        <f>IF(ISNUMBER(C18),G18*D18,"")</f>
        <v>31833977.252669446</v>
      </c>
      <c r="I18" s="38">
        <f>'jan-mar'!H18</f>
        <v>28787837.708751425</v>
      </c>
      <c r="J18" s="38">
        <f t="shared" si="4"/>
        <v>3046139.543918021</v>
      </c>
      <c r="M18" s="24"/>
    </row>
    <row r="19" spans="1:13" x14ac:dyDescent="0.2">
      <c r="A19" s="17"/>
      <c r="B19" s="18"/>
      <c r="C19" s="34"/>
      <c r="D19" s="34"/>
      <c r="E19" s="34"/>
      <c r="F19" s="37"/>
      <c r="G19" s="34"/>
      <c r="H19" s="34"/>
      <c r="I19" s="38"/>
      <c r="J19" s="38"/>
    </row>
    <row r="20" spans="1:13" ht="13.5" thickBot="1" x14ac:dyDescent="0.25">
      <c r="A20" s="20"/>
      <c r="B20" s="20" t="s">
        <v>7</v>
      </c>
      <c r="C20" s="31">
        <f>IF(ISNUMBER(C18),SUM(C8:C18),"")</f>
        <v>12221761648</v>
      </c>
      <c r="D20" s="35">
        <f>IF(ISNUMBER(D18),SUM(D8:D18),"")</f>
        <v>5425270</v>
      </c>
      <c r="E20" s="35">
        <f>IF(ISNUMBER(C20),C20/D20,"")</f>
        <v>2252.7471716615028</v>
      </c>
      <c r="F20" s="22">
        <f>IF(ISNUMBER(E20),E20/E$20,"")</f>
        <v>1</v>
      </c>
      <c r="G20" s="35"/>
      <c r="H20" s="35">
        <f>IF(ISNUMBER(H18),SUM(H8:H18),"")</f>
        <v>1.1995434761047363E-6</v>
      </c>
      <c r="I20" s="21">
        <f>'jan-mar'!H20</f>
        <v>-8.9406967163085938E-8</v>
      </c>
      <c r="J20" s="21">
        <f>IF(ISNUMBER(C20),H20-I20,"")</f>
        <v>1.2889504432678223E-6</v>
      </c>
    </row>
    <row r="21" spans="1:13" ht="13.5" thickTop="1" x14ac:dyDescent="0.2">
      <c r="A21" s="18"/>
      <c r="B21" s="18"/>
      <c r="C21" s="19"/>
      <c r="D21" s="10"/>
      <c r="E21" s="19"/>
      <c r="F21" s="19"/>
      <c r="G21" s="19"/>
      <c r="H21" s="19"/>
    </row>
    <row r="26" spans="1:13" x14ac:dyDescent="0.2">
      <c r="F26" s="23"/>
    </row>
  </sheetData>
  <mergeCells count="4">
    <mergeCell ref="C1:H1"/>
    <mergeCell ref="A2:A5"/>
    <mergeCell ref="B2:B5"/>
    <mergeCell ref="E2:F2"/>
  </mergeCells>
  <pageMargins left="0.70866141732283472" right="0.70866141732283472" top="0.78740157480314965" bottom="0.78740157480314965" header="0.31496062992125984" footer="0.31496062992125984"/>
  <pageSetup paperSize="9" scale="8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26"/>
  <sheetViews>
    <sheetView zoomScale="90" zoomScaleNormal="90" workbookViewId="0">
      <selection activeCell="G8" sqref="G8"/>
    </sheetView>
  </sheetViews>
  <sheetFormatPr baseColWidth="10" defaultColWidth="20.140625" defaultRowHeight="12.75" x14ac:dyDescent="0.2"/>
  <cols>
    <col min="1" max="1" width="3.85546875" style="3" customWidth="1"/>
    <col min="2" max="2" width="16.85546875" style="3" bestFit="1" customWidth="1"/>
    <col min="3" max="8" width="16.140625" style="3" customWidth="1"/>
    <col min="9" max="248" width="11.42578125" style="3" customWidth="1"/>
    <col min="249" max="249" width="3.42578125" style="3" customWidth="1"/>
    <col min="250" max="16384" width="20.140625" style="3"/>
  </cols>
  <sheetData>
    <row r="1" spans="1:12" ht="26.25" customHeight="1" x14ac:dyDescent="0.25">
      <c r="A1" s="1"/>
      <c r="B1" s="2"/>
      <c r="C1" s="46" t="s">
        <v>59</v>
      </c>
      <c r="D1" s="47"/>
      <c r="E1" s="47"/>
      <c r="F1" s="47"/>
      <c r="G1" s="47"/>
      <c r="H1" s="48"/>
      <c r="I1" s="25"/>
      <c r="J1" s="26"/>
    </row>
    <row r="2" spans="1:12" x14ac:dyDescent="0.2">
      <c r="A2" s="49" t="s">
        <v>0</v>
      </c>
      <c r="B2" s="49" t="s">
        <v>1</v>
      </c>
      <c r="C2" s="4" t="s">
        <v>11</v>
      </c>
      <c r="D2" s="4" t="s">
        <v>3</v>
      </c>
      <c r="E2" s="52" t="s">
        <v>60</v>
      </c>
      <c r="F2" s="53"/>
      <c r="G2" s="32" t="s">
        <v>18</v>
      </c>
      <c r="H2" s="33"/>
      <c r="I2" s="27"/>
      <c r="J2" s="28"/>
    </row>
    <row r="3" spans="1:12" x14ac:dyDescent="0.2">
      <c r="A3" s="50"/>
      <c r="B3" s="50"/>
      <c r="C3" s="5">
        <v>2022</v>
      </c>
      <c r="D3" s="5" t="s">
        <v>53</v>
      </c>
      <c r="E3" s="5"/>
      <c r="F3" s="4" t="s">
        <v>20</v>
      </c>
      <c r="G3" s="4"/>
      <c r="H3" s="4"/>
      <c r="I3" s="29"/>
      <c r="J3" s="30"/>
    </row>
    <row r="4" spans="1:12" x14ac:dyDescent="0.2">
      <c r="A4" s="50"/>
      <c r="B4" s="50"/>
      <c r="C4" s="5"/>
      <c r="D4" s="5"/>
      <c r="E4" s="5" t="s">
        <v>19</v>
      </c>
      <c r="F4" s="5" t="s">
        <v>4</v>
      </c>
      <c r="G4" s="5" t="s">
        <v>19</v>
      </c>
      <c r="H4" s="5" t="s">
        <v>21</v>
      </c>
      <c r="I4" s="29" t="s">
        <v>40</v>
      </c>
      <c r="J4" s="30" t="s">
        <v>39</v>
      </c>
    </row>
    <row r="5" spans="1:12" x14ac:dyDescent="0.2">
      <c r="A5" s="51"/>
      <c r="B5" s="51"/>
      <c r="C5" s="6"/>
      <c r="D5" s="6"/>
      <c r="E5" s="7"/>
      <c r="F5" s="7" t="s">
        <v>5</v>
      </c>
      <c r="G5" s="7" t="s">
        <v>12</v>
      </c>
      <c r="H5" s="7" t="s">
        <v>12</v>
      </c>
      <c r="I5" s="29" t="s">
        <v>9</v>
      </c>
      <c r="J5" s="30" t="s">
        <v>22</v>
      </c>
    </row>
    <row r="6" spans="1:12" x14ac:dyDescent="0.2">
      <c r="A6" s="40"/>
      <c r="B6" s="40"/>
      <c r="C6" s="40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1">
        <v>7</v>
      </c>
      <c r="J6" s="41">
        <v>8</v>
      </c>
    </row>
    <row r="7" spans="1:12" x14ac:dyDescent="0.2">
      <c r="A7" s="8"/>
      <c r="B7" s="9"/>
      <c r="C7" s="10"/>
      <c r="D7" s="10"/>
      <c r="E7" s="10"/>
      <c r="F7" s="10"/>
      <c r="G7" s="10"/>
      <c r="H7" s="10"/>
    </row>
    <row r="8" spans="1:12" x14ac:dyDescent="0.2">
      <c r="A8" s="11">
        <v>3</v>
      </c>
      <c r="B8" s="12" t="s">
        <v>41</v>
      </c>
      <c r="C8" s="24">
        <v>1919437325</v>
      </c>
      <c r="D8" s="36">
        <v>699827</v>
      </c>
      <c r="E8" s="34">
        <f>IF(ISNUMBER(C8),C8/D8,"")</f>
        <v>2742.7311678457677</v>
      </c>
      <c r="F8" s="15">
        <f>IF(ISNUMBER(D8),E8/E$20,"")</f>
        <v>1.2615094932878959</v>
      </c>
      <c r="G8" s="34">
        <f>IF(ISNUMBER(D8),($E$20-E8)*0.875,"")</f>
        <v>-497.49443942076283</v>
      </c>
      <c r="H8" s="34">
        <f>IF(ISNUMBER(C8),G8*D8,"")</f>
        <v>-348160041.0565142</v>
      </c>
      <c r="I8" s="38">
        <f>'jan-feb'!H8</f>
        <v>-130782841.1084552</v>
      </c>
      <c r="J8" s="38">
        <f>IF(ISNUMBER(D8),H8-I8,"")</f>
        <v>-217377199.94805902</v>
      </c>
      <c r="L8" s="24"/>
    </row>
    <row r="9" spans="1:12" x14ac:dyDescent="0.2">
      <c r="A9" s="11">
        <v>11</v>
      </c>
      <c r="B9" s="12" t="s">
        <v>42</v>
      </c>
      <c r="C9" s="13">
        <v>1138471863</v>
      </c>
      <c r="D9" s="36">
        <v>485797</v>
      </c>
      <c r="E9" s="34">
        <f>IF(ISNUMBER(C9),C9/D9,"")</f>
        <v>2343.5135725416171</v>
      </c>
      <c r="F9" s="15">
        <f t="shared" ref="F9:F18" si="0">IF(ISNUMBER(C9),E9/E$20,"")</f>
        <v>1.0778907732806744</v>
      </c>
      <c r="G9" s="34">
        <f t="shared" ref="G9:G18" si="1">IF(ISNUMBER(C9),($E$20-E9)*0.875,"")</f>
        <v>-148.17904352963109</v>
      </c>
      <c r="H9" s="34">
        <f t="shared" ref="H9:H17" si="2">IF(ISNUMBER(C9),G9*D9,"")</f>
        <v>-71984934.809564188</v>
      </c>
      <c r="I9" s="38">
        <f>'jan-feb'!H9</f>
        <v>-30684535.454757325</v>
      </c>
      <c r="J9" s="38">
        <f t="shared" ref="J9:J18" si="3">IF(ISNUMBER(C9),H9-I9,"")</f>
        <v>-41300399.354806863</v>
      </c>
      <c r="L9" s="24"/>
    </row>
    <row r="10" spans="1:12" x14ac:dyDescent="0.2">
      <c r="A10" s="11">
        <v>15</v>
      </c>
      <c r="B10" s="16" t="s">
        <v>43</v>
      </c>
      <c r="C10" s="13">
        <v>546633144</v>
      </c>
      <c r="D10" s="36">
        <v>265848</v>
      </c>
      <c r="E10" s="34">
        <f t="shared" ref="E10:E18" si="4">IF(ISNUMBER(C10),C10/D10,"")</f>
        <v>2056.1867834251152</v>
      </c>
      <c r="F10" s="15">
        <f t="shared" si="0"/>
        <v>0.94573583356374669</v>
      </c>
      <c r="G10" s="34">
        <f t="shared" si="1"/>
        <v>103.23189694730809</v>
      </c>
      <c r="H10" s="34">
        <f t="shared" si="2"/>
        <v>27443993.33964796</v>
      </c>
      <c r="I10" s="38">
        <f>'jan-feb'!H10</f>
        <v>-104042.90940884047</v>
      </c>
      <c r="J10" s="38">
        <f t="shared" si="3"/>
        <v>27548036.249056801</v>
      </c>
      <c r="L10" s="24"/>
    </row>
    <row r="11" spans="1:12" x14ac:dyDescent="0.2">
      <c r="A11" s="11">
        <v>18</v>
      </c>
      <c r="B11" s="16" t="s">
        <v>44</v>
      </c>
      <c r="C11" s="13">
        <v>484794979</v>
      </c>
      <c r="D11" s="36">
        <v>240190</v>
      </c>
      <c r="E11" s="34">
        <f t="shared" si="4"/>
        <v>2018.3811940547066</v>
      </c>
      <c r="F11" s="15">
        <f t="shared" si="0"/>
        <v>0.92834728653834742</v>
      </c>
      <c r="G11" s="34">
        <f t="shared" si="1"/>
        <v>136.31178764641561</v>
      </c>
      <c r="H11" s="34">
        <f t="shared" si="2"/>
        <v>32740728.274792567</v>
      </c>
      <c r="I11" s="38">
        <f>'jan-feb'!H11</f>
        <v>4735304.1744477795</v>
      </c>
      <c r="J11" s="38">
        <f t="shared" si="3"/>
        <v>28005424.100344788</v>
      </c>
      <c r="L11" s="24"/>
    </row>
    <row r="12" spans="1:12" x14ac:dyDescent="0.2">
      <c r="A12" s="11">
        <v>30</v>
      </c>
      <c r="B12" s="16" t="s">
        <v>45</v>
      </c>
      <c r="C12" s="13">
        <v>2807970102</v>
      </c>
      <c r="D12" s="36">
        <v>1269230</v>
      </c>
      <c r="E12" s="34">
        <f t="shared" si="4"/>
        <v>2212.341421176619</v>
      </c>
      <c r="F12" s="15">
        <f t="shared" si="0"/>
        <v>1.0175586065186248</v>
      </c>
      <c r="G12" s="34">
        <f t="shared" si="1"/>
        <v>-33.403411085257687</v>
      </c>
      <c r="H12" s="34">
        <f t="shared" si="2"/>
        <v>-42396611.451741613</v>
      </c>
      <c r="I12" s="38">
        <f>'jan-feb'!H12</f>
        <v>6983975.0515502729</v>
      </c>
      <c r="J12" s="38">
        <f t="shared" si="3"/>
        <v>-49380586.50329189</v>
      </c>
      <c r="L12" s="24"/>
    </row>
    <row r="13" spans="1:12" x14ac:dyDescent="0.2">
      <c r="A13" s="11">
        <v>34</v>
      </c>
      <c r="B13" s="16" t="s">
        <v>46</v>
      </c>
      <c r="C13" s="13">
        <v>667770633</v>
      </c>
      <c r="D13" s="36">
        <v>371253</v>
      </c>
      <c r="E13" s="34">
        <f t="shared" si="4"/>
        <v>1798.6942408546195</v>
      </c>
      <c r="F13" s="15">
        <f t="shared" si="0"/>
        <v>0.82730304995314963</v>
      </c>
      <c r="G13" s="34">
        <f t="shared" si="1"/>
        <v>328.53787169649183</v>
      </c>
      <c r="H13" s="34">
        <f t="shared" si="2"/>
        <v>121970670.48093769</v>
      </c>
      <c r="I13" s="38">
        <f>'jan-feb'!H13</f>
        <v>56762955.1166832</v>
      </c>
      <c r="J13" s="38">
        <f t="shared" si="3"/>
        <v>65207715.36425449</v>
      </c>
      <c r="L13" s="24"/>
    </row>
    <row r="14" spans="1:12" x14ac:dyDescent="0.2">
      <c r="A14" s="11">
        <v>38</v>
      </c>
      <c r="B14" s="16" t="s">
        <v>47</v>
      </c>
      <c r="C14" s="13">
        <v>832039460</v>
      </c>
      <c r="D14" s="36">
        <v>424832</v>
      </c>
      <c r="E14" s="34">
        <f t="shared" si="4"/>
        <v>1958.5140949834288</v>
      </c>
      <c r="F14" s="15">
        <f t="shared" si="0"/>
        <v>0.90081162620845001</v>
      </c>
      <c r="G14" s="34">
        <f t="shared" si="1"/>
        <v>188.69549933378372</v>
      </c>
      <c r="H14" s="34">
        <f t="shared" si="2"/>
        <v>80163886.37297</v>
      </c>
      <c r="I14" s="38">
        <f>'jan-feb'!H14</f>
        <v>36628183.001482129</v>
      </c>
      <c r="J14" s="38">
        <f>IF(ISNUMBER(C14),H14-I14,"")</f>
        <v>43535703.371487871</v>
      </c>
      <c r="L14" s="24"/>
    </row>
    <row r="15" spans="1:12" x14ac:dyDescent="0.2">
      <c r="A15" s="11">
        <v>42</v>
      </c>
      <c r="B15" s="16" t="s">
        <v>48</v>
      </c>
      <c r="C15" s="13">
        <v>583716087</v>
      </c>
      <c r="D15" s="36">
        <v>311134</v>
      </c>
      <c r="E15" s="34">
        <f t="shared" si="4"/>
        <v>1876.0922528556828</v>
      </c>
      <c r="F15" s="15">
        <f t="shared" si="0"/>
        <v>0.86290199163785009</v>
      </c>
      <c r="G15" s="34">
        <f t="shared" si="1"/>
        <v>260.8146111955615</v>
      </c>
      <c r="H15" s="34">
        <f t="shared" si="2"/>
        <v>81148293.239719838</v>
      </c>
      <c r="I15" s="38">
        <f>'jan-feb'!H15</f>
        <v>32310658.306097809</v>
      </c>
      <c r="J15" s="38">
        <f t="shared" si="3"/>
        <v>48837634.933622032</v>
      </c>
      <c r="L15" s="24"/>
    </row>
    <row r="16" spans="1:12" x14ac:dyDescent="0.2">
      <c r="A16" s="11">
        <v>46</v>
      </c>
      <c r="B16" s="16" t="s">
        <v>49</v>
      </c>
      <c r="C16" s="13">
        <v>1393935790</v>
      </c>
      <c r="D16" s="36">
        <v>641292</v>
      </c>
      <c r="E16" s="34">
        <f t="shared" si="4"/>
        <v>2173.6366429021414</v>
      </c>
      <c r="F16" s="15">
        <f t="shared" si="0"/>
        <v>0.99975648073930301</v>
      </c>
      <c r="G16" s="34">
        <f t="shared" si="1"/>
        <v>0.4632699049101916</v>
      </c>
      <c r="H16" s="34">
        <f t="shared" si="2"/>
        <v>297091.28385966661</v>
      </c>
      <c r="I16" s="38">
        <f>'jan-feb'!H16</f>
        <v>-19732267.687244657</v>
      </c>
      <c r="J16" s="38">
        <f t="shared" si="3"/>
        <v>20029358.971104324</v>
      </c>
      <c r="L16" s="24"/>
    </row>
    <row r="17" spans="1:12" x14ac:dyDescent="0.2">
      <c r="A17" s="11">
        <v>50</v>
      </c>
      <c r="B17" s="16" t="s">
        <v>50</v>
      </c>
      <c r="C17" s="13">
        <v>927994874</v>
      </c>
      <c r="D17" s="36">
        <v>474131</v>
      </c>
      <c r="E17" s="34">
        <f t="shared" si="4"/>
        <v>1957.2541639335964</v>
      </c>
      <c r="F17" s="15">
        <f t="shared" si="0"/>
        <v>0.9002321253813601</v>
      </c>
      <c r="G17" s="34">
        <f t="shared" si="1"/>
        <v>189.79793900238707</v>
      </c>
      <c r="H17" s="34">
        <f t="shared" si="2"/>
        <v>89989086.617140785</v>
      </c>
      <c r="I17" s="38">
        <f>'jan-feb'!H17</f>
        <v>40925385.614130378</v>
      </c>
      <c r="J17" s="38">
        <f t="shared" si="3"/>
        <v>49063701.003010407</v>
      </c>
      <c r="L17" s="24"/>
    </row>
    <row r="18" spans="1:12" x14ac:dyDescent="0.2">
      <c r="A18" s="11">
        <v>54</v>
      </c>
      <c r="B18" s="16" t="s">
        <v>51</v>
      </c>
      <c r="C18" s="13">
        <v>492673829</v>
      </c>
      <c r="D18" s="36">
        <v>241736</v>
      </c>
      <c r="E18" s="34">
        <f t="shared" si="4"/>
        <v>2038.0656129000231</v>
      </c>
      <c r="F18" s="15">
        <f t="shared" si="0"/>
        <v>0.93740106531708411</v>
      </c>
      <c r="G18" s="34">
        <f t="shared" si="1"/>
        <v>119.08792115676368</v>
      </c>
      <c r="H18" s="34">
        <f>IF(ISNUMBER(C18),G18*D18,"")</f>
        <v>28787837.708751425</v>
      </c>
      <c r="I18" s="38">
        <f>'jan-feb'!H18</f>
        <v>2957225.8954746504</v>
      </c>
      <c r="J18" s="38">
        <f t="shared" si="3"/>
        <v>25830611.813276775</v>
      </c>
      <c r="L18" s="24"/>
    </row>
    <row r="19" spans="1:12" x14ac:dyDescent="0.2">
      <c r="A19" s="17"/>
      <c r="B19" s="18"/>
      <c r="C19" s="34"/>
      <c r="D19" s="34"/>
      <c r="E19" s="34"/>
      <c r="F19" s="37"/>
      <c r="G19" s="34"/>
      <c r="H19" s="34"/>
      <c r="I19" s="38"/>
      <c r="J19" s="38"/>
    </row>
    <row r="20" spans="1:12" ht="13.5" thickBot="1" x14ac:dyDescent="0.25">
      <c r="A20" s="20"/>
      <c r="B20" s="20" t="s">
        <v>7</v>
      </c>
      <c r="C20" s="31">
        <f>IF(ISNUMBER(C18),SUM(C8:C18),"")</f>
        <v>11795438086</v>
      </c>
      <c r="D20" s="35">
        <f>IF(ISNUMBER(D18),SUM(D8:D18),"")</f>
        <v>5425270</v>
      </c>
      <c r="E20" s="35">
        <f>IF(ISNUMBER(C20),C20/D20,"")</f>
        <v>2174.1660942220387</v>
      </c>
      <c r="F20" s="22">
        <f>IF(ISNUMBER(E20),E20/E$20,"")</f>
        <v>1</v>
      </c>
      <c r="G20" s="35"/>
      <c r="H20" s="35">
        <f>IF(ISNUMBER(H18),SUM(H8:H18),"")</f>
        <v>-8.9406967163085938E-8</v>
      </c>
      <c r="I20" s="21">
        <f>'jan-feb'!H20</f>
        <v>2.016313374042511E-7</v>
      </c>
      <c r="J20" s="21">
        <f>IF(ISNUMBER(C20),H20-I20,"")</f>
        <v>-2.9103830456733704E-7</v>
      </c>
    </row>
    <row r="21" spans="1:12" ht="13.5" thickTop="1" x14ac:dyDescent="0.2">
      <c r="A21" s="18"/>
      <c r="B21" s="18"/>
      <c r="C21" s="19"/>
      <c r="D21" s="10"/>
      <c r="E21" s="19"/>
      <c r="F21" s="19"/>
      <c r="G21" s="19"/>
      <c r="H21" s="19"/>
    </row>
    <row r="26" spans="1:12" x14ac:dyDescent="0.2">
      <c r="F26" s="23"/>
    </row>
  </sheetData>
  <mergeCells count="4">
    <mergeCell ref="A2:A5"/>
    <mergeCell ref="B2:B5"/>
    <mergeCell ref="E2:F2"/>
    <mergeCell ref="C1:H1"/>
  </mergeCells>
  <pageMargins left="0.70866141732283472" right="0.70866141732283472" top="0.78740157480314965" bottom="0.78740157480314965" header="0.31496062992125984" footer="0.31496062992125984"/>
  <pageSetup paperSize="9" scale="8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26"/>
  <sheetViews>
    <sheetView zoomScaleNormal="100" workbookViewId="0">
      <selection activeCell="J14" sqref="J14"/>
    </sheetView>
  </sheetViews>
  <sheetFormatPr baseColWidth="10" defaultColWidth="20.140625" defaultRowHeight="12.75" x14ac:dyDescent="0.2"/>
  <cols>
    <col min="1" max="1" width="3.85546875" style="3" customWidth="1"/>
    <col min="2" max="2" width="16.85546875" style="3" bestFit="1" customWidth="1"/>
    <col min="3" max="7" width="16.140625" style="3" customWidth="1"/>
    <col min="8" max="8" width="17.5703125" style="3" customWidth="1"/>
    <col min="9" max="9" width="11.42578125" style="3" customWidth="1"/>
    <col min="10" max="10" width="16" style="3" customWidth="1"/>
    <col min="11" max="248" width="11.42578125" style="3" customWidth="1"/>
    <col min="249" max="249" width="3.42578125" style="3" customWidth="1"/>
    <col min="250" max="16384" width="20.140625" style="3"/>
  </cols>
  <sheetData>
    <row r="1" spans="1:12" ht="26.25" customHeight="1" x14ac:dyDescent="0.25">
      <c r="A1" s="1"/>
      <c r="B1" s="2"/>
      <c r="C1" s="46" t="s">
        <v>58</v>
      </c>
      <c r="D1" s="47"/>
      <c r="E1" s="47"/>
      <c r="F1" s="47"/>
      <c r="G1" s="47"/>
      <c r="H1" s="48"/>
      <c r="I1" s="25"/>
      <c r="J1" s="26"/>
    </row>
    <row r="2" spans="1:12" x14ac:dyDescent="0.2">
      <c r="A2" s="49" t="s">
        <v>0</v>
      </c>
      <c r="B2" s="49" t="s">
        <v>1</v>
      </c>
      <c r="C2" s="4" t="s">
        <v>8</v>
      </c>
      <c r="D2" s="4" t="s">
        <v>3</v>
      </c>
      <c r="E2" s="52" t="s">
        <v>56</v>
      </c>
      <c r="F2" s="53"/>
      <c r="G2" s="32" t="s">
        <v>18</v>
      </c>
      <c r="H2" s="33"/>
      <c r="I2" s="27"/>
      <c r="J2" s="28"/>
    </row>
    <row r="3" spans="1:12" x14ac:dyDescent="0.2">
      <c r="A3" s="50"/>
      <c r="B3" s="50"/>
      <c r="C3" s="5">
        <v>2022</v>
      </c>
      <c r="D3" s="5" t="s">
        <v>53</v>
      </c>
      <c r="E3" s="5"/>
      <c r="F3" s="4" t="s">
        <v>20</v>
      </c>
      <c r="G3" s="4"/>
      <c r="H3" s="4"/>
      <c r="I3" s="29"/>
      <c r="J3" s="30"/>
    </row>
    <row r="4" spans="1:12" x14ac:dyDescent="0.2">
      <c r="A4" s="50"/>
      <c r="B4" s="50"/>
      <c r="C4" s="5"/>
      <c r="D4" s="5"/>
      <c r="E4" s="5" t="s">
        <v>19</v>
      </c>
      <c r="F4" s="5" t="s">
        <v>4</v>
      </c>
      <c r="G4" s="5" t="s">
        <v>19</v>
      </c>
      <c r="H4" s="5" t="s">
        <v>21</v>
      </c>
      <c r="I4" s="29" t="s">
        <v>40</v>
      </c>
      <c r="J4" s="30" t="s">
        <v>39</v>
      </c>
    </row>
    <row r="5" spans="1:12" x14ac:dyDescent="0.2">
      <c r="A5" s="51"/>
      <c r="B5" s="51"/>
      <c r="C5" s="6"/>
      <c r="D5" s="6"/>
      <c r="E5" s="7"/>
      <c r="F5" s="7" t="s">
        <v>5</v>
      </c>
      <c r="G5" s="7" t="s">
        <v>9</v>
      </c>
      <c r="H5" s="7" t="s">
        <v>9</v>
      </c>
      <c r="I5" s="29" t="s">
        <v>6</v>
      </c>
      <c r="J5" s="30" t="s">
        <v>10</v>
      </c>
    </row>
    <row r="6" spans="1:12" x14ac:dyDescent="0.2">
      <c r="A6" s="40"/>
      <c r="B6" s="40"/>
      <c r="C6" s="40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1">
        <v>7</v>
      </c>
      <c r="J6" s="41">
        <v>8</v>
      </c>
    </row>
    <row r="7" spans="1:12" x14ac:dyDescent="0.2">
      <c r="A7" s="8"/>
      <c r="B7" s="9"/>
      <c r="C7" s="10"/>
      <c r="D7" s="10"/>
      <c r="E7" s="10"/>
      <c r="F7" s="10"/>
      <c r="G7" s="10"/>
      <c r="H7" s="10"/>
    </row>
    <row r="8" spans="1:12" x14ac:dyDescent="0.2">
      <c r="A8" s="11">
        <v>3</v>
      </c>
      <c r="B8" s="12" t="s">
        <v>41</v>
      </c>
      <c r="C8" s="24">
        <v>850832424</v>
      </c>
      <c r="D8" s="36">
        <v>699827</v>
      </c>
      <c r="E8" s="34">
        <f t="shared" ref="E8:E18" si="0">IF(ISNUMBER(C8),C8/D8,"")</f>
        <v>1215.7753616250873</v>
      </c>
      <c r="F8" s="15">
        <f>IF(ISNUMBER(D8),E8/E$20,"")</f>
        <v>1.2131070453316937</v>
      </c>
      <c r="G8" s="34">
        <f>IF(ISNUMBER(D8),($E$20-E8)*0.875,"")</f>
        <v>-186.87881591944179</v>
      </c>
      <c r="H8" s="34">
        <f t="shared" ref="H8:H17" si="1">IF(ISNUMBER(C8),G8*D8,"")</f>
        <v>-130782841.1084552</v>
      </c>
      <c r="I8" s="38">
        <f>jan!H8</f>
        <v>-134463395.45322204</v>
      </c>
      <c r="J8" s="38">
        <f>IF(ISNUMBER(D8),H8-I8,"")</f>
        <v>3680554.3447668403</v>
      </c>
      <c r="L8" s="24"/>
    </row>
    <row r="9" spans="1:12" x14ac:dyDescent="0.2">
      <c r="A9" s="11">
        <v>11</v>
      </c>
      <c r="B9" s="12" t="s">
        <v>42</v>
      </c>
      <c r="C9" s="13">
        <v>521933586</v>
      </c>
      <c r="D9" s="36">
        <v>485797</v>
      </c>
      <c r="E9" s="34">
        <f t="shared" si="0"/>
        <v>1074.3861859995018</v>
      </c>
      <c r="F9" s="15">
        <f t="shared" ref="F9:F18" si="2">IF(ISNUMBER(C9),E9/E$20,"")</f>
        <v>1.0720281828222804</v>
      </c>
      <c r="G9" s="34">
        <f t="shared" ref="G9:G18" si="3">IF(ISNUMBER(C9),($E$20-E9)*0.875,"")</f>
        <v>-63.163287247054484</v>
      </c>
      <c r="H9" s="34">
        <f t="shared" si="1"/>
        <v>-30684535.454757325</v>
      </c>
      <c r="I9" s="38">
        <f>jan!H9</f>
        <v>-30886160.713489983</v>
      </c>
      <c r="J9" s="38">
        <f t="shared" ref="J9:J18" si="4">IF(ISNUMBER(C9),H9-I9,"")</f>
        <v>201625.25873265788</v>
      </c>
      <c r="L9" s="24"/>
    </row>
    <row r="10" spans="1:12" x14ac:dyDescent="0.2">
      <c r="A10" s="11">
        <v>15</v>
      </c>
      <c r="B10" s="16" t="s">
        <v>43</v>
      </c>
      <c r="C10" s="13">
        <v>266551658</v>
      </c>
      <c r="D10" s="36">
        <v>265848</v>
      </c>
      <c r="E10" s="34">
        <f t="shared" si="0"/>
        <v>1002.6468433089585</v>
      </c>
      <c r="F10" s="15">
        <f t="shared" si="2"/>
        <v>1.0004462896598494</v>
      </c>
      <c r="G10" s="34">
        <f t="shared" si="3"/>
        <v>-0.39136239282913721</v>
      </c>
      <c r="H10" s="34">
        <f t="shared" si="1"/>
        <v>-104042.90940884047</v>
      </c>
      <c r="I10" s="38">
        <f>jan!H10</f>
        <v>5732612.9558552839</v>
      </c>
      <c r="J10" s="38">
        <f t="shared" si="4"/>
        <v>-5836655.8652641242</v>
      </c>
      <c r="L10" s="24"/>
    </row>
    <row r="11" spans="1:12" x14ac:dyDescent="0.2">
      <c r="A11" s="11">
        <v>18</v>
      </c>
      <c r="B11" s="16" t="s">
        <v>44</v>
      </c>
      <c r="C11" s="13">
        <v>235306539</v>
      </c>
      <c r="D11" s="36">
        <v>240190</v>
      </c>
      <c r="E11" s="34">
        <f t="shared" si="0"/>
        <v>979.66834172946415</v>
      </c>
      <c r="F11" s="15">
        <f t="shared" si="2"/>
        <v>0.97751822002041378</v>
      </c>
      <c r="G11" s="34">
        <f t="shared" si="3"/>
        <v>19.714826489228443</v>
      </c>
      <c r="H11" s="34">
        <f t="shared" si="1"/>
        <v>4735304.1744477795</v>
      </c>
      <c r="I11" s="38">
        <f>jan!H11</f>
        <v>11535441.670758769</v>
      </c>
      <c r="J11" s="38">
        <f t="shared" si="4"/>
        <v>-6800137.4963109894</v>
      </c>
      <c r="L11" s="24"/>
    </row>
    <row r="12" spans="1:12" x14ac:dyDescent="0.2">
      <c r="A12" s="11">
        <v>30</v>
      </c>
      <c r="B12" s="16" t="s">
        <v>45</v>
      </c>
      <c r="C12" s="13">
        <v>1264040077</v>
      </c>
      <c r="D12" s="36">
        <v>1269230</v>
      </c>
      <c r="E12" s="34">
        <f t="shared" si="0"/>
        <v>995.91096727937406</v>
      </c>
      <c r="F12" s="15">
        <f t="shared" si="2"/>
        <v>0.99372519715716257</v>
      </c>
      <c r="G12" s="34">
        <f t="shared" si="3"/>
        <v>5.5025291330572657</v>
      </c>
      <c r="H12" s="34">
        <f t="shared" si="1"/>
        <v>6983975.0515502729</v>
      </c>
      <c r="I12" s="38">
        <f>jan!H12</f>
        <v>-10890629.929718561</v>
      </c>
      <c r="J12" s="38">
        <f t="shared" si="4"/>
        <v>17874604.981268834</v>
      </c>
      <c r="L12" s="24"/>
    </row>
    <row r="13" spans="1:12" x14ac:dyDescent="0.2">
      <c r="A13" s="11">
        <v>34</v>
      </c>
      <c r="B13" s="16" t="s">
        <v>46</v>
      </c>
      <c r="C13" s="13">
        <v>307197649</v>
      </c>
      <c r="D13" s="36">
        <v>371253</v>
      </c>
      <c r="E13" s="34">
        <f t="shared" si="0"/>
        <v>827.46172825539452</v>
      </c>
      <c r="F13" s="15">
        <f t="shared" si="2"/>
        <v>0.82564566117478499</v>
      </c>
      <c r="G13" s="34">
        <f t="shared" si="3"/>
        <v>152.89561327903937</v>
      </c>
      <c r="H13" s="34">
        <f t="shared" si="1"/>
        <v>56762955.1166832</v>
      </c>
      <c r="I13" s="38">
        <f>jan!H13</f>
        <v>52539892.280192591</v>
      </c>
      <c r="J13" s="38">
        <f t="shared" si="4"/>
        <v>4223062.8364906088</v>
      </c>
      <c r="L13" s="24"/>
    </row>
    <row r="14" spans="1:12" x14ac:dyDescent="0.2">
      <c r="A14" s="11">
        <v>38</v>
      </c>
      <c r="B14" s="16" t="s">
        <v>47</v>
      </c>
      <c r="C14" s="13">
        <v>383905668</v>
      </c>
      <c r="D14" s="36">
        <v>424832</v>
      </c>
      <c r="E14" s="34">
        <f t="shared" si="0"/>
        <v>903.66466744501361</v>
      </c>
      <c r="F14" s="15">
        <f t="shared" si="2"/>
        <v>0.90168135438240593</v>
      </c>
      <c r="G14" s="34">
        <f t="shared" si="3"/>
        <v>86.218041488122665</v>
      </c>
      <c r="H14" s="34">
        <f t="shared" si="1"/>
        <v>36628183.001482129</v>
      </c>
      <c r="I14" s="38">
        <f>jan!H14</f>
        <v>37328810.246087641</v>
      </c>
      <c r="J14" s="38">
        <f t="shared" si="4"/>
        <v>-700627.24460551143</v>
      </c>
      <c r="L14" s="24"/>
    </row>
    <row r="15" spans="1:12" x14ac:dyDescent="0.2">
      <c r="A15" s="11">
        <v>42</v>
      </c>
      <c r="B15" s="16" t="s">
        <v>48</v>
      </c>
      <c r="C15" s="13">
        <v>274891895</v>
      </c>
      <c r="D15" s="36">
        <v>311134</v>
      </c>
      <c r="E15" s="34">
        <f t="shared" si="0"/>
        <v>883.51608953055597</v>
      </c>
      <c r="F15" s="15">
        <f t="shared" si="2"/>
        <v>0.88157699744859552</v>
      </c>
      <c r="G15" s="34">
        <f t="shared" si="3"/>
        <v>103.84804716327309</v>
      </c>
      <c r="H15" s="34">
        <f t="shared" si="1"/>
        <v>32310658.306097809</v>
      </c>
      <c r="I15" s="38">
        <f>jan!H15</f>
        <v>37316191.992924802</v>
      </c>
      <c r="J15" s="38">
        <f t="shared" si="4"/>
        <v>-5005533.6868269928</v>
      </c>
      <c r="L15" s="24"/>
    </row>
    <row r="16" spans="1:12" x14ac:dyDescent="0.2">
      <c r="A16" s="11">
        <v>46</v>
      </c>
      <c r="B16" s="16" t="s">
        <v>49</v>
      </c>
      <c r="C16" s="13">
        <v>665253731</v>
      </c>
      <c r="D16" s="36">
        <v>641292</v>
      </c>
      <c r="E16" s="34">
        <f t="shared" si="0"/>
        <v>1037.3647745488795</v>
      </c>
      <c r="F16" s="15">
        <f t="shared" si="2"/>
        <v>1.0350880239109808</v>
      </c>
      <c r="G16" s="34">
        <f t="shared" si="3"/>
        <v>-30.769552227759988</v>
      </c>
      <c r="H16" s="34">
        <f t="shared" si="1"/>
        <v>-19732267.687244657</v>
      </c>
      <c r="I16" s="38">
        <f>jan!H16</f>
        <v>-7312695.2452215767</v>
      </c>
      <c r="J16" s="38">
        <f t="shared" si="4"/>
        <v>-12419572.44202308</v>
      </c>
      <c r="L16" s="24"/>
    </row>
    <row r="17" spans="1:12" x14ac:dyDescent="0.2">
      <c r="A17" s="11">
        <v>50</v>
      </c>
      <c r="B17" s="16" t="s">
        <v>50</v>
      </c>
      <c r="C17" s="13">
        <v>428402016</v>
      </c>
      <c r="D17" s="36">
        <v>474131</v>
      </c>
      <c r="E17" s="34">
        <f t="shared" si="0"/>
        <v>903.55200566931921</v>
      </c>
      <c r="F17" s="15">
        <f t="shared" si="2"/>
        <v>0.90156893987052455</v>
      </c>
      <c r="G17" s="34">
        <f t="shared" si="3"/>
        <v>86.316620541855258</v>
      </c>
      <c r="H17" s="34">
        <f t="shared" si="1"/>
        <v>40925385.614130378</v>
      </c>
      <c r="I17" s="38">
        <f>jan!H17</f>
        <v>36608484.084616445</v>
      </c>
      <c r="J17" s="38">
        <f t="shared" si="4"/>
        <v>4316901.5295139328</v>
      </c>
      <c r="L17" s="24"/>
    </row>
    <row r="18" spans="1:12" x14ac:dyDescent="0.2">
      <c r="A18" s="11">
        <v>54</v>
      </c>
      <c r="B18" s="16" t="s">
        <v>51</v>
      </c>
      <c r="C18" s="13">
        <v>238888029</v>
      </c>
      <c r="D18" s="36">
        <v>241736</v>
      </c>
      <c r="E18" s="34">
        <f t="shared" si="0"/>
        <v>988.21867243604595</v>
      </c>
      <c r="F18" s="15">
        <f t="shared" si="2"/>
        <v>0.98604978493566742</v>
      </c>
      <c r="G18" s="34">
        <f t="shared" si="3"/>
        <v>12.233287120969365</v>
      </c>
      <c r="H18" s="34">
        <f>IF(ISNUMBER(C18),G18*D18,"")</f>
        <v>2957225.8954746504</v>
      </c>
      <c r="I18" s="38">
        <f>jan!H18</f>
        <v>2491448.1112162978</v>
      </c>
      <c r="J18" s="38">
        <f t="shared" si="4"/>
        <v>465777.78425835259</v>
      </c>
      <c r="L18" s="24"/>
    </row>
    <row r="19" spans="1:12" x14ac:dyDescent="0.2">
      <c r="A19" s="17"/>
      <c r="B19" s="18"/>
      <c r="C19" s="34"/>
      <c r="D19" s="34"/>
      <c r="E19" s="34"/>
      <c r="F19" s="37"/>
      <c r="G19" s="34"/>
      <c r="H19" s="34"/>
      <c r="I19" s="38"/>
      <c r="J19" s="38"/>
    </row>
    <row r="20" spans="1:12" ht="13.5" thickBot="1" x14ac:dyDescent="0.25">
      <c r="A20" s="20"/>
      <c r="B20" s="20" t="s">
        <v>7</v>
      </c>
      <c r="C20" s="31">
        <f>IF(ISNUMBER(C18),SUM(C8:C19),"")</f>
        <v>5437203272</v>
      </c>
      <c r="D20" s="31">
        <f>IF(ISNUMBER(D18),SUM(D8:D19),"")</f>
        <v>5425270</v>
      </c>
      <c r="E20" s="35">
        <f>IF(ISNUMBER(C20),C20/D20,"")</f>
        <v>1002.1995720028681</v>
      </c>
      <c r="F20" s="22">
        <f>IF(ISNUMBER(E20),E20/E$20,"")</f>
        <v>1</v>
      </c>
      <c r="G20" s="35"/>
      <c r="H20" s="35">
        <f>IF(ISNUMBER(H18),SUM(H8:H18),"")</f>
        <v>2.016313374042511E-7</v>
      </c>
      <c r="I20" s="21">
        <f>jan!H20</f>
        <v>-3.14321368932724E-7</v>
      </c>
      <c r="J20" s="21">
        <f t="shared" ref="J20" si="5">IF(ISNUMBER(C20),H20-I20,"")</f>
        <v>5.159527063369751E-7</v>
      </c>
    </row>
    <row r="21" spans="1:12" ht="13.5" thickTop="1" x14ac:dyDescent="0.2">
      <c r="A21" s="18"/>
      <c r="B21" s="18"/>
      <c r="C21" s="19"/>
      <c r="D21" s="10"/>
      <c r="E21" s="19"/>
      <c r="F21" s="19"/>
      <c r="G21" s="19"/>
      <c r="H21" s="19"/>
    </row>
    <row r="26" spans="1:12" x14ac:dyDescent="0.2">
      <c r="F26" s="23"/>
    </row>
  </sheetData>
  <mergeCells count="4">
    <mergeCell ref="A2:A5"/>
    <mergeCell ref="B2:B5"/>
    <mergeCell ref="E2:F2"/>
    <mergeCell ref="C1:H1"/>
  </mergeCells>
  <pageMargins left="0.70866141732283472" right="0.70866141732283472" top="0.78740157480314965" bottom="0.78740157480314965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Navngitte områder</vt:lpstr>
      </vt:variant>
      <vt:variant>
        <vt:i4>1</vt:i4>
      </vt:variant>
    </vt:vector>
  </HeadingPairs>
  <TitlesOfParts>
    <vt:vector size="11" baseType="lpstr">
      <vt:lpstr>jan-des</vt:lpstr>
      <vt:lpstr>jan-nov</vt:lpstr>
      <vt:lpstr>jan-sep</vt:lpstr>
      <vt:lpstr>jan-aug</vt:lpstr>
      <vt:lpstr>jan-jul</vt:lpstr>
      <vt:lpstr>jan-mai</vt:lpstr>
      <vt:lpstr>jan-apr</vt:lpstr>
      <vt:lpstr>jan-mar</vt:lpstr>
      <vt:lpstr>jan-feb</vt:lpstr>
      <vt:lpstr>jan</vt:lpstr>
      <vt:lpstr>'jan-feb'!Utskriftstitler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Naeem Rashid</cp:lastModifiedBy>
  <cp:lastPrinted>2013-09-25T10:13:34Z</cp:lastPrinted>
  <dcterms:created xsi:type="dcterms:W3CDTF">2012-02-27T18:26:41Z</dcterms:created>
  <dcterms:modified xsi:type="dcterms:W3CDTF">2023-01-19T08:55:06Z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etDate">
    <vt:lpwstr>2021-06-21T17:43:51Z</vt:lpwstr>
  </property>
  <property fmtid="{D5CDD505-2E9C-101B-9397-08002B2CF9AE}" pid="4" name="MSIP_Label_da73a663-4204-480c-9ce8-a1a166c234ab_Method">
    <vt:lpwstr>Standard</vt:lpwstr>
  </property>
  <property fmtid="{D5CDD505-2E9C-101B-9397-08002B2CF9AE}" pid="5" name="MSIP_Label_da73a663-4204-480c-9ce8-a1a166c234ab_Name">
    <vt:lpwstr>Intern (KMD)</vt:lpwstr>
  </property>
  <property fmtid="{D5CDD505-2E9C-101B-9397-08002B2CF9AE}" pid="6" name="MSIP_Label_da73a663-4204-480c-9ce8-a1a166c234ab_SiteId">
    <vt:lpwstr>f696e186-1c3b-44cd-bf76-5ace0e7007bd</vt:lpwstr>
  </property>
  <property fmtid="{D5CDD505-2E9C-101B-9397-08002B2CF9AE}" pid="7" name="MSIP_Label_da73a663-4204-480c-9ce8-a1a166c234ab_ActionId">
    <vt:lpwstr>4818f5e8-8ae8-4ab9-899b-3417e5edc662</vt:lpwstr>
  </property>
  <property fmtid="{D5CDD505-2E9C-101B-9397-08002B2CF9AE}" pid="8" name="MSIP_Label_da73a663-4204-480c-9ce8-a1a166c234ab_ContentBits">
    <vt:lpwstr>0</vt:lpwstr>
  </property>
</Properties>
</file>