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KOMM\IS\IS24\Utbet\Løpende inntuj\"/>
    </mc:Choice>
  </mc:AlternateContent>
  <xr:revisionPtr revIDLastSave="0" documentId="13_ncr:1_{D7B3ED79-57C2-47A2-A65B-34250AC0A3B8}" xr6:coauthVersionLast="47" xr6:coauthVersionMax="47" xr10:uidLastSave="{00000000-0000-0000-0000-000000000000}"/>
  <bookViews>
    <workbookView xWindow="-120" yWindow="-120" windowWidth="25440" windowHeight="15270" xr2:uid="{00000000-000D-0000-FFFF-FFFF00000000}"/>
  </bookViews>
  <sheets>
    <sheet name="jan-des" sheetId="10" r:id="rId1"/>
    <sheet name="jan-nov" sheetId="9" r:id="rId2"/>
    <sheet name="jan-sep" sheetId="8" r:id="rId3"/>
    <sheet name="jan-aug" sheetId="7" r:id="rId4"/>
    <sheet name="jan-juli" sheetId="6" r:id="rId5"/>
    <sheet name="jan-mai" sheetId="5" r:id="rId6"/>
    <sheet name="jan-apr" sheetId="4" r:id="rId7"/>
    <sheet name="jan-mar" sheetId="3" r:id="rId8"/>
    <sheet name="jan-feb" sheetId="2" r:id="rId9"/>
    <sheet name="jan" sheetId="1" r:id="rId10"/>
  </sheets>
  <definedNames>
    <definedName name="_xlnm.Print_Titles" localSheetId="9">jan!$2:$7</definedName>
    <definedName name="_xlnm.Print_Titles" localSheetId="6">'jan-apr'!$2:$6</definedName>
    <definedName name="_xlnm.Print_Titles" localSheetId="8">'jan-feb'!$1:$6</definedName>
    <definedName name="_xlnm.Print_Titles" localSheetId="5">'jan-mai'!$2:$7</definedName>
    <definedName name="_xlnm.Print_Titles" localSheetId="7">'jan-mar'!$2:$6</definedName>
    <definedName name="_xlnm.Print_Titles" localSheetId="2">'jan-sep'!$2:$6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66" i="10" l="1"/>
  <c r="R366" i="10" s="1"/>
  <c r="P366" i="10"/>
  <c r="Q364" i="10"/>
  <c r="R364" i="10" s="1"/>
  <c r="P364" i="10"/>
  <c r="P363" i="10"/>
  <c r="Q363" i="10" s="1"/>
  <c r="R363" i="10" s="1"/>
  <c r="Q362" i="10"/>
  <c r="R362" i="10" s="1"/>
  <c r="P362" i="10"/>
  <c r="P361" i="10"/>
  <c r="Q361" i="10" s="1"/>
  <c r="R361" i="10" s="1"/>
  <c r="Q360" i="10"/>
  <c r="R360" i="10" s="1"/>
  <c r="P360" i="10"/>
  <c r="P359" i="10"/>
  <c r="Q359" i="10" s="1"/>
  <c r="R359" i="10" s="1"/>
  <c r="Q358" i="10"/>
  <c r="R358" i="10" s="1"/>
  <c r="P358" i="10"/>
  <c r="R357" i="10"/>
  <c r="P357" i="10"/>
  <c r="Q357" i="10" s="1"/>
  <c r="Q356" i="10"/>
  <c r="R356" i="10" s="1"/>
  <c r="P356" i="10"/>
  <c r="P355" i="10"/>
  <c r="Q355" i="10" s="1"/>
  <c r="R355" i="10" s="1"/>
  <c r="Q354" i="10"/>
  <c r="R354" i="10" s="1"/>
  <c r="P354" i="10"/>
  <c r="R353" i="10"/>
  <c r="P353" i="10"/>
  <c r="Q353" i="10" s="1"/>
  <c r="Q352" i="10"/>
  <c r="R352" i="10" s="1"/>
  <c r="P352" i="10"/>
  <c r="P351" i="10"/>
  <c r="Q351" i="10" s="1"/>
  <c r="R351" i="10" s="1"/>
  <c r="Q350" i="10"/>
  <c r="R350" i="10" s="1"/>
  <c r="P350" i="10"/>
  <c r="P349" i="10"/>
  <c r="Q349" i="10" s="1"/>
  <c r="R349" i="10" s="1"/>
  <c r="Q348" i="10"/>
  <c r="R348" i="10" s="1"/>
  <c r="P348" i="10"/>
  <c r="P347" i="10"/>
  <c r="Q347" i="10" s="1"/>
  <c r="R347" i="10" s="1"/>
  <c r="Q346" i="10"/>
  <c r="R346" i="10" s="1"/>
  <c r="P346" i="10"/>
  <c r="P345" i="10"/>
  <c r="Q345" i="10" s="1"/>
  <c r="R345" i="10" s="1"/>
  <c r="Q344" i="10"/>
  <c r="R344" i="10" s="1"/>
  <c r="P344" i="10"/>
  <c r="P343" i="10"/>
  <c r="Q343" i="10" s="1"/>
  <c r="R343" i="10" s="1"/>
  <c r="Q342" i="10"/>
  <c r="R342" i="10" s="1"/>
  <c r="P342" i="10"/>
  <c r="R341" i="10"/>
  <c r="P341" i="10"/>
  <c r="Q341" i="10" s="1"/>
  <c r="Q340" i="10"/>
  <c r="R340" i="10" s="1"/>
  <c r="P340" i="10"/>
  <c r="P339" i="10"/>
  <c r="Q339" i="10" s="1"/>
  <c r="R339" i="10" s="1"/>
  <c r="Q338" i="10"/>
  <c r="R338" i="10" s="1"/>
  <c r="P338" i="10"/>
  <c r="R337" i="10"/>
  <c r="P337" i="10"/>
  <c r="Q337" i="10" s="1"/>
  <c r="Q336" i="10"/>
  <c r="R336" i="10" s="1"/>
  <c r="P336" i="10"/>
  <c r="P335" i="10"/>
  <c r="Q335" i="10" s="1"/>
  <c r="R335" i="10" s="1"/>
  <c r="Q334" i="10"/>
  <c r="R334" i="10" s="1"/>
  <c r="P334" i="10"/>
  <c r="R333" i="10"/>
  <c r="P333" i="10"/>
  <c r="Q333" i="10" s="1"/>
  <c r="Q332" i="10"/>
  <c r="R332" i="10" s="1"/>
  <c r="P332" i="10"/>
  <c r="P331" i="10"/>
  <c r="Q331" i="10" s="1"/>
  <c r="R331" i="10" s="1"/>
  <c r="Q330" i="10"/>
  <c r="R330" i="10" s="1"/>
  <c r="P330" i="10"/>
  <c r="P329" i="10"/>
  <c r="Q329" i="10" s="1"/>
  <c r="R329" i="10" s="1"/>
  <c r="Q328" i="10"/>
  <c r="R328" i="10" s="1"/>
  <c r="P328" i="10"/>
  <c r="P327" i="10"/>
  <c r="Q327" i="10" s="1"/>
  <c r="R327" i="10" s="1"/>
  <c r="Q326" i="10"/>
  <c r="R326" i="10" s="1"/>
  <c r="P326" i="10"/>
  <c r="R325" i="10"/>
  <c r="P325" i="10"/>
  <c r="Q325" i="10" s="1"/>
  <c r="Q324" i="10"/>
  <c r="R324" i="10" s="1"/>
  <c r="P324" i="10"/>
  <c r="P323" i="10"/>
  <c r="Q323" i="10" s="1"/>
  <c r="R323" i="10" s="1"/>
  <c r="Q322" i="10"/>
  <c r="R322" i="10" s="1"/>
  <c r="P322" i="10"/>
  <c r="R321" i="10"/>
  <c r="P321" i="10"/>
  <c r="Q321" i="10" s="1"/>
  <c r="Q320" i="10"/>
  <c r="R320" i="10" s="1"/>
  <c r="P320" i="10"/>
  <c r="P319" i="10"/>
  <c r="Q319" i="10" s="1"/>
  <c r="R319" i="10" s="1"/>
  <c r="Q318" i="10"/>
  <c r="R318" i="10" s="1"/>
  <c r="P318" i="10"/>
  <c r="R317" i="10"/>
  <c r="P317" i="10"/>
  <c r="Q317" i="10" s="1"/>
  <c r="Q316" i="10"/>
  <c r="R316" i="10" s="1"/>
  <c r="P316" i="10"/>
  <c r="P315" i="10"/>
  <c r="Q315" i="10" s="1"/>
  <c r="R315" i="10" s="1"/>
  <c r="Q314" i="10"/>
  <c r="R314" i="10" s="1"/>
  <c r="P314" i="10"/>
  <c r="P313" i="10"/>
  <c r="Q313" i="10" s="1"/>
  <c r="R313" i="10" s="1"/>
  <c r="Q312" i="10"/>
  <c r="R312" i="10" s="1"/>
  <c r="P312" i="10"/>
  <c r="P311" i="10"/>
  <c r="Q311" i="10" s="1"/>
  <c r="R311" i="10" s="1"/>
  <c r="Q310" i="10"/>
  <c r="R310" i="10" s="1"/>
  <c r="P310" i="10"/>
  <c r="R309" i="10"/>
  <c r="P309" i="10"/>
  <c r="Q309" i="10" s="1"/>
  <c r="Q308" i="10"/>
  <c r="R308" i="10" s="1"/>
  <c r="P308" i="10"/>
  <c r="P307" i="10"/>
  <c r="Q307" i="10" s="1"/>
  <c r="R307" i="10" s="1"/>
  <c r="Q306" i="10"/>
  <c r="R306" i="10" s="1"/>
  <c r="P306" i="10"/>
  <c r="R305" i="10"/>
  <c r="P305" i="10"/>
  <c r="Q305" i="10" s="1"/>
  <c r="Q304" i="10"/>
  <c r="R304" i="10" s="1"/>
  <c r="P304" i="10"/>
  <c r="P303" i="10"/>
  <c r="Q303" i="10" s="1"/>
  <c r="R303" i="10" s="1"/>
  <c r="Q302" i="10"/>
  <c r="R302" i="10" s="1"/>
  <c r="P302" i="10"/>
  <c r="P301" i="10"/>
  <c r="Q301" i="10" s="1"/>
  <c r="R301" i="10" s="1"/>
  <c r="Q300" i="10"/>
  <c r="R300" i="10" s="1"/>
  <c r="P300" i="10"/>
  <c r="P299" i="10"/>
  <c r="Q299" i="10" s="1"/>
  <c r="R299" i="10" s="1"/>
  <c r="Q298" i="10"/>
  <c r="R298" i="10" s="1"/>
  <c r="P298" i="10"/>
  <c r="P297" i="10"/>
  <c r="Q297" i="10" s="1"/>
  <c r="R297" i="10" s="1"/>
  <c r="Q296" i="10"/>
  <c r="R296" i="10" s="1"/>
  <c r="P296" i="10"/>
  <c r="P295" i="10"/>
  <c r="Q295" i="10" s="1"/>
  <c r="R295" i="10" s="1"/>
  <c r="Q294" i="10"/>
  <c r="R294" i="10" s="1"/>
  <c r="P294" i="10"/>
  <c r="R293" i="10"/>
  <c r="P293" i="10"/>
  <c r="Q293" i="10" s="1"/>
  <c r="Q292" i="10"/>
  <c r="R292" i="10" s="1"/>
  <c r="P292" i="10"/>
  <c r="P291" i="10"/>
  <c r="Q291" i="10" s="1"/>
  <c r="R291" i="10" s="1"/>
  <c r="Q290" i="10"/>
  <c r="R290" i="10" s="1"/>
  <c r="P290" i="10"/>
  <c r="R289" i="10"/>
  <c r="P289" i="10"/>
  <c r="Q289" i="10" s="1"/>
  <c r="Q288" i="10"/>
  <c r="R288" i="10" s="1"/>
  <c r="P288" i="10"/>
  <c r="R287" i="10"/>
  <c r="P287" i="10"/>
  <c r="Q287" i="10" s="1"/>
  <c r="Q286" i="10"/>
  <c r="R286" i="10" s="1"/>
  <c r="P286" i="10"/>
  <c r="R285" i="10"/>
  <c r="P285" i="10"/>
  <c r="Q285" i="10" s="1"/>
  <c r="Q284" i="10"/>
  <c r="R284" i="10" s="1"/>
  <c r="P284" i="10"/>
  <c r="R283" i="10"/>
  <c r="P283" i="10"/>
  <c r="Q283" i="10" s="1"/>
  <c r="Q282" i="10"/>
  <c r="R282" i="10" s="1"/>
  <c r="P282" i="10"/>
  <c r="R281" i="10"/>
  <c r="P281" i="10"/>
  <c r="Q281" i="10" s="1"/>
  <c r="Q280" i="10"/>
  <c r="R280" i="10" s="1"/>
  <c r="P280" i="10"/>
  <c r="R279" i="10"/>
  <c r="P279" i="10"/>
  <c r="Q279" i="10" s="1"/>
  <c r="Q278" i="10"/>
  <c r="R278" i="10" s="1"/>
  <c r="P278" i="10"/>
  <c r="R277" i="10"/>
  <c r="P277" i="10"/>
  <c r="Q277" i="10" s="1"/>
  <c r="Q276" i="10"/>
  <c r="R276" i="10" s="1"/>
  <c r="P276" i="10"/>
  <c r="R275" i="10"/>
  <c r="P275" i="10"/>
  <c r="Q275" i="10" s="1"/>
  <c r="Q274" i="10"/>
  <c r="R274" i="10" s="1"/>
  <c r="P274" i="10"/>
  <c r="R273" i="10"/>
  <c r="P273" i="10"/>
  <c r="Q273" i="10" s="1"/>
  <c r="Q272" i="10"/>
  <c r="R272" i="10" s="1"/>
  <c r="P272" i="10"/>
  <c r="R271" i="10"/>
  <c r="P271" i="10"/>
  <c r="Q271" i="10" s="1"/>
  <c r="Q270" i="10"/>
  <c r="R270" i="10" s="1"/>
  <c r="P270" i="10"/>
  <c r="R269" i="10"/>
  <c r="P269" i="10"/>
  <c r="Q269" i="10" s="1"/>
  <c r="Q268" i="10"/>
  <c r="R268" i="10" s="1"/>
  <c r="P268" i="10"/>
  <c r="R267" i="10"/>
  <c r="P267" i="10"/>
  <c r="Q267" i="10" s="1"/>
  <c r="Q266" i="10"/>
  <c r="R266" i="10" s="1"/>
  <c r="P266" i="10"/>
  <c r="R265" i="10"/>
  <c r="P265" i="10"/>
  <c r="Q265" i="10" s="1"/>
  <c r="Q264" i="10"/>
  <c r="R264" i="10" s="1"/>
  <c r="P264" i="10"/>
  <c r="R263" i="10"/>
  <c r="P263" i="10"/>
  <c r="Q263" i="10" s="1"/>
  <c r="Q262" i="10"/>
  <c r="R262" i="10" s="1"/>
  <c r="P262" i="10"/>
  <c r="R261" i="10"/>
  <c r="P261" i="10"/>
  <c r="Q261" i="10" s="1"/>
  <c r="Q260" i="10"/>
  <c r="R260" i="10" s="1"/>
  <c r="P260" i="10"/>
  <c r="R259" i="10"/>
  <c r="P259" i="10"/>
  <c r="Q259" i="10" s="1"/>
  <c r="Q258" i="10"/>
  <c r="R258" i="10" s="1"/>
  <c r="P258" i="10"/>
  <c r="R257" i="10"/>
  <c r="P257" i="10"/>
  <c r="Q257" i="10" s="1"/>
  <c r="Q256" i="10"/>
  <c r="R256" i="10" s="1"/>
  <c r="P256" i="10"/>
  <c r="R255" i="10"/>
  <c r="P255" i="10"/>
  <c r="Q255" i="10" s="1"/>
  <c r="Q254" i="10"/>
  <c r="R254" i="10" s="1"/>
  <c r="P254" i="10"/>
  <c r="R253" i="10"/>
  <c r="P253" i="10"/>
  <c r="Q253" i="10" s="1"/>
  <c r="Q252" i="10"/>
  <c r="R252" i="10" s="1"/>
  <c r="P252" i="10"/>
  <c r="R251" i="10"/>
  <c r="P251" i="10"/>
  <c r="Q251" i="10" s="1"/>
  <c r="Q250" i="10"/>
  <c r="R250" i="10" s="1"/>
  <c r="P250" i="10"/>
  <c r="R249" i="10"/>
  <c r="P249" i="10"/>
  <c r="Q249" i="10" s="1"/>
  <c r="Q248" i="10"/>
  <c r="R248" i="10" s="1"/>
  <c r="P248" i="10"/>
  <c r="R247" i="10"/>
  <c r="P247" i="10"/>
  <c r="Q247" i="10" s="1"/>
  <c r="Q246" i="10"/>
  <c r="R246" i="10" s="1"/>
  <c r="P246" i="10"/>
  <c r="R245" i="10"/>
  <c r="P245" i="10"/>
  <c r="Q245" i="10" s="1"/>
  <c r="Q244" i="10"/>
  <c r="R244" i="10" s="1"/>
  <c r="P244" i="10"/>
  <c r="R243" i="10"/>
  <c r="P243" i="10"/>
  <c r="Q243" i="10" s="1"/>
  <c r="Q242" i="10"/>
  <c r="R242" i="10" s="1"/>
  <c r="P242" i="10"/>
  <c r="R241" i="10"/>
  <c r="P241" i="10"/>
  <c r="Q241" i="10" s="1"/>
  <c r="Q240" i="10"/>
  <c r="R240" i="10" s="1"/>
  <c r="P240" i="10"/>
  <c r="R239" i="10"/>
  <c r="P239" i="10"/>
  <c r="Q239" i="10" s="1"/>
  <c r="Q238" i="10"/>
  <c r="R238" i="10" s="1"/>
  <c r="P238" i="10"/>
  <c r="R237" i="10"/>
  <c r="P237" i="10"/>
  <c r="Q237" i="10" s="1"/>
  <c r="Q236" i="10"/>
  <c r="R236" i="10" s="1"/>
  <c r="P236" i="10"/>
  <c r="R235" i="10"/>
  <c r="P235" i="10"/>
  <c r="Q235" i="10" s="1"/>
  <c r="Q234" i="10"/>
  <c r="R234" i="10" s="1"/>
  <c r="P234" i="10"/>
  <c r="R233" i="10"/>
  <c r="P233" i="10"/>
  <c r="Q233" i="10" s="1"/>
  <c r="Q232" i="10"/>
  <c r="R232" i="10" s="1"/>
  <c r="P232" i="10"/>
  <c r="R231" i="10"/>
  <c r="P231" i="10"/>
  <c r="Q231" i="10" s="1"/>
  <c r="Q230" i="10"/>
  <c r="R230" i="10" s="1"/>
  <c r="P230" i="10"/>
  <c r="R229" i="10"/>
  <c r="P229" i="10"/>
  <c r="Q229" i="10" s="1"/>
  <c r="Q228" i="10"/>
  <c r="R228" i="10" s="1"/>
  <c r="P228" i="10"/>
  <c r="R227" i="10"/>
  <c r="P227" i="10"/>
  <c r="Q227" i="10" s="1"/>
  <c r="Q226" i="10"/>
  <c r="R226" i="10" s="1"/>
  <c r="P226" i="10"/>
  <c r="R225" i="10"/>
  <c r="P225" i="10"/>
  <c r="Q225" i="10" s="1"/>
  <c r="Q224" i="10"/>
  <c r="R224" i="10" s="1"/>
  <c r="P224" i="10"/>
  <c r="R223" i="10"/>
  <c r="P223" i="10"/>
  <c r="Q223" i="10" s="1"/>
  <c r="Q222" i="10"/>
  <c r="R222" i="10" s="1"/>
  <c r="P222" i="10"/>
  <c r="R221" i="10"/>
  <c r="P221" i="10"/>
  <c r="Q221" i="10" s="1"/>
  <c r="Q220" i="10"/>
  <c r="R220" i="10" s="1"/>
  <c r="P220" i="10"/>
  <c r="R219" i="10"/>
  <c r="P219" i="10"/>
  <c r="Q219" i="10" s="1"/>
  <c r="Q218" i="10"/>
  <c r="R218" i="10" s="1"/>
  <c r="P218" i="10"/>
  <c r="R217" i="10"/>
  <c r="P217" i="10"/>
  <c r="Q217" i="10" s="1"/>
  <c r="Q216" i="10"/>
  <c r="R216" i="10" s="1"/>
  <c r="P216" i="10"/>
  <c r="R215" i="10"/>
  <c r="P215" i="10"/>
  <c r="Q215" i="10" s="1"/>
  <c r="Q214" i="10"/>
  <c r="R214" i="10" s="1"/>
  <c r="P214" i="10"/>
  <c r="R213" i="10"/>
  <c r="P213" i="10"/>
  <c r="Q213" i="10" s="1"/>
  <c r="Q212" i="10"/>
  <c r="R212" i="10" s="1"/>
  <c r="P212" i="10"/>
  <c r="R211" i="10"/>
  <c r="P211" i="10"/>
  <c r="Q211" i="10" s="1"/>
  <c r="Q210" i="10"/>
  <c r="R210" i="10" s="1"/>
  <c r="P210" i="10"/>
  <c r="R209" i="10"/>
  <c r="P209" i="10"/>
  <c r="Q209" i="10" s="1"/>
  <c r="Q208" i="10"/>
  <c r="R208" i="10" s="1"/>
  <c r="P208" i="10"/>
  <c r="R207" i="10"/>
  <c r="P207" i="10"/>
  <c r="Q207" i="10" s="1"/>
  <c r="Q206" i="10"/>
  <c r="R206" i="10" s="1"/>
  <c r="P206" i="10"/>
  <c r="R205" i="10"/>
  <c r="P205" i="10"/>
  <c r="Q205" i="10" s="1"/>
  <c r="Q204" i="10"/>
  <c r="R204" i="10" s="1"/>
  <c r="P204" i="10"/>
  <c r="R203" i="10"/>
  <c r="P203" i="10"/>
  <c r="Q203" i="10" s="1"/>
  <c r="Q202" i="10"/>
  <c r="R202" i="10" s="1"/>
  <c r="P202" i="10"/>
  <c r="R201" i="10"/>
  <c r="P201" i="10"/>
  <c r="Q201" i="10" s="1"/>
  <c r="Q200" i="10"/>
  <c r="R200" i="10" s="1"/>
  <c r="P200" i="10"/>
  <c r="R199" i="10"/>
  <c r="P199" i="10"/>
  <c r="Q199" i="10" s="1"/>
  <c r="Q198" i="10"/>
  <c r="R198" i="10" s="1"/>
  <c r="P198" i="10"/>
  <c r="R197" i="10"/>
  <c r="Q197" i="10"/>
  <c r="P197" i="10"/>
  <c r="P196" i="10"/>
  <c r="Q196" i="10" s="1"/>
  <c r="R196" i="10" s="1"/>
  <c r="P195" i="10"/>
  <c r="Q195" i="10" s="1"/>
  <c r="R195" i="10" s="1"/>
  <c r="R194" i="10"/>
  <c r="Q194" i="10"/>
  <c r="P194" i="10"/>
  <c r="R193" i="10"/>
  <c r="Q193" i="10"/>
  <c r="P193" i="10"/>
  <c r="P192" i="10"/>
  <c r="Q192" i="10" s="1"/>
  <c r="R192" i="10" s="1"/>
  <c r="P191" i="10"/>
  <c r="Q191" i="10" s="1"/>
  <c r="R191" i="10" s="1"/>
  <c r="R190" i="10"/>
  <c r="Q190" i="10"/>
  <c r="P190" i="10"/>
  <c r="R189" i="10"/>
  <c r="Q189" i="10"/>
  <c r="P189" i="10"/>
  <c r="Q188" i="10"/>
  <c r="R188" i="10" s="1"/>
  <c r="P188" i="10"/>
  <c r="P187" i="10"/>
  <c r="Q187" i="10" s="1"/>
  <c r="R187" i="10" s="1"/>
  <c r="R186" i="10"/>
  <c r="Q186" i="10"/>
  <c r="P186" i="10"/>
  <c r="Q185" i="10"/>
  <c r="R185" i="10" s="1"/>
  <c r="P185" i="10"/>
  <c r="Q184" i="10"/>
  <c r="R184" i="10" s="1"/>
  <c r="P184" i="10"/>
  <c r="P183" i="10"/>
  <c r="Q183" i="10" s="1"/>
  <c r="R183" i="10" s="1"/>
  <c r="R182" i="10"/>
  <c r="Q182" i="10"/>
  <c r="P182" i="10"/>
  <c r="Q181" i="10"/>
  <c r="R181" i="10" s="1"/>
  <c r="P181" i="10"/>
  <c r="P180" i="10"/>
  <c r="Q180" i="10" s="1"/>
  <c r="R180" i="10" s="1"/>
  <c r="P179" i="10"/>
  <c r="Q179" i="10" s="1"/>
  <c r="R179" i="10" s="1"/>
  <c r="R178" i="10"/>
  <c r="Q178" i="10"/>
  <c r="P178" i="10"/>
  <c r="R177" i="10"/>
  <c r="Q177" i="10"/>
  <c r="P177" i="10"/>
  <c r="P176" i="10"/>
  <c r="Q176" i="10" s="1"/>
  <c r="R176" i="10" s="1"/>
  <c r="R175" i="10"/>
  <c r="P175" i="10"/>
  <c r="Q175" i="10" s="1"/>
  <c r="Q174" i="10"/>
  <c r="R174" i="10" s="1"/>
  <c r="P174" i="10"/>
  <c r="P173" i="10"/>
  <c r="Q173" i="10" s="1"/>
  <c r="R173" i="10" s="1"/>
  <c r="Q172" i="10"/>
  <c r="R172" i="10" s="1"/>
  <c r="P172" i="10"/>
  <c r="P171" i="10"/>
  <c r="Q171" i="10" s="1"/>
  <c r="R171" i="10" s="1"/>
  <c r="R170" i="10"/>
  <c r="Q170" i="10"/>
  <c r="P170" i="10"/>
  <c r="R169" i="10"/>
  <c r="Q169" i="10"/>
  <c r="P169" i="10"/>
  <c r="P168" i="10"/>
  <c r="Q168" i="10" s="1"/>
  <c r="R168" i="10" s="1"/>
  <c r="R167" i="10"/>
  <c r="P167" i="10"/>
  <c r="Q167" i="10" s="1"/>
  <c r="Q166" i="10"/>
  <c r="R166" i="10" s="1"/>
  <c r="P166" i="10"/>
  <c r="P165" i="10"/>
  <c r="Q165" i="10" s="1"/>
  <c r="R165" i="10" s="1"/>
  <c r="Q164" i="10"/>
  <c r="R164" i="10" s="1"/>
  <c r="P164" i="10"/>
  <c r="P163" i="10"/>
  <c r="Q163" i="10" s="1"/>
  <c r="R163" i="10" s="1"/>
  <c r="R162" i="10"/>
  <c r="Q162" i="10"/>
  <c r="P162" i="10"/>
  <c r="R161" i="10"/>
  <c r="Q161" i="10"/>
  <c r="P161" i="10"/>
  <c r="P160" i="10"/>
  <c r="Q160" i="10" s="1"/>
  <c r="R160" i="10" s="1"/>
  <c r="R159" i="10"/>
  <c r="P159" i="10"/>
  <c r="Q159" i="10" s="1"/>
  <c r="Q158" i="10"/>
  <c r="R158" i="10" s="1"/>
  <c r="P158" i="10"/>
  <c r="P157" i="10"/>
  <c r="Q157" i="10" s="1"/>
  <c r="R157" i="10" s="1"/>
  <c r="Q156" i="10"/>
  <c r="R156" i="10" s="1"/>
  <c r="P156" i="10"/>
  <c r="P155" i="10"/>
  <c r="Q155" i="10" s="1"/>
  <c r="R155" i="10" s="1"/>
  <c r="R154" i="10"/>
  <c r="Q154" i="10"/>
  <c r="P154" i="10"/>
  <c r="R153" i="10"/>
  <c r="Q153" i="10"/>
  <c r="P153" i="10"/>
  <c r="P152" i="10"/>
  <c r="Q152" i="10" s="1"/>
  <c r="R152" i="10" s="1"/>
  <c r="R151" i="10"/>
  <c r="P151" i="10"/>
  <c r="Q151" i="10" s="1"/>
  <c r="Q150" i="10"/>
  <c r="R150" i="10" s="1"/>
  <c r="P150" i="10"/>
  <c r="P149" i="10"/>
  <c r="Q149" i="10" s="1"/>
  <c r="R149" i="10" s="1"/>
  <c r="Q148" i="10"/>
  <c r="R148" i="10" s="1"/>
  <c r="P148" i="10"/>
  <c r="P147" i="10"/>
  <c r="Q147" i="10" s="1"/>
  <c r="R147" i="10" s="1"/>
  <c r="R146" i="10"/>
  <c r="Q146" i="10"/>
  <c r="P146" i="10"/>
  <c r="R145" i="10"/>
  <c r="Q145" i="10"/>
  <c r="P145" i="10"/>
  <c r="P144" i="10"/>
  <c r="Q144" i="10" s="1"/>
  <c r="R144" i="10" s="1"/>
  <c r="R143" i="10"/>
  <c r="P143" i="10"/>
  <c r="Q143" i="10" s="1"/>
  <c r="Q142" i="10"/>
  <c r="R142" i="10" s="1"/>
  <c r="P142" i="10"/>
  <c r="P141" i="10"/>
  <c r="Q141" i="10" s="1"/>
  <c r="R141" i="10" s="1"/>
  <c r="Q140" i="10"/>
  <c r="R140" i="10" s="1"/>
  <c r="P140" i="10"/>
  <c r="P139" i="10"/>
  <c r="Q139" i="10" s="1"/>
  <c r="R139" i="10" s="1"/>
  <c r="R138" i="10"/>
  <c r="Q138" i="10"/>
  <c r="P138" i="10"/>
  <c r="R137" i="10"/>
  <c r="Q137" i="10"/>
  <c r="P137" i="10"/>
  <c r="P136" i="10"/>
  <c r="Q136" i="10" s="1"/>
  <c r="R136" i="10" s="1"/>
  <c r="R135" i="10"/>
  <c r="P135" i="10"/>
  <c r="Q135" i="10" s="1"/>
  <c r="Q134" i="10"/>
  <c r="R134" i="10" s="1"/>
  <c r="P134" i="10"/>
  <c r="P133" i="10"/>
  <c r="Q133" i="10" s="1"/>
  <c r="R133" i="10" s="1"/>
  <c r="Q132" i="10"/>
  <c r="R132" i="10" s="1"/>
  <c r="P132" i="10"/>
  <c r="P131" i="10"/>
  <c r="Q131" i="10" s="1"/>
  <c r="R131" i="10" s="1"/>
  <c r="R130" i="10"/>
  <c r="Q130" i="10"/>
  <c r="P130" i="10"/>
  <c r="R129" i="10"/>
  <c r="Q129" i="10"/>
  <c r="P129" i="10"/>
  <c r="P128" i="10"/>
  <c r="Q128" i="10" s="1"/>
  <c r="R128" i="10" s="1"/>
  <c r="R127" i="10"/>
  <c r="P127" i="10"/>
  <c r="Q127" i="10" s="1"/>
  <c r="Q126" i="10"/>
  <c r="R126" i="10" s="1"/>
  <c r="P126" i="10"/>
  <c r="P125" i="10"/>
  <c r="Q125" i="10" s="1"/>
  <c r="R125" i="10" s="1"/>
  <c r="Q124" i="10"/>
  <c r="R124" i="10" s="1"/>
  <c r="P124" i="10"/>
  <c r="P123" i="10"/>
  <c r="Q123" i="10" s="1"/>
  <c r="R123" i="10" s="1"/>
  <c r="R122" i="10"/>
  <c r="Q122" i="10"/>
  <c r="P122" i="10"/>
  <c r="R121" i="10"/>
  <c r="Q121" i="10"/>
  <c r="P121" i="10"/>
  <c r="P120" i="10"/>
  <c r="Q120" i="10" s="1"/>
  <c r="R120" i="10" s="1"/>
  <c r="R119" i="10"/>
  <c r="P119" i="10"/>
  <c r="Q119" i="10" s="1"/>
  <c r="Q118" i="10"/>
  <c r="R118" i="10" s="1"/>
  <c r="P118" i="10"/>
  <c r="P117" i="10"/>
  <c r="Q117" i="10" s="1"/>
  <c r="R117" i="10" s="1"/>
  <c r="Q116" i="10"/>
  <c r="R116" i="10" s="1"/>
  <c r="P116" i="10"/>
  <c r="P115" i="10"/>
  <c r="Q115" i="10" s="1"/>
  <c r="R115" i="10" s="1"/>
  <c r="R114" i="10"/>
  <c r="Q114" i="10"/>
  <c r="P114" i="10"/>
  <c r="R113" i="10"/>
  <c r="Q113" i="10"/>
  <c r="P113" i="10"/>
  <c r="P112" i="10"/>
  <c r="Q112" i="10" s="1"/>
  <c r="R112" i="10" s="1"/>
  <c r="R111" i="10"/>
  <c r="P111" i="10"/>
  <c r="Q111" i="10" s="1"/>
  <c r="Q110" i="10"/>
  <c r="R110" i="10" s="1"/>
  <c r="P110" i="10"/>
  <c r="P109" i="10"/>
  <c r="Q109" i="10" s="1"/>
  <c r="R109" i="10" s="1"/>
  <c r="Q108" i="10"/>
  <c r="R108" i="10" s="1"/>
  <c r="P108" i="10"/>
  <c r="P107" i="10"/>
  <c r="Q107" i="10" s="1"/>
  <c r="R107" i="10" s="1"/>
  <c r="R106" i="10"/>
  <c r="Q106" i="10"/>
  <c r="P106" i="10"/>
  <c r="R105" i="10"/>
  <c r="Q105" i="10"/>
  <c r="P105" i="10"/>
  <c r="P104" i="10"/>
  <c r="Q104" i="10" s="1"/>
  <c r="R104" i="10" s="1"/>
  <c r="R103" i="10"/>
  <c r="P103" i="10"/>
  <c r="Q103" i="10" s="1"/>
  <c r="Q102" i="10"/>
  <c r="R102" i="10" s="1"/>
  <c r="P102" i="10"/>
  <c r="P101" i="10"/>
  <c r="Q101" i="10" s="1"/>
  <c r="R101" i="10" s="1"/>
  <c r="Q100" i="10"/>
  <c r="R100" i="10" s="1"/>
  <c r="P100" i="10"/>
  <c r="P99" i="10"/>
  <c r="Q99" i="10" s="1"/>
  <c r="R99" i="10" s="1"/>
  <c r="R98" i="10"/>
  <c r="Q98" i="10"/>
  <c r="P98" i="10"/>
  <c r="R97" i="10"/>
  <c r="Q97" i="10"/>
  <c r="P97" i="10"/>
  <c r="P96" i="10"/>
  <c r="Q96" i="10" s="1"/>
  <c r="R96" i="10" s="1"/>
  <c r="R95" i="10"/>
  <c r="P95" i="10"/>
  <c r="Q95" i="10" s="1"/>
  <c r="Q94" i="10"/>
  <c r="R94" i="10" s="1"/>
  <c r="P94" i="10"/>
  <c r="P93" i="10"/>
  <c r="Q93" i="10" s="1"/>
  <c r="R93" i="10" s="1"/>
  <c r="Q92" i="10"/>
  <c r="R92" i="10" s="1"/>
  <c r="P92" i="10"/>
  <c r="P91" i="10"/>
  <c r="Q91" i="10" s="1"/>
  <c r="R91" i="10" s="1"/>
  <c r="R90" i="10"/>
  <c r="Q90" i="10"/>
  <c r="P90" i="10"/>
  <c r="R89" i="10"/>
  <c r="Q89" i="10"/>
  <c r="P89" i="10"/>
  <c r="P88" i="10"/>
  <c r="Q88" i="10" s="1"/>
  <c r="R88" i="10" s="1"/>
  <c r="R87" i="10"/>
  <c r="P87" i="10"/>
  <c r="Q87" i="10" s="1"/>
  <c r="Q86" i="10"/>
  <c r="R86" i="10" s="1"/>
  <c r="P86" i="10"/>
  <c r="P85" i="10"/>
  <c r="Q85" i="10" s="1"/>
  <c r="R85" i="10" s="1"/>
  <c r="Q84" i="10"/>
  <c r="R84" i="10" s="1"/>
  <c r="P84" i="10"/>
  <c r="P83" i="10"/>
  <c r="Q83" i="10" s="1"/>
  <c r="R83" i="10" s="1"/>
  <c r="R82" i="10"/>
  <c r="Q82" i="10"/>
  <c r="P82" i="10"/>
  <c r="R81" i="10"/>
  <c r="Q81" i="10"/>
  <c r="P81" i="10"/>
  <c r="P80" i="10"/>
  <c r="Q80" i="10" s="1"/>
  <c r="R80" i="10" s="1"/>
  <c r="R79" i="10"/>
  <c r="P79" i="10"/>
  <c r="Q79" i="10" s="1"/>
  <c r="Q78" i="10"/>
  <c r="R78" i="10" s="1"/>
  <c r="P78" i="10"/>
  <c r="P77" i="10"/>
  <c r="Q77" i="10" s="1"/>
  <c r="R77" i="10" s="1"/>
  <c r="Q76" i="10"/>
  <c r="R76" i="10" s="1"/>
  <c r="P76" i="10"/>
  <c r="P75" i="10"/>
  <c r="Q75" i="10" s="1"/>
  <c r="R75" i="10" s="1"/>
  <c r="R74" i="10"/>
  <c r="Q74" i="10"/>
  <c r="P74" i="10"/>
  <c r="R73" i="10"/>
  <c r="Q73" i="10"/>
  <c r="P73" i="10"/>
  <c r="P72" i="10"/>
  <c r="Q72" i="10" s="1"/>
  <c r="R72" i="10" s="1"/>
  <c r="R71" i="10"/>
  <c r="P71" i="10"/>
  <c r="Q71" i="10" s="1"/>
  <c r="Q70" i="10"/>
  <c r="R70" i="10" s="1"/>
  <c r="P70" i="10"/>
  <c r="P69" i="10"/>
  <c r="Q69" i="10" s="1"/>
  <c r="R69" i="10" s="1"/>
  <c r="Q68" i="10"/>
  <c r="R68" i="10" s="1"/>
  <c r="P68" i="10"/>
  <c r="P67" i="10"/>
  <c r="Q67" i="10" s="1"/>
  <c r="R67" i="10" s="1"/>
  <c r="R66" i="10"/>
  <c r="Q66" i="10"/>
  <c r="P66" i="10"/>
  <c r="R65" i="10"/>
  <c r="Q65" i="10"/>
  <c r="P65" i="10"/>
  <c r="P64" i="10"/>
  <c r="Q64" i="10" s="1"/>
  <c r="R64" i="10" s="1"/>
  <c r="R63" i="10"/>
  <c r="P63" i="10"/>
  <c r="Q63" i="10" s="1"/>
  <c r="Q62" i="10"/>
  <c r="R62" i="10" s="1"/>
  <c r="P62" i="10"/>
  <c r="P61" i="10"/>
  <c r="Q61" i="10" s="1"/>
  <c r="R61" i="10" s="1"/>
  <c r="Q60" i="10"/>
  <c r="R60" i="10" s="1"/>
  <c r="P60" i="10"/>
  <c r="P59" i="10"/>
  <c r="Q59" i="10" s="1"/>
  <c r="R59" i="10" s="1"/>
  <c r="R58" i="10"/>
  <c r="Q58" i="10"/>
  <c r="P58" i="10"/>
  <c r="R57" i="10"/>
  <c r="Q57" i="10"/>
  <c r="P57" i="10"/>
  <c r="P56" i="10"/>
  <c r="Q56" i="10" s="1"/>
  <c r="R56" i="10" s="1"/>
  <c r="R55" i="10"/>
  <c r="P55" i="10"/>
  <c r="Q55" i="10" s="1"/>
  <c r="Q54" i="10"/>
  <c r="R54" i="10" s="1"/>
  <c r="P54" i="10"/>
  <c r="P53" i="10"/>
  <c r="Q53" i="10" s="1"/>
  <c r="R53" i="10" s="1"/>
  <c r="Q52" i="10"/>
  <c r="R52" i="10" s="1"/>
  <c r="P52" i="10"/>
  <c r="P51" i="10"/>
  <c r="Q51" i="10" s="1"/>
  <c r="R51" i="10" s="1"/>
  <c r="R50" i="10"/>
  <c r="Q50" i="10"/>
  <c r="P50" i="10"/>
  <c r="R49" i="10"/>
  <c r="Q49" i="10"/>
  <c r="P49" i="10"/>
  <c r="P48" i="10"/>
  <c r="Q48" i="10" s="1"/>
  <c r="R48" i="10" s="1"/>
  <c r="R47" i="10"/>
  <c r="P47" i="10"/>
  <c r="Q47" i="10" s="1"/>
  <c r="Q46" i="10"/>
  <c r="R46" i="10" s="1"/>
  <c r="P46" i="10"/>
  <c r="P45" i="10"/>
  <c r="Q45" i="10" s="1"/>
  <c r="R45" i="10" s="1"/>
  <c r="Q44" i="10"/>
  <c r="R44" i="10" s="1"/>
  <c r="P44" i="10"/>
  <c r="P43" i="10"/>
  <c r="Q43" i="10" s="1"/>
  <c r="R43" i="10" s="1"/>
  <c r="R42" i="10"/>
  <c r="Q42" i="10"/>
  <c r="P42" i="10"/>
  <c r="R41" i="10"/>
  <c r="Q41" i="10"/>
  <c r="P41" i="10"/>
  <c r="P40" i="10"/>
  <c r="Q40" i="10" s="1"/>
  <c r="R40" i="10" s="1"/>
  <c r="R39" i="10"/>
  <c r="P39" i="10"/>
  <c r="Q39" i="10" s="1"/>
  <c r="Q38" i="10"/>
  <c r="R38" i="10" s="1"/>
  <c r="P38" i="10"/>
  <c r="P37" i="10"/>
  <c r="Q37" i="10" s="1"/>
  <c r="R37" i="10" s="1"/>
  <c r="Q36" i="10"/>
  <c r="R36" i="10" s="1"/>
  <c r="P36" i="10"/>
  <c r="Q35" i="10"/>
  <c r="R35" i="10" s="1"/>
  <c r="P35" i="10"/>
  <c r="P34" i="10"/>
  <c r="Q34" i="10" s="1"/>
  <c r="R34" i="10" s="1"/>
  <c r="P33" i="10"/>
  <c r="Q33" i="10" s="1"/>
  <c r="R33" i="10" s="1"/>
  <c r="R32" i="10"/>
  <c r="Q32" i="10"/>
  <c r="P32" i="10"/>
  <c r="Q31" i="10"/>
  <c r="R31" i="10" s="1"/>
  <c r="P31" i="10"/>
  <c r="P30" i="10"/>
  <c r="Q30" i="10" s="1"/>
  <c r="R30" i="10" s="1"/>
  <c r="P29" i="10"/>
  <c r="Q29" i="10" s="1"/>
  <c r="R29" i="10" s="1"/>
  <c r="R28" i="10"/>
  <c r="Q28" i="10"/>
  <c r="P28" i="10"/>
  <c r="Q27" i="10"/>
  <c r="R27" i="10" s="1"/>
  <c r="P27" i="10"/>
  <c r="P26" i="10"/>
  <c r="Q26" i="10" s="1"/>
  <c r="R26" i="10" s="1"/>
  <c r="P25" i="10"/>
  <c r="Q25" i="10" s="1"/>
  <c r="R25" i="10" s="1"/>
  <c r="R24" i="10"/>
  <c r="Q24" i="10"/>
  <c r="P24" i="10"/>
  <c r="Q23" i="10"/>
  <c r="R23" i="10" s="1"/>
  <c r="P23" i="10"/>
  <c r="P22" i="10"/>
  <c r="Q22" i="10" s="1"/>
  <c r="R22" i="10" s="1"/>
  <c r="P21" i="10"/>
  <c r="Q21" i="10" s="1"/>
  <c r="R21" i="10" s="1"/>
  <c r="R20" i="10"/>
  <c r="Q20" i="10"/>
  <c r="P20" i="10"/>
  <c r="Q19" i="10"/>
  <c r="R19" i="10" s="1"/>
  <c r="P19" i="10"/>
  <c r="P18" i="10"/>
  <c r="Q18" i="10" s="1"/>
  <c r="R18" i="10" s="1"/>
  <c r="P17" i="10"/>
  <c r="Q17" i="10" s="1"/>
  <c r="R17" i="10" s="1"/>
  <c r="R16" i="10"/>
  <c r="Q16" i="10"/>
  <c r="P16" i="10"/>
  <c r="Q15" i="10"/>
  <c r="R15" i="10" s="1"/>
  <c r="P15" i="10"/>
  <c r="P14" i="10"/>
  <c r="Q14" i="10" s="1"/>
  <c r="R14" i="10" s="1"/>
  <c r="P13" i="10"/>
  <c r="Q13" i="10" s="1"/>
  <c r="R13" i="10" s="1"/>
  <c r="R12" i="10"/>
  <c r="Q12" i="10"/>
  <c r="P12" i="10"/>
  <c r="Q11" i="10"/>
  <c r="R11" i="10" s="1"/>
  <c r="P11" i="10"/>
  <c r="P10" i="10"/>
  <c r="Q10" i="10" s="1"/>
  <c r="R10" i="10" s="1"/>
  <c r="P9" i="10"/>
  <c r="Q9" i="10" s="1"/>
  <c r="R9" i="10" s="1"/>
  <c r="R8" i="10"/>
  <c r="Q8" i="10"/>
  <c r="P8" i="10"/>
  <c r="P9" i="9" l="1"/>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I73" i="6" s="1"/>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I270" i="6" s="1"/>
  <c r="L270" i="6" s="1"/>
  <c r="H271" i="6"/>
  <c r="H272" i="6"/>
  <c r="H273" i="6"/>
  <c r="H274" i="6"/>
  <c r="I274" i="6" s="1"/>
  <c r="L274" i="6" s="1"/>
  <c r="H275" i="6"/>
  <c r="H276" i="6"/>
  <c r="H277" i="6"/>
  <c r="H278" i="6"/>
  <c r="I278" i="6" s="1"/>
  <c r="L278" i="6" s="1"/>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8" i="6"/>
  <c r="I8" i="6" s="1"/>
  <c r="E9" i="6"/>
  <c r="F9" i="6" s="1"/>
  <c r="E10" i="6"/>
  <c r="F10" i="6" s="1"/>
  <c r="G10" i="6"/>
  <c r="I10" i="6" s="1"/>
  <c r="L10" i="6" s="1"/>
  <c r="E11" i="6"/>
  <c r="F11" i="6"/>
  <c r="G11" i="6"/>
  <c r="I11" i="6" s="1"/>
  <c r="E12" i="6"/>
  <c r="E13" i="6"/>
  <c r="F13" i="6" s="1"/>
  <c r="E14" i="6"/>
  <c r="F14" i="6" s="1"/>
  <c r="G14" i="6"/>
  <c r="E15" i="6"/>
  <c r="F15" i="6"/>
  <c r="G15" i="6"/>
  <c r="I15" i="6" s="1"/>
  <c r="E16" i="6"/>
  <c r="E17" i="6"/>
  <c r="E18" i="6"/>
  <c r="F18" i="6" s="1"/>
  <c r="G18" i="6"/>
  <c r="I18" i="6" s="1"/>
  <c r="L18" i="6" s="1"/>
  <c r="E19" i="6"/>
  <c r="F19" i="6"/>
  <c r="G19" i="6"/>
  <c r="I19" i="6" s="1"/>
  <c r="E20" i="6"/>
  <c r="E21" i="6"/>
  <c r="E22" i="6"/>
  <c r="F22" i="6" s="1"/>
  <c r="G22" i="6"/>
  <c r="E23" i="6"/>
  <c r="F23" i="6"/>
  <c r="G23" i="6"/>
  <c r="I23" i="6" s="1"/>
  <c r="L23" i="6" s="1"/>
  <c r="E24" i="6"/>
  <c r="F24" i="6"/>
  <c r="E25" i="6"/>
  <c r="E26" i="6"/>
  <c r="F26" i="6" s="1"/>
  <c r="G26" i="6"/>
  <c r="E27" i="6"/>
  <c r="F27" i="6"/>
  <c r="G27" i="6"/>
  <c r="I27" i="6" s="1"/>
  <c r="E28" i="6"/>
  <c r="E29" i="6"/>
  <c r="E30" i="6"/>
  <c r="F30" i="6" s="1"/>
  <c r="G30" i="6"/>
  <c r="E31" i="6"/>
  <c r="F31" i="6"/>
  <c r="G31" i="6"/>
  <c r="I31" i="6" s="1"/>
  <c r="L31" i="6" s="1"/>
  <c r="E32" i="6"/>
  <c r="F32" i="6"/>
  <c r="E33" i="6"/>
  <c r="E34" i="6"/>
  <c r="F34" i="6" s="1"/>
  <c r="G34" i="6"/>
  <c r="I34" i="6" s="1"/>
  <c r="L34" i="6" s="1"/>
  <c r="E35" i="6"/>
  <c r="F35" i="6"/>
  <c r="G35" i="6"/>
  <c r="I35" i="6" s="1"/>
  <c r="E36" i="6"/>
  <c r="E37" i="6"/>
  <c r="E38" i="6"/>
  <c r="F38" i="6" s="1"/>
  <c r="G38" i="6"/>
  <c r="I38" i="6"/>
  <c r="L38" i="6" s="1"/>
  <c r="E39" i="6"/>
  <c r="F39" i="6"/>
  <c r="G39" i="6"/>
  <c r="E40" i="6"/>
  <c r="G40" i="6" s="1"/>
  <c r="E41" i="6"/>
  <c r="G41" i="6" s="1"/>
  <c r="F41" i="6"/>
  <c r="E42" i="6"/>
  <c r="E43" i="6"/>
  <c r="F43" i="6"/>
  <c r="G43" i="6"/>
  <c r="E44" i="6"/>
  <c r="G44" i="6"/>
  <c r="E45" i="6"/>
  <c r="G45" i="6" s="1"/>
  <c r="F45" i="6"/>
  <c r="E46" i="6"/>
  <c r="E47" i="6"/>
  <c r="F47" i="6"/>
  <c r="G47" i="6"/>
  <c r="E48" i="6"/>
  <c r="E49" i="6"/>
  <c r="G49" i="6" s="1"/>
  <c r="F49" i="6"/>
  <c r="E50" i="6"/>
  <c r="E51" i="6"/>
  <c r="F51" i="6"/>
  <c r="G51" i="6"/>
  <c r="E52" i="6"/>
  <c r="F52" i="6"/>
  <c r="G52" i="6"/>
  <c r="I52" i="6" s="1"/>
  <c r="E53" i="6"/>
  <c r="E54" i="6"/>
  <c r="G54" i="6" s="1"/>
  <c r="F54" i="6"/>
  <c r="E55" i="6"/>
  <c r="G55" i="6"/>
  <c r="E56" i="6"/>
  <c r="F56" i="6"/>
  <c r="G56" i="6"/>
  <c r="E57" i="6"/>
  <c r="G57" i="6"/>
  <c r="E58" i="6"/>
  <c r="G58" i="6" s="1"/>
  <c r="F58" i="6"/>
  <c r="E59" i="6"/>
  <c r="G59" i="6"/>
  <c r="E60" i="6"/>
  <c r="F60" i="6"/>
  <c r="G60" i="6"/>
  <c r="E61" i="6"/>
  <c r="G61" i="6"/>
  <c r="E62" i="6"/>
  <c r="G62" i="6" s="1"/>
  <c r="I62" i="6" s="1"/>
  <c r="L62" i="6" s="1"/>
  <c r="F62" i="6"/>
  <c r="E63" i="6"/>
  <c r="E64" i="6"/>
  <c r="F64" i="6"/>
  <c r="G64" i="6"/>
  <c r="E65" i="6"/>
  <c r="G65" i="6"/>
  <c r="E66" i="6"/>
  <c r="G66" i="6" s="1"/>
  <c r="F66" i="6"/>
  <c r="E67" i="6"/>
  <c r="G67" i="6"/>
  <c r="E68" i="6"/>
  <c r="F68" i="6"/>
  <c r="G68" i="6"/>
  <c r="E69" i="6"/>
  <c r="E70" i="6"/>
  <c r="G70" i="6" s="1"/>
  <c r="F70" i="6"/>
  <c r="E71" i="6"/>
  <c r="F71" i="6" s="1"/>
  <c r="G71" i="6"/>
  <c r="E72" i="6"/>
  <c r="F72" i="6"/>
  <c r="G72" i="6"/>
  <c r="E73" i="6"/>
  <c r="F73" i="6"/>
  <c r="G73" i="6"/>
  <c r="E74" i="6"/>
  <c r="E75" i="6"/>
  <c r="E76" i="6"/>
  <c r="F76" i="6"/>
  <c r="G76" i="6"/>
  <c r="E77" i="6"/>
  <c r="F77" i="6"/>
  <c r="G77" i="6"/>
  <c r="E78" i="6"/>
  <c r="G78" i="6" s="1"/>
  <c r="F78" i="6"/>
  <c r="E79" i="6"/>
  <c r="E80" i="6"/>
  <c r="F80" i="6"/>
  <c r="G80" i="6"/>
  <c r="E81" i="6"/>
  <c r="F81" i="6"/>
  <c r="G81" i="6"/>
  <c r="E82" i="6"/>
  <c r="G82" i="6" s="1"/>
  <c r="F82" i="6"/>
  <c r="E83" i="6"/>
  <c r="E84" i="6"/>
  <c r="F84" i="6"/>
  <c r="G84" i="6"/>
  <c r="I84" i="6" s="1"/>
  <c r="E85" i="6"/>
  <c r="F85" i="6"/>
  <c r="G85" i="6"/>
  <c r="E86" i="6"/>
  <c r="G86" i="6" s="1"/>
  <c r="F86" i="6"/>
  <c r="E87" i="6"/>
  <c r="E88" i="6"/>
  <c r="F88" i="6"/>
  <c r="G88" i="6"/>
  <c r="E89" i="6"/>
  <c r="F89" i="6"/>
  <c r="G89" i="6"/>
  <c r="I89" i="6" s="1"/>
  <c r="E90" i="6"/>
  <c r="G90" i="6" s="1"/>
  <c r="F90" i="6"/>
  <c r="E91" i="6"/>
  <c r="E92" i="6"/>
  <c r="F92" i="6"/>
  <c r="G92" i="6"/>
  <c r="E93" i="6"/>
  <c r="F93" i="6"/>
  <c r="G93" i="6"/>
  <c r="E94" i="6"/>
  <c r="G94" i="6" s="1"/>
  <c r="F94" i="6"/>
  <c r="E95" i="6"/>
  <c r="E96" i="6"/>
  <c r="F96" i="6"/>
  <c r="G96" i="6"/>
  <c r="E97" i="6"/>
  <c r="F97" i="6"/>
  <c r="G97" i="6"/>
  <c r="E98" i="6"/>
  <c r="G98" i="6" s="1"/>
  <c r="F98" i="6"/>
  <c r="E99" i="6"/>
  <c r="E100" i="6"/>
  <c r="F100" i="6"/>
  <c r="G100" i="6"/>
  <c r="I100" i="6" s="1"/>
  <c r="E101" i="6"/>
  <c r="F101" i="6"/>
  <c r="G101" i="6"/>
  <c r="E102" i="6"/>
  <c r="F102" i="6"/>
  <c r="E103" i="6"/>
  <c r="E104" i="6"/>
  <c r="F104" i="6"/>
  <c r="G104" i="6"/>
  <c r="E105" i="6"/>
  <c r="F105" i="6"/>
  <c r="G105" i="6"/>
  <c r="I105" i="6" s="1"/>
  <c r="E106" i="6"/>
  <c r="E107" i="6"/>
  <c r="G107" i="6" s="1"/>
  <c r="E108" i="6"/>
  <c r="F108" i="6"/>
  <c r="G108" i="6"/>
  <c r="E109" i="6"/>
  <c r="F109" i="6"/>
  <c r="G109" i="6"/>
  <c r="I109" i="6"/>
  <c r="E110" i="6"/>
  <c r="E111" i="6"/>
  <c r="E112" i="6"/>
  <c r="F112" i="6"/>
  <c r="G112" i="6"/>
  <c r="E113" i="6"/>
  <c r="F113" i="6"/>
  <c r="G113" i="6"/>
  <c r="I113" i="6" s="1"/>
  <c r="E114" i="6"/>
  <c r="E115" i="6"/>
  <c r="E116" i="6"/>
  <c r="F116" i="6"/>
  <c r="G116" i="6"/>
  <c r="E117" i="6"/>
  <c r="G117" i="6"/>
  <c r="I117" i="6"/>
  <c r="E118" i="6"/>
  <c r="E119" i="6"/>
  <c r="E120" i="6"/>
  <c r="F120" i="6"/>
  <c r="G120" i="6"/>
  <c r="I120" i="6" s="1"/>
  <c r="L120" i="6" s="1"/>
  <c r="E121" i="6"/>
  <c r="G121" i="6"/>
  <c r="I121" i="6"/>
  <c r="E122" i="6"/>
  <c r="E123" i="6"/>
  <c r="E124" i="6"/>
  <c r="F124" i="6"/>
  <c r="G124" i="6"/>
  <c r="E125" i="6"/>
  <c r="G125" i="6"/>
  <c r="I125" i="6" s="1"/>
  <c r="E126" i="6"/>
  <c r="E127" i="6"/>
  <c r="G127" i="6"/>
  <c r="E128" i="6"/>
  <c r="F128" i="6"/>
  <c r="G128" i="6"/>
  <c r="E129" i="6"/>
  <c r="E130" i="6"/>
  <c r="E131" i="6"/>
  <c r="F131" i="6" s="1"/>
  <c r="G131" i="6"/>
  <c r="I131" i="6" s="1"/>
  <c r="E132" i="6"/>
  <c r="F132" i="6"/>
  <c r="G132" i="6"/>
  <c r="I132" i="6" s="1"/>
  <c r="L132" i="6" s="1"/>
  <c r="E133" i="6"/>
  <c r="G133" i="6"/>
  <c r="I133" i="6"/>
  <c r="E134" i="6"/>
  <c r="E135" i="6"/>
  <c r="G135" i="6" s="1"/>
  <c r="E136" i="6"/>
  <c r="F136" i="6"/>
  <c r="G136" i="6"/>
  <c r="I136" i="6" s="1"/>
  <c r="L136" i="6" s="1"/>
  <c r="E137" i="6"/>
  <c r="G137" i="6"/>
  <c r="I137" i="6" s="1"/>
  <c r="E138" i="6"/>
  <c r="E139" i="6"/>
  <c r="E140" i="6"/>
  <c r="F140" i="6"/>
  <c r="G140" i="6"/>
  <c r="I140" i="6" s="1"/>
  <c r="E141" i="6"/>
  <c r="F141" i="6"/>
  <c r="G141" i="6"/>
  <c r="I141" i="6" s="1"/>
  <c r="L141" i="6" s="1"/>
  <c r="E142" i="6"/>
  <c r="E143" i="6"/>
  <c r="E144" i="6"/>
  <c r="F144" i="6" s="1"/>
  <c r="G144" i="6"/>
  <c r="E145" i="6"/>
  <c r="F145" i="6"/>
  <c r="G145" i="6"/>
  <c r="I145" i="6" s="1"/>
  <c r="L145" i="6" s="1"/>
  <c r="E146" i="6"/>
  <c r="F146" i="6"/>
  <c r="E147" i="6"/>
  <c r="E148" i="6"/>
  <c r="F148" i="6" s="1"/>
  <c r="G148" i="6"/>
  <c r="I148" i="6" s="1"/>
  <c r="L148" i="6" s="1"/>
  <c r="E149" i="6"/>
  <c r="F149" i="6"/>
  <c r="G149" i="6"/>
  <c r="I149" i="6" s="1"/>
  <c r="E150" i="6"/>
  <c r="F150" i="6" s="1"/>
  <c r="E151" i="6"/>
  <c r="E152" i="6"/>
  <c r="F152" i="6" s="1"/>
  <c r="G152" i="6"/>
  <c r="E153" i="6"/>
  <c r="F153" i="6"/>
  <c r="G153" i="6"/>
  <c r="I153" i="6" s="1"/>
  <c r="L153" i="6" s="1"/>
  <c r="E154" i="6"/>
  <c r="E155" i="6"/>
  <c r="E156" i="6"/>
  <c r="F156" i="6" s="1"/>
  <c r="G156" i="6"/>
  <c r="E157" i="6"/>
  <c r="F157" i="6"/>
  <c r="G157" i="6"/>
  <c r="I157" i="6" s="1"/>
  <c r="L157" i="6" s="1"/>
  <c r="E158" i="6"/>
  <c r="E159" i="6"/>
  <c r="E160" i="6"/>
  <c r="F160" i="6" s="1"/>
  <c r="G160" i="6"/>
  <c r="I160" i="6" s="1"/>
  <c r="L160" i="6" s="1"/>
  <c r="E161" i="6"/>
  <c r="F161" i="6"/>
  <c r="G161" i="6"/>
  <c r="I161" i="6" s="1"/>
  <c r="L161" i="6" s="1"/>
  <c r="E162" i="6"/>
  <c r="F162" i="6"/>
  <c r="E163" i="6"/>
  <c r="E164" i="6"/>
  <c r="F164" i="6" s="1"/>
  <c r="G164" i="6"/>
  <c r="E165" i="6"/>
  <c r="F165" i="6"/>
  <c r="G165" i="6"/>
  <c r="I165" i="6" s="1"/>
  <c r="E166" i="6"/>
  <c r="F166" i="6" s="1"/>
  <c r="E167" i="6"/>
  <c r="E168" i="6"/>
  <c r="F168" i="6" s="1"/>
  <c r="G168" i="6"/>
  <c r="E169" i="6"/>
  <c r="F169" i="6"/>
  <c r="G169" i="6"/>
  <c r="I169" i="6" s="1"/>
  <c r="L169" i="6" s="1"/>
  <c r="E170" i="6"/>
  <c r="E171" i="6"/>
  <c r="E172" i="6"/>
  <c r="F172" i="6" s="1"/>
  <c r="G172" i="6"/>
  <c r="E173" i="6"/>
  <c r="F173" i="6"/>
  <c r="G173" i="6"/>
  <c r="E174" i="6"/>
  <c r="E175" i="6"/>
  <c r="E176" i="6"/>
  <c r="F176" i="6" s="1"/>
  <c r="G176" i="6"/>
  <c r="E177" i="6"/>
  <c r="F177" i="6"/>
  <c r="G177" i="6"/>
  <c r="E178" i="6"/>
  <c r="F178" i="6"/>
  <c r="E179" i="6"/>
  <c r="E180" i="6"/>
  <c r="F180" i="6" s="1"/>
  <c r="G180" i="6"/>
  <c r="I180" i="6" s="1"/>
  <c r="L180" i="6" s="1"/>
  <c r="E181" i="6"/>
  <c r="F181" i="6"/>
  <c r="G181" i="6"/>
  <c r="I181" i="6" s="1"/>
  <c r="E182" i="6"/>
  <c r="F182" i="6" s="1"/>
  <c r="E183" i="6"/>
  <c r="E184" i="6"/>
  <c r="F184" i="6" s="1"/>
  <c r="G184" i="6"/>
  <c r="E185" i="6"/>
  <c r="F185" i="6"/>
  <c r="G185" i="6"/>
  <c r="E186" i="6"/>
  <c r="E187" i="6"/>
  <c r="E188" i="6"/>
  <c r="F188" i="6" s="1"/>
  <c r="G188" i="6"/>
  <c r="E189" i="6"/>
  <c r="F189" i="6"/>
  <c r="G189" i="6"/>
  <c r="I189" i="6" s="1"/>
  <c r="L189" i="6" s="1"/>
  <c r="E190" i="6"/>
  <c r="E191" i="6"/>
  <c r="E192" i="6"/>
  <c r="F192" i="6" s="1"/>
  <c r="G192" i="6"/>
  <c r="I192" i="6" s="1"/>
  <c r="L192" i="6" s="1"/>
  <c r="E193" i="6"/>
  <c r="F193" i="6"/>
  <c r="G193" i="6"/>
  <c r="I193" i="6" s="1"/>
  <c r="L193" i="6" s="1"/>
  <c r="E194" i="6"/>
  <c r="F194" i="6"/>
  <c r="E195" i="6"/>
  <c r="E196" i="6"/>
  <c r="F196" i="6" s="1"/>
  <c r="G196" i="6"/>
  <c r="E197" i="6"/>
  <c r="F197" i="6"/>
  <c r="G197" i="6"/>
  <c r="E198" i="6"/>
  <c r="F198" i="6" s="1"/>
  <c r="E199" i="6"/>
  <c r="E200" i="6"/>
  <c r="F200" i="6" s="1"/>
  <c r="G200" i="6"/>
  <c r="E201" i="6"/>
  <c r="F201" i="6"/>
  <c r="G201" i="6"/>
  <c r="I201" i="6" s="1"/>
  <c r="L201" i="6" s="1"/>
  <c r="E202" i="6"/>
  <c r="E203" i="6"/>
  <c r="E204" i="6"/>
  <c r="F204" i="6" s="1"/>
  <c r="G204" i="6"/>
  <c r="E205" i="6"/>
  <c r="F205" i="6"/>
  <c r="G205" i="6"/>
  <c r="I205" i="6" s="1"/>
  <c r="L205" i="6"/>
  <c r="E206" i="6"/>
  <c r="F206" i="6"/>
  <c r="G206" i="6"/>
  <c r="E207" i="6"/>
  <c r="G207" i="6" s="1"/>
  <c r="I207" i="6"/>
  <c r="E208" i="6"/>
  <c r="F208" i="6" s="1"/>
  <c r="G208" i="6"/>
  <c r="E209" i="6"/>
  <c r="F209" i="6"/>
  <c r="G209" i="6"/>
  <c r="I209" i="6" s="1"/>
  <c r="L209" i="6" s="1"/>
  <c r="E210" i="6"/>
  <c r="F210" i="6" s="1"/>
  <c r="E211" i="6"/>
  <c r="E212" i="6"/>
  <c r="F212" i="6" s="1"/>
  <c r="G212" i="6"/>
  <c r="E213" i="6"/>
  <c r="F213" i="6"/>
  <c r="G213" i="6"/>
  <c r="E214" i="6"/>
  <c r="E215" i="6"/>
  <c r="E216" i="6"/>
  <c r="F216" i="6" s="1"/>
  <c r="G216" i="6"/>
  <c r="E217" i="6"/>
  <c r="F217" i="6"/>
  <c r="G217" i="6"/>
  <c r="I217" i="6" s="1"/>
  <c r="L217" i="6" s="1"/>
  <c r="E218" i="6"/>
  <c r="F218" i="6"/>
  <c r="E219" i="6"/>
  <c r="E220" i="6"/>
  <c r="F220" i="6" s="1"/>
  <c r="G220" i="6"/>
  <c r="E221" i="6"/>
  <c r="F221" i="6"/>
  <c r="G221" i="6"/>
  <c r="E222" i="6"/>
  <c r="F222" i="6"/>
  <c r="E223" i="6"/>
  <c r="E224" i="6"/>
  <c r="F224" i="6" s="1"/>
  <c r="G224" i="6"/>
  <c r="E225" i="6"/>
  <c r="F225" i="6"/>
  <c r="G225" i="6"/>
  <c r="E226" i="6"/>
  <c r="F226" i="6" s="1"/>
  <c r="E227" i="6"/>
  <c r="E228" i="6"/>
  <c r="F228" i="6" s="1"/>
  <c r="G228" i="6"/>
  <c r="E229" i="6"/>
  <c r="F229" i="6"/>
  <c r="G229" i="6"/>
  <c r="I229" i="6" s="1"/>
  <c r="L229" i="6" s="1"/>
  <c r="E230" i="6"/>
  <c r="E231" i="6"/>
  <c r="E232" i="6"/>
  <c r="F232" i="6" s="1"/>
  <c r="G232" i="6"/>
  <c r="I232" i="6" s="1"/>
  <c r="E233" i="6"/>
  <c r="F233" i="6"/>
  <c r="G233" i="6"/>
  <c r="I233" i="6" s="1"/>
  <c r="L233" i="6" s="1"/>
  <c r="E234" i="6"/>
  <c r="F234" i="6"/>
  <c r="E235" i="6"/>
  <c r="E236" i="6"/>
  <c r="F236" i="6" s="1"/>
  <c r="G236" i="6"/>
  <c r="I236" i="6" s="1"/>
  <c r="L236" i="6" s="1"/>
  <c r="E237" i="6"/>
  <c r="F237" i="6"/>
  <c r="G237" i="6"/>
  <c r="I237" i="6" s="1"/>
  <c r="L237" i="6" s="1"/>
  <c r="E238" i="6"/>
  <c r="F238" i="6"/>
  <c r="E239" i="6"/>
  <c r="E240" i="6"/>
  <c r="F240" i="6" s="1"/>
  <c r="G240" i="6"/>
  <c r="E241" i="6"/>
  <c r="F241" i="6"/>
  <c r="G241" i="6"/>
  <c r="I241" i="6" s="1"/>
  <c r="L241" i="6" s="1"/>
  <c r="E242" i="6"/>
  <c r="F242" i="6" s="1"/>
  <c r="E243" i="6"/>
  <c r="E244" i="6"/>
  <c r="F244" i="6" s="1"/>
  <c r="G244" i="6"/>
  <c r="E245" i="6"/>
  <c r="F245" i="6"/>
  <c r="G245" i="6"/>
  <c r="I245" i="6" s="1"/>
  <c r="L245" i="6" s="1"/>
  <c r="E246" i="6"/>
  <c r="E247" i="6"/>
  <c r="E248" i="6"/>
  <c r="F248" i="6" s="1"/>
  <c r="G248" i="6"/>
  <c r="E249" i="6"/>
  <c r="F249" i="6"/>
  <c r="G249" i="6"/>
  <c r="I249" i="6" s="1"/>
  <c r="L249" i="6" s="1"/>
  <c r="E250" i="6"/>
  <c r="F250" i="6"/>
  <c r="E251" i="6"/>
  <c r="E252" i="6"/>
  <c r="F252" i="6" s="1"/>
  <c r="G252" i="6"/>
  <c r="E253" i="6"/>
  <c r="F253" i="6"/>
  <c r="G253" i="6"/>
  <c r="I253" i="6" s="1"/>
  <c r="L253" i="6" s="1"/>
  <c r="E254" i="6"/>
  <c r="F254" i="6"/>
  <c r="E255" i="6"/>
  <c r="E256" i="6"/>
  <c r="F256" i="6" s="1"/>
  <c r="G256" i="6"/>
  <c r="E257" i="6"/>
  <c r="F257" i="6"/>
  <c r="G257" i="6"/>
  <c r="I257" i="6" s="1"/>
  <c r="L257" i="6" s="1"/>
  <c r="E258" i="6"/>
  <c r="F258" i="6" s="1"/>
  <c r="E259" i="6"/>
  <c r="E260" i="6"/>
  <c r="F260" i="6" s="1"/>
  <c r="G260" i="6"/>
  <c r="E261" i="6"/>
  <c r="F261" i="6"/>
  <c r="G261" i="6"/>
  <c r="I261" i="6" s="1"/>
  <c r="L261" i="6" s="1"/>
  <c r="E262" i="6"/>
  <c r="E263" i="6"/>
  <c r="E264" i="6"/>
  <c r="F264" i="6" s="1"/>
  <c r="G264" i="6"/>
  <c r="I264" i="6" s="1"/>
  <c r="E265" i="6"/>
  <c r="F265" i="6"/>
  <c r="G265" i="6"/>
  <c r="E266" i="6"/>
  <c r="F266" i="6"/>
  <c r="E267" i="6"/>
  <c r="G267" i="6" s="1"/>
  <c r="E268" i="6"/>
  <c r="F268" i="6" s="1"/>
  <c r="G268" i="6"/>
  <c r="E269" i="6"/>
  <c r="F269" i="6"/>
  <c r="G269" i="6"/>
  <c r="E270" i="6"/>
  <c r="G270" i="6"/>
  <c r="E271" i="6"/>
  <c r="G271" i="6" s="1"/>
  <c r="E272" i="6"/>
  <c r="F272" i="6" s="1"/>
  <c r="G272" i="6"/>
  <c r="E273" i="6"/>
  <c r="F273" i="6"/>
  <c r="G273" i="6"/>
  <c r="I273" i="6" s="1"/>
  <c r="L273" i="6"/>
  <c r="E274" i="6"/>
  <c r="G274" i="6"/>
  <c r="E275" i="6"/>
  <c r="G275" i="6" s="1"/>
  <c r="E276" i="6"/>
  <c r="F276" i="6" s="1"/>
  <c r="G276" i="6"/>
  <c r="E277" i="6"/>
  <c r="F277" i="6"/>
  <c r="G277" i="6"/>
  <c r="E278" i="6"/>
  <c r="G278" i="6"/>
  <c r="E279" i="6"/>
  <c r="G279" i="6" s="1"/>
  <c r="E280" i="6"/>
  <c r="F280" i="6" s="1"/>
  <c r="G280" i="6"/>
  <c r="I280" i="6" s="1"/>
  <c r="E281" i="6"/>
  <c r="F281" i="6"/>
  <c r="G281" i="6"/>
  <c r="E282" i="6"/>
  <c r="F282" i="6"/>
  <c r="E283" i="6"/>
  <c r="G283" i="6" s="1"/>
  <c r="E284" i="6"/>
  <c r="F284" i="6" s="1"/>
  <c r="G284" i="6"/>
  <c r="I284" i="6" s="1"/>
  <c r="E285" i="6"/>
  <c r="F285" i="6"/>
  <c r="G285" i="6"/>
  <c r="I285" i="6" s="1"/>
  <c r="E286" i="6"/>
  <c r="F286" i="6"/>
  <c r="E287" i="6"/>
  <c r="G287" i="6" s="1"/>
  <c r="E288" i="6"/>
  <c r="F288" i="6" s="1"/>
  <c r="G288" i="6"/>
  <c r="I288" i="6" s="1"/>
  <c r="E289" i="6"/>
  <c r="F289" i="6"/>
  <c r="G289" i="6"/>
  <c r="I289" i="6" s="1"/>
  <c r="E290" i="6"/>
  <c r="F290" i="6"/>
  <c r="E291" i="6"/>
  <c r="G291" i="6" s="1"/>
  <c r="E292" i="6"/>
  <c r="F292" i="6" s="1"/>
  <c r="G292" i="6"/>
  <c r="I292" i="6" s="1"/>
  <c r="E293" i="6"/>
  <c r="F293" i="6"/>
  <c r="G293" i="6"/>
  <c r="I293" i="6" s="1"/>
  <c r="E294" i="6"/>
  <c r="F294" i="6"/>
  <c r="E295" i="6"/>
  <c r="G295" i="6" s="1"/>
  <c r="E296" i="6"/>
  <c r="F296" i="6" s="1"/>
  <c r="G296" i="6"/>
  <c r="I296" i="6" s="1"/>
  <c r="E297" i="6"/>
  <c r="F297" i="6"/>
  <c r="G297" i="6"/>
  <c r="I297" i="6" s="1"/>
  <c r="E298" i="6"/>
  <c r="F298" i="6"/>
  <c r="E299" i="6"/>
  <c r="G299" i="6" s="1"/>
  <c r="E300" i="6"/>
  <c r="F300" i="6" s="1"/>
  <c r="G300" i="6"/>
  <c r="I300" i="6" s="1"/>
  <c r="E301" i="6"/>
  <c r="F301" i="6"/>
  <c r="G301" i="6"/>
  <c r="I301" i="6" s="1"/>
  <c r="E302" i="6"/>
  <c r="F302" i="6"/>
  <c r="E303" i="6"/>
  <c r="G303" i="6" s="1"/>
  <c r="E304" i="6"/>
  <c r="F304" i="6" s="1"/>
  <c r="G304" i="6"/>
  <c r="I304" i="6" s="1"/>
  <c r="E305" i="6"/>
  <c r="F305" i="6"/>
  <c r="G305" i="6"/>
  <c r="I305" i="6" s="1"/>
  <c r="E306" i="6"/>
  <c r="F306" i="6"/>
  <c r="E307" i="6"/>
  <c r="G307" i="6" s="1"/>
  <c r="E308" i="6"/>
  <c r="F308" i="6" s="1"/>
  <c r="G308" i="6"/>
  <c r="I308" i="6" s="1"/>
  <c r="E309" i="6"/>
  <c r="F309" i="6"/>
  <c r="G309" i="6"/>
  <c r="I309" i="6" s="1"/>
  <c r="E310" i="6"/>
  <c r="F310" i="6"/>
  <c r="E311" i="6"/>
  <c r="E312" i="6"/>
  <c r="F312" i="6" s="1"/>
  <c r="G312" i="6"/>
  <c r="E313" i="6"/>
  <c r="F313" i="6" s="1"/>
  <c r="G313" i="6"/>
  <c r="E314" i="6"/>
  <c r="G314" i="6" s="1"/>
  <c r="F314" i="6"/>
  <c r="E315" i="6"/>
  <c r="E316" i="6"/>
  <c r="F316" i="6"/>
  <c r="G316" i="6"/>
  <c r="I316" i="6" s="1"/>
  <c r="L316" i="6" s="1"/>
  <c r="E317" i="6"/>
  <c r="F317" i="6"/>
  <c r="G317" i="6"/>
  <c r="E318" i="6"/>
  <c r="G318" i="6" s="1"/>
  <c r="F318" i="6"/>
  <c r="E319" i="6"/>
  <c r="E320" i="6"/>
  <c r="F320" i="6"/>
  <c r="G320" i="6"/>
  <c r="E321" i="6"/>
  <c r="F321" i="6"/>
  <c r="G321" i="6"/>
  <c r="I321" i="6" s="1"/>
  <c r="L321" i="6" s="1"/>
  <c r="E322" i="6"/>
  <c r="G322" i="6" s="1"/>
  <c r="F322" i="6"/>
  <c r="E323" i="6"/>
  <c r="E324" i="6"/>
  <c r="F324" i="6"/>
  <c r="G324" i="6"/>
  <c r="E325" i="6"/>
  <c r="F325" i="6"/>
  <c r="G325" i="6"/>
  <c r="E326" i="6"/>
  <c r="G326" i="6" s="1"/>
  <c r="F326" i="6"/>
  <c r="E327" i="6"/>
  <c r="E328" i="6"/>
  <c r="F328" i="6"/>
  <c r="G328" i="6"/>
  <c r="E329" i="6"/>
  <c r="F329" i="6"/>
  <c r="G329" i="6"/>
  <c r="E330" i="6"/>
  <c r="G330" i="6" s="1"/>
  <c r="F330" i="6"/>
  <c r="E331" i="6"/>
  <c r="E332" i="6"/>
  <c r="F332" i="6"/>
  <c r="G332" i="6"/>
  <c r="I332" i="6" s="1"/>
  <c r="L332" i="6" s="1"/>
  <c r="E333" i="6"/>
  <c r="F333" i="6"/>
  <c r="G333" i="6"/>
  <c r="E334" i="6"/>
  <c r="G334" i="6" s="1"/>
  <c r="F334" i="6"/>
  <c r="E335" i="6"/>
  <c r="E336" i="6"/>
  <c r="F336" i="6"/>
  <c r="G336" i="6"/>
  <c r="E337" i="6"/>
  <c r="F337" i="6"/>
  <c r="G337" i="6"/>
  <c r="I337" i="6" s="1"/>
  <c r="L337" i="6" s="1"/>
  <c r="E338" i="6"/>
  <c r="F338" i="6"/>
  <c r="E339" i="6"/>
  <c r="E340" i="6"/>
  <c r="F340" i="6"/>
  <c r="G340" i="6"/>
  <c r="E341" i="6"/>
  <c r="F341" i="6"/>
  <c r="G341" i="6"/>
  <c r="E342" i="6"/>
  <c r="F342" i="6" s="1"/>
  <c r="E343" i="6"/>
  <c r="E344" i="6"/>
  <c r="F344" i="6"/>
  <c r="G344" i="6"/>
  <c r="I344" i="6" s="1"/>
  <c r="E345" i="6"/>
  <c r="F345" i="6"/>
  <c r="G345" i="6"/>
  <c r="E346" i="6"/>
  <c r="G346" i="6" s="1"/>
  <c r="F346" i="6"/>
  <c r="I346" i="6"/>
  <c r="E347" i="6"/>
  <c r="F347" i="6" s="1"/>
  <c r="E348" i="6"/>
  <c r="F348" i="6"/>
  <c r="G348" i="6"/>
  <c r="E349" i="6"/>
  <c r="F349" i="6"/>
  <c r="G349" i="6"/>
  <c r="I349" i="6" s="1"/>
  <c r="E350" i="6"/>
  <c r="G350" i="6" s="1"/>
  <c r="F350" i="6"/>
  <c r="I350" i="6"/>
  <c r="E351" i="6"/>
  <c r="F351" i="6" s="1"/>
  <c r="E352" i="6"/>
  <c r="F352" i="6"/>
  <c r="G352" i="6"/>
  <c r="E353" i="6"/>
  <c r="F353" i="6"/>
  <c r="G353" i="6"/>
  <c r="E354" i="6"/>
  <c r="G354" i="6" s="1"/>
  <c r="F354" i="6"/>
  <c r="I354" i="6"/>
  <c r="E355" i="6"/>
  <c r="F355" i="6" s="1"/>
  <c r="E356" i="6"/>
  <c r="F356" i="6"/>
  <c r="G356" i="6"/>
  <c r="E357" i="6"/>
  <c r="F357" i="6"/>
  <c r="G357" i="6"/>
  <c r="I357" i="6" s="1"/>
  <c r="E358" i="6"/>
  <c r="G358" i="6" s="1"/>
  <c r="F358" i="6"/>
  <c r="I358" i="6"/>
  <c r="E359" i="6"/>
  <c r="F359" i="6" s="1"/>
  <c r="E360" i="6"/>
  <c r="F360" i="6"/>
  <c r="G360" i="6"/>
  <c r="E361" i="6"/>
  <c r="F361" i="6"/>
  <c r="G361" i="6"/>
  <c r="E362" i="6"/>
  <c r="G362" i="6" s="1"/>
  <c r="F362" i="6"/>
  <c r="I362" i="6"/>
  <c r="E363" i="6"/>
  <c r="F363" i="6" s="1"/>
  <c r="E364" i="6"/>
  <c r="F364" i="6"/>
  <c r="G364" i="6"/>
  <c r="L8" i="6"/>
  <c r="G8" i="6"/>
  <c r="E8" i="6"/>
  <c r="F8" i="6" s="1"/>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8" i="2"/>
  <c r="M8" i="7"/>
  <c r="L8" i="7"/>
  <c r="M12" i="5"/>
  <c r="M11" i="5"/>
  <c r="I364" i="5"/>
  <c r="G364" i="5"/>
  <c r="N8" i="5"/>
  <c r="L366" i="4"/>
  <c r="E364" i="3"/>
  <c r="D366" i="1"/>
  <c r="C366" i="1"/>
  <c r="E364" i="1"/>
  <c r="E366" i="7"/>
  <c r="E366" i="2"/>
  <c r="G28" i="2" s="1"/>
  <c r="D366" i="2"/>
  <c r="C366" i="2"/>
  <c r="C366" i="10"/>
  <c r="C366" i="9"/>
  <c r="C366" i="8"/>
  <c r="C366" i="7"/>
  <c r="C366" i="6"/>
  <c r="C366" i="5"/>
  <c r="C366" i="4"/>
  <c r="C366" i="3"/>
  <c r="E366" i="3" s="1"/>
  <c r="D366" i="10"/>
  <c r="D366" i="9"/>
  <c r="D366" i="8"/>
  <c r="D366" i="7"/>
  <c r="D366" i="6"/>
  <c r="D366" i="5"/>
  <c r="D366" i="4"/>
  <c r="D366" i="3"/>
  <c r="E364" i="10"/>
  <c r="E364" i="9"/>
  <c r="E364" i="8"/>
  <c r="E364" i="7"/>
  <c r="E364" i="5"/>
  <c r="E364" i="4"/>
  <c r="E364" i="2"/>
  <c r="G364"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G100" i="2"/>
  <c r="E101" i="2"/>
  <c r="E102" i="2"/>
  <c r="E103" i="2"/>
  <c r="E104" i="2"/>
  <c r="E105" i="2"/>
  <c r="E106" i="2"/>
  <c r="E107" i="2"/>
  <c r="E108" i="2"/>
  <c r="H108" i="2" s="1"/>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G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G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G221" i="2"/>
  <c r="E222" i="2"/>
  <c r="E223" i="2"/>
  <c r="E224" i="2"/>
  <c r="E225" i="2"/>
  <c r="E226" i="2"/>
  <c r="E227" i="2"/>
  <c r="H227" i="2" s="1"/>
  <c r="E228" i="2"/>
  <c r="E229" i="2"/>
  <c r="E230" i="2"/>
  <c r="E231" i="2"/>
  <c r="E232" i="2"/>
  <c r="E233" i="2"/>
  <c r="E234" i="2"/>
  <c r="E235" i="2"/>
  <c r="E236" i="2"/>
  <c r="E237" i="2"/>
  <c r="E238" i="2"/>
  <c r="E239" i="2"/>
  <c r="E240" i="2"/>
  <c r="E241" i="2"/>
  <c r="E242" i="2"/>
  <c r="E243" i="2"/>
  <c r="E244" i="2"/>
  <c r="E245" i="2"/>
  <c r="E246" i="2"/>
  <c r="H246" i="2"/>
  <c r="E247" i="2"/>
  <c r="E248" i="2"/>
  <c r="E249" i="2"/>
  <c r="E250" i="2"/>
  <c r="H250" i="2"/>
  <c r="E251" i="2"/>
  <c r="E252" i="2"/>
  <c r="E253" i="2"/>
  <c r="E254" i="2"/>
  <c r="E255" i="2"/>
  <c r="E256" i="2"/>
  <c r="H256" i="2" s="1"/>
  <c r="E257" i="2"/>
  <c r="E258" i="2"/>
  <c r="G258" i="2"/>
  <c r="E259" i="2"/>
  <c r="E260" i="2"/>
  <c r="E261" i="2"/>
  <c r="E262" i="2"/>
  <c r="E263" i="2"/>
  <c r="E264" i="2"/>
  <c r="E265" i="2"/>
  <c r="E266" i="2"/>
  <c r="H266" i="2" s="1"/>
  <c r="E267" i="2"/>
  <c r="E268" i="2"/>
  <c r="H268" i="2"/>
  <c r="E269" i="2"/>
  <c r="E270" i="2"/>
  <c r="E271" i="2"/>
  <c r="E272" i="2"/>
  <c r="H272" i="2"/>
  <c r="E273" i="2"/>
  <c r="E274" i="2"/>
  <c r="E275" i="2"/>
  <c r="E276" i="2"/>
  <c r="G276" i="2"/>
  <c r="E277" i="2"/>
  <c r="E278" i="2"/>
  <c r="G278" i="2"/>
  <c r="E279" i="2"/>
  <c r="E280" i="2"/>
  <c r="G280" i="2"/>
  <c r="E281" i="2"/>
  <c r="E282" i="2"/>
  <c r="G282" i="2"/>
  <c r="E283" i="2"/>
  <c r="E284" i="2"/>
  <c r="G284" i="2"/>
  <c r="E285" i="2"/>
  <c r="E286" i="2"/>
  <c r="G286" i="2"/>
  <c r="E287" i="2"/>
  <c r="E288" i="2"/>
  <c r="G288" i="2"/>
  <c r="E289" i="2"/>
  <c r="E290" i="2"/>
  <c r="H290" i="2" s="1"/>
  <c r="E291" i="2"/>
  <c r="E292" i="2"/>
  <c r="G292" i="2"/>
  <c r="E293" i="2"/>
  <c r="E294" i="2"/>
  <c r="E295" i="2"/>
  <c r="E296" i="2"/>
  <c r="G296" i="2"/>
  <c r="E297" i="2"/>
  <c r="E298" i="2"/>
  <c r="E299" i="2"/>
  <c r="E300" i="2"/>
  <c r="G300" i="2"/>
  <c r="E301" i="2"/>
  <c r="E302" i="2"/>
  <c r="E303" i="2"/>
  <c r="E304" i="2"/>
  <c r="E305" i="2"/>
  <c r="E306" i="2"/>
  <c r="E307" i="2"/>
  <c r="E308" i="2"/>
  <c r="H308" i="2"/>
  <c r="E309" i="2"/>
  <c r="E310" i="2"/>
  <c r="E311" i="2"/>
  <c r="E312" i="2"/>
  <c r="H312" i="2"/>
  <c r="E313" i="2"/>
  <c r="E314" i="2"/>
  <c r="E315" i="2"/>
  <c r="E316" i="2"/>
  <c r="H316" i="2"/>
  <c r="E317" i="2"/>
  <c r="E318" i="2"/>
  <c r="E319" i="2"/>
  <c r="E320" i="2"/>
  <c r="G320" i="2"/>
  <c r="E321" i="2"/>
  <c r="H321" i="2"/>
  <c r="E322" i="2"/>
  <c r="E323" i="2"/>
  <c r="H323" i="2" s="1"/>
  <c r="E324" i="2"/>
  <c r="E325" i="2"/>
  <c r="H325" i="2" s="1"/>
  <c r="E326" i="2"/>
  <c r="E327" i="2"/>
  <c r="H327" i="2" s="1"/>
  <c r="E328" i="2"/>
  <c r="E329" i="2"/>
  <c r="H329" i="2" s="1"/>
  <c r="E330" i="2"/>
  <c r="E331" i="2"/>
  <c r="H331" i="2" s="1"/>
  <c r="E332" i="2"/>
  <c r="E333" i="2"/>
  <c r="H333" i="2" s="1"/>
  <c r="E334" i="2"/>
  <c r="E335" i="2"/>
  <c r="E336" i="2"/>
  <c r="E337" i="2"/>
  <c r="E338" i="2"/>
  <c r="E339" i="2"/>
  <c r="E340" i="2"/>
  <c r="E341" i="2"/>
  <c r="E342" i="2"/>
  <c r="H342" i="2"/>
  <c r="E343" i="2"/>
  <c r="E344" i="2"/>
  <c r="E345" i="2"/>
  <c r="E346" i="2"/>
  <c r="H346" i="2"/>
  <c r="E347" i="2"/>
  <c r="E348" i="2"/>
  <c r="E349" i="2"/>
  <c r="E350" i="2"/>
  <c r="H350" i="2"/>
  <c r="E351" i="2"/>
  <c r="H351" i="2"/>
  <c r="E352" i="2"/>
  <c r="E353" i="2"/>
  <c r="E354" i="2"/>
  <c r="G354" i="2"/>
  <c r="E355" i="2"/>
  <c r="H355" i="2"/>
  <c r="E356" i="2"/>
  <c r="E357" i="2"/>
  <c r="E358" i="2"/>
  <c r="G358" i="2"/>
  <c r="E359" i="2"/>
  <c r="H359" i="2"/>
  <c r="E360" i="2"/>
  <c r="E361" i="2"/>
  <c r="E362" i="2"/>
  <c r="G362" i="2"/>
  <c r="E363" i="2"/>
  <c r="H363" i="2"/>
  <c r="E8" i="2"/>
  <c r="E8" i="1"/>
  <c r="E366" i="10" l="1"/>
  <c r="H364" i="10"/>
  <c r="E366" i="9"/>
  <c r="F364" i="9" s="1"/>
  <c r="I361" i="6"/>
  <c r="L361" i="6" s="1"/>
  <c r="I353" i="6"/>
  <c r="L353" i="6" s="1"/>
  <c r="I341" i="6"/>
  <c r="L341" i="6" s="1"/>
  <c r="I336" i="6"/>
  <c r="L336" i="6" s="1"/>
  <c r="I325" i="6"/>
  <c r="L325" i="6" s="1"/>
  <c r="I320" i="6"/>
  <c r="I277" i="6"/>
  <c r="L277" i="6" s="1"/>
  <c r="I269" i="6"/>
  <c r="L269" i="6" s="1"/>
  <c r="I265" i="6"/>
  <c r="L265" i="6" s="1"/>
  <c r="I225" i="6"/>
  <c r="L225" i="6" s="1"/>
  <c r="I221" i="6"/>
  <c r="L221" i="6" s="1"/>
  <c r="I220" i="6"/>
  <c r="L220" i="6" s="1"/>
  <c r="I216" i="6"/>
  <c r="L216" i="6" s="1"/>
  <c r="I213" i="6"/>
  <c r="L213" i="6" s="1"/>
  <c r="I197" i="6"/>
  <c r="I196" i="6"/>
  <c r="L196" i="6" s="1"/>
  <c r="I185" i="6"/>
  <c r="L185" i="6" s="1"/>
  <c r="I177" i="6"/>
  <c r="L177" i="6" s="1"/>
  <c r="I176" i="6"/>
  <c r="L176" i="6" s="1"/>
  <c r="I173" i="6"/>
  <c r="L173" i="6" s="1"/>
  <c r="I128" i="6"/>
  <c r="I124" i="6"/>
  <c r="I108" i="6"/>
  <c r="L108" i="6" s="1"/>
  <c r="I104" i="6"/>
  <c r="I93" i="6"/>
  <c r="L93" i="6" s="1"/>
  <c r="I88" i="6"/>
  <c r="L88" i="6" s="1"/>
  <c r="I77" i="6"/>
  <c r="L77" i="6" s="1"/>
  <c r="I72" i="6"/>
  <c r="I68" i="6"/>
  <c r="I14" i="6"/>
  <c r="L14" i="6" s="1"/>
  <c r="I252" i="6"/>
  <c r="L252" i="6" s="1"/>
  <c r="I248" i="6"/>
  <c r="I206" i="6"/>
  <c r="L206" i="6" s="1"/>
  <c r="I164" i="6"/>
  <c r="L164" i="6" s="1"/>
  <c r="I144" i="6"/>
  <c r="L144" i="6" s="1"/>
  <c r="I116" i="6"/>
  <c r="L116" i="6" s="1"/>
  <c r="I112" i="6"/>
  <c r="L112" i="6" s="1"/>
  <c r="I66" i="6"/>
  <c r="I26" i="6"/>
  <c r="L26" i="6" s="1"/>
  <c r="L350" i="6"/>
  <c r="L357" i="6"/>
  <c r="L354" i="6"/>
  <c r="L358" i="6"/>
  <c r="L362" i="6"/>
  <c r="L349" i="6"/>
  <c r="L346" i="6"/>
  <c r="L344" i="6"/>
  <c r="I340" i="6"/>
  <c r="G338" i="6"/>
  <c r="I338" i="6" s="1"/>
  <c r="F335" i="6"/>
  <c r="G335" i="6"/>
  <c r="I329" i="6"/>
  <c r="I324" i="6"/>
  <c r="F319" i="6"/>
  <c r="G319" i="6"/>
  <c r="I319" i="6" s="1"/>
  <c r="I313" i="6"/>
  <c r="I312" i="6"/>
  <c r="G311" i="6"/>
  <c r="F311" i="6"/>
  <c r="L309" i="6"/>
  <c r="L308" i="6"/>
  <c r="L301" i="6"/>
  <c r="L300" i="6"/>
  <c r="L293" i="6"/>
  <c r="L292" i="6"/>
  <c r="L285" i="6"/>
  <c r="L284" i="6"/>
  <c r="L207" i="6"/>
  <c r="L137" i="6"/>
  <c r="I364" i="6"/>
  <c r="G363" i="6"/>
  <c r="I363" i="6" s="1"/>
  <c r="I360" i="6"/>
  <c r="G359" i="6"/>
  <c r="I359" i="6" s="1"/>
  <c r="I356" i="6"/>
  <c r="G355" i="6"/>
  <c r="I352" i="6"/>
  <c r="G351" i="6"/>
  <c r="I351" i="6" s="1"/>
  <c r="I348" i="6"/>
  <c r="G347" i="6"/>
  <c r="I347" i="6" s="1"/>
  <c r="I345" i="6"/>
  <c r="I333" i="6"/>
  <c r="I328" i="6"/>
  <c r="F323" i="6"/>
  <c r="G323" i="6"/>
  <c r="L320" i="6"/>
  <c r="I317" i="6"/>
  <c r="I281" i="6"/>
  <c r="L280" i="6"/>
  <c r="F343" i="6"/>
  <c r="G343" i="6"/>
  <c r="I343" i="6" s="1"/>
  <c r="F327" i="6"/>
  <c r="G327" i="6"/>
  <c r="I307" i="6"/>
  <c r="L305" i="6"/>
  <c r="L304" i="6"/>
  <c r="L297" i="6"/>
  <c r="L296" i="6"/>
  <c r="I291" i="6"/>
  <c r="L289" i="6"/>
  <c r="L288" i="6"/>
  <c r="G342" i="6"/>
  <c r="F339" i="6"/>
  <c r="G339" i="6"/>
  <c r="I339" i="6" s="1"/>
  <c r="F331" i="6"/>
  <c r="G331" i="6"/>
  <c r="I331" i="6" s="1"/>
  <c r="F315" i="6"/>
  <c r="G315" i="6"/>
  <c r="I315" i="6" s="1"/>
  <c r="I334" i="6"/>
  <c r="I330" i="6"/>
  <c r="I326" i="6"/>
  <c r="I322" i="6"/>
  <c r="I318" i="6"/>
  <c r="I314" i="6"/>
  <c r="G310" i="6"/>
  <c r="I310" i="6" s="1"/>
  <c r="F307" i="6"/>
  <c r="G306" i="6"/>
  <c r="I306" i="6" s="1"/>
  <c r="F303" i="6"/>
  <c r="G302" i="6"/>
  <c r="I302" i="6" s="1"/>
  <c r="F299" i="6"/>
  <c r="G298" i="6"/>
  <c r="I298" i="6" s="1"/>
  <c r="F295" i="6"/>
  <c r="G294" i="6"/>
  <c r="I294" i="6" s="1"/>
  <c r="F291" i="6"/>
  <c r="G290" i="6"/>
  <c r="I290" i="6" s="1"/>
  <c r="F287" i="6"/>
  <c r="G286" i="6"/>
  <c r="I286" i="6" s="1"/>
  <c r="F283" i="6"/>
  <c r="G282" i="6"/>
  <c r="I282" i="6" s="1"/>
  <c r="F279" i="6"/>
  <c r="I276" i="6"/>
  <c r="F275" i="6"/>
  <c r="I272" i="6"/>
  <c r="F271" i="6"/>
  <c r="I268" i="6"/>
  <c r="F267" i="6"/>
  <c r="G262" i="6"/>
  <c r="G259" i="6"/>
  <c r="F259" i="6"/>
  <c r="G246" i="6"/>
  <c r="G243" i="6"/>
  <c r="F243" i="6"/>
  <c r="G230" i="6"/>
  <c r="G227" i="6"/>
  <c r="F227" i="6"/>
  <c r="G214" i="6"/>
  <c r="G211" i="6"/>
  <c r="F211" i="6"/>
  <c r="G258" i="6"/>
  <c r="I258" i="6" s="1"/>
  <c r="G255" i="6"/>
  <c r="I255" i="6" s="1"/>
  <c r="F255" i="6"/>
  <c r="G242" i="6"/>
  <c r="I242" i="6" s="1"/>
  <c r="G239" i="6"/>
  <c r="I239" i="6" s="1"/>
  <c r="F239" i="6"/>
  <c r="G226" i="6"/>
  <c r="I226" i="6" s="1"/>
  <c r="G223" i="6"/>
  <c r="I223" i="6" s="1"/>
  <c r="F223" i="6"/>
  <c r="G210" i="6"/>
  <c r="I210" i="6" s="1"/>
  <c r="G198" i="6"/>
  <c r="I198" i="6" s="1"/>
  <c r="G195" i="6"/>
  <c r="I195" i="6" s="1"/>
  <c r="F195" i="6"/>
  <c r="G182" i="6"/>
  <c r="I182" i="6" s="1"/>
  <c r="G179" i="6"/>
  <c r="I179" i="6" s="1"/>
  <c r="F179" i="6"/>
  <c r="G166" i="6"/>
  <c r="I166" i="6" s="1"/>
  <c r="G163" i="6"/>
  <c r="I163" i="6" s="1"/>
  <c r="F163" i="6"/>
  <c r="G150" i="6"/>
  <c r="I150" i="6" s="1"/>
  <c r="G147" i="6"/>
  <c r="I147" i="6" s="1"/>
  <c r="F147" i="6"/>
  <c r="L133" i="6"/>
  <c r="L128" i="6"/>
  <c r="L109" i="6"/>
  <c r="I303" i="6"/>
  <c r="I299" i="6"/>
  <c r="I295" i="6"/>
  <c r="I287" i="6"/>
  <c r="I283" i="6"/>
  <c r="I279" i="6"/>
  <c r="L264" i="6"/>
  <c r="I260" i="6"/>
  <c r="G254" i="6"/>
  <c r="G251" i="6"/>
  <c r="I251" i="6" s="1"/>
  <c r="F251" i="6"/>
  <c r="L248" i="6"/>
  <c r="I244" i="6"/>
  <c r="G238" i="6"/>
  <c r="I238" i="6" s="1"/>
  <c r="G235" i="6"/>
  <c r="I235" i="6" s="1"/>
  <c r="F235" i="6"/>
  <c r="L232" i="6"/>
  <c r="I228" i="6"/>
  <c r="G222" i="6"/>
  <c r="G219" i="6"/>
  <c r="I219" i="6" s="1"/>
  <c r="F219" i="6"/>
  <c r="I212" i="6"/>
  <c r="G202" i="6"/>
  <c r="I202" i="6" s="1"/>
  <c r="F202" i="6"/>
  <c r="G199" i="6"/>
  <c r="F199" i="6"/>
  <c r="G186" i="6"/>
  <c r="I186" i="6" s="1"/>
  <c r="F186" i="6"/>
  <c r="G183" i="6"/>
  <c r="I183" i="6" s="1"/>
  <c r="F183" i="6"/>
  <c r="G170" i="6"/>
  <c r="I170" i="6" s="1"/>
  <c r="F170" i="6"/>
  <c r="G167" i="6"/>
  <c r="F167" i="6"/>
  <c r="G154" i="6"/>
  <c r="I154" i="6" s="1"/>
  <c r="F154" i="6"/>
  <c r="G151" i="6"/>
  <c r="I151" i="6" s="1"/>
  <c r="F151" i="6"/>
  <c r="F115" i="6"/>
  <c r="G115" i="6"/>
  <c r="I115" i="6" s="1"/>
  <c r="F278" i="6"/>
  <c r="I275" i="6"/>
  <c r="F274" i="6"/>
  <c r="I271" i="6"/>
  <c r="F270" i="6"/>
  <c r="I267" i="6"/>
  <c r="G266" i="6"/>
  <c r="I266" i="6" s="1"/>
  <c r="G263" i="6"/>
  <c r="I263" i="6" s="1"/>
  <c r="F263" i="6"/>
  <c r="F262" i="6"/>
  <c r="I256" i="6"/>
  <c r="G250" i="6"/>
  <c r="I250" i="6" s="1"/>
  <c r="G247" i="6"/>
  <c r="I247" i="6" s="1"/>
  <c r="F247" i="6"/>
  <c r="F246" i="6"/>
  <c r="I240" i="6"/>
  <c r="G234" i="6"/>
  <c r="I234" i="6" s="1"/>
  <c r="G231" i="6"/>
  <c r="I231" i="6" s="1"/>
  <c r="F231" i="6"/>
  <c r="F230" i="6"/>
  <c r="I224" i="6"/>
  <c r="G218" i="6"/>
  <c r="I218" i="6" s="1"/>
  <c r="G215" i="6"/>
  <c r="I215" i="6" s="1"/>
  <c r="F215" i="6"/>
  <c r="F214" i="6"/>
  <c r="I208" i="6"/>
  <c r="I204" i="6"/>
  <c r="L197" i="6"/>
  <c r="I188" i="6"/>
  <c r="L181" i="6"/>
  <c r="I172" i="6"/>
  <c r="L165" i="6"/>
  <c r="I156" i="6"/>
  <c r="L149" i="6"/>
  <c r="L140" i="6"/>
  <c r="L125" i="6"/>
  <c r="L121" i="6"/>
  <c r="G106" i="6"/>
  <c r="F106" i="6"/>
  <c r="G203" i="6"/>
  <c r="F203" i="6"/>
  <c r="G190" i="6"/>
  <c r="G187" i="6"/>
  <c r="F187" i="6"/>
  <c r="G174" i="6"/>
  <c r="G171" i="6"/>
  <c r="I171" i="6" s="1"/>
  <c r="F171" i="6"/>
  <c r="G158" i="6"/>
  <c r="G155" i="6"/>
  <c r="F155" i="6"/>
  <c r="G142" i="6"/>
  <c r="F139" i="6"/>
  <c r="G134" i="6"/>
  <c r="I134" i="6" s="1"/>
  <c r="F134" i="6"/>
  <c r="L131" i="6"/>
  <c r="F119" i="6"/>
  <c r="G119" i="6"/>
  <c r="L117" i="6"/>
  <c r="L105" i="6"/>
  <c r="L104" i="6"/>
  <c r="F83" i="6"/>
  <c r="G83" i="6"/>
  <c r="F135" i="6"/>
  <c r="I135" i="6"/>
  <c r="G126" i="6"/>
  <c r="F126" i="6"/>
  <c r="L124" i="6"/>
  <c r="L113" i="6"/>
  <c r="F107" i="6"/>
  <c r="I107" i="6"/>
  <c r="L84" i="6"/>
  <c r="G74" i="6"/>
  <c r="I74" i="6" s="1"/>
  <c r="F74" i="6"/>
  <c r="L68" i="6"/>
  <c r="L89" i="6"/>
  <c r="F79" i="6"/>
  <c r="G79" i="6"/>
  <c r="G28" i="6"/>
  <c r="I28" i="6" s="1"/>
  <c r="F28" i="6"/>
  <c r="F25" i="6"/>
  <c r="G25" i="6"/>
  <c r="I25" i="6" s="1"/>
  <c r="F207" i="6"/>
  <c r="I200" i="6"/>
  <c r="G194" i="6"/>
  <c r="I194" i="6" s="1"/>
  <c r="G191" i="6"/>
  <c r="I191" i="6" s="1"/>
  <c r="F191" i="6"/>
  <c r="F190" i="6"/>
  <c r="I184" i="6"/>
  <c r="G178" i="6"/>
  <c r="G175" i="6"/>
  <c r="I175" i="6" s="1"/>
  <c r="F175" i="6"/>
  <c r="F174" i="6"/>
  <c r="I168" i="6"/>
  <c r="G162" i="6"/>
  <c r="I162" i="6" s="1"/>
  <c r="G159" i="6"/>
  <c r="I159" i="6" s="1"/>
  <c r="F159" i="6"/>
  <c r="F158" i="6"/>
  <c r="I152" i="6"/>
  <c r="G146" i="6"/>
  <c r="G143" i="6"/>
  <c r="I143" i="6" s="1"/>
  <c r="F143" i="6"/>
  <c r="F142" i="6"/>
  <c r="G139" i="6"/>
  <c r="I139" i="6" s="1"/>
  <c r="G138" i="6"/>
  <c r="I138" i="6" s="1"/>
  <c r="F138" i="6"/>
  <c r="G129" i="6"/>
  <c r="F129" i="6"/>
  <c r="G114" i="6"/>
  <c r="I114" i="6" s="1"/>
  <c r="F114" i="6"/>
  <c r="G102" i="6"/>
  <c r="F53" i="6"/>
  <c r="G53" i="6"/>
  <c r="F130" i="6"/>
  <c r="G130" i="6"/>
  <c r="I130" i="6" s="1"/>
  <c r="F123" i="6"/>
  <c r="G118" i="6"/>
  <c r="I118" i="6" s="1"/>
  <c r="F118" i="6"/>
  <c r="F111" i="6"/>
  <c r="F16" i="6"/>
  <c r="G16" i="6"/>
  <c r="F137" i="6"/>
  <c r="F133" i="6"/>
  <c r="F127" i="6"/>
  <c r="I127" i="6"/>
  <c r="G123" i="6"/>
  <c r="I123" i="6" s="1"/>
  <c r="G122" i="6"/>
  <c r="F122" i="6"/>
  <c r="G111" i="6"/>
  <c r="G110" i="6"/>
  <c r="F110" i="6"/>
  <c r="F103" i="6"/>
  <c r="G103" i="6"/>
  <c r="L100" i="6"/>
  <c r="F99" i="6"/>
  <c r="G99" i="6"/>
  <c r="I99" i="6" s="1"/>
  <c r="F95" i="6"/>
  <c r="G95" i="6"/>
  <c r="L72" i="6"/>
  <c r="F48" i="6"/>
  <c r="G48" i="6"/>
  <c r="F125" i="6"/>
  <c r="F121" i="6"/>
  <c r="F117" i="6"/>
  <c r="I97" i="6"/>
  <c r="I92" i="6"/>
  <c r="I90" i="6"/>
  <c r="F87" i="6"/>
  <c r="G87" i="6"/>
  <c r="I81" i="6"/>
  <c r="I76" i="6"/>
  <c r="L73" i="6"/>
  <c r="F63" i="6"/>
  <c r="G63" i="6"/>
  <c r="I63" i="6" s="1"/>
  <c r="L52" i="6"/>
  <c r="F50" i="6"/>
  <c r="G50" i="6"/>
  <c r="I50" i="6" s="1"/>
  <c r="L11" i="6"/>
  <c r="I101" i="6"/>
  <c r="I96" i="6"/>
  <c r="F91" i="6"/>
  <c r="G91" i="6"/>
  <c r="I91" i="6" s="1"/>
  <c r="I85" i="6"/>
  <c r="I80" i="6"/>
  <c r="I78" i="6"/>
  <c r="F75" i="6"/>
  <c r="G75" i="6"/>
  <c r="I75" i="6" s="1"/>
  <c r="F69" i="6"/>
  <c r="G69" i="6"/>
  <c r="L66" i="6"/>
  <c r="I65" i="6"/>
  <c r="I59" i="6"/>
  <c r="F65" i="6"/>
  <c r="I64" i="6"/>
  <c r="F59" i="6"/>
  <c r="F46" i="6"/>
  <c r="G46" i="6"/>
  <c r="I46" i="6" s="1"/>
  <c r="I44" i="6"/>
  <c r="F44" i="6"/>
  <c r="L35" i="6"/>
  <c r="L19" i="6"/>
  <c r="I98" i="6"/>
  <c r="I94" i="6"/>
  <c r="I86" i="6"/>
  <c r="I82" i="6"/>
  <c r="I61" i="6"/>
  <c r="F61" i="6"/>
  <c r="I60" i="6"/>
  <c r="I58" i="6"/>
  <c r="F55" i="6"/>
  <c r="I55" i="6"/>
  <c r="F42" i="6"/>
  <c r="G42" i="6"/>
  <c r="I42" i="6" s="1"/>
  <c r="I40" i="6"/>
  <c r="F40" i="6"/>
  <c r="G36" i="6"/>
  <c r="F36" i="6"/>
  <c r="F33" i="6"/>
  <c r="G33" i="6"/>
  <c r="G20" i="6"/>
  <c r="F20" i="6"/>
  <c r="F17" i="6"/>
  <c r="G17" i="6"/>
  <c r="I71" i="6"/>
  <c r="I70" i="6"/>
  <c r="F67" i="6"/>
  <c r="I67" i="6"/>
  <c r="I57" i="6"/>
  <c r="F57" i="6"/>
  <c r="I56" i="6"/>
  <c r="I54" i="6"/>
  <c r="L27" i="6"/>
  <c r="I51" i="6"/>
  <c r="I47" i="6"/>
  <c r="I43" i="6"/>
  <c r="I39" i="6"/>
  <c r="G32" i="6"/>
  <c r="F29" i="6"/>
  <c r="G29" i="6"/>
  <c r="I29" i="6" s="1"/>
  <c r="I22" i="6"/>
  <c r="I49" i="6"/>
  <c r="I45" i="6"/>
  <c r="I41" i="6"/>
  <c r="F37" i="6"/>
  <c r="G37" i="6"/>
  <c r="I37" i="6" s="1"/>
  <c r="I30" i="6"/>
  <c r="G24" i="6"/>
  <c r="F21" i="6"/>
  <c r="G21" i="6"/>
  <c r="I21" i="6" s="1"/>
  <c r="L15" i="6"/>
  <c r="F12" i="6"/>
  <c r="G12" i="6"/>
  <c r="I12" i="6" s="1"/>
  <c r="G13" i="6"/>
  <c r="I13" i="6" s="1"/>
  <c r="G9" i="6"/>
  <c r="I9" i="6" s="1"/>
  <c r="E366" i="8"/>
  <c r="F364" i="8" s="1"/>
  <c r="H364" i="7"/>
  <c r="I364" i="7" s="1"/>
  <c r="L364" i="7" s="1"/>
  <c r="F364" i="7"/>
  <c r="G364" i="7"/>
  <c r="F366" i="7"/>
  <c r="E366" i="6"/>
  <c r="E366" i="5"/>
  <c r="E366" i="4"/>
  <c r="G364" i="3"/>
  <c r="F364" i="3"/>
  <c r="H364" i="3"/>
  <c r="F366" i="3"/>
  <c r="I359" i="2"/>
  <c r="I280" i="2"/>
  <c r="L280" i="2" s="1"/>
  <c r="I192" i="2"/>
  <c r="G363" i="2"/>
  <c r="I363" i="2" s="1"/>
  <c r="G359" i="2"/>
  <c r="G355" i="2"/>
  <c r="G351" i="2"/>
  <c r="H347" i="2"/>
  <c r="H343" i="2"/>
  <c r="H339" i="2"/>
  <c r="I339" i="2" s="1"/>
  <c r="H336" i="2"/>
  <c r="G332" i="2"/>
  <c r="G328" i="2"/>
  <c r="G324" i="2"/>
  <c r="G321" i="2"/>
  <c r="I321" i="2" s="1"/>
  <c r="H317" i="2"/>
  <c r="H313" i="2"/>
  <c r="H309" i="2"/>
  <c r="H303" i="2"/>
  <c r="H296" i="2"/>
  <c r="H289" i="2"/>
  <c r="H258" i="2"/>
  <c r="I258" i="2" s="1"/>
  <c r="L258" i="2" s="1"/>
  <c r="G252" i="2"/>
  <c r="H242" i="2"/>
  <c r="H229" i="2"/>
  <c r="G215" i="2"/>
  <c r="I215" i="2" s="1"/>
  <c r="H198" i="2"/>
  <c r="G186" i="2"/>
  <c r="H149" i="2"/>
  <c r="G139" i="2"/>
  <c r="I139" i="2" s="1"/>
  <c r="H136" i="2"/>
  <c r="G131" i="2"/>
  <c r="H77" i="2"/>
  <c r="H37" i="2"/>
  <c r="I37" i="2" s="1"/>
  <c r="G8" i="2"/>
  <c r="H361" i="2"/>
  <c r="G360" i="2"/>
  <c r="H357" i="2"/>
  <c r="G356" i="2"/>
  <c r="H353" i="2"/>
  <c r="G352" i="2"/>
  <c r="H348" i="2"/>
  <c r="H344" i="2"/>
  <c r="H340" i="2"/>
  <c r="H334" i="2"/>
  <c r="H332" i="2"/>
  <c r="H330" i="2"/>
  <c r="H328" i="2"/>
  <c r="I328" i="2" s="1"/>
  <c r="H326" i="2"/>
  <c r="H324" i="2"/>
  <c r="G322" i="2"/>
  <c r="H319" i="2"/>
  <c r="H318" i="2"/>
  <c r="H314" i="2"/>
  <c r="H310" i="2"/>
  <c r="G301" i="2"/>
  <c r="H299" i="2"/>
  <c r="G297" i="2"/>
  <c r="H295" i="2"/>
  <c r="G293" i="2"/>
  <c r="H291" i="2"/>
  <c r="G287" i="2"/>
  <c r="I287" i="2" s="1"/>
  <c r="G285" i="2"/>
  <c r="G283" i="2"/>
  <c r="G281" i="2"/>
  <c r="G279" i="2"/>
  <c r="G277" i="2"/>
  <c r="G275" i="2"/>
  <c r="H271" i="2"/>
  <c r="H267" i="2"/>
  <c r="I267" i="2" s="1"/>
  <c r="H262" i="2"/>
  <c r="G254" i="2"/>
  <c r="H252" i="2"/>
  <c r="I252" i="2" s="1"/>
  <c r="H247" i="2"/>
  <c r="H243" i="2"/>
  <c r="H231" i="2"/>
  <c r="G225" i="2"/>
  <c r="G188" i="2"/>
  <c r="I188" i="2" s="1"/>
  <c r="L188" i="2" s="1"/>
  <c r="G151" i="2"/>
  <c r="H145" i="2"/>
  <c r="H124" i="2"/>
  <c r="G95" i="2"/>
  <c r="I95" i="2" s="1"/>
  <c r="H92" i="2"/>
  <c r="H50" i="2"/>
  <c r="G42" i="2"/>
  <c r="G39" i="2"/>
  <c r="I39" i="2" s="1"/>
  <c r="F359" i="2"/>
  <c r="G11" i="2"/>
  <c r="G12" i="2"/>
  <c r="G13" i="2"/>
  <c r="G14" i="2"/>
  <c r="I14" i="2" s="1"/>
  <c r="L14" i="2" s="1"/>
  <c r="G15" i="2"/>
  <c r="G16" i="2"/>
  <c r="G17" i="2"/>
  <c r="G18" i="2"/>
  <c r="I18" i="2" s="1"/>
  <c r="L18" i="2" s="1"/>
  <c r="G43" i="2"/>
  <c r="G44" i="2"/>
  <c r="G45" i="2"/>
  <c r="G46" i="2"/>
  <c r="I46" i="2" s="1"/>
  <c r="G47" i="2"/>
  <c r="G48" i="2"/>
  <c r="G49" i="2"/>
  <c r="G50" i="2"/>
  <c r="I50" i="2" s="1"/>
  <c r="G73" i="2"/>
  <c r="G74" i="2"/>
  <c r="G75" i="2"/>
  <c r="G76" i="2"/>
  <c r="I76" i="2" s="1"/>
  <c r="G77" i="2"/>
  <c r="G78" i="2"/>
  <c r="G79" i="2"/>
  <c r="G80" i="2"/>
  <c r="I80" i="2" s="1"/>
  <c r="G105" i="2"/>
  <c r="G106" i="2"/>
  <c r="G107" i="2"/>
  <c r="G108" i="2"/>
  <c r="I108" i="2" s="1"/>
  <c r="G109" i="2"/>
  <c r="G110" i="2"/>
  <c r="G111" i="2"/>
  <c r="G112" i="2"/>
  <c r="I112" i="2" s="1"/>
  <c r="L112" i="2" s="1"/>
  <c r="G19" i="2"/>
  <c r="G20" i="2"/>
  <c r="G21" i="2"/>
  <c r="G22" i="2"/>
  <c r="I22" i="2" s="1"/>
  <c r="G23" i="2"/>
  <c r="G24" i="2"/>
  <c r="G25" i="2"/>
  <c r="G26" i="2"/>
  <c r="I26" i="2" s="1"/>
  <c r="H22" i="2"/>
  <c r="H26" i="2"/>
  <c r="H27" i="2"/>
  <c r="G30" i="2"/>
  <c r="I30" i="2" s="1"/>
  <c r="H31" i="2"/>
  <c r="G34" i="2"/>
  <c r="G41" i="2"/>
  <c r="G51" i="2"/>
  <c r="I51" i="2" s="1"/>
  <c r="L51" i="2" s="1"/>
  <c r="G52" i="2"/>
  <c r="G53" i="2"/>
  <c r="G54" i="2"/>
  <c r="I54" i="2" s="1"/>
  <c r="G55" i="2"/>
  <c r="I55" i="2" s="1"/>
  <c r="L55" i="2" s="1"/>
  <c r="G56" i="2"/>
  <c r="G57" i="2"/>
  <c r="G58" i="2"/>
  <c r="I58" i="2" s="1"/>
  <c r="G59" i="2"/>
  <c r="I59" i="2" s="1"/>
  <c r="G63" i="2"/>
  <c r="G68" i="2"/>
  <c r="G72" i="2"/>
  <c r="G90" i="2"/>
  <c r="I90" i="2" s="1"/>
  <c r="L90" i="2" s="1"/>
  <c r="G94" i="2"/>
  <c r="G99" i="2"/>
  <c r="G103" i="2"/>
  <c r="G113" i="2"/>
  <c r="I113" i="2" s="1"/>
  <c r="G114" i="2"/>
  <c r="G115" i="2"/>
  <c r="G116" i="2"/>
  <c r="I116" i="2" s="1"/>
  <c r="L116" i="2" s="1"/>
  <c r="G117" i="2"/>
  <c r="I117" i="2" s="1"/>
  <c r="G118" i="2"/>
  <c r="G119" i="2"/>
  <c r="G120" i="2"/>
  <c r="I120" i="2" s="1"/>
  <c r="L120" i="2" s="1"/>
  <c r="G121" i="2"/>
  <c r="I121" i="2" s="1"/>
  <c r="G122" i="2"/>
  <c r="G123" i="2"/>
  <c r="G124" i="2"/>
  <c r="G125" i="2"/>
  <c r="I125" i="2" s="1"/>
  <c r="L125" i="2" s="1"/>
  <c r="G126" i="2"/>
  <c r="G127" i="2"/>
  <c r="G128" i="2"/>
  <c r="G129" i="2"/>
  <c r="I129" i="2" s="1"/>
  <c r="L129" i="2" s="1"/>
  <c r="G130" i="2"/>
  <c r="G9" i="2"/>
  <c r="H21" i="2"/>
  <c r="H25" i="2"/>
  <c r="I25" i="2" s="1"/>
  <c r="G29" i="2"/>
  <c r="H30" i="2"/>
  <c r="G33" i="2"/>
  <c r="H34" i="2"/>
  <c r="G36" i="2"/>
  <c r="G38" i="2"/>
  <c r="G40" i="2"/>
  <c r="H45" i="2"/>
  <c r="I45" i="2" s="1"/>
  <c r="H49" i="2"/>
  <c r="H51" i="2"/>
  <c r="H52" i="2"/>
  <c r="H53" i="2"/>
  <c r="I53" i="2" s="1"/>
  <c r="H54" i="2"/>
  <c r="H55" i="2"/>
  <c r="H56" i="2"/>
  <c r="I56" i="2" s="1"/>
  <c r="H57" i="2"/>
  <c r="I57" i="2" s="1"/>
  <c r="H58" i="2"/>
  <c r="G62" i="2"/>
  <c r="I62" i="2" s="1"/>
  <c r="L62" i="2" s="1"/>
  <c r="G66" i="2"/>
  <c r="G67" i="2"/>
  <c r="I67" i="2" s="1"/>
  <c r="G71" i="2"/>
  <c r="H76" i="2"/>
  <c r="H80" i="2"/>
  <c r="G81" i="2"/>
  <c r="I81" i="2" s="1"/>
  <c r="G82" i="2"/>
  <c r="G83" i="2"/>
  <c r="G84" i="2"/>
  <c r="G85" i="2"/>
  <c r="I85" i="2" s="1"/>
  <c r="G86" i="2"/>
  <c r="G87" i="2"/>
  <c r="G88" i="2"/>
  <c r="I88" i="2" s="1"/>
  <c r="G89" i="2"/>
  <c r="G93" i="2"/>
  <c r="G98" i="2"/>
  <c r="G102" i="2"/>
  <c r="H107" i="2"/>
  <c r="H111" i="2"/>
  <c r="H113" i="2"/>
  <c r="H114" i="2"/>
  <c r="H115" i="2"/>
  <c r="H116" i="2"/>
  <c r="H117" i="2"/>
  <c r="H118" i="2"/>
  <c r="I118" i="2" s="1"/>
  <c r="H119" i="2"/>
  <c r="H120" i="2"/>
  <c r="H19" i="2"/>
  <c r="H23" i="2"/>
  <c r="G27" i="2"/>
  <c r="I27" i="2" s="1"/>
  <c r="L27" i="2" s="1"/>
  <c r="G31" i="2"/>
  <c r="G35" i="2"/>
  <c r="H62" i="2"/>
  <c r="H66" i="2"/>
  <c r="G70" i="2"/>
  <c r="H81" i="2"/>
  <c r="H85" i="2"/>
  <c r="H89" i="2"/>
  <c r="H93" i="2"/>
  <c r="G97" i="2"/>
  <c r="G101" i="2"/>
  <c r="G141" i="2"/>
  <c r="I141" i="2" s="1"/>
  <c r="G145" i="2"/>
  <c r="G149" i="2"/>
  <c r="G154" i="2"/>
  <c r="G155" i="2"/>
  <c r="I155" i="2" s="1"/>
  <c r="L155" i="2" s="1"/>
  <c r="G156" i="2"/>
  <c r="G157" i="2"/>
  <c r="G158" i="2"/>
  <c r="G159" i="2"/>
  <c r="G160" i="2"/>
  <c r="G161" i="2"/>
  <c r="G162" i="2"/>
  <c r="G195" i="2"/>
  <c r="G196" i="2"/>
  <c r="G197" i="2"/>
  <c r="G198" i="2"/>
  <c r="G199" i="2"/>
  <c r="I199" i="2" s="1"/>
  <c r="G200" i="2"/>
  <c r="G201" i="2"/>
  <c r="G202" i="2"/>
  <c r="G227" i="2"/>
  <c r="I227" i="2" s="1"/>
  <c r="G228" i="2"/>
  <c r="G229" i="2"/>
  <c r="I229" i="2" s="1"/>
  <c r="G230" i="2"/>
  <c r="G231" i="2"/>
  <c r="I231" i="2" s="1"/>
  <c r="G232" i="2"/>
  <c r="G233" i="2"/>
  <c r="G234" i="2"/>
  <c r="G259" i="2"/>
  <c r="I259" i="2" s="1"/>
  <c r="G260" i="2"/>
  <c r="G261" i="2"/>
  <c r="G262" i="2"/>
  <c r="I262" i="2" s="1"/>
  <c r="L262" i="2" s="1"/>
  <c r="G263" i="2"/>
  <c r="I263" i="2" s="1"/>
  <c r="G264" i="2"/>
  <c r="G265" i="2"/>
  <c r="G266" i="2"/>
  <c r="I266" i="2" s="1"/>
  <c r="L266" i="2" s="1"/>
  <c r="H29" i="2"/>
  <c r="I29" i="2" s="1"/>
  <c r="H33" i="2"/>
  <c r="G61" i="2"/>
  <c r="G65" i="2"/>
  <c r="H84" i="2"/>
  <c r="H88" i="2"/>
  <c r="G92" i="2"/>
  <c r="I92" i="2" s="1"/>
  <c r="G96" i="2"/>
  <c r="G140" i="2"/>
  <c r="G144" i="2"/>
  <c r="G148" i="2"/>
  <c r="G152" i="2"/>
  <c r="G153" i="2"/>
  <c r="I153" i="2" s="1"/>
  <c r="L153" i="2" s="1"/>
  <c r="G163" i="2"/>
  <c r="G164" i="2"/>
  <c r="G165" i="2"/>
  <c r="G166" i="2"/>
  <c r="G167" i="2"/>
  <c r="G168" i="2"/>
  <c r="I168" i="2" s="1"/>
  <c r="G169" i="2"/>
  <c r="G170" i="2"/>
  <c r="I170" i="2" s="1"/>
  <c r="G171" i="2"/>
  <c r="G172" i="2"/>
  <c r="G173" i="2"/>
  <c r="G174" i="2"/>
  <c r="G175" i="2"/>
  <c r="G176" i="2"/>
  <c r="G203" i="2"/>
  <c r="G204" i="2"/>
  <c r="G205" i="2"/>
  <c r="G206" i="2"/>
  <c r="G207" i="2"/>
  <c r="G208" i="2"/>
  <c r="G209" i="2"/>
  <c r="G210" i="2"/>
  <c r="G235" i="2"/>
  <c r="G236" i="2"/>
  <c r="G237" i="2"/>
  <c r="G238" i="2"/>
  <c r="G239" i="2"/>
  <c r="G240" i="2"/>
  <c r="G241" i="2"/>
  <c r="G242" i="2"/>
  <c r="I242" i="2" s="1"/>
  <c r="L242" i="2" s="1"/>
  <c r="G267" i="2"/>
  <c r="G268" i="2"/>
  <c r="I268" i="2" s="1"/>
  <c r="G269" i="2"/>
  <c r="G270" i="2"/>
  <c r="G271" i="2"/>
  <c r="G272" i="2"/>
  <c r="I272" i="2" s="1"/>
  <c r="G273" i="2"/>
  <c r="G274" i="2"/>
  <c r="I274" i="2" s="1"/>
  <c r="L274" i="2" s="1"/>
  <c r="G303" i="2"/>
  <c r="H28" i="2"/>
  <c r="I28" i="2" s="1"/>
  <c r="G37" i="2"/>
  <c r="H48" i="2"/>
  <c r="I48" i="2" s="1"/>
  <c r="H61" i="2"/>
  <c r="G64" i="2"/>
  <c r="G69" i="2"/>
  <c r="H75" i="2"/>
  <c r="H82" i="2"/>
  <c r="H86" i="2"/>
  <c r="I86" i="2" s="1"/>
  <c r="H106" i="2"/>
  <c r="H131" i="2"/>
  <c r="G134" i="2"/>
  <c r="H135" i="2"/>
  <c r="G138" i="2"/>
  <c r="H139" i="2"/>
  <c r="H143" i="2"/>
  <c r="H147" i="2"/>
  <c r="I147" i="2" s="1"/>
  <c r="H151" i="2"/>
  <c r="H165" i="2"/>
  <c r="H169" i="2"/>
  <c r="H173" i="2"/>
  <c r="I173" i="2" s="1"/>
  <c r="L173" i="2" s="1"/>
  <c r="G177" i="2"/>
  <c r="H178" i="2"/>
  <c r="G181" i="2"/>
  <c r="H182" i="2"/>
  <c r="I182" i="2" s="1"/>
  <c r="G185" i="2"/>
  <c r="H206" i="2"/>
  <c r="H210" i="2"/>
  <c r="H211" i="2"/>
  <c r="I211" i="2" s="1"/>
  <c r="G214" i="2"/>
  <c r="H215" i="2"/>
  <c r="G218" i="2"/>
  <c r="H236" i="2"/>
  <c r="I236" i="2" s="1"/>
  <c r="H240" i="2"/>
  <c r="G244" i="2"/>
  <c r="H245" i="2"/>
  <c r="G248" i="2"/>
  <c r="H249" i="2"/>
  <c r="H270" i="2"/>
  <c r="H274" i="2"/>
  <c r="H275" i="2"/>
  <c r="I275" i="2" s="1"/>
  <c r="L275" i="2" s="1"/>
  <c r="H276" i="2"/>
  <c r="I276" i="2" s="1"/>
  <c r="H277" i="2"/>
  <c r="H278" i="2"/>
  <c r="I278" i="2" s="1"/>
  <c r="H279" i="2"/>
  <c r="H280" i="2"/>
  <c r="H281" i="2"/>
  <c r="H282" i="2"/>
  <c r="I282" i="2" s="1"/>
  <c r="L282" i="2" s="1"/>
  <c r="H283" i="2"/>
  <c r="I283" i="2" s="1"/>
  <c r="H284" i="2"/>
  <c r="I284" i="2" s="1"/>
  <c r="H285" i="2"/>
  <c r="H286" i="2"/>
  <c r="I286" i="2" s="1"/>
  <c r="G290" i="2"/>
  <c r="I290" i="2" s="1"/>
  <c r="L290" i="2" s="1"/>
  <c r="G291" i="2"/>
  <c r="G295" i="2"/>
  <c r="G299" i="2"/>
  <c r="G304" i="2"/>
  <c r="G305" i="2"/>
  <c r="G306" i="2"/>
  <c r="G335" i="2"/>
  <c r="G336" i="2"/>
  <c r="G337" i="2"/>
  <c r="G338" i="2"/>
  <c r="H180" i="2"/>
  <c r="H204" i="2"/>
  <c r="H208" i="2"/>
  <c r="H213" i="2"/>
  <c r="H217" i="2"/>
  <c r="H24" i="2"/>
  <c r="I24" i="2" s="1"/>
  <c r="G32" i="2"/>
  <c r="G91" i="2"/>
  <c r="H96" i="2"/>
  <c r="G104" i="2"/>
  <c r="I104" i="2" s="1"/>
  <c r="L104" i="2" s="1"/>
  <c r="G133" i="2"/>
  <c r="H134" i="2"/>
  <c r="I134" i="2" s="1"/>
  <c r="G137" i="2"/>
  <c r="H138" i="2"/>
  <c r="G142" i="2"/>
  <c r="G146" i="2"/>
  <c r="G150" i="2"/>
  <c r="H164" i="2"/>
  <c r="I164" i="2" s="1"/>
  <c r="L164" i="2" s="1"/>
  <c r="H168" i="2"/>
  <c r="H172" i="2"/>
  <c r="H176" i="2"/>
  <c r="H177" i="2"/>
  <c r="I177" i="2" s="1"/>
  <c r="L177" i="2" s="1"/>
  <c r="G180" i="2"/>
  <c r="H181" i="2"/>
  <c r="G184" i="2"/>
  <c r="H185" i="2"/>
  <c r="G187" i="2"/>
  <c r="G189" i="2"/>
  <c r="G191" i="2"/>
  <c r="G193" i="2"/>
  <c r="I193" i="2" s="1"/>
  <c r="L193" i="2" s="1"/>
  <c r="H205" i="2"/>
  <c r="H209" i="2"/>
  <c r="G213" i="2"/>
  <c r="H214" i="2"/>
  <c r="I214" i="2" s="1"/>
  <c r="G217" i="2"/>
  <c r="H218" i="2"/>
  <c r="G220" i="2"/>
  <c r="G222" i="2"/>
  <c r="G224" i="2"/>
  <c r="G226" i="2"/>
  <c r="H235" i="2"/>
  <c r="H239" i="2"/>
  <c r="I239" i="2" s="1"/>
  <c r="G243" i="2"/>
  <c r="H244" i="2"/>
  <c r="G247" i="2"/>
  <c r="H248" i="2"/>
  <c r="G251" i="2"/>
  <c r="G253" i="2"/>
  <c r="G255" i="2"/>
  <c r="G257" i="2"/>
  <c r="H269" i="2"/>
  <c r="H273" i="2"/>
  <c r="G289" i="2"/>
  <c r="I289" i="2" s="1"/>
  <c r="G294" i="2"/>
  <c r="I294" i="2" s="1"/>
  <c r="L294" i="2" s="1"/>
  <c r="G298" i="2"/>
  <c r="G302" i="2"/>
  <c r="G307" i="2"/>
  <c r="G308" i="2"/>
  <c r="I308" i="2" s="1"/>
  <c r="G309" i="2"/>
  <c r="G310" i="2"/>
  <c r="I310" i="2" s="1"/>
  <c r="L310" i="2" s="1"/>
  <c r="G311" i="2"/>
  <c r="G312" i="2"/>
  <c r="I312" i="2" s="1"/>
  <c r="G313" i="2"/>
  <c r="I313" i="2" s="1"/>
  <c r="G314" i="2"/>
  <c r="G315" i="2"/>
  <c r="G316" i="2"/>
  <c r="I316" i="2" s="1"/>
  <c r="L316" i="2" s="1"/>
  <c r="G317" i="2"/>
  <c r="I317" i="2" s="1"/>
  <c r="G318" i="2"/>
  <c r="I318" i="2" s="1"/>
  <c r="G339" i="2"/>
  <c r="G340" i="2"/>
  <c r="I340" i="2" s="1"/>
  <c r="L340" i="2" s="1"/>
  <c r="G341" i="2"/>
  <c r="G342" i="2"/>
  <c r="I342" i="2" s="1"/>
  <c r="G343" i="2"/>
  <c r="G344" i="2"/>
  <c r="G345" i="2"/>
  <c r="G346" i="2"/>
  <c r="I346" i="2" s="1"/>
  <c r="G347" i="2"/>
  <c r="G348" i="2"/>
  <c r="I348" i="2" s="1"/>
  <c r="L348" i="2" s="1"/>
  <c r="G349" i="2"/>
  <c r="G350" i="2"/>
  <c r="I350" i="2" s="1"/>
  <c r="G10" i="2"/>
  <c r="H32" i="2"/>
  <c r="H44" i="2"/>
  <c r="G60" i="2"/>
  <c r="I60" i="2" s="1"/>
  <c r="H65" i="2"/>
  <c r="H79" i="2"/>
  <c r="H83" i="2"/>
  <c r="H87" i="2"/>
  <c r="H110" i="2"/>
  <c r="I110" i="2" s="1"/>
  <c r="G132" i="2"/>
  <c r="H133" i="2"/>
  <c r="G136" i="2"/>
  <c r="I136" i="2" s="1"/>
  <c r="H137" i="2"/>
  <c r="H140" i="2"/>
  <c r="I140" i="2" s="1"/>
  <c r="L140" i="2" s="1"/>
  <c r="H144" i="2"/>
  <c r="I144" i="2" s="1"/>
  <c r="L144" i="2" s="1"/>
  <c r="H148" i="2"/>
  <c r="I148" i="2" s="1"/>
  <c r="L148" i="2" s="1"/>
  <c r="H152" i="2"/>
  <c r="H163" i="2"/>
  <c r="I163" i="2" s="1"/>
  <c r="H167" i="2"/>
  <c r="H171" i="2"/>
  <c r="H175" i="2"/>
  <c r="G179" i="2"/>
  <c r="I179" i="2" s="1"/>
  <c r="G183" i="2"/>
  <c r="H184" i="2"/>
  <c r="G212" i="2"/>
  <c r="I212" i="2" s="1"/>
  <c r="G216" i="2"/>
  <c r="H360" i="2"/>
  <c r="H356" i="2"/>
  <c r="H352" i="2"/>
  <c r="I352" i="2" s="1"/>
  <c r="L352" i="2" s="1"/>
  <c r="H338" i="2"/>
  <c r="G334" i="2"/>
  <c r="I334" i="2" s="1"/>
  <c r="G330" i="2"/>
  <c r="I330" i="2" s="1"/>
  <c r="G326" i="2"/>
  <c r="I326" i="2" s="1"/>
  <c r="H322" i="2"/>
  <c r="H305" i="2"/>
  <c r="H300" i="2"/>
  <c r="I300" i="2" s="1"/>
  <c r="H292" i="2"/>
  <c r="I292" i="2" s="1"/>
  <c r="H260" i="2"/>
  <c r="I260" i="2" s="1"/>
  <c r="L260" i="2" s="1"/>
  <c r="G250" i="2"/>
  <c r="I250" i="2" s="1"/>
  <c r="L250" i="2" s="1"/>
  <c r="G246" i="2"/>
  <c r="I246" i="2" s="1"/>
  <c r="L246" i="2" s="1"/>
  <c r="H238" i="2"/>
  <c r="G223" i="2"/>
  <c r="H212" i="2"/>
  <c r="H207" i="2"/>
  <c r="H202" i="2"/>
  <c r="G194" i="2"/>
  <c r="I194" i="2" s="1"/>
  <c r="L194" i="2" s="1"/>
  <c r="H183" i="2"/>
  <c r="I183" i="2" s="1"/>
  <c r="G178" i="2"/>
  <c r="H170" i="2"/>
  <c r="H8" i="2"/>
  <c r="I8" i="2" s="1"/>
  <c r="L8" i="2" s="1"/>
  <c r="H362" i="2"/>
  <c r="I362" i="2" s="1"/>
  <c r="G361" i="2"/>
  <c r="H358" i="2"/>
  <c r="I358" i="2" s="1"/>
  <c r="G357" i="2"/>
  <c r="I357" i="2" s="1"/>
  <c r="H354" i="2"/>
  <c r="I354" i="2" s="1"/>
  <c r="G353" i="2"/>
  <c r="I353" i="2" s="1"/>
  <c r="H349" i="2"/>
  <c r="H345" i="2"/>
  <c r="H341" i="2"/>
  <c r="H337" i="2"/>
  <c r="H335" i="2"/>
  <c r="G333" i="2"/>
  <c r="I333" i="2" s="1"/>
  <c r="G331" i="2"/>
  <c r="G329" i="2"/>
  <c r="I329" i="2" s="1"/>
  <c r="G327" i="2"/>
  <c r="G325" i="2"/>
  <c r="I325" i="2" s="1"/>
  <c r="G323" i="2"/>
  <c r="H320" i="2"/>
  <c r="I320" i="2" s="1"/>
  <c r="L320" i="2" s="1"/>
  <c r="G319" i="2"/>
  <c r="H315" i="2"/>
  <c r="I315" i="2" s="1"/>
  <c r="L315" i="2" s="1"/>
  <c r="H311" i="2"/>
  <c r="H307" i="2"/>
  <c r="H306" i="2"/>
  <c r="H304" i="2"/>
  <c r="H288" i="2"/>
  <c r="H287" i="2"/>
  <c r="H264" i="2"/>
  <c r="G256" i="2"/>
  <c r="I256" i="2" s="1"/>
  <c r="H254" i="2"/>
  <c r="G249" i="2"/>
  <c r="I249" i="2" s="1"/>
  <c r="G245" i="2"/>
  <c r="I245" i="2" s="1"/>
  <c r="H241" i="2"/>
  <c r="H237" i="2"/>
  <c r="H233" i="2"/>
  <c r="G219" i="2"/>
  <c r="H216" i="2"/>
  <c r="G211" i="2"/>
  <c r="H203" i="2"/>
  <c r="H200" i="2"/>
  <c r="I200" i="2" s="1"/>
  <c r="L200" i="2" s="1"/>
  <c r="H196" i="2"/>
  <c r="G190" i="2"/>
  <c r="G182" i="2"/>
  <c r="H179" i="2"/>
  <c r="H174" i="2"/>
  <c r="H166" i="2"/>
  <c r="G147" i="2"/>
  <c r="H141" i="2"/>
  <c r="G135" i="2"/>
  <c r="I135" i="2" s="1"/>
  <c r="H132" i="2"/>
  <c r="H64" i="2"/>
  <c r="H20" i="2"/>
  <c r="H223" i="2"/>
  <c r="H219" i="2"/>
  <c r="H192" i="2"/>
  <c r="H188" i="2"/>
  <c r="H162" i="2"/>
  <c r="H160" i="2"/>
  <c r="I160" i="2" s="1"/>
  <c r="H158" i="2"/>
  <c r="H156" i="2"/>
  <c r="H154" i="2"/>
  <c r="I154" i="2" s="1"/>
  <c r="H126" i="2"/>
  <c r="H105" i="2"/>
  <c r="H95" i="2"/>
  <c r="H74" i="2"/>
  <c r="H47" i="2"/>
  <c r="H42" i="2"/>
  <c r="H16" i="2"/>
  <c r="I16" i="2" s="1"/>
  <c r="H364" i="2"/>
  <c r="I364" i="2" s="1"/>
  <c r="F362" i="2"/>
  <c r="F357" i="2"/>
  <c r="H301" i="2"/>
  <c r="H297" i="2"/>
  <c r="H293" i="2"/>
  <c r="H265" i="2"/>
  <c r="H263" i="2"/>
  <c r="H261" i="2"/>
  <c r="H259" i="2"/>
  <c r="H234" i="2"/>
  <c r="H232" i="2"/>
  <c r="H230" i="2"/>
  <c r="H228" i="2"/>
  <c r="I228" i="2" s="1"/>
  <c r="H201" i="2"/>
  <c r="H199" i="2"/>
  <c r="H197" i="2"/>
  <c r="H195" i="2"/>
  <c r="H128" i="2"/>
  <c r="I128" i="2" s="1"/>
  <c r="H112" i="2"/>
  <c r="H73" i="2"/>
  <c r="I73" i="2" s="1"/>
  <c r="H60" i="2"/>
  <c r="H46" i="2"/>
  <c r="H35" i="2"/>
  <c r="I35" i="2" s="1"/>
  <c r="H225" i="2"/>
  <c r="H221" i="2"/>
  <c r="I221" i="2" s="1"/>
  <c r="L221" i="2" s="1"/>
  <c r="H194" i="2"/>
  <c r="H190" i="2"/>
  <c r="H186" i="2"/>
  <c r="I186" i="2" s="1"/>
  <c r="H302" i="2"/>
  <c r="H298" i="2"/>
  <c r="H294" i="2"/>
  <c r="H257" i="2"/>
  <c r="H255" i="2"/>
  <c r="H253" i="2"/>
  <c r="H251" i="2"/>
  <c r="I251" i="2" s="1"/>
  <c r="H226" i="2"/>
  <c r="H224" i="2"/>
  <c r="H222" i="2"/>
  <c r="H220" i="2"/>
  <c r="H193" i="2"/>
  <c r="H191" i="2"/>
  <c r="H189" i="2"/>
  <c r="H187" i="2"/>
  <c r="H161" i="2"/>
  <c r="I161" i="2" s="1"/>
  <c r="L161" i="2" s="1"/>
  <c r="H159" i="2"/>
  <c r="H157" i="2"/>
  <c r="H155" i="2"/>
  <c r="H150" i="2"/>
  <c r="H146" i="2"/>
  <c r="H142" i="2"/>
  <c r="I142" i="2" s="1"/>
  <c r="H130" i="2"/>
  <c r="H122" i="2"/>
  <c r="H109" i="2"/>
  <c r="H91" i="2"/>
  <c r="H78" i="2"/>
  <c r="I78" i="2" s="1"/>
  <c r="H43" i="2"/>
  <c r="H18" i="2"/>
  <c r="F212" i="2"/>
  <c r="H104" i="2"/>
  <c r="H100" i="2"/>
  <c r="I100" i="2" s="1"/>
  <c r="H94" i="2"/>
  <c r="I94" i="2" s="1"/>
  <c r="H90" i="2"/>
  <c r="H69" i="2"/>
  <c r="H63" i="2"/>
  <c r="I63" i="2" s="1"/>
  <c r="H59" i="2"/>
  <c r="H41" i="2"/>
  <c r="H39" i="2"/>
  <c r="H12" i="2"/>
  <c r="H10" i="2"/>
  <c r="H153" i="2"/>
  <c r="H129" i="2"/>
  <c r="H127" i="2"/>
  <c r="I127" i="2" s="1"/>
  <c r="H125" i="2"/>
  <c r="H123" i="2"/>
  <c r="H121" i="2"/>
  <c r="H103" i="2"/>
  <c r="H99" i="2"/>
  <c r="F72" i="2"/>
  <c r="H72" i="2"/>
  <c r="H68" i="2"/>
  <c r="I68" i="2" s="1"/>
  <c r="H14" i="2"/>
  <c r="H101" i="2"/>
  <c r="H97" i="2"/>
  <c r="H70" i="2"/>
  <c r="H17" i="2"/>
  <c r="H15" i="2"/>
  <c r="H13" i="2"/>
  <c r="H11" i="2"/>
  <c r="I11" i="2" s="1"/>
  <c r="F138" i="2"/>
  <c r="H102" i="2"/>
  <c r="I102" i="2" s="1"/>
  <c r="H98" i="2"/>
  <c r="H71" i="2"/>
  <c r="I71" i="2" s="1"/>
  <c r="L71" i="2" s="1"/>
  <c r="H67" i="2"/>
  <c r="H40" i="2"/>
  <c r="H38" i="2"/>
  <c r="H36" i="2"/>
  <c r="I36" i="2" s="1"/>
  <c r="H9" i="2"/>
  <c r="F364" i="2"/>
  <c r="I288" i="2"/>
  <c r="I114" i="2"/>
  <c r="I82" i="2"/>
  <c r="I52" i="2"/>
  <c r="I20" i="2"/>
  <c r="I361" i="2"/>
  <c r="I356" i="2"/>
  <c r="L356" i="2" s="1"/>
  <c r="I355" i="2"/>
  <c r="L355" i="2" s="1"/>
  <c r="I296" i="2"/>
  <c r="L296" i="2" s="1"/>
  <c r="I244" i="2"/>
  <c r="F192" i="2"/>
  <c r="I98" i="2"/>
  <c r="L98" i="2" s="1"/>
  <c r="I347" i="2"/>
  <c r="I331" i="2"/>
  <c r="I323" i="2"/>
  <c r="I307" i="2"/>
  <c r="I299" i="2"/>
  <c r="I291" i="2"/>
  <c r="I243" i="2"/>
  <c r="I235" i="2"/>
  <c r="F213" i="2"/>
  <c r="F197" i="2"/>
  <c r="I178" i="2"/>
  <c r="L178" i="2" s="1"/>
  <c r="I172" i="2"/>
  <c r="L172" i="2" s="1"/>
  <c r="I143" i="2"/>
  <c r="F116" i="2"/>
  <c r="I43" i="2"/>
  <c r="L43" i="2" s="1"/>
  <c r="F30" i="2"/>
  <c r="I19" i="2"/>
  <c r="L19" i="2" s="1"/>
  <c r="F52" i="2"/>
  <c r="I351" i="2"/>
  <c r="I343" i="2"/>
  <c r="I335" i="2"/>
  <c r="I327" i="2"/>
  <c r="I319" i="2"/>
  <c r="L319" i="2" s="1"/>
  <c r="I311" i="2"/>
  <c r="I303" i="2"/>
  <c r="I295" i="2"/>
  <c r="I279" i="2"/>
  <c r="I271" i="2"/>
  <c r="I255" i="2"/>
  <c r="I247" i="2"/>
  <c r="I222" i="2"/>
  <c r="F210" i="2"/>
  <c r="I207" i="2"/>
  <c r="I206" i="2"/>
  <c r="I198" i="2"/>
  <c r="I191" i="2"/>
  <c r="I190" i="2"/>
  <c r="I169" i="2"/>
  <c r="L169" i="2" s="1"/>
  <c r="I159" i="2"/>
  <c r="I156" i="2"/>
  <c r="L156" i="2" s="1"/>
  <c r="I137" i="2"/>
  <c r="L137" i="2" s="1"/>
  <c r="I124" i="2"/>
  <c r="I47" i="2"/>
  <c r="L47" i="2" s="1"/>
  <c r="I31" i="2"/>
  <c r="I23" i="2"/>
  <c r="I15" i="2"/>
  <c r="L15" i="2" s="1"/>
  <c r="F9" i="2"/>
  <c r="F11" i="2"/>
  <c r="F13" i="2"/>
  <c r="F15" i="2"/>
  <c r="F17" i="2"/>
  <c r="F19" i="2"/>
  <c r="F21" i="2"/>
  <c r="F23" i="2"/>
  <c r="F25" i="2"/>
  <c r="F27" i="2"/>
  <c r="F29" i="2"/>
  <c r="F31" i="2"/>
  <c r="F33" i="2"/>
  <c r="F35" i="2"/>
  <c r="F37" i="2"/>
  <c r="F39" i="2"/>
  <c r="F41" i="2"/>
  <c r="F43" i="2"/>
  <c r="F45" i="2"/>
  <c r="F47" i="2"/>
  <c r="F49" i="2"/>
  <c r="F51" i="2"/>
  <c r="F53" i="2"/>
  <c r="F55" i="2"/>
  <c r="F57" i="2"/>
  <c r="F59" i="2"/>
  <c r="F61" i="2"/>
  <c r="F63" i="2"/>
  <c r="F65" i="2"/>
  <c r="F67" i="2"/>
  <c r="F69" i="2"/>
  <c r="F71" i="2"/>
  <c r="F73" i="2"/>
  <c r="F75" i="2"/>
  <c r="F77" i="2"/>
  <c r="F79" i="2"/>
  <c r="F81" i="2"/>
  <c r="F83" i="2"/>
  <c r="F85" i="2"/>
  <c r="F87" i="2"/>
  <c r="F89" i="2"/>
  <c r="F91" i="2"/>
  <c r="F93" i="2"/>
  <c r="F95" i="2"/>
  <c r="F97" i="2"/>
  <c r="F99" i="2"/>
  <c r="F101" i="2"/>
  <c r="F103" i="2"/>
  <c r="F105" i="2"/>
  <c r="F107" i="2"/>
  <c r="F109" i="2"/>
  <c r="F111" i="2"/>
  <c r="F113" i="2"/>
  <c r="F115" i="2"/>
  <c r="F117" i="2"/>
  <c r="F119" i="2"/>
  <c r="F123" i="2"/>
  <c r="F131" i="2"/>
  <c r="F139" i="2"/>
  <c r="F147" i="2"/>
  <c r="F155" i="2"/>
  <c r="F163" i="2"/>
  <c r="F171" i="2"/>
  <c r="F10" i="2"/>
  <c r="F34" i="2"/>
  <c r="F38" i="2"/>
  <c r="F42" i="2"/>
  <c r="F46" i="2"/>
  <c r="F50" i="2"/>
  <c r="F54" i="2"/>
  <c r="F58" i="2"/>
  <c r="F62" i="2"/>
  <c r="F66" i="2"/>
  <c r="F70" i="2"/>
  <c r="F74" i="2"/>
  <c r="F78" i="2"/>
  <c r="F82" i="2"/>
  <c r="F86" i="2"/>
  <c r="F90" i="2"/>
  <c r="F94" i="2"/>
  <c r="F98" i="2"/>
  <c r="F102" i="2"/>
  <c r="F106" i="2"/>
  <c r="F110" i="2"/>
  <c r="F114" i="2"/>
  <c r="F118" i="2"/>
  <c r="F121" i="2"/>
  <c r="F124" i="2"/>
  <c r="F129" i="2"/>
  <c r="F132" i="2"/>
  <c r="F137" i="2"/>
  <c r="F140" i="2"/>
  <c r="F145" i="2"/>
  <c r="F148" i="2"/>
  <c r="F153" i="2"/>
  <c r="F156" i="2"/>
  <c r="F161" i="2"/>
  <c r="F164" i="2"/>
  <c r="F169" i="2"/>
  <c r="F172" i="2"/>
  <c r="F177" i="2"/>
  <c r="F130" i="2"/>
  <c r="F135" i="2"/>
  <c r="F149" i="2"/>
  <c r="F162" i="2"/>
  <c r="F167" i="2"/>
  <c r="F180" i="2"/>
  <c r="F184" i="2"/>
  <c r="F188" i="2"/>
  <c r="F32" i="2"/>
  <c r="F64" i="2"/>
  <c r="F96" i="2"/>
  <c r="F127" i="2"/>
  <c r="F159" i="2"/>
  <c r="F198" i="2"/>
  <c r="F16" i="2"/>
  <c r="F48" i="2"/>
  <c r="F80" i="2"/>
  <c r="F112" i="2"/>
  <c r="F122" i="2"/>
  <c r="F136" i="2"/>
  <c r="F141" i="2"/>
  <c r="F154" i="2"/>
  <c r="F168" i="2"/>
  <c r="F173" i="2"/>
  <c r="F206" i="2"/>
  <c r="F214" i="2"/>
  <c r="F222" i="2"/>
  <c r="F12" i="2"/>
  <c r="F28" i="2"/>
  <c r="F44" i="2"/>
  <c r="F60" i="2"/>
  <c r="F76" i="2"/>
  <c r="F92" i="2"/>
  <c r="F108" i="2"/>
  <c r="F128" i="2"/>
  <c r="F133" i="2"/>
  <c r="F146" i="2"/>
  <c r="F151" i="2"/>
  <c r="F160" i="2"/>
  <c r="F165" i="2"/>
  <c r="F178" i="2"/>
  <c r="F182" i="2"/>
  <c r="F186" i="2"/>
  <c r="F190" i="2"/>
  <c r="F196" i="2"/>
  <c r="F361" i="2"/>
  <c r="F356" i="2"/>
  <c r="F355" i="2"/>
  <c r="F352" i="2"/>
  <c r="F351" i="2"/>
  <c r="F348" i="2"/>
  <c r="F347" i="2"/>
  <c r="F344" i="2"/>
  <c r="F343" i="2"/>
  <c r="F340" i="2"/>
  <c r="F339" i="2"/>
  <c r="F336" i="2"/>
  <c r="F335" i="2"/>
  <c r="F332" i="2"/>
  <c r="F331" i="2"/>
  <c r="F328" i="2"/>
  <c r="F327" i="2"/>
  <c r="F324" i="2"/>
  <c r="F323" i="2"/>
  <c r="F320" i="2"/>
  <c r="F319" i="2"/>
  <c r="F316" i="2"/>
  <c r="F315" i="2"/>
  <c r="F312" i="2"/>
  <c r="F311" i="2"/>
  <c r="F308" i="2"/>
  <c r="F307" i="2"/>
  <c r="F304" i="2"/>
  <c r="F303" i="2"/>
  <c r="F300" i="2"/>
  <c r="F299" i="2"/>
  <c r="F296" i="2"/>
  <c r="F295" i="2"/>
  <c r="F292" i="2"/>
  <c r="F291" i="2"/>
  <c r="F288" i="2"/>
  <c r="F287" i="2"/>
  <c r="F284" i="2"/>
  <c r="F283" i="2"/>
  <c r="F280" i="2"/>
  <c r="F279" i="2"/>
  <c r="F276" i="2"/>
  <c r="F275" i="2"/>
  <c r="F272" i="2"/>
  <c r="F271" i="2"/>
  <c r="F268" i="2"/>
  <c r="F267" i="2"/>
  <c r="F264" i="2"/>
  <c r="F263" i="2"/>
  <c r="F260" i="2"/>
  <c r="F259" i="2"/>
  <c r="F256" i="2"/>
  <c r="F255" i="2"/>
  <c r="F252" i="2"/>
  <c r="F251" i="2"/>
  <c r="F248" i="2"/>
  <c r="F247" i="2"/>
  <c r="F244" i="2"/>
  <c r="F243" i="2"/>
  <c r="F240" i="2"/>
  <c r="F239" i="2"/>
  <c r="F236" i="2"/>
  <c r="F235" i="2"/>
  <c r="F232" i="2"/>
  <c r="F231" i="2"/>
  <c r="F228" i="2"/>
  <c r="F227" i="2"/>
  <c r="F224" i="2"/>
  <c r="F223" i="2"/>
  <c r="F218" i="2"/>
  <c r="I217" i="2"/>
  <c r="L217" i="2" s="1"/>
  <c r="F208" i="2"/>
  <c r="F207" i="2"/>
  <c r="F202" i="2"/>
  <c r="I201" i="2"/>
  <c r="L201" i="2" s="1"/>
  <c r="F170" i="2"/>
  <c r="F120" i="2"/>
  <c r="F100" i="2"/>
  <c r="F56" i="2"/>
  <c r="F36" i="2"/>
  <c r="F14" i="2"/>
  <c r="F8" i="2"/>
  <c r="F363" i="2"/>
  <c r="F358" i="2"/>
  <c r="F221" i="2"/>
  <c r="F220" i="2"/>
  <c r="F205" i="2"/>
  <c r="F204" i="2"/>
  <c r="F194" i="2"/>
  <c r="F152" i="2"/>
  <c r="F144" i="2"/>
  <c r="F143" i="2"/>
  <c r="F126" i="2"/>
  <c r="F125" i="2"/>
  <c r="F104" i="2"/>
  <c r="F84" i="2"/>
  <c r="F40" i="2"/>
  <c r="F20" i="2"/>
  <c r="F360" i="2"/>
  <c r="F354" i="2"/>
  <c r="F353" i="2"/>
  <c r="F350" i="2"/>
  <c r="F349" i="2"/>
  <c r="F346" i="2"/>
  <c r="F345" i="2"/>
  <c r="F342" i="2"/>
  <c r="F341" i="2"/>
  <c r="F338" i="2"/>
  <c r="F337" i="2"/>
  <c r="F334" i="2"/>
  <c r="F333" i="2"/>
  <c r="F330" i="2"/>
  <c r="F329" i="2"/>
  <c r="F326" i="2"/>
  <c r="F325" i="2"/>
  <c r="F322" i="2"/>
  <c r="F321" i="2"/>
  <c r="F318" i="2"/>
  <c r="F317" i="2"/>
  <c r="F314" i="2"/>
  <c r="F313" i="2"/>
  <c r="F310" i="2"/>
  <c r="F309" i="2"/>
  <c r="F306" i="2"/>
  <c r="F305" i="2"/>
  <c r="F302" i="2"/>
  <c r="F301" i="2"/>
  <c r="F298" i="2"/>
  <c r="F297" i="2"/>
  <c r="F294" i="2"/>
  <c r="F293" i="2"/>
  <c r="F290" i="2"/>
  <c r="F289" i="2"/>
  <c r="F286" i="2"/>
  <c r="F285" i="2"/>
  <c r="F282" i="2"/>
  <c r="F281" i="2"/>
  <c r="F278" i="2"/>
  <c r="F277" i="2"/>
  <c r="F274" i="2"/>
  <c r="F273" i="2"/>
  <c r="F270" i="2"/>
  <c r="F269" i="2"/>
  <c r="F266" i="2"/>
  <c r="F265" i="2"/>
  <c r="F262" i="2"/>
  <c r="F261" i="2"/>
  <c r="F258" i="2"/>
  <c r="F257" i="2"/>
  <c r="F254" i="2"/>
  <c r="F253" i="2"/>
  <c r="F250" i="2"/>
  <c r="F249" i="2"/>
  <c r="F246" i="2"/>
  <c r="F245" i="2"/>
  <c r="F242" i="2"/>
  <c r="F241" i="2"/>
  <c r="F238" i="2"/>
  <c r="F237" i="2"/>
  <c r="F234" i="2"/>
  <c r="F233" i="2"/>
  <c r="F230" i="2"/>
  <c r="F229" i="2"/>
  <c r="F226" i="2"/>
  <c r="F225" i="2"/>
  <c r="F216" i="2"/>
  <c r="F215" i="2"/>
  <c r="I209" i="2"/>
  <c r="L209" i="2" s="1"/>
  <c r="F200" i="2"/>
  <c r="F176" i="2"/>
  <c r="F175" i="2"/>
  <c r="F158" i="2"/>
  <c r="F157" i="2"/>
  <c r="F88" i="2"/>
  <c r="F68" i="2"/>
  <c r="F24" i="2"/>
  <c r="F199" i="2"/>
  <c r="F191" i="2"/>
  <c r="F187" i="2"/>
  <c r="F183" i="2"/>
  <c r="F179" i="2"/>
  <c r="F166" i="2"/>
  <c r="I145" i="2"/>
  <c r="L145" i="2" s="1"/>
  <c r="F134" i="2"/>
  <c r="F18" i="2"/>
  <c r="F217" i="2"/>
  <c r="F193" i="2"/>
  <c r="F174" i="2"/>
  <c r="F142" i="2"/>
  <c r="F22" i="2"/>
  <c r="F209" i="2"/>
  <c r="F201" i="2"/>
  <c r="F219" i="2"/>
  <c r="F211" i="2"/>
  <c r="F203" i="2"/>
  <c r="F195" i="2"/>
  <c r="F189" i="2"/>
  <c r="F185" i="2"/>
  <c r="F181" i="2"/>
  <c r="F150" i="2"/>
  <c r="F26" i="2"/>
  <c r="I171" i="2"/>
  <c r="I131" i="2"/>
  <c r="I123" i="2"/>
  <c r="I109" i="2"/>
  <c r="I105" i="2"/>
  <c r="I101" i="2"/>
  <c r="I97" i="2"/>
  <c r="I93" i="2"/>
  <c r="I77" i="2"/>
  <c r="I69" i="2"/>
  <c r="I65" i="2"/>
  <c r="I61" i="2"/>
  <c r="I49" i="2"/>
  <c r="I41" i="2"/>
  <c r="I33" i="2"/>
  <c r="I21" i="2"/>
  <c r="I17" i="2"/>
  <c r="I13" i="2"/>
  <c r="I9" i="2"/>
  <c r="I165" i="2"/>
  <c r="L165" i="2" s="1"/>
  <c r="I157" i="2"/>
  <c r="L157" i="2" s="1"/>
  <c r="I149" i="2"/>
  <c r="L149" i="2" s="1"/>
  <c r="I133" i="2"/>
  <c r="L133" i="2" s="1"/>
  <c r="L97" i="2"/>
  <c r="E366" i="1"/>
  <c r="F366" i="1" s="1"/>
  <c r="L347" i="2"/>
  <c r="L206" i="2"/>
  <c r="L114" i="2"/>
  <c r="L82" i="2"/>
  <c r="L94" i="2"/>
  <c r="L249" i="2"/>
  <c r="L136" i="2"/>
  <c r="L128" i="2"/>
  <c r="L359" i="2"/>
  <c r="L251" i="2"/>
  <c r="L229" i="2"/>
  <c r="L37" i="2"/>
  <c r="L9" i="2"/>
  <c r="L276" i="2"/>
  <c r="L267" i="2"/>
  <c r="L245" i="2"/>
  <c r="L235" i="2"/>
  <c r="L192" i="2"/>
  <c r="L168" i="2"/>
  <c r="L160" i="2"/>
  <c r="L102" i="2"/>
  <c r="L69" i="2"/>
  <c r="L363" i="2"/>
  <c r="L331" i="2"/>
  <c r="L323" i="2"/>
  <c r="L307" i="2"/>
  <c r="L292" i="2"/>
  <c r="L289" i="2"/>
  <c r="L243" i="2"/>
  <c r="L212" i="2"/>
  <c r="L41" i="2"/>
  <c r="L25" i="2"/>
  <c r="L58" i="2"/>
  <c r="L328" i="2"/>
  <c r="L271" i="2"/>
  <c r="L255" i="2"/>
  <c r="L101" i="2"/>
  <c r="L54" i="2"/>
  <c r="L31" i="2"/>
  <c r="L22" i="2"/>
  <c r="L295" i="2"/>
  <c r="L35" i="2"/>
  <c r="L351" i="2"/>
  <c r="L335" i="2"/>
  <c r="L291" i="2"/>
  <c r="L247" i="2"/>
  <c r="L239" i="2"/>
  <c r="L327" i="2"/>
  <c r="L312" i="2"/>
  <c r="L278" i="2"/>
  <c r="L190" i="2"/>
  <c r="L67" i="2"/>
  <c r="L118" i="2"/>
  <c r="L78" i="2"/>
  <c r="L39" i="2"/>
  <c r="L30" i="2"/>
  <c r="L23" i="2"/>
  <c r="L186" i="2"/>
  <c r="L142" i="2"/>
  <c r="L73" i="2"/>
  <c r="L134" i="2"/>
  <c r="L105" i="2"/>
  <c r="H364" i="4"/>
  <c r="L256" i="2"/>
  <c r="L362" i="2"/>
  <c r="L358" i="2"/>
  <c r="L350" i="2"/>
  <c r="L346" i="2"/>
  <c r="L342" i="2"/>
  <c r="L334" i="2"/>
  <c r="L330" i="2"/>
  <c r="L326" i="2"/>
  <c r="L318" i="2"/>
  <c r="L252" i="2"/>
  <c r="L361" i="2"/>
  <c r="L353" i="2"/>
  <c r="L333" i="2"/>
  <c r="L329" i="2"/>
  <c r="L321" i="2"/>
  <c r="L317" i="2"/>
  <c r="L313" i="2"/>
  <c r="L303" i="2"/>
  <c r="L300" i="2"/>
  <c r="L287" i="2"/>
  <c r="L284" i="2"/>
  <c r="L299" i="2"/>
  <c r="L244" i="2"/>
  <c r="L211" i="2"/>
  <c r="L198" i="2"/>
  <c r="L228" i="2"/>
  <c r="L183" i="2"/>
  <c r="L147" i="2"/>
  <c r="L143" i="2"/>
  <c r="L131" i="2"/>
  <c r="L127" i="2"/>
  <c r="L123" i="2"/>
  <c r="L110" i="2"/>
  <c r="L52" i="2"/>
  <c r="L20" i="2"/>
  <c r="L88" i="2"/>
  <c r="L80" i="2"/>
  <c r="L60" i="2"/>
  <c r="L48" i="2"/>
  <c r="L16" i="2"/>
  <c r="L108" i="2"/>
  <c r="L92" i="2"/>
  <c r="L68" i="2"/>
  <c r="L56" i="2"/>
  <c r="L24" i="2"/>
  <c r="E8" i="8"/>
  <c r="E9" i="5"/>
  <c r="E8" i="4"/>
  <c r="F8" i="4" s="1"/>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E311" i="9"/>
  <c r="E312" i="9"/>
  <c r="E313" i="9"/>
  <c r="E314" i="9"/>
  <c r="E315" i="9"/>
  <c r="E316" i="9"/>
  <c r="E317" i="9"/>
  <c r="E318" i="9"/>
  <c r="E319" i="9"/>
  <c r="E320" i="9"/>
  <c r="E321" i="9"/>
  <c r="E322" i="9"/>
  <c r="E323" i="9"/>
  <c r="E324" i="9"/>
  <c r="E325" i="9"/>
  <c r="E326" i="9"/>
  <c r="E327" i="9"/>
  <c r="E328" i="9"/>
  <c r="E329" i="9"/>
  <c r="E330" i="9"/>
  <c r="E331" i="9"/>
  <c r="E332" i="9"/>
  <c r="E333" i="9"/>
  <c r="E334" i="9"/>
  <c r="E335" i="9"/>
  <c r="E336" i="9"/>
  <c r="E337" i="9"/>
  <c r="E338" i="9"/>
  <c r="E339" i="9"/>
  <c r="E340" i="9"/>
  <c r="E341" i="9"/>
  <c r="E342" i="9"/>
  <c r="E343" i="9"/>
  <c r="E344" i="9"/>
  <c r="E345" i="9"/>
  <c r="E346" i="9"/>
  <c r="E347" i="9"/>
  <c r="E348" i="9"/>
  <c r="E349" i="9"/>
  <c r="E350" i="9"/>
  <c r="E351" i="9"/>
  <c r="E352" i="9"/>
  <c r="E353" i="9"/>
  <c r="E354" i="9"/>
  <c r="E355" i="9"/>
  <c r="E356" i="9"/>
  <c r="E357" i="9"/>
  <c r="E358" i="9"/>
  <c r="E359" i="9"/>
  <c r="E360" i="9"/>
  <c r="E361" i="9"/>
  <c r="E362" i="9"/>
  <c r="E363" i="9"/>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8" i="10"/>
  <c r="E8" i="9"/>
  <c r="E8" i="7"/>
  <c r="E8" i="5"/>
  <c r="G364" i="10" l="1"/>
  <c r="I364" i="10" s="1"/>
  <c r="F364" i="10"/>
  <c r="F366" i="10"/>
  <c r="G364" i="9"/>
  <c r="H364" i="9"/>
  <c r="I364" i="9" s="1"/>
  <c r="F366" i="9"/>
  <c r="L94" i="6"/>
  <c r="L287" i="6"/>
  <c r="L303" i="6"/>
  <c r="L268" i="6"/>
  <c r="L276" i="6"/>
  <c r="L322" i="6"/>
  <c r="L71" i="6"/>
  <c r="L82" i="6"/>
  <c r="L98" i="6"/>
  <c r="L44" i="6"/>
  <c r="L127" i="6"/>
  <c r="L267" i="6"/>
  <c r="L275" i="6"/>
  <c r="L326" i="6"/>
  <c r="L86" i="6"/>
  <c r="L107" i="6"/>
  <c r="L135" i="6"/>
  <c r="L279" i="6"/>
  <c r="L295" i="6"/>
  <c r="L272" i="6"/>
  <c r="L314" i="6"/>
  <c r="L330" i="6"/>
  <c r="L40" i="6"/>
  <c r="L271" i="6"/>
  <c r="L283" i="6"/>
  <c r="L299" i="6"/>
  <c r="L318" i="6"/>
  <c r="L334" i="6"/>
  <c r="L13" i="6"/>
  <c r="L47" i="6"/>
  <c r="L54" i="6"/>
  <c r="L67" i="6"/>
  <c r="L55" i="6"/>
  <c r="L64" i="6"/>
  <c r="L65" i="6"/>
  <c r="L78" i="6"/>
  <c r="L91" i="6"/>
  <c r="L101" i="6"/>
  <c r="L50" i="6"/>
  <c r="L63" i="6"/>
  <c r="L92" i="6"/>
  <c r="L99" i="6"/>
  <c r="L118" i="6"/>
  <c r="L114" i="6"/>
  <c r="L168" i="6"/>
  <c r="L175" i="6"/>
  <c r="L194" i="6"/>
  <c r="L74" i="6"/>
  <c r="L134" i="6"/>
  <c r="L151" i="6"/>
  <c r="L170" i="6"/>
  <c r="L183" i="6"/>
  <c r="L202" i="6"/>
  <c r="L251" i="6"/>
  <c r="L260" i="6"/>
  <c r="L210" i="6"/>
  <c r="L226" i="6"/>
  <c r="L242" i="6"/>
  <c r="L258" i="6"/>
  <c r="I211" i="6"/>
  <c r="I227" i="6"/>
  <c r="I243" i="6"/>
  <c r="I259" i="6"/>
  <c r="L286" i="6"/>
  <c r="L294" i="6"/>
  <c r="L302" i="6"/>
  <c r="L310" i="6"/>
  <c r="L315" i="6"/>
  <c r="L331" i="6"/>
  <c r="L339" i="6"/>
  <c r="L291" i="6"/>
  <c r="L351" i="6"/>
  <c r="L359" i="6"/>
  <c r="L319" i="6"/>
  <c r="L324" i="6"/>
  <c r="I24" i="6"/>
  <c r="L41" i="6"/>
  <c r="L22" i="6"/>
  <c r="I32" i="6"/>
  <c r="L51" i="6"/>
  <c r="L56" i="6"/>
  <c r="I17" i="6"/>
  <c r="I20" i="6"/>
  <c r="L61" i="6"/>
  <c r="L80" i="6"/>
  <c r="I87" i="6"/>
  <c r="L97" i="6"/>
  <c r="I48" i="6"/>
  <c r="I95" i="6"/>
  <c r="I103" i="6"/>
  <c r="I110" i="6"/>
  <c r="I122" i="6"/>
  <c r="I16" i="6"/>
  <c r="I53" i="6"/>
  <c r="I102" i="6"/>
  <c r="L152" i="6"/>
  <c r="L159" i="6"/>
  <c r="I178" i="6"/>
  <c r="I79" i="6"/>
  <c r="I126" i="6"/>
  <c r="I83" i="6"/>
  <c r="I119" i="6"/>
  <c r="I106" i="6"/>
  <c r="L208" i="6"/>
  <c r="L215" i="6"/>
  <c r="L224" i="6"/>
  <c r="L231" i="6"/>
  <c r="L240" i="6"/>
  <c r="L247" i="6"/>
  <c r="L256" i="6"/>
  <c r="L263" i="6"/>
  <c r="L235" i="6"/>
  <c r="L244" i="6"/>
  <c r="I254" i="6"/>
  <c r="L147" i="6"/>
  <c r="L163" i="6"/>
  <c r="L179" i="6"/>
  <c r="L195" i="6"/>
  <c r="I214" i="6"/>
  <c r="I230" i="6"/>
  <c r="I246" i="6"/>
  <c r="I262" i="6"/>
  <c r="L345" i="6"/>
  <c r="L352" i="6"/>
  <c r="L360" i="6"/>
  <c r="I311" i="6"/>
  <c r="L329" i="6"/>
  <c r="L12" i="6"/>
  <c r="L21" i="6"/>
  <c r="L30" i="6"/>
  <c r="L45" i="6"/>
  <c r="L29" i="6"/>
  <c r="L39" i="6"/>
  <c r="L70" i="6"/>
  <c r="L42" i="6"/>
  <c r="L58" i="6"/>
  <c r="I69" i="6"/>
  <c r="L75" i="6"/>
  <c r="L85" i="6"/>
  <c r="L76" i="6"/>
  <c r="I111" i="6"/>
  <c r="L123" i="6"/>
  <c r="L138" i="6"/>
  <c r="L143" i="6"/>
  <c r="L162" i="6"/>
  <c r="L200" i="6"/>
  <c r="L25" i="6"/>
  <c r="L28" i="6"/>
  <c r="I155" i="6"/>
  <c r="L171" i="6"/>
  <c r="I187" i="6"/>
  <c r="I203" i="6"/>
  <c r="L218" i="6"/>
  <c r="L234" i="6"/>
  <c r="L250" i="6"/>
  <c r="L266" i="6"/>
  <c r="L115" i="6"/>
  <c r="L154" i="6"/>
  <c r="I167" i="6"/>
  <c r="L186" i="6"/>
  <c r="I199" i="6"/>
  <c r="L219" i="6"/>
  <c r="L228" i="6"/>
  <c r="L238" i="6"/>
  <c r="L150" i="6"/>
  <c r="L166" i="6"/>
  <c r="L182" i="6"/>
  <c r="L198" i="6"/>
  <c r="L282" i="6"/>
  <c r="L290" i="6"/>
  <c r="L298" i="6"/>
  <c r="L306" i="6"/>
  <c r="L307" i="6"/>
  <c r="I327" i="6"/>
  <c r="L281" i="6"/>
  <c r="I323" i="6"/>
  <c r="L328" i="6"/>
  <c r="L347" i="6"/>
  <c r="I355" i="6"/>
  <c r="L363" i="6"/>
  <c r="L312" i="6"/>
  <c r="I335" i="6"/>
  <c r="L338" i="6"/>
  <c r="L9" i="6"/>
  <c r="L37" i="6"/>
  <c r="L49" i="6"/>
  <c r="L43" i="6"/>
  <c r="L57" i="6"/>
  <c r="I33" i="6"/>
  <c r="I36" i="6"/>
  <c r="L60" i="6"/>
  <c r="L46" i="6"/>
  <c r="L59" i="6"/>
  <c r="L96" i="6"/>
  <c r="L81" i="6"/>
  <c r="L90" i="6"/>
  <c r="L130" i="6"/>
  <c r="I129" i="6"/>
  <c r="L139" i="6"/>
  <c r="I146" i="6"/>
  <c r="L184" i="6"/>
  <c r="L191" i="6"/>
  <c r="I142" i="6"/>
  <c r="I158" i="6"/>
  <c r="I174" i="6"/>
  <c r="I190" i="6"/>
  <c r="L156" i="6"/>
  <c r="L172" i="6"/>
  <c r="L188" i="6"/>
  <c r="L204" i="6"/>
  <c r="L212" i="6"/>
  <c r="I222" i="6"/>
  <c r="L223" i="6"/>
  <c r="L239" i="6"/>
  <c r="L255" i="6"/>
  <c r="I342" i="6"/>
  <c r="L343" i="6"/>
  <c r="L317" i="6"/>
  <c r="L333" i="6"/>
  <c r="L348" i="6"/>
  <c r="L356" i="6"/>
  <c r="L364" i="6"/>
  <c r="L313" i="6"/>
  <c r="L340" i="6"/>
  <c r="G364" i="8"/>
  <c r="H364" i="8"/>
  <c r="I364" i="8" s="1"/>
  <c r="F366" i="8"/>
  <c r="F366" i="6"/>
  <c r="F364" i="5"/>
  <c r="H364" i="5"/>
  <c r="F366" i="5"/>
  <c r="F364" i="4"/>
  <c r="G364" i="4"/>
  <c r="I364" i="4" s="1"/>
  <c r="F366" i="4"/>
  <c r="I364" i="3"/>
  <c r="L364" i="3"/>
  <c r="L36" i="2"/>
  <c r="L163" i="2"/>
  <c r="L308" i="2"/>
  <c r="L259" i="2"/>
  <c r="L227" i="2"/>
  <c r="L141" i="2"/>
  <c r="L45" i="2"/>
  <c r="L159" i="2"/>
  <c r="L357" i="2"/>
  <c r="I223" i="2"/>
  <c r="I216" i="2"/>
  <c r="I248" i="2"/>
  <c r="L272" i="2"/>
  <c r="I204" i="2"/>
  <c r="L28" i="2"/>
  <c r="L50" i="2"/>
  <c r="L154" i="2"/>
  <c r="L26" i="2"/>
  <c r="L86" i="2"/>
  <c r="L124" i="2"/>
  <c r="L288" i="2"/>
  <c r="L286" i="2"/>
  <c r="I257" i="2"/>
  <c r="L263" i="2"/>
  <c r="I89" i="2"/>
  <c r="L57" i="2"/>
  <c r="L76" i="2"/>
  <c r="L100" i="2"/>
  <c r="L135" i="2"/>
  <c r="L214" i="2"/>
  <c r="L236" i="2"/>
  <c r="L268" i="2"/>
  <c r="L85" i="2"/>
  <c r="L170" i="2"/>
  <c r="L279" i="2"/>
  <c r="L63" i="2"/>
  <c r="L53" i="2"/>
  <c r="L207" i="2"/>
  <c r="L95" i="2"/>
  <c r="I297" i="2"/>
  <c r="L215" i="2"/>
  <c r="I324" i="2"/>
  <c r="L339" i="2"/>
  <c r="L222" i="2"/>
  <c r="L364" i="2"/>
  <c r="L325" i="2"/>
  <c r="L179" i="2"/>
  <c r="I304" i="2"/>
  <c r="I174" i="2"/>
  <c r="L11" i="2"/>
  <c r="L109" i="2"/>
  <c r="L283" i="2"/>
  <c r="L182" i="2"/>
  <c r="L46" i="2"/>
  <c r="L59" i="2"/>
  <c r="L231" i="2"/>
  <c r="L117" i="2"/>
  <c r="L199" i="2"/>
  <c r="L191" i="2"/>
  <c r="L311" i="2"/>
  <c r="L343" i="2"/>
  <c r="L354" i="2"/>
  <c r="I10" i="2"/>
  <c r="I220" i="2"/>
  <c r="I213" i="2"/>
  <c r="I184" i="2"/>
  <c r="I150" i="2"/>
  <c r="I218" i="2"/>
  <c r="I181" i="2"/>
  <c r="I203" i="2"/>
  <c r="I152" i="2"/>
  <c r="I96" i="2"/>
  <c r="I234" i="2"/>
  <c r="I230" i="2"/>
  <c r="I202" i="2"/>
  <c r="I162" i="2"/>
  <c r="I158" i="2"/>
  <c r="I84" i="2"/>
  <c r="I66" i="2"/>
  <c r="I40" i="2"/>
  <c r="I103" i="2"/>
  <c r="I72" i="2"/>
  <c r="I111" i="2"/>
  <c r="I107" i="2"/>
  <c r="I79" i="2"/>
  <c r="I75" i="2"/>
  <c r="I42" i="2"/>
  <c r="I225" i="2"/>
  <c r="I281" i="2"/>
  <c r="I360" i="2"/>
  <c r="I64" i="2"/>
  <c r="I314" i="2"/>
  <c r="I302" i="2"/>
  <c r="I253" i="2"/>
  <c r="I226" i="2"/>
  <c r="I189" i="2"/>
  <c r="I146" i="2"/>
  <c r="I91" i="2"/>
  <c r="I338" i="2"/>
  <c r="I306" i="2"/>
  <c r="I270" i="2"/>
  <c r="I238" i="2"/>
  <c r="I210" i="2"/>
  <c r="I176" i="2"/>
  <c r="I265" i="2"/>
  <c r="I261" i="2"/>
  <c r="I233" i="2"/>
  <c r="I197" i="2"/>
  <c r="I87" i="2"/>
  <c r="I83" i="2"/>
  <c r="I38" i="2"/>
  <c r="I119" i="2"/>
  <c r="I115" i="2"/>
  <c r="I99" i="2"/>
  <c r="I34" i="2"/>
  <c r="I106" i="2"/>
  <c r="I74" i="2"/>
  <c r="I44" i="2"/>
  <c r="I12" i="2"/>
  <c r="I254" i="2"/>
  <c r="I293" i="2"/>
  <c r="I301" i="2"/>
  <c r="I332" i="2"/>
  <c r="L21" i="2"/>
  <c r="I195" i="2"/>
  <c r="I219" i="2"/>
  <c r="I132" i="2"/>
  <c r="I166" i="2"/>
  <c r="I349" i="2"/>
  <c r="I345" i="2"/>
  <c r="I341" i="2"/>
  <c r="I309" i="2"/>
  <c r="I298" i="2"/>
  <c r="I224" i="2"/>
  <c r="I187" i="2"/>
  <c r="I180" i="2"/>
  <c r="I32" i="2"/>
  <c r="I208" i="2"/>
  <c r="I337" i="2"/>
  <c r="I305" i="2"/>
  <c r="I240" i="2"/>
  <c r="I185" i="2"/>
  <c r="I138" i="2"/>
  <c r="I273" i="2"/>
  <c r="I269" i="2"/>
  <c r="I241" i="2"/>
  <c r="I237" i="2"/>
  <c r="I205" i="2"/>
  <c r="I175" i="2"/>
  <c r="I167" i="2"/>
  <c r="I264" i="2"/>
  <c r="I232" i="2"/>
  <c r="I196" i="2"/>
  <c r="I70" i="2"/>
  <c r="I130" i="2"/>
  <c r="I126" i="2"/>
  <c r="I122" i="2"/>
  <c r="I151" i="2"/>
  <c r="I277" i="2"/>
  <c r="I285" i="2"/>
  <c r="I322" i="2"/>
  <c r="I344" i="2"/>
  <c r="I336" i="2"/>
  <c r="L81" i="2"/>
  <c r="L65" i="2"/>
  <c r="L113" i="2"/>
  <c r="L17" i="2"/>
  <c r="L61" i="2"/>
  <c r="L121" i="2"/>
  <c r="L93" i="2"/>
  <c r="L13" i="2"/>
  <c r="L49" i="2"/>
  <c r="L139" i="2"/>
  <c r="L171" i="2"/>
  <c r="L77" i="2"/>
  <c r="L29" i="2"/>
  <c r="L33" i="2"/>
  <c r="E8" i="3"/>
  <c r="L364" i="10" l="1"/>
  <c r="L364" i="9"/>
  <c r="L222" i="6"/>
  <c r="L174" i="6"/>
  <c r="L167" i="6"/>
  <c r="L111" i="6"/>
  <c r="L79" i="6"/>
  <c r="L16" i="6"/>
  <c r="L211" i="6"/>
  <c r="L342" i="6"/>
  <c r="L199" i="6"/>
  <c r="L203" i="6"/>
  <c r="L178" i="6"/>
  <c r="L122" i="6"/>
  <c r="L20" i="6"/>
  <c r="L259" i="6"/>
  <c r="L190" i="6"/>
  <c r="L146" i="6"/>
  <c r="L335" i="6"/>
  <c r="L69" i="6"/>
  <c r="L262" i="6"/>
  <c r="L254" i="6"/>
  <c r="L126" i="6"/>
  <c r="L53" i="6"/>
  <c r="L103" i="6"/>
  <c r="L32" i="6"/>
  <c r="L227" i="6"/>
  <c r="L327" i="6"/>
  <c r="L87" i="6"/>
  <c r="L355" i="6"/>
  <c r="L311" i="6"/>
  <c r="L246" i="6"/>
  <c r="L106" i="6"/>
  <c r="L95" i="6"/>
  <c r="L24" i="6"/>
  <c r="L158" i="6"/>
  <c r="L36" i="6"/>
  <c r="L323" i="6"/>
  <c r="L155" i="6"/>
  <c r="L230" i="6"/>
  <c r="L119" i="6"/>
  <c r="L48" i="6"/>
  <c r="L142" i="6"/>
  <c r="L129" i="6"/>
  <c r="L33" i="6"/>
  <c r="L187" i="6"/>
  <c r="L214" i="6"/>
  <c r="L83" i="6"/>
  <c r="L102" i="6"/>
  <c r="L110" i="6"/>
  <c r="L17" i="6"/>
  <c r="L243" i="6"/>
  <c r="L364" i="8"/>
  <c r="L364" i="4"/>
  <c r="L264" i="2"/>
  <c r="L32" i="2"/>
  <c r="L298" i="2"/>
  <c r="L341" i="2"/>
  <c r="L166" i="2"/>
  <c r="L301" i="2"/>
  <c r="L44" i="2"/>
  <c r="L99" i="2"/>
  <c r="L83" i="2"/>
  <c r="L233" i="2"/>
  <c r="L176" i="2"/>
  <c r="L306" i="2"/>
  <c r="L189" i="2"/>
  <c r="L314" i="2"/>
  <c r="L42" i="2"/>
  <c r="L111" i="2"/>
  <c r="L66" i="2"/>
  <c r="L202" i="2"/>
  <c r="L152" i="2"/>
  <c r="L150" i="2"/>
  <c r="L248" i="2"/>
  <c r="L223" i="2"/>
  <c r="L130" i="2"/>
  <c r="L70" i="2"/>
  <c r="L185" i="2"/>
  <c r="L309" i="2"/>
  <c r="L132" i="2"/>
  <c r="L195" i="2"/>
  <c r="L293" i="2"/>
  <c r="L74" i="2"/>
  <c r="L115" i="2"/>
  <c r="L87" i="2"/>
  <c r="L261" i="2"/>
  <c r="L210" i="2"/>
  <c r="L338" i="2"/>
  <c r="L226" i="2"/>
  <c r="L360" i="2"/>
  <c r="L75" i="2"/>
  <c r="L72" i="2"/>
  <c r="L84" i="2"/>
  <c r="L230" i="2"/>
  <c r="L203" i="2"/>
  <c r="L184" i="2"/>
  <c r="L10" i="2"/>
  <c r="L366" i="2" s="1"/>
  <c r="I368" i="2" s="1"/>
  <c r="L324" i="2"/>
  <c r="L257" i="2"/>
  <c r="L277" i="2"/>
  <c r="L237" i="2"/>
  <c r="L151" i="2"/>
  <c r="L305" i="2"/>
  <c r="L322" i="2"/>
  <c r="L122" i="2"/>
  <c r="L196" i="2"/>
  <c r="L175" i="2"/>
  <c r="L269" i="2"/>
  <c r="L240" i="2"/>
  <c r="L337" i="2"/>
  <c r="L187" i="2"/>
  <c r="L349" i="2"/>
  <c r="L219" i="2"/>
  <c r="L254" i="2"/>
  <c r="L106" i="2"/>
  <c r="L119" i="2"/>
  <c r="L197" i="2"/>
  <c r="L265" i="2"/>
  <c r="L238" i="2"/>
  <c r="L91" i="2"/>
  <c r="L253" i="2"/>
  <c r="L281" i="2"/>
  <c r="L79" i="2"/>
  <c r="L103" i="2"/>
  <c r="L158" i="2"/>
  <c r="L234" i="2"/>
  <c r="L181" i="2"/>
  <c r="L213" i="2"/>
  <c r="L297" i="2"/>
  <c r="L138" i="2"/>
  <c r="L344" i="2"/>
  <c r="L167" i="2"/>
  <c r="L241" i="2"/>
  <c r="L180" i="2"/>
  <c r="L345" i="2"/>
  <c r="L336" i="2"/>
  <c r="L285" i="2"/>
  <c r="L126" i="2"/>
  <c r="L232" i="2"/>
  <c r="L205" i="2"/>
  <c r="L273" i="2"/>
  <c r="L208" i="2"/>
  <c r="L224" i="2"/>
  <c r="L332" i="2"/>
  <c r="L12" i="2"/>
  <c r="L34" i="2"/>
  <c r="L38" i="2"/>
  <c r="L270" i="2"/>
  <c r="L146" i="2"/>
  <c r="L302" i="2"/>
  <c r="L64" i="2"/>
  <c r="L225" i="2"/>
  <c r="L107" i="2"/>
  <c r="L40" i="2"/>
  <c r="L162" i="2"/>
  <c r="L96" i="2"/>
  <c r="L218" i="2"/>
  <c r="L220" i="2"/>
  <c r="L174" i="2"/>
  <c r="L304" i="2"/>
  <c r="L89" i="2"/>
  <c r="L204" i="2"/>
  <c r="L216" i="2"/>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L364" i="5" l="1"/>
  <c r="L366" i="5" s="1"/>
  <c r="J26" i="2"/>
  <c r="K26" i="2" s="1"/>
  <c r="M26" i="2" s="1"/>
  <c r="O26" i="2" s="1"/>
  <c r="J27" i="2"/>
  <c r="K27" i="2" s="1"/>
  <c r="M27" i="2" s="1"/>
  <c r="O27" i="2" s="1"/>
  <c r="J28" i="2"/>
  <c r="K28" i="2" s="1"/>
  <c r="M28" i="2" s="1"/>
  <c r="O28" i="2" s="1"/>
  <c r="J29" i="2"/>
  <c r="K29" i="2" s="1"/>
  <c r="M29" i="2" s="1"/>
  <c r="O29" i="2" s="1"/>
  <c r="J30" i="2"/>
  <c r="K30" i="2" s="1"/>
  <c r="M30" i="2" s="1"/>
  <c r="O30" i="2" s="1"/>
  <c r="J31" i="2"/>
  <c r="K31" i="2" s="1"/>
  <c r="M31" i="2" s="1"/>
  <c r="O31" i="2" s="1"/>
  <c r="J32" i="2"/>
  <c r="K32" i="2" s="1"/>
  <c r="M32" i="2" s="1"/>
  <c r="O32" i="2" s="1"/>
  <c r="J33" i="2"/>
  <c r="K33" i="2" s="1"/>
  <c r="M33" i="2" s="1"/>
  <c r="O33" i="2" s="1"/>
  <c r="J58" i="2"/>
  <c r="K58" i="2" s="1"/>
  <c r="M58" i="2" s="1"/>
  <c r="O58" i="2" s="1"/>
  <c r="J59" i="2"/>
  <c r="K59" i="2" s="1"/>
  <c r="M59" i="2" s="1"/>
  <c r="O59" i="2" s="1"/>
  <c r="J60" i="2"/>
  <c r="K60" i="2" s="1"/>
  <c r="M60" i="2" s="1"/>
  <c r="O60" i="2" s="1"/>
  <c r="J61" i="2"/>
  <c r="K61" i="2" s="1"/>
  <c r="M61" i="2" s="1"/>
  <c r="O61" i="2" s="1"/>
  <c r="J62" i="2"/>
  <c r="K62" i="2" s="1"/>
  <c r="M62" i="2" s="1"/>
  <c r="O62" i="2" s="1"/>
  <c r="J63" i="2"/>
  <c r="K63" i="2" s="1"/>
  <c r="M63" i="2" s="1"/>
  <c r="O63" i="2" s="1"/>
  <c r="J64" i="2"/>
  <c r="K64" i="2" s="1"/>
  <c r="M64" i="2" s="1"/>
  <c r="O64" i="2" s="1"/>
  <c r="J65" i="2"/>
  <c r="K65" i="2" s="1"/>
  <c r="M65" i="2" s="1"/>
  <c r="O65" i="2" s="1"/>
  <c r="J88" i="2"/>
  <c r="K88" i="2" s="1"/>
  <c r="M88" i="2" s="1"/>
  <c r="O88" i="2" s="1"/>
  <c r="J89" i="2"/>
  <c r="K89" i="2" s="1"/>
  <c r="M89" i="2" s="1"/>
  <c r="O89" i="2" s="1"/>
  <c r="J90" i="2"/>
  <c r="K90" i="2" s="1"/>
  <c r="M90" i="2" s="1"/>
  <c r="O90" i="2" s="1"/>
  <c r="J91" i="2"/>
  <c r="K91" i="2" s="1"/>
  <c r="M91" i="2" s="1"/>
  <c r="O91" i="2" s="1"/>
  <c r="J92" i="2"/>
  <c r="K92" i="2" s="1"/>
  <c r="M92" i="2" s="1"/>
  <c r="O92" i="2" s="1"/>
  <c r="J93" i="2"/>
  <c r="K93" i="2" s="1"/>
  <c r="M93" i="2" s="1"/>
  <c r="O93" i="2" s="1"/>
  <c r="J94" i="2"/>
  <c r="K94" i="2" s="1"/>
  <c r="M94" i="2" s="1"/>
  <c r="O94" i="2" s="1"/>
  <c r="J95" i="2"/>
  <c r="K95" i="2" s="1"/>
  <c r="M95" i="2" s="1"/>
  <c r="O95" i="2" s="1"/>
  <c r="J120" i="2"/>
  <c r="K120" i="2" s="1"/>
  <c r="M120" i="2" s="1"/>
  <c r="O120" i="2" s="1"/>
  <c r="J364" i="2"/>
  <c r="K364" i="2" s="1"/>
  <c r="M364" i="2" s="1"/>
  <c r="J9" i="2"/>
  <c r="K9" i="2" s="1"/>
  <c r="M9" i="2" s="1"/>
  <c r="O9" i="2" s="1"/>
  <c r="J34" i="2"/>
  <c r="K34" i="2" s="1"/>
  <c r="M34" i="2" s="1"/>
  <c r="O34" i="2" s="1"/>
  <c r="J35" i="2"/>
  <c r="K35" i="2" s="1"/>
  <c r="M35" i="2" s="1"/>
  <c r="O35" i="2" s="1"/>
  <c r="J36" i="2"/>
  <c r="K36" i="2" s="1"/>
  <c r="M36" i="2" s="1"/>
  <c r="O36" i="2" s="1"/>
  <c r="J37" i="2"/>
  <c r="K37" i="2" s="1"/>
  <c r="M37" i="2" s="1"/>
  <c r="O37" i="2" s="1"/>
  <c r="J38" i="2"/>
  <c r="K38" i="2" s="1"/>
  <c r="M38" i="2" s="1"/>
  <c r="O38" i="2" s="1"/>
  <c r="J39" i="2"/>
  <c r="K39" i="2" s="1"/>
  <c r="M39" i="2" s="1"/>
  <c r="O39" i="2" s="1"/>
  <c r="J10" i="2"/>
  <c r="K10" i="2" s="1"/>
  <c r="M10" i="2" s="1"/>
  <c r="O10" i="2" s="1"/>
  <c r="J12" i="2"/>
  <c r="K12" i="2" s="1"/>
  <c r="M12" i="2" s="1"/>
  <c r="O12" i="2" s="1"/>
  <c r="J14" i="2"/>
  <c r="K14" i="2" s="1"/>
  <c r="M14" i="2" s="1"/>
  <c r="O14" i="2" s="1"/>
  <c r="J16" i="2"/>
  <c r="K16" i="2" s="1"/>
  <c r="M16" i="2" s="1"/>
  <c r="O16" i="2" s="1"/>
  <c r="J19" i="2"/>
  <c r="K19" i="2" s="1"/>
  <c r="M19" i="2" s="1"/>
  <c r="O19" i="2" s="1"/>
  <c r="J23" i="2"/>
  <c r="K23" i="2" s="1"/>
  <c r="M23" i="2" s="1"/>
  <c r="O23" i="2" s="1"/>
  <c r="J43" i="2"/>
  <c r="K43" i="2" s="1"/>
  <c r="M43" i="2" s="1"/>
  <c r="O43" i="2" s="1"/>
  <c r="J47" i="2"/>
  <c r="K47" i="2" s="1"/>
  <c r="M47" i="2" s="1"/>
  <c r="O47" i="2" s="1"/>
  <c r="J69" i="2"/>
  <c r="K69" i="2" s="1"/>
  <c r="M69" i="2" s="1"/>
  <c r="O69" i="2" s="1"/>
  <c r="J74" i="2"/>
  <c r="K74" i="2" s="1"/>
  <c r="M74" i="2" s="1"/>
  <c r="O74" i="2" s="1"/>
  <c r="J78" i="2"/>
  <c r="K78" i="2" s="1"/>
  <c r="M78" i="2" s="1"/>
  <c r="O78" i="2" s="1"/>
  <c r="J96" i="2"/>
  <c r="K96" i="2" s="1"/>
  <c r="M96" i="2" s="1"/>
  <c r="O96" i="2" s="1"/>
  <c r="J100" i="2"/>
  <c r="K100" i="2" s="1"/>
  <c r="M100" i="2" s="1"/>
  <c r="O100" i="2" s="1"/>
  <c r="J105" i="2"/>
  <c r="K105" i="2" s="1"/>
  <c r="M105" i="2" s="1"/>
  <c r="O105" i="2" s="1"/>
  <c r="J109" i="2"/>
  <c r="K109" i="2" s="1"/>
  <c r="M109" i="2" s="1"/>
  <c r="O109" i="2" s="1"/>
  <c r="J138" i="2"/>
  <c r="K138" i="2" s="1"/>
  <c r="M138" i="2" s="1"/>
  <c r="O138" i="2" s="1"/>
  <c r="J139" i="2"/>
  <c r="K139" i="2" s="1"/>
  <c r="M139" i="2" s="1"/>
  <c r="O139" i="2" s="1"/>
  <c r="J140" i="2"/>
  <c r="K140" i="2" s="1"/>
  <c r="M140" i="2" s="1"/>
  <c r="O140" i="2" s="1"/>
  <c r="J141" i="2"/>
  <c r="K141" i="2" s="1"/>
  <c r="M141" i="2" s="1"/>
  <c r="O141" i="2" s="1"/>
  <c r="J142" i="2"/>
  <c r="K142" i="2" s="1"/>
  <c r="M142" i="2" s="1"/>
  <c r="O142" i="2" s="1"/>
  <c r="J143" i="2"/>
  <c r="K143" i="2" s="1"/>
  <c r="M143" i="2" s="1"/>
  <c r="O143" i="2" s="1"/>
  <c r="J144" i="2"/>
  <c r="K144" i="2" s="1"/>
  <c r="M144" i="2" s="1"/>
  <c r="O144" i="2" s="1"/>
  <c r="J145" i="2"/>
  <c r="K145" i="2" s="1"/>
  <c r="M145" i="2" s="1"/>
  <c r="O145" i="2" s="1"/>
  <c r="J146" i="2"/>
  <c r="K146" i="2" s="1"/>
  <c r="M146" i="2" s="1"/>
  <c r="O146" i="2" s="1"/>
  <c r="J147" i="2"/>
  <c r="K147" i="2" s="1"/>
  <c r="M147" i="2" s="1"/>
  <c r="O147" i="2" s="1"/>
  <c r="J148" i="2"/>
  <c r="K148" i="2" s="1"/>
  <c r="M148" i="2" s="1"/>
  <c r="O148" i="2" s="1"/>
  <c r="J149" i="2"/>
  <c r="K149" i="2" s="1"/>
  <c r="M149" i="2" s="1"/>
  <c r="O149" i="2" s="1"/>
  <c r="J150" i="2"/>
  <c r="K150" i="2" s="1"/>
  <c r="M150" i="2" s="1"/>
  <c r="O150" i="2" s="1"/>
  <c r="J151" i="2"/>
  <c r="K151" i="2" s="1"/>
  <c r="M151" i="2" s="1"/>
  <c r="O151" i="2" s="1"/>
  <c r="J18" i="2"/>
  <c r="K18" i="2" s="1"/>
  <c r="M18" i="2" s="1"/>
  <c r="O18" i="2" s="1"/>
  <c r="J22" i="2"/>
  <c r="K22" i="2" s="1"/>
  <c r="M22" i="2" s="1"/>
  <c r="O22" i="2" s="1"/>
  <c r="J41" i="2"/>
  <c r="K41" i="2" s="1"/>
  <c r="M41" i="2" s="1"/>
  <c r="O41" i="2" s="1"/>
  <c r="J42" i="2"/>
  <c r="K42" i="2" s="1"/>
  <c r="M42" i="2" s="1"/>
  <c r="O42" i="2" s="1"/>
  <c r="J46" i="2"/>
  <c r="K46" i="2" s="1"/>
  <c r="M46" i="2" s="1"/>
  <c r="O46" i="2" s="1"/>
  <c r="J68" i="2"/>
  <c r="K68" i="2" s="1"/>
  <c r="M68" i="2" s="1"/>
  <c r="O68" i="2" s="1"/>
  <c r="J73" i="2"/>
  <c r="K73" i="2" s="1"/>
  <c r="M73" i="2" s="1"/>
  <c r="O73" i="2" s="1"/>
  <c r="J77" i="2"/>
  <c r="K77" i="2" s="1"/>
  <c r="M77" i="2" s="1"/>
  <c r="O77" i="2" s="1"/>
  <c r="J99" i="2"/>
  <c r="K99" i="2" s="1"/>
  <c r="M99" i="2" s="1"/>
  <c r="O99" i="2" s="1"/>
  <c r="J103" i="2"/>
  <c r="K103" i="2" s="1"/>
  <c r="M103" i="2" s="1"/>
  <c r="O103" i="2" s="1"/>
  <c r="J104" i="2"/>
  <c r="K104" i="2" s="1"/>
  <c r="M104" i="2" s="1"/>
  <c r="O104" i="2" s="1"/>
  <c r="J108" i="2"/>
  <c r="K108" i="2" s="1"/>
  <c r="M108" i="2" s="1"/>
  <c r="O108" i="2" s="1"/>
  <c r="J11" i="2"/>
  <c r="K11" i="2" s="1"/>
  <c r="M11" i="2" s="1"/>
  <c r="O11" i="2" s="1"/>
  <c r="J40" i="2"/>
  <c r="K40" i="2" s="1"/>
  <c r="M40" i="2" s="1"/>
  <c r="O40" i="2" s="1"/>
  <c r="J44" i="2"/>
  <c r="K44" i="2" s="1"/>
  <c r="M44" i="2" s="1"/>
  <c r="O44" i="2" s="1"/>
  <c r="J48" i="2"/>
  <c r="K48" i="2" s="1"/>
  <c r="M48" i="2" s="1"/>
  <c r="O48" i="2" s="1"/>
  <c r="J50" i="2"/>
  <c r="K50" i="2" s="1"/>
  <c r="M50" i="2" s="1"/>
  <c r="O50" i="2" s="1"/>
  <c r="J52" i="2"/>
  <c r="K52" i="2" s="1"/>
  <c r="M52" i="2" s="1"/>
  <c r="O52" i="2" s="1"/>
  <c r="J54" i="2"/>
  <c r="K54" i="2" s="1"/>
  <c r="M54" i="2" s="1"/>
  <c r="O54" i="2" s="1"/>
  <c r="J56" i="2"/>
  <c r="K56" i="2" s="1"/>
  <c r="M56" i="2" s="1"/>
  <c r="O56" i="2" s="1"/>
  <c r="J82" i="2"/>
  <c r="K82" i="2" s="1"/>
  <c r="M82" i="2" s="1"/>
  <c r="O82" i="2" s="1"/>
  <c r="J86" i="2"/>
  <c r="K86" i="2" s="1"/>
  <c r="M86" i="2" s="1"/>
  <c r="O86" i="2" s="1"/>
  <c r="J130" i="2"/>
  <c r="K130" i="2" s="1"/>
  <c r="M130" i="2" s="1"/>
  <c r="O130" i="2" s="1"/>
  <c r="J131" i="2"/>
  <c r="K131" i="2" s="1"/>
  <c r="M131" i="2" s="1"/>
  <c r="O131" i="2" s="1"/>
  <c r="J132" i="2"/>
  <c r="K132" i="2" s="1"/>
  <c r="M132" i="2" s="1"/>
  <c r="O132" i="2" s="1"/>
  <c r="J133" i="2"/>
  <c r="K133" i="2" s="1"/>
  <c r="M133" i="2" s="1"/>
  <c r="O133" i="2" s="1"/>
  <c r="J134" i="2"/>
  <c r="K134" i="2" s="1"/>
  <c r="M134" i="2" s="1"/>
  <c r="O134" i="2" s="1"/>
  <c r="J135" i="2"/>
  <c r="K135" i="2" s="1"/>
  <c r="M135" i="2" s="1"/>
  <c r="O135" i="2" s="1"/>
  <c r="J136" i="2"/>
  <c r="K136" i="2" s="1"/>
  <c r="M136" i="2" s="1"/>
  <c r="O136" i="2" s="1"/>
  <c r="J137" i="2"/>
  <c r="K137" i="2" s="1"/>
  <c r="M137" i="2" s="1"/>
  <c r="O137" i="2" s="1"/>
  <c r="J176" i="2"/>
  <c r="K176" i="2" s="1"/>
  <c r="M176" i="2" s="1"/>
  <c r="O176" i="2" s="1"/>
  <c r="J177" i="2"/>
  <c r="K177" i="2" s="1"/>
  <c r="M177" i="2" s="1"/>
  <c r="O177" i="2" s="1"/>
  <c r="J178" i="2"/>
  <c r="K178" i="2" s="1"/>
  <c r="M178" i="2" s="1"/>
  <c r="O178" i="2" s="1"/>
  <c r="J179" i="2"/>
  <c r="K179" i="2" s="1"/>
  <c r="M179" i="2" s="1"/>
  <c r="O179" i="2" s="1"/>
  <c r="J180" i="2"/>
  <c r="K180" i="2" s="1"/>
  <c r="M180" i="2" s="1"/>
  <c r="O180" i="2" s="1"/>
  <c r="J181" i="2"/>
  <c r="K181" i="2" s="1"/>
  <c r="M181" i="2" s="1"/>
  <c r="O181" i="2" s="1"/>
  <c r="J182" i="2"/>
  <c r="K182" i="2" s="1"/>
  <c r="M182" i="2" s="1"/>
  <c r="O182" i="2" s="1"/>
  <c r="J183" i="2"/>
  <c r="K183" i="2" s="1"/>
  <c r="M183" i="2" s="1"/>
  <c r="O183" i="2" s="1"/>
  <c r="J184" i="2"/>
  <c r="K184" i="2" s="1"/>
  <c r="M184" i="2" s="1"/>
  <c r="O184" i="2" s="1"/>
  <c r="J210" i="2"/>
  <c r="K210" i="2" s="1"/>
  <c r="M210" i="2" s="1"/>
  <c r="O210" i="2" s="1"/>
  <c r="J211" i="2"/>
  <c r="K211" i="2" s="1"/>
  <c r="M211" i="2" s="1"/>
  <c r="O211" i="2" s="1"/>
  <c r="J212" i="2"/>
  <c r="K212" i="2" s="1"/>
  <c r="M212" i="2" s="1"/>
  <c r="O212" i="2" s="1"/>
  <c r="J213" i="2"/>
  <c r="K213" i="2" s="1"/>
  <c r="M213" i="2" s="1"/>
  <c r="O213" i="2" s="1"/>
  <c r="J214" i="2"/>
  <c r="K214" i="2" s="1"/>
  <c r="M214" i="2" s="1"/>
  <c r="O214" i="2" s="1"/>
  <c r="J215" i="2"/>
  <c r="K215" i="2" s="1"/>
  <c r="M215" i="2" s="1"/>
  <c r="O215" i="2" s="1"/>
  <c r="J216" i="2"/>
  <c r="K216" i="2" s="1"/>
  <c r="M216" i="2" s="1"/>
  <c r="O216" i="2" s="1"/>
  <c r="J217" i="2"/>
  <c r="K217" i="2" s="1"/>
  <c r="M217" i="2" s="1"/>
  <c r="O217" i="2" s="1"/>
  <c r="J242" i="2"/>
  <c r="K242" i="2" s="1"/>
  <c r="M242" i="2" s="1"/>
  <c r="O242" i="2" s="1"/>
  <c r="J243" i="2"/>
  <c r="K243" i="2" s="1"/>
  <c r="M243" i="2" s="1"/>
  <c r="O243" i="2" s="1"/>
  <c r="J244" i="2"/>
  <c r="K244" i="2" s="1"/>
  <c r="M244" i="2" s="1"/>
  <c r="O244" i="2" s="1"/>
  <c r="J245" i="2"/>
  <c r="K245" i="2" s="1"/>
  <c r="M245" i="2" s="1"/>
  <c r="O245" i="2" s="1"/>
  <c r="J246" i="2"/>
  <c r="K246" i="2" s="1"/>
  <c r="M246" i="2" s="1"/>
  <c r="O246" i="2" s="1"/>
  <c r="J247" i="2"/>
  <c r="K247" i="2" s="1"/>
  <c r="M247" i="2" s="1"/>
  <c r="O247" i="2" s="1"/>
  <c r="J248" i="2"/>
  <c r="K248" i="2" s="1"/>
  <c r="M248" i="2" s="1"/>
  <c r="O248" i="2" s="1"/>
  <c r="J249" i="2"/>
  <c r="K249" i="2" s="1"/>
  <c r="M249" i="2" s="1"/>
  <c r="O249" i="2" s="1"/>
  <c r="J274" i="2"/>
  <c r="K274" i="2" s="1"/>
  <c r="M274" i="2" s="1"/>
  <c r="O274" i="2" s="1"/>
  <c r="J17" i="2"/>
  <c r="K17" i="2" s="1"/>
  <c r="M17" i="2" s="1"/>
  <c r="O17" i="2" s="1"/>
  <c r="J21" i="2"/>
  <c r="K21" i="2" s="1"/>
  <c r="M21" i="2" s="1"/>
  <c r="O21" i="2" s="1"/>
  <c r="J25" i="2"/>
  <c r="K25" i="2" s="1"/>
  <c r="M25" i="2" s="1"/>
  <c r="O25" i="2" s="1"/>
  <c r="J66" i="2"/>
  <c r="K66" i="2" s="1"/>
  <c r="M66" i="2" s="1"/>
  <c r="O66" i="2" s="1"/>
  <c r="J70" i="2"/>
  <c r="K70" i="2" s="1"/>
  <c r="M70" i="2" s="1"/>
  <c r="O70" i="2" s="1"/>
  <c r="J72" i="2"/>
  <c r="K72" i="2" s="1"/>
  <c r="M72" i="2" s="1"/>
  <c r="O72" i="2" s="1"/>
  <c r="J76" i="2"/>
  <c r="K76" i="2" s="1"/>
  <c r="M76" i="2" s="1"/>
  <c r="O76" i="2" s="1"/>
  <c r="J81" i="2"/>
  <c r="K81" i="2" s="1"/>
  <c r="M81" i="2" s="1"/>
  <c r="O81" i="2" s="1"/>
  <c r="J85" i="2"/>
  <c r="K85" i="2" s="1"/>
  <c r="M85" i="2" s="1"/>
  <c r="O85" i="2" s="1"/>
  <c r="J97" i="2"/>
  <c r="K97" i="2" s="1"/>
  <c r="M97" i="2" s="1"/>
  <c r="O97" i="2" s="1"/>
  <c r="J101" i="2"/>
  <c r="K101" i="2" s="1"/>
  <c r="M101" i="2" s="1"/>
  <c r="O101" i="2" s="1"/>
  <c r="J107" i="2"/>
  <c r="K107" i="2" s="1"/>
  <c r="M107" i="2" s="1"/>
  <c r="O107" i="2" s="1"/>
  <c r="J111" i="2"/>
  <c r="K111" i="2" s="1"/>
  <c r="M111" i="2" s="1"/>
  <c r="O111" i="2" s="1"/>
  <c r="J113" i="2"/>
  <c r="K113" i="2" s="1"/>
  <c r="M113" i="2" s="1"/>
  <c r="O113" i="2" s="1"/>
  <c r="J115" i="2"/>
  <c r="K115" i="2" s="1"/>
  <c r="M115" i="2" s="1"/>
  <c r="O115" i="2" s="1"/>
  <c r="J117" i="2"/>
  <c r="K117" i="2" s="1"/>
  <c r="M117" i="2" s="1"/>
  <c r="O117" i="2" s="1"/>
  <c r="J119" i="2"/>
  <c r="K119" i="2" s="1"/>
  <c r="M119" i="2" s="1"/>
  <c r="O119" i="2" s="1"/>
  <c r="J121" i="2"/>
  <c r="K121" i="2" s="1"/>
  <c r="M121" i="2" s="1"/>
  <c r="O121" i="2" s="1"/>
  <c r="J123" i="2"/>
  <c r="K123" i="2" s="1"/>
  <c r="M123" i="2" s="1"/>
  <c r="O123" i="2" s="1"/>
  <c r="J125" i="2"/>
  <c r="K125" i="2" s="1"/>
  <c r="M125" i="2" s="1"/>
  <c r="O125" i="2" s="1"/>
  <c r="J127" i="2"/>
  <c r="K127" i="2" s="1"/>
  <c r="M127" i="2" s="1"/>
  <c r="O127" i="2" s="1"/>
  <c r="J129" i="2"/>
  <c r="K129" i="2" s="1"/>
  <c r="M129" i="2" s="1"/>
  <c r="O129" i="2" s="1"/>
  <c r="J185" i="2"/>
  <c r="K185" i="2" s="1"/>
  <c r="M185" i="2" s="1"/>
  <c r="O185" i="2" s="1"/>
  <c r="J186" i="2"/>
  <c r="K186" i="2" s="1"/>
  <c r="M186" i="2" s="1"/>
  <c r="O186" i="2" s="1"/>
  <c r="J187" i="2"/>
  <c r="K187" i="2" s="1"/>
  <c r="M187" i="2" s="1"/>
  <c r="O187" i="2" s="1"/>
  <c r="J188" i="2"/>
  <c r="K188" i="2" s="1"/>
  <c r="M188" i="2" s="1"/>
  <c r="O188" i="2" s="1"/>
  <c r="J189" i="2"/>
  <c r="K189" i="2" s="1"/>
  <c r="M189" i="2" s="1"/>
  <c r="O189" i="2" s="1"/>
  <c r="J190" i="2"/>
  <c r="K190" i="2" s="1"/>
  <c r="M190" i="2" s="1"/>
  <c r="O190" i="2" s="1"/>
  <c r="J191" i="2"/>
  <c r="K191" i="2" s="1"/>
  <c r="M191" i="2" s="1"/>
  <c r="O191" i="2" s="1"/>
  <c r="J192" i="2"/>
  <c r="K192" i="2" s="1"/>
  <c r="M192" i="2" s="1"/>
  <c r="O192" i="2" s="1"/>
  <c r="J193" i="2"/>
  <c r="K193" i="2" s="1"/>
  <c r="M193" i="2" s="1"/>
  <c r="O193" i="2" s="1"/>
  <c r="J218" i="2"/>
  <c r="K218" i="2" s="1"/>
  <c r="M218" i="2" s="1"/>
  <c r="O218" i="2" s="1"/>
  <c r="J219" i="2"/>
  <c r="K219" i="2" s="1"/>
  <c r="M219" i="2" s="1"/>
  <c r="O219" i="2" s="1"/>
  <c r="J220" i="2"/>
  <c r="K220" i="2" s="1"/>
  <c r="M220" i="2" s="1"/>
  <c r="O220" i="2" s="1"/>
  <c r="J221" i="2"/>
  <c r="K221" i="2" s="1"/>
  <c r="M221" i="2" s="1"/>
  <c r="O221" i="2" s="1"/>
  <c r="J222" i="2"/>
  <c r="K222" i="2" s="1"/>
  <c r="M222" i="2" s="1"/>
  <c r="O222" i="2" s="1"/>
  <c r="J223" i="2"/>
  <c r="K223" i="2" s="1"/>
  <c r="M223" i="2" s="1"/>
  <c r="O223" i="2" s="1"/>
  <c r="J224" i="2"/>
  <c r="K224" i="2" s="1"/>
  <c r="M224" i="2" s="1"/>
  <c r="O224" i="2" s="1"/>
  <c r="J225" i="2"/>
  <c r="K225" i="2" s="1"/>
  <c r="M225" i="2" s="1"/>
  <c r="O225" i="2" s="1"/>
  <c r="J250" i="2"/>
  <c r="K250" i="2" s="1"/>
  <c r="M250" i="2" s="1"/>
  <c r="O250" i="2" s="1"/>
  <c r="J251" i="2"/>
  <c r="K251" i="2" s="1"/>
  <c r="M251" i="2" s="1"/>
  <c r="O251" i="2" s="1"/>
  <c r="J252" i="2"/>
  <c r="K252" i="2" s="1"/>
  <c r="M252" i="2" s="1"/>
  <c r="O252" i="2" s="1"/>
  <c r="J253" i="2"/>
  <c r="K253" i="2" s="1"/>
  <c r="M253" i="2" s="1"/>
  <c r="O253" i="2" s="1"/>
  <c r="J254" i="2"/>
  <c r="K254" i="2" s="1"/>
  <c r="M254" i="2" s="1"/>
  <c r="O254" i="2" s="1"/>
  <c r="J255" i="2"/>
  <c r="K255" i="2" s="1"/>
  <c r="M255" i="2" s="1"/>
  <c r="O255" i="2" s="1"/>
  <c r="J256" i="2"/>
  <c r="K256" i="2" s="1"/>
  <c r="M256" i="2" s="1"/>
  <c r="O256" i="2" s="1"/>
  <c r="J257" i="2"/>
  <c r="K257" i="2" s="1"/>
  <c r="M257" i="2" s="1"/>
  <c r="O257" i="2" s="1"/>
  <c r="J286" i="2"/>
  <c r="K286" i="2" s="1"/>
  <c r="M286" i="2" s="1"/>
  <c r="O286" i="2" s="1"/>
  <c r="J287" i="2"/>
  <c r="K287" i="2" s="1"/>
  <c r="M287" i="2" s="1"/>
  <c r="O287" i="2" s="1"/>
  <c r="J288" i="2"/>
  <c r="K288" i="2" s="1"/>
  <c r="M288" i="2" s="1"/>
  <c r="O288" i="2" s="1"/>
  <c r="J289" i="2"/>
  <c r="K289" i="2" s="1"/>
  <c r="M289" i="2" s="1"/>
  <c r="O289" i="2" s="1"/>
  <c r="J20" i="2"/>
  <c r="K20" i="2" s="1"/>
  <c r="M20" i="2" s="1"/>
  <c r="O20" i="2" s="1"/>
  <c r="J45" i="2"/>
  <c r="K45" i="2" s="1"/>
  <c r="M45" i="2" s="1"/>
  <c r="O45" i="2" s="1"/>
  <c r="J53" i="2"/>
  <c r="K53" i="2" s="1"/>
  <c r="M53" i="2" s="1"/>
  <c r="O53" i="2" s="1"/>
  <c r="J98" i="2"/>
  <c r="K98" i="2" s="1"/>
  <c r="M98" i="2" s="1"/>
  <c r="O98" i="2" s="1"/>
  <c r="J116" i="2"/>
  <c r="K116" i="2" s="1"/>
  <c r="M116" i="2" s="1"/>
  <c r="O116" i="2" s="1"/>
  <c r="J124" i="2"/>
  <c r="K124" i="2" s="1"/>
  <c r="M124" i="2" s="1"/>
  <c r="O124" i="2" s="1"/>
  <c r="J162" i="2"/>
  <c r="K162" i="2" s="1"/>
  <c r="M162" i="2" s="1"/>
  <c r="O162" i="2" s="1"/>
  <c r="J166" i="2"/>
  <c r="K166" i="2" s="1"/>
  <c r="M166" i="2" s="1"/>
  <c r="O166" i="2" s="1"/>
  <c r="J170" i="2"/>
  <c r="K170" i="2" s="1"/>
  <c r="M170" i="2" s="1"/>
  <c r="O170" i="2" s="1"/>
  <c r="J174" i="2"/>
  <c r="K174" i="2" s="1"/>
  <c r="M174" i="2" s="1"/>
  <c r="O174" i="2" s="1"/>
  <c r="J194" i="2"/>
  <c r="K194" i="2" s="1"/>
  <c r="M194" i="2" s="1"/>
  <c r="O194" i="2" s="1"/>
  <c r="J196" i="2"/>
  <c r="K196" i="2" s="1"/>
  <c r="M196" i="2" s="1"/>
  <c r="O196" i="2" s="1"/>
  <c r="J198" i="2"/>
  <c r="K198" i="2" s="1"/>
  <c r="M198" i="2" s="1"/>
  <c r="O198" i="2" s="1"/>
  <c r="J200" i="2"/>
  <c r="K200" i="2" s="1"/>
  <c r="M200" i="2" s="1"/>
  <c r="O200" i="2" s="1"/>
  <c r="J203" i="2"/>
  <c r="K203" i="2" s="1"/>
  <c r="M203" i="2" s="1"/>
  <c r="O203" i="2" s="1"/>
  <c r="J207" i="2"/>
  <c r="K207" i="2" s="1"/>
  <c r="M207" i="2" s="1"/>
  <c r="O207" i="2" s="1"/>
  <c r="J227" i="2"/>
  <c r="K227" i="2" s="1"/>
  <c r="M227" i="2" s="1"/>
  <c r="O227" i="2" s="1"/>
  <c r="J229" i="2"/>
  <c r="K229" i="2" s="1"/>
  <c r="M229" i="2" s="1"/>
  <c r="O229" i="2" s="1"/>
  <c r="J231" i="2"/>
  <c r="K231" i="2" s="1"/>
  <c r="M231" i="2" s="1"/>
  <c r="O231" i="2" s="1"/>
  <c r="J233" i="2"/>
  <c r="K233" i="2" s="1"/>
  <c r="M233" i="2" s="1"/>
  <c r="O233" i="2" s="1"/>
  <c r="J237" i="2"/>
  <c r="K237" i="2" s="1"/>
  <c r="M237" i="2" s="1"/>
  <c r="O237" i="2" s="1"/>
  <c r="J241" i="2"/>
  <c r="K241" i="2" s="1"/>
  <c r="M241" i="2" s="1"/>
  <c r="O241" i="2" s="1"/>
  <c r="J258" i="2"/>
  <c r="K258" i="2" s="1"/>
  <c r="M258" i="2" s="1"/>
  <c r="O258" i="2" s="1"/>
  <c r="J260" i="2"/>
  <c r="K260" i="2" s="1"/>
  <c r="M260" i="2" s="1"/>
  <c r="O260" i="2" s="1"/>
  <c r="J262" i="2"/>
  <c r="K262" i="2" s="1"/>
  <c r="M262" i="2" s="1"/>
  <c r="O262" i="2" s="1"/>
  <c r="J264" i="2"/>
  <c r="K264" i="2" s="1"/>
  <c r="M264" i="2" s="1"/>
  <c r="O264" i="2" s="1"/>
  <c r="J267" i="2"/>
  <c r="K267" i="2" s="1"/>
  <c r="M267" i="2" s="1"/>
  <c r="O267" i="2" s="1"/>
  <c r="J271" i="2"/>
  <c r="K271" i="2" s="1"/>
  <c r="M271" i="2" s="1"/>
  <c r="O271" i="2" s="1"/>
  <c r="J292" i="2"/>
  <c r="K292" i="2" s="1"/>
  <c r="M292" i="2" s="1"/>
  <c r="O292" i="2" s="1"/>
  <c r="J296" i="2"/>
  <c r="K296" i="2" s="1"/>
  <c r="M296" i="2" s="1"/>
  <c r="O296" i="2" s="1"/>
  <c r="J300" i="2"/>
  <c r="K300" i="2" s="1"/>
  <c r="M300" i="2" s="1"/>
  <c r="O300" i="2" s="1"/>
  <c r="J318" i="2"/>
  <c r="K318" i="2" s="1"/>
  <c r="M318" i="2" s="1"/>
  <c r="O318" i="2" s="1"/>
  <c r="J319" i="2"/>
  <c r="K319" i="2" s="1"/>
  <c r="M319" i="2" s="1"/>
  <c r="O319" i="2" s="1"/>
  <c r="J320" i="2"/>
  <c r="K320" i="2" s="1"/>
  <c r="M320" i="2" s="1"/>
  <c r="O320" i="2" s="1"/>
  <c r="J321" i="2"/>
  <c r="K321" i="2" s="1"/>
  <c r="M321" i="2" s="1"/>
  <c r="O321" i="2" s="1"/>
  <c r="J350" i="2"/>
  <c r="K350" i="2" s="1"/>
  <c r="M350" i="2" s="1"/>
  <c r="O350" i="2" s="1"/>
  <c r="J351" i="2"/>
  <c r="K351" i="2" s="1"/>
  <c r="M351" i="2" s="1"/>
  <c r="O351" i="2" s="1"/>
  <c r="J352" i="2"/>
  <c r="K352" i="2" s="1"/>
  <c r="M352" i="2" s="1"/>
  <c r="O352" i="2" s="1"/>
  <c r="J353" i="2"/>
  <c r="K353" i="2" s="1"/>
  <c r="M353" i="2" s="1"/>
  <c r="O353" i="2" s="1"/>
  <c r="J354" i="2"/>
  <c r="K354" i="2" s="1"/>
  <c r="M354" i="2" s="1"/>
  <c r="O354" i="2" s="1"/>
  <c r="J355" i="2"/>
  <c r="K355" i="2" s="1"/>
  <c r="M355" i="2" s="1"/>
  <c r="O355" i="2" s="1"/>
  <c r="J356" i="2"/>
  <c r="K356" i="2" s="1"/>
  <c r="M356" i="2" s="1"/>
  <c r="O356" i="2" s="1"/>
  <c r="J357" i="2"/>
  <c r="K357" i="2" s="1"/>
  <c r="M357" i="2" s="1"/>
  <c r="O357" i="2" s="1"/>
  <c r="J358" i="2"/>
  <c r="K358" i="2" s="1"/>
  <c r="M358" i="2" s="1"/>
  <c r="O358" i="2" s="1"/>
  <c r="J359" i="2"/>
  <c r="K359" i="2" s="1"/>
  <c r="M359" i="2" s="1"/>
  <c r="O359" i="2" s="1"/>
  <c r="J360" i="2"/>
  <c r="K360" i="2" s="1"/>
  <c r="M360" i="2" s="1"/>
  <c r="O360" i="2" s="1"/>
  <c r="J361" i="2"/>
  <c r="K361" i="2" s="1"/>
  <c r="M361" i="2" s="1"/>
  <c r="O361" i="2" s="1"/>
  <c r="J362" i="2"/>
  <c r="K362" i="2" s="1"/>
  <c r="M362" i="2" s="1"/>
  <c r="O362" i="2" s="1"/>
  <c r="J363" i="2"/>
  <c r="K363" i="2" s="1"/>
  <c r="M363" i="2" s="1"/>
  <c r="O363" i="2" s="1"/>
  <c r="J112" i="2"/>
  <c r="K112" i="2" s="1"/>
  <c r="M112" i="2" s="1"/>
  <c r="O112" i="2" s="1"/>
  <c r="J199" i="2"/>
  <c r="K199" i="2" s="1"/>
  <c r="M199" i="2" s="1"/>
  <c r="O199" i="2" s="1"/>
  <c r="J209" i="2"/>
  <c r="K209" i="2" s="1"/>
  <c r="M209" i="2" s="1"/>
  <c r="O209" i="2" s="1"/>
  <c r="J15" i="2"/>
  <c r="K15" i="2" s="1"/>
  <c r="M15" i="2" s="1"/>
  <c r="O15" i="2" s="1"/>
  <c r="J51" i="2"/>
  <c r="K51" i="2" s="1"/>
  <c r="M51" i="2" s="1"/>
  <c r="O51" i="2" s="1"/>
  <c r="J67" i="2"/>
  <c r="K67" i="2" s="1"/>
  <c r="M67" i="2" s="1"/>
  <c r="O67" i="2" s="1"/>
  <c r="J75" i="2"/>
  <c r="K75" i="2" s="1"/>
  <c r="M75" i="2" s="1"/>
  <c r="O75" i="2" s="1"/>
  <c r="J80" i="2"/>
  <c r="K80" i="2" s="1"/>
  <c r="M80" i="2" s="1"/>
  <c r="O80" i="2" s="1"/>
  <c r="J84" i="2"/>
  <c r="K84" i="2" s="1"/>
  <c r="M84" i="2" s="1"/>
  <c r="O84" i="2" s="1"/>
  <c r="J106" i="2"/>
  <c r="K106" i="2" s="1"/>
  <c r="M106" i="2" s="1"/>
  <c r="O106" i="2" s="1"/>
  <c r="J114" i="2"/>
  <c r="K114" i="2" s="1"/>
  <c r="M114" i="2" s="1"/>
  <c r="O114" i="2" s="1"/>
  <c r="J122" i="2"/>
  <c r="K122" i="2" s="1"/>
  <c r="M122" i="2" s="1"/>
  <c r="O122" i="2" s="1"/>
  <c r="J153" i="2"/>
  <c r="K153" i="2" s="1"/>
  <c r="M153" i="2" s="1"/>
  <c r="O153" i="2" s="1"/>
  <c r="J155" i="2"/>
  <c r="K155" i="2" s="1"/>
  <c r="M155" i="2" s="1"/>
  <c r="O155" i="2" s="1"/>
  <c r="J157" i="2"/>
  <c r="K157" i="2" s="1"/>
  <c r="M157" i="2" s="1"/>
  <c r="O157" i="2" s="1"/>
  <c r="J159" i="2"/>
  <c r="K159" i="2" s="1"/>
  <c r="M159" i="2" s="1"/>
  <c r="O159" i="2" s="1"/>
  <c r="J161" i="2"/>
  <c r="K161" i="2" s="1"/>
  <c r="M161" i="2" s="1"/>
  <c r="O161" i="2" s="1"/>
  <c r="J165" i="2"/>
  <c r="K165" i="2" s="1"/>
  <c r="M165" i="2" s="1"/>
  <c r="O165" i="2" s="1"/>
  <c r="J169" i="2"/>
  <c r="K169" i="2" s="1"/>
  <c r="M169" i="2" s="1"/>
  <c r="O169" i="2" s="1"/>
  <c r="J173" i="2"/>
  <c r="K173" i="2" s="1"/>
  <c r="M173" i="2" s="1"/>
  <c r="O173" i="2" s="1"/>
  <c r="J202" i="2"/>
  <c r="K202" i="2" s="1"/>
  <c r="M202" i="2" s="1"/>
  <c r="O202" i="2" s="1"/>
  <c r="J206" i="2"/>
  <c r="K206" i="2" s="1"/>
  <c r="M206" i="2" s="1"/>
  <c r="O206" i="2" s="1"/>
  <c r="J236" i="2"/>
  <c r="K236" i="2" s="1"/>
  <c r="M236" i="2" s="1"/>
  <c r="O236" i="2" s="1"/>
  <c r="J240" i="2"/>
  <c r="K240" i="2" s="1"/>
  <c r="M240" i="2" s="1"/>
  <c r="O240" i="2" s="1"/>
  <c r="J266" i="2"/>
  <c r="K266" i="2" s="1"/>
  <c r="M266" i="2" s="1"/>
  <c r="O266" i="2" s="1"/>
  <c r="J270" i="2"/>
  <c r="K270" i="2" s="1"/>
  <c r="M270" i="2" s="1"/>
  <c r="O270" i="2" s="1"/>
  <c r="J275" i="2"/>
  <c r="K275" i="2" s="1"/>
  <c r="M275" i="2" s="1"/>
  <c r="O275" i="2" s="1"/>
  <c r="J276" i="2"/>
  <c r="K276" i="2" s="1"/>
  <c r="M276" i="2" s="1"/>
  <c r="O276" i="2" s="1"/>
  <c r="J277" i="2"/>
  <c r="K277" i="2" s="1"/>
  <c r="M277" i="2" s="1"/>
  <c r="O277" i="2" s="1"/>
  <c r="J278" i="2"/>
  <c r="K278" i="2" s="1"/>
  <c r="M278" i="2" s="1"/>
  <c r="O278" i="2" s="1"/>
  <c r="J279" i="2"/>
  <c r="K279" i="2" s="1"/>
  <c r="M279" i="2" s="1"/>
  <c r="O279" i="2" s="1"/>
  <c r="J280" i="2"/>
  <c r="K280" i="2" s="1"/>
  <c r="M280" i="2" s="1"/>
  <c r="O280" i="2" s="1"/>
  <c r="J281" i="2"/>
  <c r="K281" i="2" s="1"/>
  <c r="M281" i="2" s="1"/>
  <c r="O281" i="2" s="1"/>
  <c r="J282" i="2"/>
  <c r="K282" i="2" s="1"/>
  <c r="M282" i="2" s="1"/>
  <c r="O282" i="2" s="1"/>
  <c r="J283" i="2"/>
  <c r="K283" i="2" s="1"/>
  <c r="M283" i="2" s="1"/>
  <c r="O283" i="2" s="1"/>
  <c r="J284" i="2"/>
  <c r="K284" i="2" s="1"/>
  <c r="M284" i="2" s="1"/>
  <c r="O284" i="2" s="1"/>
  <c r="J285" i="2"/>
  <c r="K285" i="2" s="1"/>
  <c r="M285" i="2" s="1"/>
  <c r="O285" i="2" s="1"/>
  <c r="J291" i="2"/>
  <c r="K291" i="2" s="1"/>
  <c r="M291" i="2" s="1"/>
  <c r="O291" i="2" s="1"/>
  <c r="J295" i="2"/>
  <c r="K295" i="2" s="1"/>
  <c r="M295" i="2" s="1"/>
  <c r="O295" i="2" s="1"/>
  <c r="J299" i="2"/>
  <c r="K299" i="2" s="1"/>
  <c r="M299" i="2" s="1"/>
  <c r="O299" i="2" s="1"/>
  <c r="J322" i="2"/>
  <c r="K322" i="2" s="1"/>
  <c r="M322" i="2" s="1"/>
  <c r="O322" i="2" s="1"/>
  <c r="J323" i="2"/>
  <c r="K323" i="2" s="1"/>
  <c r="M323" i="2" s="1"/>
  <c r="O323" i="2" s="1"/>
  <c r="J324" i="2"/>
  <c r="K324" i="2" s="1"/>
  <c r="M324" i="2" s="1"/>
  <c r="O324" i="2" s="1"/>
  <c r="J325" i="2"/>
  <c r="K325" i="2" s="1"/>
  <c r="M325" i="2" s="1"/>
  <c r="O325" i="2" s="1"/>
  <c r="J326" i="2"/>
  <c r="K326" i="2" s="1"/>
  <c r="M326" i="2" s="1"/>
  <c r="O326" i="2" s="1"/>
  <c r="J327" i="2"/>
  <c r="K327" i="2" s="1"/>
  <c r="M327" i="2" s="1"/>
  <c r="O327" i="2" s="1"/>
  <c r="J328" i="2"/>
  <c r="K328" i="2" s="1"/>
  <c r="M328" i="2" s="1"/>
  <c r="O328" i="2" s="1"/>
  <c r="J329" i="2"/>
  <c r="K329" i="2" s="1"/>
  <c r="M329" i="2" s="1"/>
  <c r="O329" i="2" s="1"/>
  <c r="J330" i="2"/>
  <c r="K330" i="2" s="1"/>
  <c r="M330" i="2" s="1"/>
  <c r="O330" i="2" s="1"/>
  <c r="J331" i="2"/>
  <c r="K331" i="2" s="1"/>
  <c r="M331" i="2" s="1"/>
  <c r="O331" i="2" s="1"/>
  <c r="J332" i="2"/>
  <c r="K332" i="2" s="1"/>
  <c r="M332" i="2" s="1"/>
  <c r="O332" i="2" s="1"/>
  <c r="J333" i="2"/>
  <c r="K333" i="2" s="1"/>
  <c r="M333" i="2" s="1"/>
  <c r="O333" i="2" s="1"/>
  <c r="J8" i="2"/>
  <c r="K8" i="2" s="1"/>
  <c r="M8" i="2" s="1"/>
  <c r="J13" i="2"/>
  <c r="K13" i="2" s="1"/>
  <c r="M13" i="2" s="1"/>
  <c r="O13" i="2" s="1"/>
  <c r="J24" i="2"/>
  <c r="K24" i="2" s="1"/>
  <c r="M24" i="2" s="1"/>
  <c r="O24" i="2" s="1"/>
  <c r="J49" i="2"/>
  <c r="K49" i="2" s="1"/>
  <c r="M49" i="2" s="1"/>
  <c r="O49" i="2" s="1"/>
  <c r="J57" i="2"/>
  <c r="K57" i="2" s="1"/>
  <c r="M57" i="2" s="1"/>
  <c r="O57" i="2" s="1"/>
  <c r="J102" i="2"/>
  <c r="K102" i="2" s="1"/>
  <c r="M102" i="2" s="1"/>
  <c r="O102" i="2" s="1"/>
  <c r="J128" i="2"/>
  <c r="K128" i="2" s="1"/>
  <c r="M128" i="2" s="1"/>
  <c r="O128" i="2" s="1"/>
  <c r="J164" i="2"/>
  <c r="K164" i="2" s="1"/>
  <c r="M164" i="2" s="1"/>
  <c r="O164" i="2" s="1"/>
  <c r="J168" i="2"/>
  <c r="K168" i="2" s="1"/>
  <c r="M168" i="2" s="1"/>
  <c r="O168" i="2" s="1"/>
  <c r="J172" i="2"/>
  <c r="K172" i="2" s="1"/>
  <c r="M172" i="2" s="1"/>
  <c r="O172" i="2" s="1"/>
  <c r="J195" i="2"/>
  <c r="K195" i="2" s="1"/>
  <c r="M195" i="2" s="1"/>
  <c r="O195" i="2" s="1"/>
  <c r="J197" i="2"/>
  <c r="K197" i="2" s="1"/>
  <c r="M197" i="2" s="1"/>
  <c r="O197" i="2" s="1"/>
  <c r="J201" i="2"/>
  <c r="K201" i="2" s="1"/>
  <c r="M201" i="2" s="1"/>
  <c r="O201" i="2" s="1"/>
  <c r="J205" i="2"/>
  <c r="K205" i="2" s="1"/>
  <c r="M205" i="2" s="1"/>
  <c r="O205" i="2" s="1"/>
  <c r="J226" i="2"/>
  <c r="K226" i="2" s="1"/>
  <c r="M226" i="2" s="1"/>
  <c r="O226" i="2" s="1"/>
  <c r="J71" i="2"/>
  <c r="K71" i="2" s="1"/>
  <c r="M71" i="2" s="1"/>
  <c r="O71" i="2" s="1"/>
  <c r="J126" i="2"/>
  <c r="K126" i="2" s="1"/>
  <c r="M126" i="2" s="1"/>
  <c r="O126" i="2" s="1"/>
  <c r="J158" i="2"/>
  <c r="K158" i="2" s="1"/>
  <c r="M158" i="2" s="1"/>
  <c r="O158" i="2" s="1"/>
  <c r="J163" i="2"/>
  <c r="K163" i="2" s="1"/>
  <c r="M163" i="2" s="1"/>
  <c r="O163" i="2" s="1"/>
  <c r="J171" i="2"/>
  <c r="K171" i="2" s="1"/>
  <c r="M171" i="2" s="1"/>
  <c r="O171" i="2" s="1"/>
  <c r="J208" i="2"/>
  <c r="K208" i="2" s="1"/>
  <c r="M208" i="2" s="1"/>
  <c r="O208" i="2" s="1"/>
  <c r="J230" i="2"/>
  <c r="K230" i="2" s="1"/>
  <c r="M230" i="2" s="1"/>
  <c r="O230" i="2" s="1"/>
  <c r="J261" i="2"/>
  <c r="K261" i="2" s="1"/>
  <c r="M261" i="2" s="1"/>
  <c r="O261" i="2" s="1"/>
  <c r="J268" i="2"/>
  <c r="K268" i="2" s="1"/>
  <c r="M268" i="2" s="1"/>
  <c r="O268" i="2" s="1"/>
  <c r="J272" i="2"/>
  <c r="K272" i="2" s="1"/>
  <c r="M272" i="2" s="1"/>
  <c r="O272" i="2" s="1"/>
  <c r="J290" i="2"/>
  <c r="K290" i="2" s="1"/>
  <c r="M290" i="2" s="1"/>
  <c r="O290" i="2" s="1"/>
  <c r="J294" i="2"/>
  <c r="K294" i="2" s="1"/>
  <c r="M294" i="2" s="1"/>
  <c r="O294" i="2" s="1"/>
  <c r="J298" i="2"/>
  <c r="K298" i="2" s="1"/>
  <c r="M298" i="2" s="1"/>
  <c r="O298" i="2" s="1"/>
  <c r="J308" i="2"/>
  <c r="K308" i="2" s="1"/>
  <c r="M308" i="2" s="1"/>
  <c r="O308" i="2" s="1"/>
  <c r="J312" i="2"/>
  <c r="K312" i="2" s="1"/>
  <c r="M312" i="2" s="1"/>
  <c r="O312" i="2" s="1"/>
  <c r="J316" i="2"/>
  <c r="K316" i="2" s="1"/>
  <c r="M316" i="2" s="1"/>
  <c r="O316" i="2" s="1"/>
  <c r="J338" i="2"/>
  <c r="K338" i="2" s="1"/>
  <c r="M338" i="2" s="1"/>
  <c r="O338" i="2" s="1"/>
  <c r="J342" i="2"/>
  <c r="K342" i="2" s="1"/>
  <c r="M342" i="2" s="1"/>
  <c r="O342" i="2" s="1"/>
  <c r="J346" i="2"/>
  <c r="K346" i="2" s="1"/>
  <c r="M346" i="2" s="1"/>
  <c r="O346" i="2" s="1"/>
  <c r="J265" i="2"/>
  <c r="K265" i="2" s="1"/>
  <c r="M265" i="2" s="1"/>
  <c r="O265" i="2" s="1"/>
  <c r="J273" i="2"/>
  <c r="K273" i="2" s="1"/>
  <c r="M273" i="2" s="1"/>
  <c r="O273" i="2" s="1"/>
  <c r="J297" i="2"/>
  <c r="K297" i="2" s="1"/>
  <c r="M297" i="2" s="1"/>
  <c r="O297" i="2" s="1"/>
  <c r="J310" i="2"/>
  <c r="K310" i="2" s="1"/>
  <c r="M310" i="2" s="1"/>
  <c r="O310" i="2" s="1"/>
  <c r="J314" i="2"/>
  <c r="K314" i="2" s="1"/>
  <c r="M314" i="2" s="1"/>
  <c r="O314" i="2" s="1"/>
  <c r="J340" i="2"/>
  <c r="K340" i="2" s="1"/>
  <c r="M340" i="2" s="1"/>
  <c r="O340" i="2" s="1"/>
  <c r="J344" i="2"/>
  <c r="K344" i="2" s="1"/>
  <c r="M344" i="2" s="1"/>
  <c r="O344" i="2" s="1"/>
  <c r="J348" i="2"/>
  <c r="K348" i="2" s="1"/>
  <c r="M348" i="2" s="1"/>
  <c r="O348" i="2" s="1"/>
  <c r="J87" i="2"/>
  <c r="K87" i="2" s="1"/>
  <c r="M87" i="2" s="1"/>
  <c r="O87" i="2" s="1"/>
  <c r="J263" i="2"/>
  <c r="K263" i="2" s="1"/>
  <c r="M263" i="2" s="1"/>
  <c r="O263" i="2" s="1"/>
  <c r="J303" i="2"/>
  <c r="K303" i="2" s="1"/>
  <c r="M303" i="2" s="1"/>
  <c r="O303" i="2" s="1"/>
  <c r="J317" i="2"/>
  <c r="K317" i="2" s="1"/>
  <c r="M317" i="2" s="1"/>
  <c r="O317" i="2" s="1"/>
  <c r="J336" i="2"/>
  <c r="K336" i="2" s="1"/>
  <c r="M336" i="2" s="1"/>
  <c r="O336" i="2" s="1"/>
  <c r="J339" i="2"/>
  <c r="K339" i="2" s="1"/>
  <c r="M339" i="2" s="1"/>
  <c r="O339" i="2" s="1"/>
  <c r="J343" i="2"/>
  <c r="K343" i="2" s="1"/>
  <c r="M343" i="2" s="1"/>
  <c r="O343" i="2" s="1"/>
  <c r="J347" i="2"/>
  <c r="K347" i="2" s="1"/>
  <c r="M347" i="2" s="1"/>
  <c r="O347" i="2" s="1"/>
  <c r="J79" i="2"/>
  <c r="K79" i="2" s="1"/>
  <c r="M79" i="2" s="1"/>
  <c r="O79" i="2" s="1"/>
  <c r="J156" i="2"/>
  <c r="K156" i="2" s="1"/>
  <c r="M156" i="2" s="1"/>
  <c r="O156" i="2" s="1"/>
  <c r="J228" i="2"/>
  <c r="K228" i="2" s="1"/>
  <c r="M228" i="2" s="1"/>
  <c r="O228" i="2" s="1"/>
  <c r="J235" i="2"/>
  <c r="K235" i="2" s="1"/>
  <c r="M235" i="2" s="1"/>
  <c r="O235" i="2" s="1"/>
  <c r="J239" i="2"/>
  <c r="K239" i="2" s="1"/>
  <c r="M239" i="2" s="1"/>
  <c r="O239" i="2" s="1"/>
  <c r="J259" i="2"/>
  <c r="K259" i="2" s="1"/>
  <c r="M259" i="2" s="1"/>
  <c r="O259" i="2" s="1"/>
  <c r="J302" i="2"/>
  <c r="K302" i="2" s="1"/>
  <c r="M302" i="2" s="1"/>
  <c r="O302" i="2" s="1"/>
  <c r="J304" i="2"/>
  <c r="K304" i="2" s="1"/>
  <c r="M304" i="2" s="1"/>
  <c r="O304" i="2" s="1"/>
  <c r="J307" i="2"/>
  <c r="K307" i="2" s="1"/>
  <c r="M307" i="2" s="1"/>
  <c r="O307" i="2" s="1"/>
  <c r="J311" i="2"/>
  <c r="K311" i="2" s="1"/>
  <c r="M311" i="2" s="1"/>
  <c r="O311" i="2" s="1"/>
  <c r="J315" i="2"/>
  <c r="K315" i="2" s="1"/>
  <c r="M315" i="2" s="1"/>
  <c r="O315" i="2" s="1"/>
  <c r="J335" i="2"/>
  <c r="K335" i="2" s="1"/>
  <c r="M335" i="2" s="1"/>
  <c r="O335" i="2" s="1"/>
  <c r="J337" i="2"/>
  <c r="K337" i="2" s="1"/>
  <c r="M337" i="2" s="1"/>
  <c r="O337" i="2" s="1"/>
  <c r="J341" i="2"/>
  <c r="K341" i="2" s="1"/>
  <c r="M341" i="2" s="1"/>
  <c r="O341" i="2" s="1"/>
  <c r="J345" i="2"/>
  <c r="K345" i="2" s="1"/>
  <c r="M345" i="2" s="1"/>
  <c r="O345" i="2" s="1"/>
  <c r="J349" i="2"/>
  <c r="K349" i="2" s="1"/>
  <c r="M349" i="2" s="1"/>
  <c r="O349" i="2" s="1"/>
  <c r="J83" i="2"/>
  <c r="K83" i="2" s="1"/>
  <c r="M83" i="2" s="1"/>
  <c r="O83" i="2" s="1"/>
  <c r="J110" i="2"/>
  <c r="K110" i="2" s="1"/>
  <c r="M110" i="2" s="1"/>
  <c r="O110" i="2" s="1"/>
  <c r="J154" i="2"/>
  <c r="K154" i="2" s="1"/>
  <c r="M154" i="2" s="1"/>
  <c r="O154" i="2" s="1"/>
  <c r="J167" i="2"/>
  <c r="K167" i="2" s="1"/>
  <c r="M167" i="2" s="1"/>
  <c r="O167" i="2" s="1"/>
  <c r="J175" i="2"/>
  <c r="K175" i="2" s="1"/>
  <c r="M175" i="2" s="1"/>
  <c r="O175" i="2" s="1"/>
  <c r="J204" i="2"/>
  <c r="K204" i="2" s="1"/>
  <c r="M204" i="2" s="1"/>
  <c r="O204" i="2" s="1"/>
  <c r="J269" i="2"/>
  <c r="K269" i="2" s="1"/>
  <c r="M269" i="2" s="1"/>
  <c r="O269" i="2" s="1"/>
  <c r="J293" i="2"/>
  <c r="K293" i="2" s="1"/>
  <c r="M293" i="2" s="1"/>
  <c r="O293" i="2" s="1"/>
  <c r="J301" i="2"/>
  <c r="K301" i="2" s="1"/>
  <c r="M301" i="2" s="1"/>
  <c r="O301" i="2" s="1"/>
  <c r="J306" i="2"/>
  <c r="K306" i="2" s="1"/>
  <c r="M306" i="2" s="1"/>
  <c r="O306" i="2" s="1"/>
  <c r="J55" i="2"/>
  <c r="K55" i="2" s="1"/>
  <c r="M55" i="2" s="1"/>
  <c r="O55" i="2" s="1"/>
  <c r="J118" i="2"/>
  <c r="K118" i="2" s="1"/>
  <c r="M118" i="2" s="1"/>
  <c r="O118" i="2" s="1"/>
  <c r="J152" i="2"/>
  <c r="K152" i="2" s="1"/>
  <c r="M152" i="2" s="1"/>
  <c r="O152" i="2" s="1"/>
  <c r="J160" i="2"/>
  <c r="K160" i="2" s="1"/>
  <c r="M160" i="2" s="1"/>
  <c r="O160" i="2" s="1"/>
  <c r="J232" i="2"/>
  <c r="K232" i="2" s="1"/>
  <c r="M232" i="2" s="1"/>
  <c r="O232" i="2" s="1"/>
  <c r="J234" i="2"/>
  <c r="K234" i="2" s="1"/>
  <c r="M234" i="2" s="1"/>
  <c r="O234" i="2" s="1"/>
  <c r="J238" i="2"/>
  <c r="K238" i="2" s="1"/>
  <c r="M238" i="2" s="1"/>
  <c r="O238" i="2" s="1"/>
  <c r="J305" i="2"/>
  <c r="K305" i="2" s="1"/>
  <c r="M305" i="2" s="1"/>
  <c r="O305" i="2" s="1"/>
  <c r="J309" i="2"/>
  <c r="K309" i="2" s="1"/>
  <c r="M309" i="2" s="1"/>
  <c r="O309" i="2" s="1"/>
  <c r="J313" i="2"/>
  <c r="K313" i="2" s="1"/>
  <c r="M313" i="2" s="1"/>
  <c r="O313" i="2" s="1"/>
  <c r="J334" i="2"/>
  <c r="K334" i="2" s="1"/>
  <c r="M334" i="2" s="1"/>
  <c r="O334" i="2" s="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M366" i="2" l="1"/>
  <c r="O8" i="2"/>
  <c r="O364" i="2"/>
  <c r="N364" i="3"/>
  <c r="F368" i="3"/>
  <c r="F368" i="10"/>
  <c r="H6" i="10"/>
  <c r="I6" i="10" s="1"/>
  <c r="J6" i="10" s="1"/>
  <c r="K6" i="10" s="1"/>
  <c r="L6" i="10" s="1"/>
  <c r="M6" i="10" s="1"/>
  <c r="H6" i="9"/>
  <c r="I6" i="9" s="1"/>
  <c r="J6" i="9" s="1"/>
  <c r="K6" i="9" s="1"/>
  <c r="L6" i="9" s="1"/>
  <c r="M6" i="9" s="1"/>
  <c r="H6" i="8"/>
  <c r="I6" i="8" s="1"/>
  <c r="J6" i="8" s="1"/>
  <c r="K6" i="8" s="1"/>
  <c r="L6" i="8" s="1"/>
  <c r="M6" i="8" s="1"/>
  <c r="H6" i="7"/>
  <c r="I6" i="7" s="1"/>
  <c r="J6" i="7" s="1"/>
  <c r="K6" i="7" s="1"/>
  <c r="L6" i="7" s="1"/>
  <c r="M6" i="7" s="1"/>
  <c r="H6" i="6"/>
  <c r="I6" i="6" s="1"/>
  <c r="J6" i="6" s="1"/>
  <c r="K6" i="6" s="1"/>
  <c r="L6" i="6" s="1"/>
  <c r="M6" i="6" s="1"/>
  <c r="H6" i="5"/>
  <c r="I6" i="5" s="1"/>
  <c r="J6" i="5" s="1"/>
  <c r="K6" i="5" s="1"/>
  <c r="L6" i="5" s="1"/>
  <c r="M6" i="5" s="1"/>
  <c r="H6" i="4"/>
  <c r="I6" i="4" s="1"/>
  <c r="J6" i="4" s="1"/>
  <c r="K6" i="4" s="1"/>
  <c r="L6" i="4" s="1"/>
  <c r="M6" i="4" s="1"/>
  <c r="H6" i="3"/>
  <c r="I6" i="3" s="1"/>
  <c r="J6" i="3" s="1"/>
  <c r="K6" i="3" s="1"/>
  <c r="L6" i="3" s="1"/>
  <c r="M6" i="3" s="1"/>
  <c r="H6" i="2"/>
  <c r="I6" i="2" s="1"/>
  <c r="J6" i="2" s="1"/>
  <c r="K6" i="2" s="1"/>
  <c r="L6" i="2" s="1"/>
  <c r="M6" i="2" s="1"/>
  <c r="F368" i="6"/>
  <c r="F368" i="5"/>
  <c r="F368" i="9"/>
  <c r="F368" i="7"/>
  <c r="F368" i="4"/>
  <c r="H6" i="1"/>
  <c r="I6" i="1" s="1"/>
  <c r="J6" i="1" s="1"/>
  <c r="K6" i="1" s="1"/>
  <c r="L6" i="1" s="1"/>
  <c r="M6" i="1" s="1"/>
  <c r="F368" i="8"/>
  <c r="F368" i="1" l="1"/>
  <c r="F368" i="2"/>
  <c r="G10" i="8"/>
  <c r="H13" i="8"/>
  <c r="G12" i="8"/>
  <c r="G8" i="8"/>
  <c r="F8" i="8"/>
  <c r="F12" i="8"/>
  <c r="F9" i="8"/>
  <c r="F13" i="8"/>
  <c r="F17" i="8"/>
  <c r="F22" i="8"/>
  <c r="F26" i="8"/>
  <c r="F27" i="8"/>
  <c r="F28" i="8"/>
  <c r="F32" i="8"/>
  <c r="F36" i="8"/>
  <c r="F40" i="8"/>
  <c r="F44" i="8"/>
  <c r="F15" i="8"/>
  <c r="F20" i="8"/>
  <c r="F30" i="8"/>
  <c r="F38" i="8"/>
  <c r="F46" i="8"/>
  <c r="F53" i="8"/>
  <c r="F55" i="8"/>
  <c r="F67" i="8"/>
  <c r="F69" i="8"/>
  <c r="F71" i="8"/>
  <c r="F73" i="8"/>
  <c r="F75" i="8"/>
  <c r="F77" i="8"/>
  <c r="F99" i="8"/>
  <c r="F101" i="8"/>
  <c r="F103" i="8"/>
  <c r="F105" i="8"/>
  <c r="F108" i="8"/>
  <c r="F110" i="8"/>
  <c r="F112" i="8"/>
  <c r="F114" i="8"/>
  <c r="F128" i="8"/>
  <c r="F130" i="8"/>
  <c r="F132" i="8"/>
  <c r="F134" i="8"/>
  <c r="F145" i="8"/>
  <c r="F147" i="8"/>
  <c r="F149" i="8"/>
  <c r="F151" i="8"/>
  <c r="F153" i="8"/>
  <c r="F155" i="8"/>
  <c r="F24" i="8"/>
  <c r="F49" i="8"/>
  <c r="F59" i="8"/>
  <c r="F91" i="8"/>
  <c r="F119" i="8"/>
  <c r="F142" i="8"/>
  <c r="F158" i="8"/>
  <c r="F172" i="8"/>
  <c r="F181" i="8"/>
  <c r="F51" i="8"/>
  <c r="F58" i="8"/>
  <c r="F62" i="8"/>
  <c r="F64" i="8"/>
  <c r="F66" i="8"/>
  <c r="F89" i="8"/>
  <c r="F95" i="8"/>
  <c r="F106" i="8"/>
  <c r="F125" i="8"/>
  <c r="F137" i="8"/>
  <c r="F139" i="8"/>
  <c r="F171" i="8"/>
  <c r="F183" i="8"/>
  <c r="F185" i="8"/>
  <c r="F190" i="8"/>
  <c r="F200" i="8"/>
  <c r="F241" i="8"/>
  <c r="F78" i="8"/>
  <c r="F82" i="8"/>
  <c r="F88" i="8"/>
  <c r="F177" i="8"/>
  <c r="F205" i="8"/>
  <c r="F213" i="8"/>
  <c r="F230" i="8"/>
  <c r="F237" i="8"/>
  <c r="F266" i="8"/>
  <c r="F270" i="8"/>
  <c r="F279" i="8"/>
  <c r="F284" i="8"/>
  <c r="F293" i="8"/>
  <c r="F19" i="8"/>
  <c r="F42" i="8"/>
  <c r="F93" i="8"/>
  <c r="F117" i="8"/>
  <c r="F123" i="8"/>
  <c r="F160" i="8"/>
  <c r="F166" i="8"/>
  <c r="F168" i="8"/>
  <c r="F180" i="8"/>
  <c r="F214" i="8"/>
  <c r="F215" i="8"/>
  <c r="F216" i="8"/>
  <c r="F228" i="8"/>
  <c r="F80" i="8"/>
  <c r="F84" i="8"/>
  <c r="F86" i="8"/>
  <c r="F121" i="8"/>
  <c r="F170" i="8"/>
  <c r="F184" i="8"/>
  <c r="F196" i="8"/>
  <c r="F204" i="8"/>
  <c r="F218" i="8"/>
  <c r="F227" i="8"/>
  <c r="F245" i="8"/>
  <c r="F248" i="8"/>
  <c r="F252" i="8"/>
  <c r="F257" i="8"/>
  <c r="F274" i="8"/>
  <c r="F52" i="8"/>
  <c r="F261" i="8"/>
  <c r="F278" i="8"/>
  <c r="F289" i="8"/>
  <c r="F34" i="8"/>
  <c r="F174" i="8"/>
  <c r="F179" i="8"/>
  <c r="F195" i="8"/>
  <c r="F203" i="8"/>
  <c r="F221" i="8"/>
  <c r="F224" i="8"/>
  <c r="F251" i="8"/>
  <c r="F265" i="8"/>
  <c r="F273" i="8"/>
  <c r="F283" i="8"/>
  <c r="F297" i="8"/>
  <c r="F329" i="8"/>
  <c r="F333" i="8"/>
  <c r="F348" i="8"/>
  <c r="F167" i="8"/>
  <c r="F188" i="8"/>
  <c r="F210" i="8"/>
  <c r="F308" i="8"/>
  <c r="F98" i="8"/>
  <c r="F163" i="8"/>
  <c r="F198" i="8"/>
  <c r="F233" i="8"/>
  <c r="F236" i="8"/>
  <c r="F244" i="8"/>
  <c r="F260" i="8"/>
  <c r="F292" i="8"/>
  <c r="F299" i="8"/>
  <c r="F301" i="8"/>
  <c r="F305" i="8"/>
  <c r="F309" i="8"/>
  <c r="F362" i="8"/>
  <c r="F176" i="8"/>
  <c r="F304" i="8"/>
  <c r="F361" i="8"/>
  <c r="F96" i="8"/>
  <c r="F161" i="8"/>
  <c r="F239" i="8"/>
  <c r="F247" i="8"/>
  <c r="F250" i="8"/>
  <c r="F269" i="8"/>
  <c r="F277" i="8"/>
  <c r="F282" i="8"/>
  <c r="F298" i="8"/>
  <c r="F312" i="8"/>
  <c r="F316" i="8"/>
  <c r="F320" i="8"/>
  <c r="F324" i="8"/>
  <c r="F343" i="8"/>
  <c r="F353" i="8"/>
  <c r="F357" i="8"/>
  <c r="F11" i="8"/>
  <c r="F207" i="8"/>
  <c r="F256" i="8"/>
  <c r="F288" i="8"/>
  <c r="F300" i="8"/>
  <c r="F311" i="8"/>
  <c r="F338" i="8"/>
  <c r="F342" i="8"/>
  <c r="F332" i="8"/>
  <c r="F315" i="8"/>
  <c r="F328" i="8"/>
  <c r="F306" i="8"/>
  <c r="F159" i="8"/>
  <c r="F345" i="8"/>
  <c r="F322" i="8"/>
  <c r="F290" i="8"/>
  <c r="F234" i="8"/>
  <c r="F202" i="8"/>
  <c r="F116" i="8"/>
  <c r="F259" i="8"/>
  <c r="F339" i="8"/>
  <c r="F295" i="8"/>
  <c r="F255" i="8"/>
  <c r="F209" i="8"/>
  <c r="F92" i="8"/>
  <c r="F340" i="8"/>
  <c r="F253" i="8"/>
  <c r="F354" i="8"/>
  <c r="F327" i="8"/>
  <c r="F313" i="8"/>
  <c r="F276" i="8"/>
  <c r="F249" i="8"/>
  <c r="F201" i="8"/>
  <c r="F113" i="8"/>
  <c r="F225" i="8"/>
  <c r="F189" i="8"/>
  <c r="F146" i="8"/>
  <c r="F115" i="8"/>
  <c r="F70" i="8"/>
  <c r="F165" i="8"/>
  <c r="F246" i="8"/>
  <c r="F206" i="8"/>
  <c r="F154" i="8"/>
  <c r="F97" i="8"/>
  <c r="F39" i="8"/>
  <c r="F178" i="8"/>
  <c r="F148" i="8"/>
  <c r="F122" i="8"/>
  <c r="F72" i="8"/>
  <c r="F47" i="8"/>
  <c r="F16" i="8"/>
  <c r="F85" i="8"/>
  <c r="F60" i="8"/>
  <c r="F23" i="8"/>
  <c r="F319" i="8"/>
  <c r="F303" i="8"/>
  <c r="F131" i="8"/>
  <c r="F358" i="8"/>
  <c r="F281" i="8"/>
  <c r="F127" i="8"/>
  <c r="F152" i="8"/>
  <c r="F193" i="8"/>
  <c r="F164" i="8"/>
  <c r="F111" i="8"/>
  <c r="F156" i="8"/>
  <c r="F61" i="8"/>
  <c r="F87" i="8"/>
  <c r="F33" i="8"/>
  <c r="F347" i="8"/>
  <c r="F352" i="8"/>
  <c r="F341" i="8"/>
  <c r="F275" i="8"/>
  <c r="F355" i="8"/>
  <c r="F334" i="8"/>
  <c r="F318" i="8"/>
  <c r="F272" i="8"/>
  <c r="F229" i="8"/>
  <c r="F199" i="8"/>
  <c r="F336" i="8"/>
  <c r="F235" i="8"/>
  <c r="F335" i="8"/>
  <c r="F287" i="8"/>
  <c r="F222" i="8"/>
  <c r="F187" i="8"/>
  <c r="F25" i="8"/>
  <c r="F302" i="8"/>
  <c r="F240" i="8"/>
  <c r="F350" i="8"/>
  <c r="F325" i="8"/>
  <c r="F294" i="8"/>
  <c r="F268" i="8"/>
  <c r="F208" i="8"/>
  <c r="F144" i="8"/>
  <c r="F68" i="8"/>
  <c r="F219" i="8"/>
  <c r="F182" i="8"/>
  <c r="F143" i="8"/>
  <c r="F102" i="8"/>
  <c r="F54" i="8"/>
  <c r="F124" i="8"/>
  <c r="F238" i="8"/>
  <c r="F197" i="8"/>
  <c r="F129" i="8"/>
  <c r="F56" i="8"/>
  <c r="F35" i="8"/>
  <c r="F169" i="8"/>
  <c r="F140" i="8"/>
  <c r="F109" i="8"/>
  <c r="F65" i="8"/>
  <c r="F43" i="8"/>
  <c r="F83" i="8"/>
  <c r="F57" i="8"/>
  <c r="F18" i="8"/>
  <c r="F356" i="8"/>
  <c r="F285" i="8"/>
  <c r="F212" i="8"/>
  <c r="F280" i="8"/>
  <c r="F317" i="8"/>
  <c r="F104" i="8"/>
  <c r="F191" i="8"/>
  <c r="F76" i="8"/>
  <c r="F220" i="8"/>
  <c r="F186" i="8"/>
  <c r="F133" i="8"/>
  <c r="F31" i="8"/>
  <c r="F323" i="8"/>
  <c r="F346" i="8"/>
  <c r="F337" i="8"/>
  <c r="F267" i="8"/>
  <c r="F351" i="8"/>
  <c r="F330" i="8"/>
  <c r="F314" i="8"/>
  <c r="F264" i="8"/>
  <c r="F226" i="8"/>
  <c r="F194" i="8"/>
  <c r="F310" i="8"/>
  <c r="F192" i="8"/>
  <c r="F307" i="8"/>
  <c r="F271" i="8"/>
  <c r="F217" i="8"/>
  <c r="F175" i="8"/>
  <c r="F21" i="8"/>
  <c r="F291" i="8"/>
  <c r="F74" i="8"/>
  <c r="F344" i="8"/>
  <c r="F321" i="8"/>
  <c r="F286" i="8"/>
  <c r="F262" i="8"/>
  <c r="F141" i="8"/>
  <c r="F136" i="8"/>
  <c r="F50" i="8"/>
  <c r="F211" i="8"/>
  <c r="F157" i="8"/>
  <c r="F135" i="8"/>
  <c r="F90" i="8"/>
  <c r="F242" i="8"/>
  <c r="F118" i="8"/>
  <c r="F232" i="8"/>
  <c r="F173" i="8"/>
  <c r="F120" i="8"/>
  <c r="F48" i="8"/>
  <c r="F29" i="8"/>
  <c r="F162" i="8"/>
  <c r="F138" i="8"/>
  <c r="F100" i="8"/>
  <c r="F63" i="8"/>
  <c r="F37" i="8"/>
  <c r="F107" i="8"/>
  <c r="F81" i="8"/>
  <c r="F41" i="8"/>
  <c r="F10" i="8"/>
  <c r="F363" i="8"/>
  <c r="F243" i="8"/>
  <c r="F349" i="8"/>
  <c r="F326" i="8"/>
  <c r="F296" i="8"/>
  <c r="F258" i="8"/>
  <c r="F223" i="8"/>
  <c r="F150" i="8"/>
  <c r="F360" i="8"/>
  <c r="F263" i="8"/>
  <c r="F359" i="8"/>
  <c r="F331" i="8"/>
  <c r="F254" i="8"/>
  <c r="F231" i="8"/>
  <c r="F126" i="8"/>
  <c r="F14" i="8"/>
  <c r="F45" i="8"/>
  <c r="F94" i="8"/>
  <c r="F79" i="8"/>
  <c r="G14" i="8"/>
  <c r="G16" i="8"/>
  <c r="G18" i="8"/>
  <c r="G24" i="8"/>
  <c r="G26" i="8"/>
  <c r="G29" i="8"/>
  <c r="G31" i="8"/>
  <c r="G33" i="8"/>
  <c r="G36" i="8"/>
  <c r="G38" i="8"/>
  <c r="G40" i="8"/>
  <c r="G42" i="8"/>
  <c r="G44" i="8"/>
  <c r="G46" i="8"/>
  <c r="H49" i="8"/>
  <c r="G54" i="8"/>
  <c r="G68" i="8"/>
  <c r="G70" i="8"/>
  <c r="G72" i="8"/>
  <c r="G74" i="8"/>
  <c r="G76" i="8"/>
  <c r="H79" i="8"/>
  <c r="G83" i="8"/>
  <c r="G85" i="8"/>
  <c r="G87" i="8"/>
  <c r="G90" i="8"/>
  <c r="G92" i="8"/>
  <c r="G94" i="8"/>
  <c r="H95" i="8"/>
  <c r="G97" i="8"/>
  <c r="G100" i="8"/>
  <c r="H10" i="8"/>
  <c r="H12" i="8"/>
  <c r="H14" i="8"/>
  <c r="H16" i="8"/>
  <c r="H18" i="8"/>
  <c r="G21" i="8"/>
  <c r="G23" i="8"/>
  <c r="H24" i="8"/>
  <c r="H26" i="8"/>
  <c r="H29" i="8"/>
  <c r="H31" i="8"/>
  <c r="H33" i="8"/>
  <c r="G35" i="8"/>
  <c r="H36" i="8"/>
  <c r="H38" i="8"/>
  <c r="H40" i="8"/>
  <c r="H42" i="8"/>
  <c r="G48" i="8"/>
  <c r="G50" i="8"/>
  <c r="G57" i="8"/>
  <c r="G61" i="8"/>
  <c r="G63" i="8"/>
  <c r="G65" i="8"/>
  <c r="G78" i="8"/>
  <c r="G80" i="8"/>
  <c r="G82" i="8"/>
  <c r="G99" i="8"/>
  <c r="G9" i="8"/>
  <c r="G11" i="8"/>
  <c r="G13" i="8"/>
  <c r="G15" i="8"/>
  <c r="G17" i="8"/>
  <c r="G19" i="8"/>
  <c r="G20" i="8"/>
  <c r="G25" i="8"/>
  <c r="G28" i="8"/>
  <c r="G30" i="8"/>
  <c r="G32" i="8"/>
  <c r="G34" i="8"/>
  <c r="G37" i="8"/>
  <c r="G39" i="8"/>
  <c r="G41" i="8"/>
  <c r="G43" i="8"/>
  <c r="G45" i="8"/>
  <c r="G47" i="8"/>
  <c r="G53" i="8"/>
  <c r="G55" i="8"/>
  <c r="G56" i="8"/>
  <c r="G59" i="8"/>
  <c r="G60" i="8"/>
  <c r="G67" i="8"/>
  <c r="G69" i="8"/>
  <c r="G71" i="8"/>
  <c r="G73" i="8"/>
  <c r="G75" i="8"/>
  <c r="G77" i="8"/>
  <c r="G84" i="8"/>
  <c r="G86" i="8"/>
  <c r="G89" i="8"/>
  <c r="H9" i="8"/>
  <c r="H11" i="8"/>
  <c r="H15" i="8"/>
  <c r="H17" i="8"/>
  <c r="H19" i="8"/>
  <c r="G22" i="8"/>
  <c r="G27" i="8"/>
  <c r="H37" i="8"/>
  <c r="H39" i="8"/>
  <c r="H41" i="8"/>
  <c r="H43" i="8"/>
  <c r="H45" i="8"/>
  <c r="H47" i="8"/>
  <c r="G49" i="8"/>
  <c r="G52" i="8"/>
  <c r="H59" i="8"/>
  <c r="G66" i="8"/>
  <c r="G81" i="8"/>
  <c r="H89" i="8"/>
  <c r="G91" i="8"/>
  <c r="G96" i="8"/>
  <c r="H101" i="8"/>
  <c r="G102" i="8"/>
  <c r="G109" i="8"/>
  <c r="G127" i="8"/>
  <c r="G128" i="8"/>
  <c r="G130" i="8"/>
  <c r="G137" i="8"/>
  <c r="G51" i="8"/>
  <c r="G64" i="8"/>
  <c r="H98" i="8"/>
  <c r="G101" i="8"/>
  <c r="G103" i="8"/>
  <c r="G107" i="8"/>
  <c r="G112" i="8"/>
  <c r="G118" i="8"/>
  <c r="G122" i="8"/>
  <c r="G126" i="8"/>
  <c r="H128" i="8"/>
  <c r="G131" i="8"/>
  <c r="G135" i="8"/>
  <c r="H137" i="8"/>
  <c r="G141" i="8"/>
  <c r="G147" i="8"/>
  <c r="G151" i="8"/>
  <c r="G158" i="8"/>
  <c r="G160" i="8"/>
  <c r="G165" i="8"/>
  <c r="G167" i="8"/>
  <c r="G174" i="8"/>
  <c r="G176" i="8"/>
  <c r="G181" i="8"/>
  <c r="G183" i="8"/>
  <c r="G190" i="8"/>
  <c r="G192" i="8"/>
  <c r="H20" i="8"/>
  <c r="H25" i="8"/>
  <c r="H28" i="8"/>
  <c r="H30" i="8"/>
  <c r="H32" i="8"/>
  <c r="H34" i="8"/>
  <c r="H53" i="8"/>
  <c r="H55" i="8"/>
  <c r="H60" i="8"/>
  <c r="G62" i="8"/>
  <c r="G88" i="8"/>
  <c r="H91" i="8"/>
  <c r="G93" i="8"/>
  <c r="H103" i="8"/>
  <c r="G104" i="8"/>
  <c r="G106" i="8"/>
  <c r="H107" i="8"/>
  <c r="G113" i="8"/>
  <c r="H118" i="8"/>
  <c r="G119" i="8"/>
  <c r="H122" i="8"/>
  <c r="G123" i="8"/>
  <c r="H126" i="8"/>
  <c r="G129" i="8"/>
  <c r="G132" i="8"/>
  <c r="G138" i="8"/>
  <c r="G139" i="8"/>
  <c r="G140" i="8"/>
  <c r="H141" i="8"/>
  <c r="G142" i="8"/>
  <c r="G144" i="8"/>
  <c r="G148" i="8"/>
  <c r="G152" i="8"/>
  <c r="H86" i="8"/>
  <c r="H93" i="8"/>
  <c r="G95" i="8"/>
  <c r="I95" i="8" s="1"/>
  <c r="G105" i="8"/>
  <c r="G110" i="8"/>
  <c r="G114" i="8"/>
  <c r="G116" i="8"/>
  <c r="G120" i="8"/>
  <c r="G124" i="8"/>
  <c r="H129" i="8"/>
  <c r="G133" i="8"/>
  <c r="G136" i="8"/>
  <c r="H138" i="8"/>
  <c r="H139" i="8"/>
  <c r="H140" i="8"/>
  <c r="G143" i="8"/>
  <c r="G145" i="8"/>
  <c r="G149" i="8"/>
  <c r="G153" i="8"/>
  <c r="G157" i="8"/>
  <c r="G159" i="8"/>
  <c r="G166" i="8"/>
  <c r="G168" i="8"/>
  <c r="G173" i="8"/>
  <c r="G175" i="8"/>
  <c r="G182" i="8"/>
  <c r="G184" i="8"/>
  <c r="G189" i="8"/>
  <c r="G191" i="8"/>
  <c r="G198" i="8"/>
  <c r="G200" i="8"/>
  <c r="G205" i="8"/>
  <c r="G207" i="8"/>
  <c r="G217" i="8"/>
  <c r="G223" i="8"/>
  <c r="G225" i="8"/>
  <c r="G227" i="8"/>
  <c r="G229" i="8"/>
  <c r="G236" i="8"/>
  <c r="G238" i="8"/>
  <c r="G248" i="8"/>
  <c r="G250" i="8"/>
  <c r="G251" i="8"/>
  <c r="G256" i="8"/>
  <c r="G258" i="8"/>
  <c r="G260" i="8"/>
  <c r="H71" i="8"/>
  <c r="G98" i="8"/>
  <c r="H105" i="8"/>
  <c r="G111" i="8"/>
  <c r="H124" i="8"/>
  <c r="G125" i="8"/>
  <c r="H157" i="8"/>
  <c r="H167" i="8"/>
  <c r="H174" i="8"/>
  <c r="G177" i="8"/>
  <c r="G178" i="8"/>
  <c r="G179" i="8"/>
  <c r="G180" i="8"/>
  <c r="H184" i="8"/>
  <c r="H191" i="8"/>
  <c r="G199" i="8"/>
  <c r="G202" i="8"/>
  <c r="H205" i="8"/>
  <c r="G208" i="8"/>
  <c r="G210" i="8"/>
  <c r="G214" i="8"/>
  <c r="G216" i="8"/>
  <c r="H218" i="8"/>
  <c r="H219" i="8"/>
  <c r="G222" i="8"/>
  <c r="H224" i="8"/>
  <c r="H227" i="8"/>
  <c r="G230" i="8"/>
  <c r="G231" i="8"/>
  <c r="G233" i="8"/>
  <c r="G235" i="8"/>
  <c r="H237" i="8"/>
  <c r="G241" i="8"/>
  <c r="G245" i="8"/>
  <c r="G247" i="8"/>
  <c r="H249" i="8"/>
  <c r="G252" i="8"/>
  <c r="G255" i="8"/>
  <c r="H56" i="8"/>
  <c r="G58" i="8"/>
  <c r="H69" i="8"/>
  <c r="H77" i="8"/>
  <c r="G79" i="8"/>
  <c r="H84" i="8"/>
  <c r="H96" i="8"/>
  <c r="G108" i="8"/>
  <c r="G115" i="8"/>
  <c r="H120" i="8"/>
  <c r="G121" i="8"/>
  <c r="H130" i="8"/>
  <c r="G146" i="8"/>
  <c r="H158" i="8"/>
  <c r="G161" i="8"/>
  <c r="G162" i="8"/>
  <c r="G163" i="8"/>
  <c r="G164" i="8"/>
  <c r="H168" i="8"/>
  <c r="H175" i="8"/>
  <c r="H181" i="8"/>
  <c r="G185" i="8"/>
  <c r="G186" i="8"/>
  <c r="G187" i="8"/>
  <c r="G188" i="8"/>
  <c r="H192" i="8"/>
  <c r="G197" i="8"/>
  <c r="H199" i="8"/>
  <c r="H202" i="8"/>
  <c r="G203" i="8"/>
  <c r="G206" i="8"/>
  <c r="H208" i="8"/>
  <c r="G211" i="8"/>
  <c r="H67" i="8"/>
  <c r="H75" i="8"/>
  <c r="H116" i="8"/>
  <c r="G117" i="8"/>
  <c r="G134" i="8"/>
  <c r="H136" i="8"/>
  <c r="H143" i="8"/>
  <c r="G150" i="8"/>
  <c r="H159" i="8"/>
  <c r="H165" i="8"/>
  <c r="G169" i="8"/>
  <c r="G170" i="8"/>
  <c r="G171" i="8"/>
  <c r="G172" i="8"/>
  <c r="H176" i="8"/>
  <c r="H182" i="8"/>
  <c r="H189" i="8"/>
  <c r="H197" i="8"/>
  <c r="G204" i="8"/>
  <c r="H206" i="8"/>
  <c r="G212" i="8"/>
  <c r="G215" i="8"/>
  <c r="G220" i="8"/>
  <c r="G226" i="8"/>
  <c r="H228" i="8"/>
  <c r="G239" i="8"/>
  <c r="G243" i="8"/>
  <c r="G254" i="8"/>
  <c r="G259" i="8"/>
  <c r="H261" i="8"/>
  <c r="G264" i="8"/>
  <c r="G266" i="8"/>
  <c r="G267" i="8"/>
  <c r="G272" i="8"/>
  <c r="G274" i="8"/>
  <c r="G276" i="8"/>
  <c r="G278" i="8"/>
  <c r="G279" i="8"/>
  <c r="G285" i="8"/>
  <c r="G297" i="8"/>
  <c r="G303" i="8"/>
  <c r="G305" i="8"/>
  <c r="G307" i="8"/>
  <c r="G309" i="8"/>
  <c r="G316" i="8"/>
  <c r="G318" i="8"/>
  <c r="G328" i="8"/>
  <c r="G330" i="8"/>
  <c r="G331" i="8"/>
  <c r="G336" i="8"/>
  <c r="G338" i="8"/>
  <c r="G340" i="8"/>
  <c r="G342" i="8"/>
  <c r="G343" i="8"/>
  <c r="G349" i="8"/>
  <c r="H73" i="8"/>
  <c r="H160" i="8"/>
  <c r="H173" i="8"/>
  <c r="H198" i="8"/>
  <c r="H226" i="8"/>
  <c r="G228" i="8"/>
  <c r="I228" i="8" s="1"/>
  <c r="H229" i="8"/>
  <c r="H231" i="8"/>
  <c r="G244" i="8"/>
  <c r="H247" i="8"/>
  <c r="G249" i="8"/>
  <c r="H250" i="8"/>
  <c r="H259" i="8"/>
  <c r="G265" i="8"/>
  <c r="H267" i="8"/>
  <c r="G273" i="8"/>
  <c r="H275" i="8"/>
  <c r="H278" i="8"/>
  <c r="G281" i="8"/>
  <c r="G286" i="8"/>
  <c r="H287" i="8"/>
  <c r="G288" i="8"/>
  <c r="H291" i="8"/>
  <c r="G292" i="8"/>
  <c r="G295" i="8"/>
  <c r="H297" i="8"/>
  <c r="G300" i="8"/>
  <c r="H303" i="8"/>
  <c r="G306" i="8"/>
  <c r="H308" i="8"/>
  <c r="H314" i="8"/>
  <c r="H316" i="8"/>
  <c r="G319" i="8"/>
  <c r="H322" i="8"/>
  <c r="G323" i="8"/>
  <c r="H326" i="8"/>
  <c r="H328" i="8"/>
  <c r="H333" i="8"/>
  <c r="G334" i="8"/>
  <c r="H336" i="8"/>
  <c r="G339" i="8"/>
  <c r="H341" i="8"/>
  <c r="G344" i="8"/>
  <c r="G347" i="8"/>
  <c r="H349" i="8"/>
  <c r="G351" i="8"/>
  <c r="G154" i="8"/>
  <c r="G155" i="8"/>
  <c r="G156" i="8"/>
  <c r="H166" i="8"/>
  <c r="H190" i="8"/>
  <c r="G193" i="8"/>
  <c r="G194" i="8"/>
  <c r="G195" i="8"/>
  <c r="G196" i="8"/>
  <c r="H207" i="8"/>
  <c r="G219" i="8"/>
  <c r="H230" i="8"/>
  <c r="G234" i="8"/>
  <c r="G242" i="8"/>
  <c r="H260" i="8"/>
  <c r="G261" i="8"/>
  <c r="G263" i="8"/>
  <c r="H265" i="8"/>
  <c r="G268" i="8"/>
  <c r="G271" i="8"/>
  <c r="H273" i="8"/>
  <c r="H281" i="8"/>
  <c r="G282" i="8"/>
  <c r="G284" i="8"/>
  <c r="H286" i="8"/>
  <c r="G289" i="8"/>
  <c r="G293" i="8"/>
  <c r="G298" i="8"/>
  <c r="G299" i="8"/>
  <c r="H300" i="8"/>
  <c r="G301" i="8"/>
  <c r="G304" i="8"/>
  <c r="H306" i="8"/>
  <c r="H309" i="8"/>
  <c r="G312" i="8"/>
  <c r="G317" i="8"/>
  <c r="G320" i="8"/>
  <c r="G324" i="8"/>
  <c r="G329" i="8"/>
  <c r="H331" i="8"/>
  <c r="G337" i="8"/>
  <c r="H339" i="8"/>
  <c r="H342" i="8"/>
  <c r="G345" i="8"/>
  <c r="G350" i="8"/>
  <c r="H351" i="8"/>
  <c r="G352" i="8"/>
  <c r="H355" i="8"/>
  <c r="G356" i="8"/>
  <c r="H183" i="8"/>
  <c r="H204" i="8"/>
  <c r="G209" i="8"/>
  <c r="H220" i="8"/>
  <c r="G221" i="8"/>
  <c r="G232" i="8"/>
  <c r="H235" i="8"/>
  <c r="G237" i="8"/>
  <c r="G240" i="8"/>
  <c r="G253" i="8"/>
  <c r="H255" i="8"/>
  <c r="G257" i="8"/>
  <c r="G262" i="8"/>
  <c r="G269" i="8"/>
  <c r="H271" i="8"/>
  <c r="G277" i="8"/>
  <c r="H284" i="8"/>
  <c r="G290" i="8"/>
  <c r="G294" i="8"/>
  <c r="G296" i="8"/>
  <c r="H298" i="8"/>
  <c r="H299" i="8"/>
  <c r="G302" i="8"/>
  <c r="H304" i="8"/>
  <c r="G310" i="8"/>
  <c r="G311" i="8"/>
  <c r="G313" i="8"/>
  <c r="G315" i="8"/>
  <c r="H317" i="8"/>
  <c r="G321" i="8"/>
  <c r="G325" i="8"/>
  <c r="G327" i="8"/>
  <c r="H329" i="8"/>
  <c r="G332" i="8"/>
  <c r="G335" i="8"/>
  <c r="H337" i="8"/>
  <c r="G346" i="8"/>
  <c r="G348" i="8"/>
  <c r="H350" i="8"/>
  <c r="G353" i="8"/>
  <c r="G357" i="8"/>
  <c r="G360" i="8"/>
  <c r="G362" i="8"/>
  <c r="G363" i="8"/>
  <c r="G201" i="8"/>
  <c r="G213" i="8"/>
  <c r="H216" i="8"/>
  <c r="G218" i="8"/>
  <c r="H222" i="8"/>
  <c r="G224" i="8"/>
  <c r="G246" i="8"/>
  <c r="H257" i="8"/>
  <c r="H258" i="8"/>
  <c r="H264" i="8"/>
  <c r="G270" i="8"/>
  <c r="H272" i="8"/>
  <c r="G275" i="8"/>
  <c r="H277" i="8"/>
  <c r="G280" i="8"/>
  <c r="G283" i="8"/>
  <c r="H285" i="8"/>
  <c r="G287" i="8"/>
  <c r="I287" i="8" s="1"/>
  <c r="G291" i="8"/>
  <c r="H296" i="8"/>
  <c r="G308" i="8"/>
  <c r="H310" i="8"/>
  <c r="H311" i="8"/>
  <c r="G314" i="8"/>
  <c r="I314" i="8" s="1"/>
  <c r="G322" i="8"/>
  <c r="G326" i="8"/>
  <c r="G333" i="8"/>
  <c r="I333" i="8" s="1"/>
  <c r="H335" i="8"/>
  <c r="G341" i="8"/>
  <c r="H348" i="8"/>
  <c r="G354" i="8"/>
  <c r="G358" i="8"/>
  <c r="G359" i="8"/>
  <c r="G355" i="8"/>
  <c r="G361" i="8"/>
  <c r="H361" i="8"/>
  <c r="H363" i="8"/>
  <c r="H8" i="8"/>
  <c r="H359" i="8"/>
  <c r="H338" i="8"/>
  <c r="H302" i="8"/>
  <c r="H340" i="8"/>
  <c r="H276" i="8"/>
  <c r="H360" i="8"/>
  <c r="H251" i="8"/>
  <c r="H289" i="8"/>
  <c r="H238" i="8"/>
  <c r="H242" i="8"/>
  <c r="H161" i="8"/>
  <c r="H347" i="8"/>
  <c r="H295" i="8"/>
  <c r="H217" i="8"/>
  <c r="H109" i="8"/>
  <c r="H270" i="8"/>
  <c r="H256" i="8"/>
  <c r="H213" i="8"/>
  <c r="H163" i="8"/>
  <c r="H54" i="8"/>
  <c r="H332" i="8"/>
  <c r="H253" i="8"/>
  <c r="H209" i="8"/>
  <c r="H188" i="8"/>
  <c r="H252" i="8"/>
  <c r="H178" i="8"/>
  <c r="H127" i="8"/>
  <c r="H100" i="8"/>
  <c r="H196" i="8"/>
  <c r="H156" i="8"/>
  <c r="H113" i="8"/>
  <c r="H82" i="8"/>
  <c r="H215" i="8"/>
  <c r="H170" i="8"/>
  <c r="H134" i="8"/>
  <c r="H52" i="8"/>
  <c r="H147" i="8"/>
  <c r="H64" i="8"/>
  <c r="H22" i="8"/>
  <c r="H97" i="8"/>
  <c r="H74" i="8"/>
  <c r="H66" i="8"/>
  <c r="H149" i="8"/>
  <c r="H81" i="8"/>
  <c r="H94" i="8"/>
  <c r="H63" i="8"/>
  <c r="H358" i="8"/>
  <c r="H324" i="8"/>
  <c r="H262" i="8"/>
  <c r="H327" i="8"/>
  <c r="H263" i="8"/>
  <c r="H357" i="8"/>
  <c r="H312" i="8"/>
  <c r="H279" i="8"/>
  <c r="H225" i="8"/>
  <c r="H234" i="8"/>
  <c r="H146" i="8"/>
  <c r="H344" i="8"/>
  <c r="H292" i="8"/>
  <c r="H200" i="8"/>
  <c r="H354" i="8"/>
  <c r="H187" i="8"/>
  <c r="H152" i="8"/>
  <c r="H346" i="8"/>
  <c r="H325" i="8"/>
  <c r="H313" i="8"/>
  <c r="H240" i="8"/>
  <c r="H203" i="8"/>
  <c r="H164" i="8"/>
  <c r="H245" i="8"/>
  <c r="H233" i="8"/>
  <c r="H177" i="8"/>
  <c r="H123" i="8"/>
  <c r="H35" i="8"/>
  <c r="H195" i="8"/>
  <c r="H155" i="8"/>
  <c r="H50" i="8"/>
  <c r="H212" i="8"/>
  <c r="H169" i="8"/>
  <c r="H135" i="8"/>
  <c r="H57" i="8"/>
  <c r="H125" i="8"/>
  <c r="H85" i="8"/>
  <c r="H72" i="8"/>
  <c r="H58" i="8"/>
  <c r="H145" i="8"/>
  <c r="H114" i="8"/>
  <c r="H61" i="8"/>
  <c r="H62" i="8"/>
  <c r="H353" i="8"/>
  <c r="H320" i="8"/>
  <c r="H362" i="8"/>
  <c r="H318" i="8"/>
  <c r="H315" i="8"/>
  <c r="H305" i="8"/>
  <c r="H274" i="8"/>
  <c r="H356" i="8"/>
  <c r="H301" i="8"/>
  <c r="H268" i="8"/>
  <c r="H211" i="8"/>
  <c r="H108" i="8"/>
  <c r="H334" i="8"/>
  <c r="H323" i="8"/>
  <c r="H288" i="8"/>
  <c r="H244" i="8"/>
  <c r="H186" i="8"/>
  <c r="H283" i="8"/>
  <c r="H246" i="8"/>
  <c r="H119" i="8"/>
  <c r="H321" i="8"/>
  <c r="H294" i="8"/>
  <c r="H232" i="8"/>
  <c r="H115" i="8"/>
  <c r="H241" i="8"/>
  <c r="H214" i="8"/>
  <c r="H180" i="8"/>
  <c r="H148" i="8"/>
  <c r="H111" i="8"/>
  <c r="H21" i="8"/>
  <c r="H194" i="8"/>
  <c r="H154" i="8"/>
  <c r="H27" i="8"/>
  <c r="H243" i="8"/>
  <c r="H172" i="8"/>
  <c r="H150" i="8"/>
  <c r="H131" i="8"/>
  <c r="H83" i="8"/>
  <c r="H51" i="8"/>
  <c r="H121" i="8"/>
  <c r="H80" i="8"/>
  <c r="H70" i="8"/>
  <c r="H48" i="8"/>
  <c r="H23" i="8"/>
  <c r="H133" i="8"/>
  <c r="H110" i="8"/>
  <c r="H343" i="8"/>
  <c r="H330" i="8"/>
  <c r="H345" i="8"/>
  <c r="H307" i="8"/>
  <c r="H269" i="8"/>
  <c r="H293" i="8"/>
  <c r="H266" i="8"/>
  <c r="H352" i="8"/>
  <c r="H282" i="8"/>
  <c r="H248" i="8"/>
  <c r="H185" i="8"/>
  <c r="H106" i="8"/>
  <c r="H319" i="8"/>
  <c r="H223" i="8"/>
  <c r="H162" i="8"/>
  <c r="H280" i="8"/>
  <c r="H236" i="8"/>
  <c r="H99" i="8"/>
  <c r="H290" i="8"/>
  <c r="H221" i="8"/>
  <c r="H90" i="8"/>
  <c r="H210" i="8"/>
  <c r="H179" i="8"/>
  <c r="H132" i="8"/>
  <c r="H104" i="8"/>
  <c r="H201" i="8"/>
  <c r="H193" i="8"/>
  <c r="H144" i="8"/>
  <c r="H92" i="8"/>
  <c r="H254" i="8"/>
  <c r="H239" i="8"/>
  <c r="H171" i="8"/>
  <c r="H142" i="8"/>
  <c r="H88" i="8"/>
  <c r="H151" i="8"/>
  <c r="H112" i="8"/>
  <c r="H102" i="8"/>
  <c r="H65" i="8"/>
  <c r="H44" i="8"/>
  <c r="H117" i="8"/>
  <c r="H76" i="8"/>
  <c r="H68" i="8"/>
  <c r="H46" i="8"/>
  <c r="H153" i="8"/>
  <c r="H87" i="8"/>
  <c r="H78" i="8"/>
  <c r="F8" i="1" l="1"/>
  <c r="F364" i="1"/>
  <c r="G364" i="1"/>
  <c r="H364" i="1"/>
  <c r="G8" i="1"/>
  <c r="G8" i="4"/>
  <c r="F9" i="10"/>
  <c r="F18" i="10"/>
  <c r="F26" i="10"/>
  <c r="F34" i="10"/>
  <c r="F78" i="10"/>
  <c r="F86" i="10"/>
  <c r="F107" i="10"/>
  <c r="F121" i="10"/>
  <c r="F129" i="10"/>
  <c r="F130" i="10"/>
  <c r="F138" i="10"/>
  <c r="F164" i="10"/>
  <c r="F17" i="10"/>
  <c r="F33" i="10"/>
  <c r="F11" i="10"/>
  <c r="F13" i="10"/>
  <c r="F25" i="10"/>
  <c r="F80" i="10"/>
  <c r="F82" i="10"/>
  <c r="F90" i="10"/>
  <c r="F94" i="10"/>
  <c r="F98" i="10"/>
  <c r="F102" i="10"/>
  <c r="F109" i="10"/>
  <c r="F120" i="10"/>
  <c r="F132" i="10"/>
  <c r="F134" i="10"/>
  <c r="F143" i="10"/>
  <c r="F147" i="10"/>
  <c r="F152" i="10"/>
  <c r="F170" i="10"/>
  <c r="F47" i="10"/>
  <c r="F63" i="10"/>
  <c r="F69" i="10"/>
  <c r="F71" i="10"/>
  <c r="F73" i="10"/>
  <c r="F77" i="10"/>
  <c r="F89" i="10"/>
  <c r="F116" i="10"/>
  <c r="F124" i="10"/>
  <c r="F190" i="10"/>
  <c r="F216" i="10"/>
  <c r="F239" i="10"/>
  <c r="F240" i="10"/>
  <c r="F255" i="10"/>
  <c r="F256" i="10"/>
  <c r="F281" i="10"/>
  <c r="F289" i="10"/>
  <c r="F297" i="10"/>
  <c r="F311" i="10"/>
  <c r="F319" i="10"/>
  <c r="F39" i="10"/>
  <c r="F55" i="10"/>
  <c r="F106" i="10"/>
  <c r="F123" i="10"/>
  <c r="F125" i="10"/>
  <c r="F151" i="10"/>
  <c r="F155" i="10"/>
  <c r="F166" i="10"/>
  <c r="F175" i="10"/>
  <c r="F179" i="10"/>
  <c r="F186" i="10"/>
  <c r="F194" i="10"/>
  <c r="F212" i="10"/>
  <c r="F220" i="10"/>
  <c r="F260" i="10"/>
  <c r="F14" i="10"/>
  <c r="F21" i="10"/>
  <c r="F28" i="10"/>
  <c r="F30" i="10"/>
  <c r="F41" i="10"/>
  <c r="F43" i="10"/>
  <c r="F49" i="10"/>
  <c r="F51" i="10"/>
  <c r="F57" i="10"/>
  <c r="F59" i="10"/>
  <c r="F65" i="10"/>
  <c r="F133" i="10"/>
  <c r="F137" i="10"/>
  <c r="F168" i="10"/>
  <c r="F174" i="10"/>
  <c r="F182" i="10"/>
  <c r="F189" i="10"/>
  <c r="F193" i="10"/>
  <c r="F197" i="10"/>
  <c r="F199" i="10"/>
  <c r="F211" i="10"/>
  <c r="F215" i="10"/>
  <c r="F219" i="10"/>
  <c r="F229" i="10"/>
  <c r="F250" i="10"/>
  <c r="F259" i="10"/>
  <c r="F263" i="10"/>
  <c r="F265" i="10"/>
  <c r="F269" i="10"/>
  <c r="F271" i="10"/>
  <c r="F279" i="10"/>
  <c r="F288" i="10"/>
  <c r="F68" i="10"/>
  <c r="F81" i="10"/>
  <c r="F85" i="10"/>
  <c r="F128" i="10"/>
  <c r="F162" i="10"/>
  <c r="F234" i="10"/>
  <c r="F283" i="10"/>
  <c r="F285" i="10"/>
  <c r="F299" i="10"/>
  <c r="F321" i="10"/>
  <c r="F323" i="10"/>
  <c r="F84" i="10"/>
  <c r="F97" i="10"/>
  <c r="F110" i="10"/>
  <c r="F112" i="10"/>
  <c r="F142" i="10"/>
  <c r="F157" i="10"/>
  <c r="F159" i="10"/>
  <c r="F163" i="10"/>
  <c r="F209" i="10"/>
  <c r="F230" i="10"/>
  <c r="F238" i="10"/>
  <c r="F245" i="10"/>
  <c r="F272" i="10"/>
  <c r="F274" i="10"/>
  <c r="F291" i="10"/>
  <c r="F293" i="10"/>
  <c r="F313" i="10"/>
  <c r="F315" i="10"/>
  <c r="F327" i="10"/>
  <c r="F335" i="10"/>
  <c r="F336" i="10"/>
  <c r="F337" i="10"/>
  <c r="F338" i="10"/>
  <c r="F344" i="10"/>
  <c r="F352" i="10"/>
  <c r="F360" i="10"/>
  <c r="F29" i="10"/>
  <c r="F183" i="10"/>
  <c r="F203" i="10"/>
  <c r="F210" i="10"/>
  <c r="F218" i="10"/>
  <c r="F246" i="10"/>
  <c r="F258" i="10"/>
  <c r="F277" i="10"/>
  <c r="F302" i="10"/>
  <c r="F317" i="10"/>
  <c r="F325" i="10"/>
  <c r="F329" i="10"/>
  <c r="F331" i="10"/>
  <c r="F342" i="10"/>
  <c r="F351" i="10"/>
  <c r="F358" i="10"/>
  <c r="F192" i="10"/>
  <c r="F225" i="10"/>
  <c r="F280" i="10"/>
  <c r="F295" i="10"/>
  <c r="F333" i="10"/>
  <c r="F346" i="10"/>
  <c r="F348" i="10"/>
  <c r="F355" i="10"/>
  <c r="F362" i="10"/>
  <c r="F22" i="10"/>
  <c r="F66" i="10"/>
  <c r="F136" i="10"/>
  <c r="F214" i="10"/>
  <c r="F254" i="10"/>
  <c r="F287" i="10"/>
  <c r="F310" i="10"/>
  <c r="F318" i="10"/>
  <c r="F326" i="10"/>
  <c r="F330" i="10"/>
  <c r="F20" i="10"/>
  <c r="F169" i="10"/>
  <c r="F188" i="10"/>
  <c r="F196" i="10"/>
  <c r="F296" i="10"/>
  <c r="F304" i="10"/>
  <c r="F306" i="10"/>
  <c r="F334" i="10"/>
  <c r="F340" i="10"/>
  <c r="F354" i="10"/>
  <c r="F356" i="10"/>
  <c r="F343" i="10"/>
  <c r="F350" i="10"/>
  <c r="F359" i="10"/>
  <c r="F322" i="10"/>
  <c r="F282" i="10"/>
  <c r="F173" i="10"/>
  <c r="F32" i="10"/>
  <c r="F233" i="10"/>
  <c r="F301" i="10"/>
  <c r="F268" i="10"/>
  <c r="F40" i="10"/>
  <c r="F320" i="10"/>
  <c r="F76" i="10"/>
  <c r="F332" i="10"/>
  <c r="F267" i="10"/>
  <c r="F236" i="10"/>
  <c r="F204" i="10"/>
  <c r="F154" i="10"/>
  <c r="F101" i="10"/>
  <c r="F305" i="10"/>
  <c r="F251" i="10"/>
  <c r="F222" i="10"/>
  <c r="F172" i="10"/>
  <c r="F131" i="10"/>
  <c r="F248" i="10"/>
  <c r="F227" i="10"/>
  <c r="F177" i="10"/>
  <c r="F105" i="10"/>
  <c r="F62" i="10"/>
  <c r="F24" i="10"/>
  <c r="F217" i="10"/>
  <c r="F145" i="10"/>
  <c r="F100" i="10"/>
  <c r="F53" i="10"/>
  <c r="F278" i="10"/>
  <c r="F213" i="10"/>
  <c r="F161" i="10"/>
  <c r="F61" i="10"/>
  <c r="F160" i="10"/>
  <c r="F115" i="10"/>
  <c r="F60" i="10"/>
  <c r="F44" i="10"/>
  <c r="F45" i="10"/>
  <c r="F149" i="10"/>
  <c r="F104" i="10"/>
  <c r="F15" i="10"/>
  <c r="F363" i="10"/>
  <c r="F242" i="10"/>
  <c r="F48" i="10"/>
  <c r="F223" i="10"/>
  <c r="F290" i="10"/>
  <c r="F56" i="10"/>
  <c r="F312" i="10"/>
  <c r="F357" i="10"/>
  <c r="F300" i="10"/>
  <c r="F226" i="10"/>
  <c r="F184" i="10"/>
  <c r="F119" i="10"/>
  <c r="F275" i="10"/>
  <c r="F232" i="10"/>
  <c r="F178" i="10"/>
  <c r="F114" i="10"/>
  <c r="F237" i="10"/>
  <c r="F185" i="10"/>
  <c r="F95" i="10"/>
  <c r="F46" i="10"/>
  <c r="F241" i="10"/>
  <c r="F113" i="10"/>
  <c r="F88" i="10"/>
  <c r="F286" i="10"/>
  <c r="F195" i="10"/>
  <c r="F139" i="10"/>
  <c r="F167" i="10"/>
  <c r="F87" i="10"/>
  <c r="F52" i="10"/>
  <c r="F27" i="10"/>
  <c r="F135" i="10"/>
  <c r="F31" i="10"/>
  <c r="F8" i="10"/>
  <c r="F309" i="10"/>
  <c r="F206" i="10"/>
  <c r="F345" i="10"/>
  <c r="F341" i="10"/>
  <c r="F284" i="10"/>
  <c r="F16" i="10"/>
  <c r="F270" i="10"/>
  <c r="F349" i="10"/>
  <c r="F253" i="10"/>
  <c r="F224" i="10"/>
  <c r="F180" i="10"/>
  <c r="F10" i="10"/>
  <c r="F266" i="10"/>
  <c r="F228" i="10"/>
  <c r="F156" i="10"/>
  <c r="F99" i="10"/>
  <c r="F231" i="10"/>
  <c r="F171" i="10"/>
  <c r="F92" i="10"/>
  <c r="F38" i="10"/>
  <c r="F191" i="10"/>
  <c r="F111" i="10"/>
  <c r="F70" i="10"/>
  <c r="F273" i="10"/>
  <c r="F176" i="10"/>
  <c r="F91" i="10"/>
  <c r="F158" i="10"/>
  <c r="F75" i="10"/>
  <c r="F50" i="10"/>
  <c r="F37" i="10"/>
  <c r="F126" i="10"/>
  <c r="F23" i="10"/>
  <c r="F347" i="10"/>
  <c r="F292" i="10"/>
  <c r="F79" i="10"/>
  <c r="F314" i="10"/>
  <c r="F303" i="10"/>
  <c r="F262" i="10"/>
  <c r="F353" i="10"/>
  <c r="F235" i="10"/>
  <c r="F324" i="10"/>
  <c r="F247" i="10"/>
  <c r="F207" i="10"/>
  <c r="F146" i="10"/>
  <c r="F328" i="10"/>
  <c r="F264" i="10"/>
  <c r="F200" i="10"/>
  <c r="F144" i="10"/>
  <c r="F96" i="10"/>
  <c r="F208" i="10"/>
  <c r="F140" i="10"/>
  <c r="F74" i="10"/>
  <c r="F12" i="10"/>
  <c r="F153" i="10"/>
  <c r="F103" i="10"/>
  <c r="F316" i="10"/>
  <c r="F261" i="10"/>
  <c r="F165" i="10"/>
  <c r="F187" i="10"/>
  <c r="F122" i="10"/>
  <c r="F67" i="10"/>
  <c r="F42" i="10"/>
  <c r="F35" i="10"/>
  <c r="F118" i="10"/>
  <c r="F276" i="10"/>
  <c r="F72" i="10"/>
  <c r="F127" i="10"/>
  <c r="F141" i="10"/>
  <c r="F54" i="10"/>
  <c r="F294" i="10"/>
  <c r="F117" i="10"/>
  <c r="F83" i="10"/>
  <c r="F361" i="10"/>
  <c r="F298" i="10"/>
  <c r="F308" i="10"/>
  <c r="F307" i="10"/>
  <c r="F244" i="10"/>
  <c r="F257" i="10"/>
  <c r="F221" i="10"/>
  <c r="F58" i="10"/>
  <c r="F252" i="10"/>
  <c r="F201" i="10"/>
  <c r="F243" i="10"/>
  <c r="F249" i="10"/>
  <c r="F205" i="10"/>
  <c r="F148" i="10"/>
  <c r="F150" i="10"/>
  <c r="F36" i="10"/>
  <c r="F64" i="10"/>
  <c r="F339" i="10"/>
  <c r="F202" i="10"/>
  <c r="F198" i="10"/>
  <c r="F108" i="10"/>
  <c r="F93" i="10"/>
  <c r="F181" i="10"/>
  <c r="F19" i="10"/>
  <c r="G10" i="10"/>
  <c r="G12" i="10"/>
  <c r="G15" i="10"/>
  <c r="G17" i="10"/>
  <c r="G19" i="10"/>
  <c r="G21" i="10"/>
  <c r="G23" i="10"/>
  <c r="G25" i="10"/>
  <c r="G27" i="10"/>
  <c r="G29" i="10"/>
  <c r="G31" i="10"/>
  <c r="G33" i="10"/>
  <c r="G35" i="10"/>
  <c r="H36" i="10"/>
  <c r="H38" i="10"/>
  <c r="G58" i="10"/>
  <c r="G60" i="10"/>
  <c r="G63" i="10"/>
  <c r="G65" i="10"/>
  <c r="H66" i="10"/>
  <c r="G75" i="10"/>
  <c r="G82" i="10"/>
  <c r="G84" i="10"/>
  <c r="G86" i="10"/>
  <c r="G87" i="10"/>
  <c r="G88" i="10"/>
  <c r="G90" i="10"/>
  <c r="G92" i="10"/>
  <c r="G94" i="10"/>
  <c r="G96" i="10"/>
  <c r="H99" i="10"/>
  <c r="H101" i="10"/>
  <c r="H10" i="10"/>
  <c r="H12" i="10"/>
  <c r="G14" i="10"/>
  <c r="H15" i="10"/>
  <c r="H17" i="10"/>
  <c r="H19" i="10"/>
  <c r="H21" i="10"/>
  <c r="H23" i="10"/>
  <c r="H25" i="10"/>
  <c r="H27" i="10"/>
  <c r="H29" i="10"/>
  <c r="H31" i="10"/>
  <c r="H33" i="10"/>
  <c r="H35" i="10"/>
  <c r="G37" i="10"/>
  <c r="G39" i="10"/>
  <c r="G41" i="10"/>
  <c r="G43" i="10"/>
  <c r="G45" i="10"/>
  <c r="G47" i="10"/>
  <c r="G49" i="10"/>
  <c r="G51" i="10"/>
  <c r="G53" i="10"/>
  <c r="G55" i="10"/>
  <c r="G57" i="10"/>
  <c r="H58" i="10"/>
  <c r="H60" i="10"/>
  <c r="G62" i="10"/>
  <c r="H63" i="10"/>
  <c r="H65" i="10"/>
  <c r="G68" i="10"/>
  <c r="G70" i="10"/>
  <c r="G72" i="10"/>
  <c r="G74" i="10"/>
  <c r="H75" i="10"/>
  <c r="G77" i="10"/>
  <c r="G79" i="10"/>
  <c r="G81" i="10"/>
  <c r="H82" i="10"/>
  <c r="H84" i="10"/>
  <c r="H86" i="10"/>
  <c r="H87" i="10"/>
  <c r="H88" i="10"/>
  <c r="H90" i="10"/>
  <c r="H92" i="10"/>
  <c r="H94" i="10"/>
  <c r="H96" i="10"/>
  <c r="G98" i="10"/>
  <c r="G100" i="10"/>
  <c r="G102" i="10"/>
  <c r="H103" i="10"/>
  <c r="G105" i="10"/>
  <c r="G107" i="10"/>
  <c r="H108" i="10"/>
  <c r="G9" i="10"/>
  <c r="G11" i="10"/>
  <c r="G13" i="10"/>
  <c r="G16" i="10"/>
  <c r="G18" i="10"/>
  <c r="G20" i="10"/>
  <c r="G22" i="10"/>
  <c r="G24" i="10"/>
  <c r="G26" i="10"/>
  <c r="G28" i="10"/>
  <c r="G30" i="10"/>
  <c r="G32" i="10"/>
  <c r="G34" i="10"/>
  <c r="G59" i="10"/>
  <c r="G61" i="10"/>
  <c r="G64" i="10"/>
  <c r="G67" i="10"/>
  <c r="G83" i="10"/>
  <c r="G85" i="10"/>
  <c r="G89" i="10"/>
  <c r="G91" i="10"/>
  <c r="G93" i="10"/>
  <c r="G95" i="10"/>
  <c r="G97" i="10"/>
  <c r="G109" i="10"/>
  <c r="G112" i="10"/>
  <c r="G114" i="10"/>
  <c r="G116" i="10"/>
  <c r="G119" i="10"/>
  <c r="G121" i="10"/>
  <c r="G123" i="10"/>
  <c r="H11" i="10"/>
  <c r="H13" i="10"/>
  <c r="H16" i="10"/>
  <c r="H18" i="10"/>
  <c r="H20" i="10"/>
  <c r="H22" i="10"/>
  <c r="H24" i="10"/>
  <c r="H26" i="10"/>
  <c r="H28" i="10"/>
  <c r="H30" i="10"/>
  <c r="H32" i="10"/>
  <c r="H34" i="10"/>
  <c r="G38" i="10"/>
  <c r="I38" i="10" s="1"/>
  <c r="G46" i="10"/>
  <c r="G54" i="10"/>
  <c r="G73" i="10"/>
  <c r="G76" i="10"/>
  <c r="G99" i="10"/>
  <c r="I99" i="10" s="1"/>
  <c r="G111" i="10"/>
  <c r="H113" i="10"/>
  <c r="G118" i="10"/>
  <c r="H120" i="10"/>
  <c r="G126" i="10"/>
  <c r="G128" i="10"/>
  <c r="H131" i="10"/>
  <c r="G133" i="10"/>
  <c r="H134" i="10"/>
  <c r="G136" i="10"/>
  <c r="H137" i="10"/>
  <c r="H139" i="10"/>
  <c r="G141" i="10"/>
  <c r="G143" i="10"/>
  <c r="G145" i="10"/>
  <c r="H146" i="10"/>
  <c r="H148" i="10"/>
  <c r="H151" i="10"/>
  <c r="H154" i="10"/>
  <c r="G156" i="10"/>
  <c r="G158" i="10"/>
  <c r="G160" i="10"/>
  <c r="H163" i="10"/>
  <c r="G165" i="10"/>
  <c r="H166" i="10"/>
  <c r="G168" i="10"/>
  <c r="H169" i="10"/>
  <c r="H171" i="10"/>
  <c r="G36" i="10"/>
  <c r="G44" i="10"/>
  <c r="G52" i="10"/>
  <c r="H64" i="10"/>
  <c r="G71" i="10"/>
  <c r="H83" i="10"/>
  <c r="H85" i="10"/>
  <c r="H89" i="10"/>
  <c r="H91" i="10"/>
  <c r="H93" i="10"/>
  <c r="H95" i="10"/>
  <c r="H97" i="10"/>
  <c r="G104" i="10"/>
  <c r="G110" i="10"/>
  <c r="G117" i="10"/>
  <c r="G124" i="10"/>
  <c r="G130" i="10"/>
  <c r="G132" i="10"/>
  <c r="G135" i="10"/>
  <c r="G138" i="10"/>
  <c r="G147" i="10"/>
  <c r="G150" i="10"/>
  <c r="G153" i="10"/>
  <c r="G155" i="10"/>
  <c r="G162" i="10"/>
  <c r="G164" i="10"/>
  <c r="G167" i="10"/>
  <c r="G170" i="10"/>
  <c r="G179" i="10"/>
  <c r="G182" i="10"/>
  <c r="G185" i="10"/>
  <c r="G187" i="10"/>
  <c r="G194" i="10"/>
  <c r="G196" i="10"/>
  <c r="G199" i="10"/>
  <c r="G202" i="10"/>
  <c r="G204" i="10"/>
  <c r="G207" i="10"/>
  <c r="G213" i="10"/>
  <c r="G223" i="10"/>
  <c r="G231" i="10"/>
  <c r="G233" i="10"/>
  <c r="G235" i="10"/>
  <c r="G237" i="10"/>
  <c r="G238" i="10"/>
  <c r="G241" i="10"/>
  <c r="G242" i="10"/>
  <c r="G244" i="10"/>
  <c r="G48" i="10"/>
  <c r="G66" i="10"/>
  <c r="G69" i="10"/>
  <c r="G80" i="10"/>
  <c r="G101" i="10"/>
  <c r="I101" i="10" s="1"/>
  <c r="H104" i="10"/>
  <c r="G106" i="10"/>
  <c r="G108" i="10"/>
  <c r="H110" i="10"/>
  <c r="H119" i="10"/>
  <c r="G120" i="10"/>
  <c r="H127" i="10"/>
  <c r="G129" i="10"/>
  <c r="H135" i="10"/>
  <c r="G137" i="10"/>
  <c r="I137" i="10" s="1"/>
  <c r="G42" i="10"/>
  <c r="H59" i="10"/>
  <c r="H61" i="10"/>
  <c r="H67" i="10"/>
  <c r="G78" i="10"/>
  <c r="H106" i="10"/>
  <c r="H112" i="10"/>
  <c r="G113" i="10"/>
  <c r="I113" i="10" s="1"/>
  <c r="G122" i="10"/>
  <c r="H129" i="10"/>
  <c r="G139" i="10"/>
  <c r="H142" i="10"/>
  <c r="G144" i="10"/>
  <c r="G149" i="10"/>
  <c r="G152" i="10"/>
  <c r="H157" i="10"/>
  <c r="G159" i="10"/>
  <c r="G166" i="10"/>
  <c r="I166" i="10" s="1"/>
  <c r="G172" i="10"/>
  <c r="G176" i="10"/>
  <c r="H178" i="10"/>
  <c r="G183" i="10"/>
  <c r="H184" i="10"/>
  <c r="G191" i="10"/>
  <c r="G197" i="10"/>
  <c r="H201" i="10"/>
  <c r="G208" i="10"/>
  <c r="H209" i="10"/>
  <c r="G212" i="10"/>
  <c r="G215" i="10"/>
  <c r="G219" i="10"/>
  <c r="G224" i="10"/>
  <c r="G226" i="10"/>
  <c r="G232" i="10"/>
  <c r="H234" i="10"/>
  <c r="G246" i="10"/>
  <c r="G250" i="10"/>
  <c r="H255" i="10"/>
  <c r="G257" i="10"/>
  <c r="G258" i="10"/>
  <c r="G260" i="10"/>
  <c r="H263" i="10"/>
  <c r="H265" i="10"/>
  <c r="H267" i="10"/>
  <c r="H269" i="10"/>
  <c r="H271" i="10"/>
  <c r="G40" i="10"/>
  <c r="G56" i="10"/>
  <c r="G115" i="10"/>
  <c r="H122" i="10"/>
  <c r="G125" i="10"/>
  <c r="G131" i="10"/>
  <c r="I131" i="10" s="1"/>
  <c r="H144" i="10"/>
  <c r="G146" i="10"/>
  <c r="H149" i="10"/>
  <c r="H152" i="10"/>
  <c r="H159" i="10"/>
  <c r="G161" i="10"/>
  <c r="G169" i="10"/>
  <c r="G173" i="10"/>
  <c r="G177" i="10"/>
  <c r="G181" i="10"/>
  <c r="H183" i="10"/>
  <c r="G188" i="10"/>
  <c r="G192" i="10"/>
  <c r="G195" i="10"/>
  <c r="G200" i="10"/>
  <c r="G205" i="10"/>
  <c r="G206" i="10"/>
  <c r="H208" i="10"/>
  <c r="G216" i="10"/>
  <c r="G220" i="10"/>
  <c r="G222" i="10"/>
  <c r="G225" i="10"/>
  <c r="G227" i="10"/>
  <c r="G230" i="10"/>
  <c r="H232" i="10"/>
  <c r="G240" i="10"/>
  <c r="G245" i="10"/>
  <c r="G247" i="10"/>
  <c r="G251" i="10"/>
  <c r="G254" i="10"/>
  <c r="G262" i="10"/>
  <c r="G264" i="10"/>
  <c r="G266" i="10"/>
  <c r="G268" i="10"/>
  <c r="G270" i="10"/>
  <c r="G301" i="10"/>
  <c r="G303" i="10"/>
  <c r="G50" i="10"/>
  <c r="G127" i="10"/>
  <c r="G134" i="10"/>
  <c r="H150" i="10"/>
  <c r="G151" i="10"/>
  <c r="G157" i="10"/>
  <c r="H170" i="10"/>
  <c r="G171" i="10"/>
  <c r="I171" i="10" s="1"/>
  <c r="G174" i="10"/>
  <c r="G178" i="10"/>
  <c r="G184" i="10"/>
  <c r="I184" i="10" s="1"/>
  <c r="G198" i="10"/>
  <c r="G210" i="10"/>
  <c r="G217" i="10"/>
  <c r="G221" i="10"/>
  <c r="G236" i="10"/>
  <c r="G243" i="10"/>
  <c r="H261" i="10"/>
  <c r="G269" i="10"/>
  <c r="H272" i="10"/>
  <c r="G281" i="10"/>
  <c r="G285" i="10"/>
  <c r="G289" i="10"/>
  <c r="G293" i="10"/>
  <c r="G297" i="10"/>
  <c r="G300" i="10"/>
  <c r="H302" i="10"/>
  <c r="G305" i="10"/>
  <c r="G308" i="10"/>
  <c r="G310" i="10"/>
  <c r="H115" i="10"/>
  <c r="H140" i="10"/>
  <c r="H161" i="10"/>
  <c r="H180" i="10"/>
  <c r="H186" i="10"/>
  <c r="G189" i="10"/>
  <c r="G193" i="10"/>
  <c r="G203" i="10"/>
  <c r="G209" i="10"/>
  <c r="I209" i="10" s="1"/>
  <c r="H222" i="10"/>
  <c r="H223" i="10"/>
  <c r="H225" i="10"/>
  <c r="H228" i="10"/>
  <c r="G229" i="10"/>
  <c r="H238" i="10"/>
  <c r="G239" i="10"/>
  <c r="H248" i="10"/>
  <c r="G249" i="10"/>
  <c r="H252" i="10"/>
  <c r="G253" i="10"/>
  <c r="H256" i="10"/>
  <c r="G259" i="10"/>
  <c r="H264" i="10"/>
  <c r="G265" i="10"/>
  <c r="I265" i="10" s="1"/>
  <c r="G273" i="10"/>
  <c r="H274" i="10"/>
  <c r="G275" i="10"/>
  <c r="G277" i="10"/>
  <c r="G279" i="10"/>
  <c r="G283" i="10"/>
  <c r="G287" i="10"/>
  <c r="G291" i="10"/>
  <c r="G295" i="10"/>
  <c r="G299" i="10"/>
  <c r="H301" i="10"/>
  <c r="G304" i="10"/>
  <c r="H125" i="10"/>
  <c r="G180" i="10"/>
  <c r="G186" i="10"/>
  <c r="H189" i="10"/>
  <c r="G190" i="10"/>
  <c r="G201" i="10"/>
  <c r="H205" i="10"/>
  <c r="H221" i="10"/>
  <c r="G228" i="10"/>
  <c r="I228" i="10" s="1"/>
  <c r="H230" i="10"/>
  <c r="H231" i="10"/>
  <c r="H236" i="10"/>
  <c r="H243" i="10"/>
  <c r="G256" i="10"/>
  <c r="H259" i="10"/>
  <c r="G263" i="10"/>
  <c r="G272" i="10"/>
  <c r="G274" i="10"/>
  <c r="I274" i="10" s="1"/>
  <c r="H277" i="10"/>
  <c r="G282" i="10"/>
  <c r="G290" i="10"/>
  <c r="G298" i="10"/>
  <c r="H300" i="10"/>
  <c r="G302" i="10"/>
  <c r="G311" i="10"/>
  <c r="G315" i="10"/>
  <c r="G319" i="10"/>
  <c r="G321" i="10"/>
  <c r="G323" i="10"/>
  <c r="G325" i="10"/>
  <c r="G327" i="10"/>
  <c r="G329" i="10"/>
  <c r="G331" i="10"/>
  <c r="G336" i="10"/>
  <c r="G337" i="10"/>
  <c r="G338" i="10"/>
  <c r="G340" i="10"/>
  <c r="G341" i="10"/>
  <c r="G342" i="10"/>
  <c r="G344" i="10"/>
  <c r="G346" i="10"/>
  <c r="G348" i="10"/>
  <c r="G350" i="10"/>
  <c r="G352" i="10"/>
  <c r="G354" i="10"/>
  <c r="G356" i="10"/>
  <c r="G358" i="10"/>
  <c r="G360" i="10"/>
  <c r="G362" i="10"/>
  <c r="G142" i="10"/>
  <c r="H147" i="10"/>
  <c r="G148" i="10"/>
  <c r="H153" i="10"/>
  <c r="G154" i="10"/>
  <c r="H155" i="10"/>
  <c r="H162" i="10"/>
  <c r="G163" i="10"/>
  <c r="I163" i="10" s="1"/>
  <c r="H181" i="10"/>
  <c r="H182" i="10"/>
  <c r="H203" i="10"/>
  <c r="H217" i="10"/>
  <c r="G218" i="10"/>
  <c r="G280" i="10"/>
  <c r="G288" i="10"/>
  <c r="G296" i="10"/>
  <c r="H311" i="10"/>
  <c r="G312" i="10"/>
  <c r="H315" i="10"/>
  <c r="G316" i="10"/>
  <c r="H319" i="10"/>
  <c r="H321" i="10"/>
  <c r="H323" i="10"/>
  <c r="H325" i="10"/>
  <c r="H327" i="10"/>
  <c r="H329" i="10"/>
  <c r="H331" i="10"/>
  <c r="G333" i="10"/>
  <c r="G335" i="10"/>
  <c r="H336" i="10"/>
  <c r="H337" i="10"/>
  <c r="H338" i="10"/>
  <c r="H340" i="10"/>
  <c r="H341" i="10"/>
  <c r="H342" i="10"/>
  <c r="H344" i="10"/>
  <c r="H346" i="10"/>
  <c r="H348" i="10"/>
  <c r="H350" i="10"/>
  <c r="H352" i="10"/>
  <c r="H354" i="10"/>
  <c r="H356" i="10"/>
  <c r="H358" i="10"/>
  <c r="H360" i="10"/>
  <c r="H362" i="10"/>
  <c r="H117" i="10"/>
  <c r="G140" i="10"/>
  <c r="H195" i="10"/>
  <c r="H196" i="10"/>
  <c r="H198" i="10"/>
  <c r="H206" i="10"/>
  <c r="H207" i="10"/>
  <c r="H213" i="10"/>
  <c r="G214" i="10"/>
  <c r="G248" i="10"/>
  <c r="G255" i="10"/>
  <c r="H270" i="10"/>
  <c r="G271" i="10"/>
  <c r="I271" i="10" s="1"/>
  <c r="H273" i="10"/>
  <c r="G278" i="10"/>
  <c r="G286" i="10"/>
  <c r="G294" i="10"/>
  <c r="G306" i="10"/>
  <c r="G307" i="10"/>
  <c r="G313" i="10"/>
  <c r="G317" i="10"/>
  <c r="G320" i="10"/>
  <c r="G322" i="10"/>
  <c r="G324" i="10"/>
  <c r="G326" i="10"/>
  <c r="G328" i="10"/>
  <c r="G330" i="10"/>
  <c r="H333" i="10"/>
  <c r="H335" i="10"/>
  <c r="G339" i="10"/>
  <c r="G343" i="10"/>
  <c r="G345" i="10"/>
  <c r="G347" i="10"/>
  <c r="G349" i="10"/>
  <c r="G351" i="10"/>
  <c r="G353" i="10"/>
  <c r="G355" i="10"/>
  <c r="G357" i="10"/>
  <c r="G359" i="10"/>
  <c r="G361" i="10"/>
  <c r="G363" i="10"/>
  <c r="G103" i="10"/>
  <c r="H132" i="10"/>
  <c r="H174" i="10"/>
  <c r="G175" i="10"/>
  <c r="H193" i="10"/>
  <c r="H210" i="10"/>
  <c r="G211" i="10"/>
  <c r="H233" i="10"/>
  <c r="G234" i="10"/>
  <c r="I234" i="10" s="1"/>
  <c r="H240" i="10"/>
  <c r="H241" i="10"/>
  <c r="H245" i="10"/>
  <c r="G252" i="10"/>
  <c r="G261" i="10"/>
  <c r="I261" i="10" s="1"/>
  <c r="G267" i="10"/>
  <c r="G276" i="10"/>
  <c r="G284" i="10"/>
  <c r="G292" i="10"/>
  <c r="G309" i="10"/>
  <c r="H313" i="10"/>
  <c r="G314" i="10"/>
  <c r="H317" i="10"/>
  <c r="G318" i="10"/>
  <c r="H320" i="10"/>
  <c r="H322" i="10"/>
  <c r="H324" i="10"/>
  <c r="H326" i="10"/>
  <c r="G332" i="10"/>
  <c r="G334" i="10"/>
  <c r="H351" i="10"/>
  <c r="H343" i="10"/>
  <c r="H353" i="10"/>
  <c r="H332" i="10"/>
  <c r="H262" i="10"/>
  <c r="H280" i="10"/>
  <c r="H179" i="10"/>
  <c r="H268" i="10"/>
  <c r="H237" i="10"/>
  <c r="H314" i="10"/>
  <c r="H254" i="10"/>
  <c r="H212" i="10"/>
  <c r="H176" i="10"/>
  <c r="H286" i="10"/>
  <c r="H215" i="10"/>
  <c r="H138" i="10"/>
  <c r="H293" i="10"/>
  <c r="H220" i="10"/>
  <c r="H177" i="10"/>
  <c r="H111" i="10"/>
  <c r="H309" i="10"/>
  <c r="H295" i="10"/>
  <c r="H279" i="10"/>
  <c r="H250" i="10"/>
  <c r="H202" i="10"/>
  <c r="H165" i="10"/>
  <c r="H249" i="10"/>
  <c r="H214" i="10"/>
  <c r="H175" i="10"/>
  <c r="H141" i="10"/>
  <c r="H116" i="10"/>
  <c r="H76" i="10"/>
  <c r="H55" i="10"/>
  <c r="H124" i="10"/>
  <c r="H72" i="10"/>
  <c r="H78" i="10"/>
  <c r="H49" i="10"/>
  <c r="H80" i="10"/>
  <c r="H69" i="10"/>
  <c r="H43" i="10"/>
  <c r="G8" i="10"/>
  <c r="H334" i="10"/>
  <c r="H330" i="10"/>
  <c r="H349" i="10"/>
  <c r="H328" i="10"/>
  <c r="H359" i="10"/>
  <c r="H305" i="10"/>
  <c r="H204" i="10"/>
  <c r="H164" i="10"/>
  <c r="H130" i="10"/>
  <c r="H298" i="10"/>
  <c r="H260" i="10"/>
  <c r="H191" i="10"/>
  <c r="H121" i="10"/>
  <c r="H292" i="10"/>
  <c r="H247" i="10"/>
  <c r="H145" i="10"/>
  <c r="H308" i="10"/>
  <c r="H278" i="10"/>
  <c r="H199" i="10"/>
  <c r="H289" i="10"/>
  <c r="H216" i="10"/>
  <c r="H173" i="10"/>
  <c r="H100" i="10"/>
  <c r="H306" i="10"/>
  <c r="H291" i="10"/>
  <c r="H275" i="10"/>
  <c r="H246" i="10"/>
  <c r="H192" i="10"/>
  <c r="H160" i="10"/>
  <c r="H239" i="10"/>
  <c r="H211" i="10"/>
  <c r="H190" i="10"/>
  <c r="H156" i="10"/>
  <c r="H136" i="10"/>
  <c r="H109" i="10"/>
  <c r="H54" i="10"/>
  <c r="H133" i="10"/>
  <c r="H71" i="10"/>
  <c r="H45" i="10"/>
  <c r="H123" i="10"/>
  <c r="H52" i="10"/>
  <c r="H107" i="10"/>
  <c r="H68" i="10"/>
  <c r="H48" i="10"/>
  <c r="H62" i="10"/>
  <c r="H42" i="10"/>
  <c r="H363" i="10"/>
  <c r="H361" i="10"/>
  <c r="H345" i="10"/>
  <c r="H303" i="10"/>
  <c r="H347" i="10"/>
  <c r="H296" i="10"/>
  <c r="H219" i="10"/>
  <c r="H200" i="10"/>
  <c r="H143" i="10"/>
  <c r="H37" i="10"/>
  <c r="H290" i="10"/>
  <c r="H251" i="10"/>
  <c r="H172" i="10"/>
  <c r="H8" i="10"/>
  <c r="H284" i="10"/>
  <c r="H47" i="10"/>
  <c r="H307" i="10"/>
  <c r="H197" i="10"/>
  <c r="H285" i="10"/>
  <c r="H242" i="10"/>
  <c r="H168" i="10"/>
  <c r="H73" i="10"/>
  <c r="H304" i="10"/>
  <c r="H287" i="10"/>
  <c r="H258" i="10"/>
  <c r="H226" i="10"/>
  <c r="H188" i="10"/>
  <c r="H53" i="10"/>
  <c r="H229" i="10"/>
  <c r="H128" i="10"/>
  <c r="H74" i="10"/>
  <c r="H44" i="10"/>
  <c r="H126" i="10"/>
  <c r="H39" i="10"/>
  <c r="H114" i="10"/>
  <c r="H46" i="10"/>
  <c r="H102" i="10"/>
  <c r="H57" i="10"/>
  <c r="H41" i="10"/>
  <c r="H105" i="10"/>
  <c r="H51" i="10"/>
  <c r="H9" i="10"/>
  <c r="H355" i="10"/>
  <c r="H357" i="10"/>
  <c r="H339" i="10"/>
  <c r="H266" i="10"/>
  <c r="H316" i="10"/>
  <c r="H288" i="10"/>
  <c r="H227" i="10"/>
  <c r="H185" i="10"/>
  <c r="H310" i="10"/>
  <c r="H282" i="10"/>
  <c r="H244" i="10"/>
  <c r="H318" i="10"/>
  <c r="H276" i="10"/>
  <c r="H194" i="10"/>
  <c r="H294" i="10"/>
  <c r="H167" i="10"/>
  <c r="H297" i="10"/>
  <c r="H281" i="10"/>
  <c r="H235" i="10"/>
  <c r="H158" i="10"/>
  <c r="H312" i="10"/>
  <c r="H299" i="10"/>
  <c r="H283" i="10"/>
  <c r="H257" i="10"/>
  <c r="H224" i="10"/>
  <c r="H187" i="10"/>
  <c r="H253" i="10"/>
  <c r="H218" i="10"/>
  <c r="H118" i="10"/>
  <c r="H98" i="10"/>
  <c r="H14" i="10"/>
  <c r="H77" i="10"/>
  <c r="H79" i="10"/>
  <c r="H56" i="10"/>
  <c r="H40" i="10"/>
  <c r="H81" i="10"/>
  <c r="H70" i="10"/>
  <c r="H50" i="10"/>
  <c r="G9" i="9"/>
  <c r="G10" i="9"/>
  <c r="G11" i="9"/>
  <c r="G12" i="9"/>
  <c r="G74" i="9"/>
  <c r="G75" i="9"/>
  <c r="G76" i="9"/>
  <c r="G77" i="9"/>
  <c r="G78" i="9"/>
  <c r="G79" i="9"/>
  <c r="G80" i="9"/>
  <c r="G13" i="9"/>
  <c r="G14" i="9"/>
  <c r="G15" i="9"/>
  <c r="G16" i="9"/>
  <c r="G17" i="9"/>
  <c r="G18" i="9"/>
  <c r="G19" i="9"/>
  <c r="G20" i="9"/>
  <c r="G21" i="9"/>
  <c r="G22" i="9"/>
  <c r="G23" i="9"/>
  <c r="G24" i="9"/>
  <c r="G25" i="9"/>
  <c r="G26" i="9"/>
  <c r="G27" i="9"/>
  <c r="G28" i="9"/>
  <c r="G29" i="9"/>
  <c r="G30" i="9"/>
  <c r="G31" i="9"/>
  <c r="G32" i="9"/>
  <c r="G33" i="9"/>
  <c r="G34" i="9"/>
  <c r="G35" i="9"/>
  <c r="G81" i="9"/>
  <c r="G82" i="9"/>
  <c r="G83" i="9"/>
  <c r="G84" i="9"/>
  <c r="G85" i="9"/>
  <c r="G86" i="9"/>
  <c r="G87" i="9"/>
  <c r="G88" i="9"/>
  <c r="G89" i="9"/>
  <c r="G90" i="9"/>
  <c r="G91" i="9"/>
  <c r="G92" i="9"/>
  <c r="G93" i="9"/>
  <c r="G94" i="9"/>
  <c r="G95" i="9"/>
  <c r="G96" i="9"/>
  <c r="G97" i="9"/>
  <c r="G98" i="9"/>
  <c r="G99" i="9"/>
  <c r="H13" i="9"/>
  <c r="H14" i="9"/>
  <c r="H15" i="9"/>
  <c r="H16" i="9"/>
  <c r="H17" i="9"/>
  <c r="I17" i="9" s="1"/>
  <c r="H18" i="9"/>
  <c r="H19" i="9"/>
  <c r="H20" i="9"/>
  <c r="H21" i="9"/>
  <c r="I21" i="9" s="1"/>
  <c r="H22" i="9"/>
  <c r="H23" i="9"/>
  <c r="H24" i="9"/>
  <c r="H25" i="9"/>
  <c r="I25" i="9" s="1"/>
  <c r="H26" i="9"/>
  <c r="H27" i="9"/>
  <c r="H28" i="9"/>
  <c r="H29" i="9"/>
  <c r="I29" i="9" s="1"/>
  <c r="H30" i="9"/>
  <c r="H31" i="9"/>
  <c r="H32" i="9"/>
  <c r="H33" i="9"/>
  <c r="H34" i="9"/>
  <c r="H35" i="9"/>
  <c r="G36" i="9"/>
  <c r="G37" i="9"/>
  <c r="G38" i="9"/>
  <c r="G39" i="9"/>
  <c r="G40" i="9"/>
  <c r="G41" i="9"/>
  <c r="G42" i="9"/>
  <c r="G43" i="9"/>
  <c r="G44" i="9"/>
  <c r="H83" i="9"/>
  <c r="H87" i="9"/>
  <c r="H91" i="9"/>
  <c r="G100" i="9"/>
  <c r="G101" i="9"/>
  <c r="G102" i="9"/>
  <c r="G103" i="9"/>
  <c r="G104" i="9"/>
  <c r="G105" i="9"/>
  <c r="G106" i="9"/>
  <c r="G107" i="9"/>
  <c r="G108" i="9"/>
  <c r="G109" i="9"/>
  <c r="G110" i="9"/>
  <c r="G111" i="9"/>
  <c r="G112" i="9"/>
  <c r="G142" i="9"/>
  <c r="G143" i="9"/>
  <c r="G144" i="9"/>
  <c r="G145" i="9"/>
  <c r="G146" i="9"/>
  <c r="G147" i="9"/>
  <c r="G148" i="9"/>
  <c r="G149" i="9"/>
  <c r="G150" i="9"/>
  <c r="G151" i="9"/>
  <c r="G152" i="9"/>
  <c r="G153" i="9"/>
  <c r="G154" i="9"/>
  <c r="G155" i="9"/>
  <c r="H37" i="9"/>
  <c r="H39" i="9"/>
  <c r="H41" i="9"/>
  <c r="H43" i="9"/>
  <c r="G45" i="9"/>
  <c r="G47" i="9"/>
  <c r="G49" i="9"/>
  <c r="G51" i="9"/>
  <c r="G53" i="9"/>
  <c r="G55" i="9"/>
  <c r="G57" i="9"/>
  <c r="G59" i="9"/>
  <c r="G61" i="9"/>
  <c r="G63" i="9"/>
  <c r="G65" i="9"/>
  <c r="G67" i="9"/>
  <c r="G69" i="9"/>
  <c r="G71" i="9"/>
  <c r="G73" i="9"/>
  <c r="H82" i="9"/>
  <c r="H86" i="9"/>
  <c r="H90" i="9"/>
  <c r="H100" i="9"/>
  <c r="I100" i="9" s="1"/>
  <c r="H101" i="9"/>
  <c r="H102" i="9"/>
  <c r="H103" i="9"/>
  <c r="H104" i="9"/>
  <c r="H105" i="9"/>
  <c r="H106" i="9"/>
  <c r="H107" i="9"/>
  <c r="H108" i="9"/>
  <c r="H109" i="9"/>
  <c r="H110" i="9"/>
  <c r="H111" i="9"/>
  <c r="H42" i="9"/>
  <c r="G50" i="9"/>
  <c r="G58" i="9"/>
  <c r="G66" i="9"/>
  <c r="G158" i="9"/>
  <c r="G159" i="9"/>
  <c r="G199" i="9"/>
  <c r="G200" i="9"/>
  <c r="G201" i="9"/>
  <c r="G202" i="9"/>
  <c r="G203" i="9"/>
  <c r="G204" i="9"/>
  <c r="G205" i="9"/>
  <c r="G206" i="9"/>
  <c r="G207" i="9"/>
  <c r="H40" i="9"/>
  <c r="G48" i="9"/>
  <c r="G56" i="9"/>
  <c r="G64" i="9"/>
  <c r="G72" i="9"/>
  <c r="H84" i="9"/>
  <c r="H88" i="9"/>
  <c r="G114" i="9"/>
  <c r="G116" i="9"/>
  <c r="G118" i="9"/>
  <c r="G120" i="9"/>
  <c r="G122" i="9"/>
  <c r="G124" i="9"/>
  <c r="G126" i="9"/>
  <c r="G128" i="9"/>
  <c r="G130" i="9"/>
  <c r="G132" i="9"/>
  <c r="G134" i="9"/>
  <c r="G136" i="9"/>
  <c r="G138" i="9"/>
  <c r="G140" i="9"/>
  <c r="G157" i="9"/>
  <c r="G160" i="9"/>
  <c r="G161" i="9"/>
  <c r="G162" i="9"/>
  <c r="G163" i="9"/>
  <c r="G164" i="9"/>
  <c r="G165" i="9"/>
  <c r="G166" i="9"/>
  <c r="G167" i="9"/>
  <c r="G208" i="9"/>
  <c r="G209" i="9"/>
  <c r="G210" i="9"/>
  <c r="G211" i="9"/>
  <c r="G212" i="9"/>
  <c r="G213" i="9"/>
  <c r="G214" i="9"/>
  <c r="G215" i="9"/>
  <c r="G216" i="9"/>
  <c r="G217" i="9"/>
  <c r="G218" i="9"/>
  <c r="G263" i="9"/>
  <c r="G264" i="9"/>
  <c r="G265" i="9"/>
  <c r="G266" i="9"/>
  <c r="G267" i="9"/>
  <c r="G268" i="9"/>
  <c r="G269" i="9"/>
  <c r="G270" i="9"/>
  <c r="G296" i="9"/>
  <c r="G297" i="9"/>
  <c r="G298" i="9"/>
  <c r="G299" i="9"/>
  <c r="G300" i="9"/>
  <c r="G301" i="9"/>
  <c r="G302" i="9"/>
  <c r="G303" i="9"/>
  <c r="H38" i="9"/>
  <c r="G54" i="9"/>
  <c r="G70" i="9"/>
  <c r="H85" i="9"/>
  <c r="H93" i="9"/>
  <c r="G117" i="9"/>
  <c r="G125" i="9"/>
  <c r="G133" i="9"/>
  <c r="G141" i="9"/>
  <c r="H161" i="9"/>
  <c r="H165" i="9"/>
  <c r="G169" i="9"/>
  <c r="H170" i="9"/>
  <c r="G173" i="9"/>
  <c r="H174" i="9"/>
  <c r="G177" i="9"/>
  <c r="H178" i="9"/>
  <c r="H211" i="9"/>
  <c r="H215" i="9"/>
  <c r="G219" i="9"/>
  <c r="H220" i="9"/>
  <c r="G223" i="9"/>
  <c r="H224" i="9"/>
  <c r="G227" i="9"/>
  <c r="G228" i="9"/>
  <c r="G229" i="9"/>
  <c r="G230" i="9"/>
  <c r="G231" i="9"/>
  <c r="G232" i="9"/>
  <c r="G233" i="9"/>
  <c r="G234" i="9"/>
  <c r="G238" i="9"/>
  <c r="G242" i="9"/>
  <c r="G246" i="9"/>
  <c r="G250" i="9"/>
  <c r="G254" i="9"/>
  <c r="G255" i="9"/>
  <c r="G259" i="9"/>
  <c r="G281" i="9"/>
  <c r="G285" i="9"/>
  <c r="G290" i="9"/>
  <c r="G294" i="9"/>
  <c r="G304" i="9"/>
  <c r="G305" i="9"/>
  <c r="G306" i="9"/>
  <c r="G307" i="9"/>
  <c r="G308" i="9"/>
  <c r="G309" i="9"/>
  <c r="G310" i="9"/>
  <c r="G311" i="9"/>
  <c r="G312" i="9"/>
  <c r="G316" i="9"/>
  <c r="G321" i="9"/>
  <c r="G339" i="9"/>
  <c r="G340" i="9"/>
  <c r="G341" i="9"/>
  <c r="G342" i="9"/>
  <c r="G343" i="9"/>
  <c r="G344" i="9"/>
  <c r="G345" i="9"/>
  <c r="G346" i="9"/>
  <c r="G347" i="9"/>
  <c r="G348" i="9"/>
  <c r="G349" i="9"/>
  <c r="H36" i="9"/>
  <c r="G52" i="9"/>
  <c r="G68" i="9"/>
  <c r="G115" i="9"/>
  <c r="G123" i="9"/>
  <c r="G131" i="9"/>
  <c r="G139" i="9"/>
  <c r="H160" i="9"/>
  <c r="H164" i="9"/>
  <c r="I164" i="9" s="1"/>
  <c r="G168" i="9"/>
  <c r="H169" i="9"/>
  <c r="G172" i="9"/>
  <c r="H173" i="9"/>
  <c r="G176" i="9"/>
  <c r="H177" i="9"/>
  <c r="G180" i="9"/>
  <c r="G182" i="9"/>
  <c r="G184" i="9"/>
  <c r="G186" i="9"/>
  <c r="G188" i="9"/>
  <c r="G190" i="9"/>
  <c r="G192" i="9"/>
  <c r="G194" i="9"/>
  <c r="G196" i="9"/>
  <c r="G198" i="9"/>
  <c r="H210" i="9"/>
  <c r="H214" i="9"/>
  <c r="H218" i="9"/>
  <c r="H219" i="9"/>
  <c r="G222" i="9"/>
  <c r="H223" i="9"/>
  <c r="G226" i="9"/>
  <c r="H227" i="9"/>
  <c r="H228" i="9"/>
  <c r="H229" i="9"/>
  <c r="H230" i="9"/>
  <c r="H231" i="9"/>
  <c r="H232" i="9"/>
  <c r="H233" i="9"/>
  <c r="G237" i="9"/>
  <c r="G241" i="9"/>
  <c r="I241" i="9" s="1"/>
  <c r="G245" i="9"/>
  <c r="G249" i="9"/>
  <c r="G253" i="9"/>
  <c r="G258" i="9"/>
  <c r="G262" i="9"/>
  <c r="G280" i="9"/>
  <c r="G284" i="9"/>
  <c r="G289" i="9"/>
  <c r="G293" i="9"/>
  <c r="H304" i="9"/>
  <c r="H305" i="9"/>
  <c r="H306" i="9"/>
  <c r="H307" i="9"/>
  <c r="H308" i="9"/>
  <c r="H309" i="9"/>
  <c r="I309" i="9" s="1"/>
  <c r="H310" i="9"/>
  <c r="H311" i="9"/>
  <c r="G315" i="9"/>
  <c r="G319" i="9"/>
  <c r="G320" i="9"/>
  <c r="G350" i="9"/>
  <c r="G351" i="9"/>
  <c r="G352" i="9"/>
  <c r="G353" i="9"/>
  <c r="G354" i="9"/>
  <c r="G355" i="9"/>
  <c r="G356" i="9"/>
  <c r="G357" i="9"/>
  <c r="G358" i="9"/>
  <c r="G359" i="9"/>
  <c r="G360" i="9"/>
  <c r="G46" i="9"/>
  <c r="G62" i="9"/>
  <c r="H81" i="9"/>
  <c r="H89" i="9"/>
  <c r="H97" i="9"/>
  <c r="G113" i="9"/>
  <c r="G121" i="9"/>
  <c r="G129" i="9"/>
  <c r="G137" i="9"/>
  <c r="H163" i="9"/>
  <c r="H167" i="9"/>
  <c r="H168" i="9"/>
  <c r="G171" i="9"/>
  <c r="H172" i="9"/>
  <c r="G175" i="9"/>
  <c r="H176" i="9"/>
  <c r="G179" i="9"/>
  <c r="H209" i="9"/>
  <c r="H213" i="9"/>
  <c r="H217" i="9"/>
  <c r="G221" i="9"/>
  <c r="I221" i="9" s="1"/>
  <c r="H222" i="9"/>
  <c r="G225" i="9"/>
  <c r="H226" i="9"/>
  <c r="I226" i="9" s="1"/>
  <c r="G236" i="9"/>
  <c r="H237" i="9"/>
  <c r="G240" i="9"/>
  <c r="H241" i="9"/>
  <c r="G244" i="9"/>
  <c r="H245" i="9"/>
  <c r="G248" i="9"/>
  <c r="H249" i="9"/>
  <c r="G252" i="9"/>
  <c r="H253" i="9"/>
  <c r="G257" i="9"/>
  <c r="H166" i="9"/>
  <c r="I166" i="9" s="1"/>
  <c r="H171" i="9"/>
  <c r="G174" i="9"/>
  <c r="H179" i="9"/>
  <c r="G187" i="9"/>
  <c r="G195" i="9"/>
  <c r="G235" i="9"/>
  <c r="H240" i="9"/>
  <c r="G243" i="9"/>
  <c r="H248" i="9"/>
  <c r="G251" i="9"/>
  <c r="G261" i="9"/>
  <c r="G273" i="9"/>
  <c r="H274" i="9"/>
  <c r="G277" i="9"/>
  <c r="H278" i="9"/>
  <c r="G282" i="9"/>
  <c r="G286" i="9"/>
  <c r="G288" i="9"/>
  <c r="G292" i="9"/>
  <c r="G314" i="9"/>
  <c r="G318" i="9"/>
  <c r="I318" i="9" s="1"/>
  <c r="H323" i="9"/>
  <c r="G326" i="9"/>
  <c r="H327" i="9"/>
  <c r="G330" i="9"/>
  <c r="G332" i="9"/>
  <c r="G334" i="9"/>
  <c r="G336" i="9"/>
  <c r="G338" i="9"/>
  <c r="H352" i="9"/>
  <c r="H356" i="9"/>
  <c r="H360" i="9"/>
  <c r="H361" i="9"/>
  <c r="H44" i="9"/>
  <c r="G119" i="9"/>
  <c r="G185" i="9"/>
  <c r="G193" i="9"/>
  <c r="H212" i="9"/>
  <c r="G220" i="9"/>
  <c r="H225" i="9"/>
  <c r="G272" i="9"/>
  <c r="H273" i="9"/>
  <c r="G276" i="9"/>
  <c r="H277" i="9"/>
  <c r="H280" i="9"/>
  <c r="H284" i="9"/>
  <c r="H314" i="9"/>
  <c r="H318" i="9"/>
  <c r="G322" i="9"/>
  <c r="G325" i="9"/>
  <c r="H326" i="9"/>
  <c r="G329" i="9"/>
  <c r="H351" i="9"/>
  <c r="I351" i="9" s="1"/>
  <c r="H355" i="9"/>
  <c r="H359" i="9"/>
  <c r="G363" i="9"/>
  <c r="G8" i="9"/>
  <c r="G135" i="9"/>
  <c r="G181" i="9"/>
  <c r="G189" i="9"/>
  <c r="G197" i="9"/>
  <c r="H208" i="9"/>
  <c r="I208" i="9" s="1"/>
  <c r="H216" i="9"/>
  <c r="H221" i="9"/>
  <c r="G224" i="9"/>
  <c r="G256" i="9"/>
  <c r="H266" i="9"/>
  <c r="H271" i="9"/>
  <c r="G274" i="9"/>
  <c r="I274" i="9" s="1"/>
  <c r="H275" i="9"/>
  <c r="G278" i="9"/>
  <c r="I278" i="9" s="1"/>
  <c r="H279" i="9"/>
  <c r="H283" i="9"/>
  <c r="H315" i="9"/>
  <c r="H319" i="9"/>
  <c r="G323" i="9"/>
  <c r="H324" i="9"/>
  <c r="G327" i="9"/>
  <c r="H353" i="9"/>
  <c r="H357" i="9"/>
  <c r="G361" i="9"/>
  <c r="I361" i="9" s="1"/>
  <c r="H362" i="9"/>
  <c r="G60" i="9"/>
  <c r="G127" i="9"/>
  <c r="G156" i="9"/>
  <c r="H162" i="9"/>
  <c r="G170" i="9"/>
  <c r="H175" i="9"/>
  <c r="G178" i="9"/>
  <c r="I178" i="9" s="1"/>
  <c r="G183" i="9"/>
  <c r="G191" i="9"/>
  <c r="H236" i="9"/>
  <c r="G239" i="9"/>
  <c r="H244" i="9"/>
  <c r="G247" i="9"/>
  <c r="H252" i="9"/>
  <c r="G260" i="9"/>
  <c r="G271" i="9"/>
  <c r="H272" i="9"/>
  <c r="G275" i="9"/>
  <c r="H276" i="9"/>
  <c r="I276" i="9" s="1"/>
  <c r="G279" i="9"/>
  <c r="G283" i="9"/>
  <c r="G287" i="9"/>
  <c r="G291" i="9"/>
  <c r="G295" i="9"/>
  <c r="H297" i="9"/>
  <c r="H301" i="9"/>
  <c r="G313" i="9"/>
  <c r="G317" i="9"/>
  <c r="G324" i="9"/>
  <c r="H325" i="9"/>
  <c r="G328" i="9"/>
  <c r="H329" i="9"/>
  <c r="G331" i="9"/>
  <c r="G333" i="9"/>
  <c r="G335" i="9"/>
  <c r="G337" i="9"/>
  <c r="H350" i="9"/>
  <c r="H354" i="9"/>
  <c r="H358" i="9"/>
  <c r="G362" i="9"/>
  <c r="I362" i="9" s="1"/>
  <c r="H363" i="9"/>
  <c r="H270" i="9"/>
  <c r="H328" i="9"/>
  <c r="H269" i="9"/>
  <c r="H336" i="9"/>
  <c r="H345" i="9"/>
  <c r="H303" i="9"/>
  <c r="H250" i="9"/>
  <c r="H95" i="9"/>
  <c r="H330" i="9"/>
  <c r="H268" i="9"/>
  <c r="I268" i="9" s="1"/>
  <c r="H235" i="9"/>
  <c r="I235" i="9" s="1"/>
  <c r="H125" i="9"/>
  <c r="H333" i="9"/>
  <c r="H295" i="9"/>
  <c r="H263" i="9"/>
  <c r="H239" i="9"/>
  <c r="H141" i="9"/>
  <c r="H342" i="9"/>
  <c r="H312" i="9"/>
  <c r="H290" i="9"/>
  <c r="H238" i="9"/>
  <c r="H256" i="9"/>
  <c r="H191" i="9"/>
  <c r="H183" i="9"/>
  <c r="H135" i="9"/>
  <c r="H76" i="9"/>
  <c r="H12" i="9"/>
  <c r="H257" i="9"/>
  <c r="H200" i="9"/>
  <c r="I200" i="9" s="1"/>
  <c r="H137" i="9"/>
  <c r="H99" i="9"/>
  <c r="H262" i="9"/>
  <c r="H194" i="9"/>
  <c r="H186" i="9"/>
  <c r="H149" i="9"/>
  <c r="H115" i="9"/>
  <c r="H58" i="9"/>
  <c r="H152" i="9"/>
  <c r="H144" i="9"/>
  <c r="H94" i="9"/>
  <c r="H54" i="9"/>
  <c r="H138" i="9"/>
  <c r="H130" i="9"/>
  <c r="H122" i="9"/>
  <c r="H114" i="9"/>
  <c r="H56" i="9"/>
  <c r="H77" i="9"/>
  <c r="H69" i="9"/>
  <c r="H61" i="9"/>
  <c r="H53" i="9"/>
  <c r="H45" i="9"/>
  <c r="H300" i="9"/>
  <c r="H8" i="9"/>
  <c r="H343" i="9"/>
  <c r="H299" i="9"/>
  <c r="H242" i="9"/>
  <c r="H338" i="9"/>
  <c r="H321" i="9"/>
  <c r="H264" i="9"/>
  <c r="H205" i="9"/>
  <c r="H9" i="9"/>
  <c r="H331" i="9"/>
  <c r="H291" i="9"/>
  <c r="H260" i="9"/>
  <c r="H207" i="9"/>
  <c r="H348" i="9"/>
  <c r="H340" i="9"/>
  <c r="H302" i="9"/>
  <c r="H259" i="9"/>
  <c r="H158" i="9"/>
  <c r="H197" i="9"/>
  <c r="H189" i="9"/>
  <c r="H181" i="9"/>
  <c r="H127" i="9"/>
  <c r="H66" i="9"/>
  <c r="H292" i="9"/>
  <c r="H206" i="9"/>
  <c r="H159" i="9"/>
  <c r="H129" i="9"/>
  <c r="H320" i="9"/>
  <c r="H258" i="9"/>
  <c r="H192" i="9"/>
  <c r="H184" i="9"/>
  <c r="H139" i="9"/>
  <c r="H96" i="9"/>
  <c r="H52" i="9"/>
  <c r="H150" i="9"/>
  <c r="H142" i="9"/>
  <c r="H78" i="9"/>
  <c r="H46" i="9"/>
  <c r="H136" i="9"/>
  <c r="H128" i="9"/>
  <c r="H120" i="9"/>
  <c r="H80" i="9"/>
  <c r="H48" i="9"/>
  <c r="H75" i="9"/>
  <c r="H67" i="9"/>
  <c r="H59" i="9"/>
  <c r="H51" i="9"/>
  <c r="H10" i="9"/>
  <c r="H296" i="9"/>
  <c r="H349" i="9"/>
  <c r="H341" i="9"/>
  <c r="H285" i="9"/>
  <c r="H234" i="9"/>
  <c r="H334" i="9"/>
  <c r="H286" i="9"/>
  <c r="H251" i="9"/>
  <c r="H201" i="9"/>
  <c r="H337" i="9"/>
  <c r="H317" i="9"/>
  <c r="I317" i="9" s="1"/>
  <c r="H287" i="9"/>
  <c r="H255" i="9"/>
  <c r="H203" i="9"/>
  <c r="I203" i="9" s="1"/>
  <c r="H346" i="9"/>
  <c r="H322" i="9"/>
  <c r="H298" i="9"/>
  <c r="H254" i="9"/>
  <c r="H151" i="9"/>
  <c r="H195" i="9"/>
  <c r="H187" i="9"/>
  <c r="H153" i="9"/>
  <c r="I153" i="9" s="1"/>
  <c r="H119" i="9"/>
  <c r="H60" i="9"/>
  <c r="H288" i="9"/>
  <c r="H204" i="9"/>
  <c r="H155" i="9"/>
  <c r="H121" i="9"/>
  <c r="H293" i="9"/>
  <c r="H198" i="9"/>
  <c r="H190" i="9"/>
  <c r="H182" i="9"/>
  <c r="H131" i="9"/>
  <c r="H74" i="9"/>
  <c r="I74" i="9" s="1"/>
  <c r="H156" i="9"/>
  <c r="H148" i="9"/>
  <c r="H112" i="9"/>
  <c r="I112" i="9" s="1"/>
  <c r="H70" i="9"/>
  <c r="H157" i="9"/>
  <c r="H134" i="9"/>
  <c r="H126" i="9"/>
  <c r="H118" i="9"/>
  <c r="H72" i="9"/>
  <c r="H11" i="9"/>
  <c r="H73" i="9"/>
  <c r="H65" i="9"/>
  <c r="H57" i="9"/>
  <c r="H49" i="9"/>
  <c r="H265" i="9"/>
  <c r="H347" i="9"/>
  <c r="I347" i="9" s="1"/>
  <c r="H339" i="9"/>
  <c r="H281" i="9"/>
  <c r="H117" i="9"/>
  <c r="H332" i="9"/>
  <c r="H282" i="9"/>
  <c r="H243" i="9"/>
  <c r="H143" i="9"/>
  <c r="H335" i="9"/>
  <c r="H313" i="9"/>
  <c r="H267" i="9"/>
  <c r="H247" i="9"/>
  <c r="H199" i="9"/>
  <c r="H344" i="9"/>
  <c r="H316" i="9"/>
  <c r="H294" i="9"/>
  <c r="H246" i="9"/>
  <c r="H133" i="9"/>
  <c r="H193" i="9"/>
  <c r="H185" i="9"/>
  <c r="H145" i="9"/>
  <c r="H92" i="9"/>
  <c r="H50" i="9"/>
  <c r="H261" i="9"/>
  <c r="H202" i="9"/>
  <c r="H147" i="9"/>
  <c r="H113" i="9"/>
  <c r="H289" i="9"/>
  <c r="H196" i="9"/>
  <c r="H188" i="9"/>
  <c r="H180" i="9"/>
  <c r="H123" i="9"/>
  <c r="H68" i="9"/>
  <c r="H154" i="9"/>
  <c r="H146" i="9"/>
  <c r="H98" i="9"/>
  <c r="H62" i="9"/>
  <c r="H140" i="9"/>
  <c r="H132" i="9"/>
  <c r="H124" i="9"/>
  <c r="H116" i="9"/>
  <c r="H64" i="9"/>
  <c r="H79" i="9"/>
  <c r="H71" i="9"/>
  <c r="H63" i="9"/>
  <c r="H55" i="9"/>
  <c r="H47" i="9"/>
  <c r="F19" i="9"/>
  <c r="F21" i="9"/>
  <c r="F23" i="9"/>
  <c r="F20" i="9"/>
  <c r="F26" i="9"/>
  <c r="F30" i="9"/>
  <c r="F53" i="9"/>
  <c r="F57" i="9"/>
  <c r="F61" i="9"/>
  <c r="F65" i="9"/>
  <c r="F69" i="9"/>
  <c r="F84" i="9"/>
  <c r="F88" i="9"/>
  <c r="F92" i="9"/>
  <c r="F107" i="9"/>
  <c r="F122" i="9"/>
  <c r="F125" i="9"/>
  <c r="F129" i="9"/>
  <c r="F133" i="9"/>
  <c r="F137" i="9"/>
  <c r="F144" i="9"/>
  <c r="F152" i="9"/>
  <c r="F17" i="9"/>
  <c r="F25" i="9"/>
  <c r="F22" i="9"/>
  <c r="F28" i="9"/>
  <c r="F51" i="9"/>
  <c r="F24" i="9"/>
  <c r="F29" i="9"/>
  <c r="F52" i="9"/>
  <c r="F58" i="9"/>
  <c r="F63" i="9"/>
  <c r="F68" i="9"/>
  <c r="F85" i="9"/>
  <c r="F90" i="9"/>
  <c r="F120" i="9"/>
  <c r="F126" i="9"/>
  <c r="F131" i="9"/>
  <c r="F136" i="9"/>
  <c r="F146" i="9"/>
  <c r="F153" i="9"/>
  <c r="F182" i="9"/>
  <c r="F190" i="9"/>
  <c r="F27" i="9"/>
  <c r="F54" i="9"/>
  <c r="F60" i="9"/>
  <c r="F67" i="9"/>
  <c r="F87" i="9"/>
  <c r="F94" i="9"/>
  <c r="F121" i="9"/>
  <c r="F128" i="9"/>
  <c r="F135" i="9"/>
  <c r="F150" i="9"/>
  <c r="F165" i="9"/>
  <c r="F169" i="9"/>
  <c r="F178" i="9"/>
  <c r="F181" i="9"/>
  <c r="F188" i="9"/>
  <c r="F192" i="9"/>
  <c r="F200" i="9"/>
  <c r="F209" i="9"/>
  <c r="F217" i="9"/>
  <c r="F225" i="9"/>
  <c r="F232" i="9"/>
  <c r="F235" i="9"/>
  <c r="F240" i="9"/>
  <c r="F243" i="9"/>
  <c r="F248" i="9"/>
  <c r="F55" i="9"/>
  <c r="F62" i="9"/>
  <c r="F70" i="9"/>
  <c r="F82" i="9"/>
  <c r="F89" i="9"/>
  <c r="F123" i="9"/>
  <c r="F130" i="9"/>
  <c r="F138" i="9"/>
  <c r="F148" i="9"/>
  <c r="F160" i="9"/>
  <c r="F186" i="9"/>
  <c r="F196" i="9"/>
  <c r="F230" i="9"/>
  <c r="F238" i="9"/>
  <c r="F246" i="9"/>
  <c r="F49" i="9"/>
  <c r="F56" i="9"/>
  <c r="F64" i="9"/>
  <c r="F83" i="9"/>
  <c r="F91" i="9"/>
  <c r="F132" i="9"/>
  <c r="F139" i="9"/>
  <c r="F173" i="9"/>
  <c r="F176" i="9"/>
  <c r="F183" i="9"/>
  <c r="F194" i="9"/>
  <c r="F204" i="9"/>
  <c r="F236" i="9"/>
  <c r="F244" i="9"/>
  <c r="F59" i="9"/>
  <c r="F66" i="9"/>
  <c r="F86" i="9"/>
  <c r="F93" i="9"/>
  <c r="F119" i="9"/>
  <c r="F127" i="9"/>
  <c r="F134" i="9"/>
  <c r="F140" i="9"/>
  <c r="F145" i="9"/>
  <c r="F154" i="9"/>
  <c r="F158" i="9"/>
  <c r="F180" i="9"/>
  <c r="F184" i="9"/>
  <c r="F191" i="9"/>
  <c r="F234" i="9"/>
  <c r="F242" i="9"/>
  <c r="F326" i="9"/>
  <c r="F333" i="9"/>
  <c r="F343" i="9"/>
  <c r="F356" i="9"/>
  <c r="F359" i="9"/>
  <c r="F363" i="9"/>
  <c r="F312" i="9"/>
  <c r="F316" i="9"/>
  <c r="F320" i="9"/>
  <c r="F339" i="9"/>
  <c r="F346" i="9"/>
  <c r="F349" i="9"/>
  <c r="F354" i="9"/>
  <c r="F357" i="9"/>
  <c r="F362" i="9"/>
  <c r="F289" i="9"/>
  <c r="F329" i="9"/>
  <c r="F337" i="9"/>
  <c r="F344" i="9"/>
  <c r="F347" i="9"/>
  <c r="F352" i="9"/>
  <c r="F355" i="9"/>
  <c r="F360" i="9"/>
  <c r="F314" i="9"/>
  <c r="F318" i="9"/>
  <c r="F322" i="9"/>
  <c r="F327" i="9"/>
  <c r="F350" i="9"/>
  <c r="F358" i="9"/>
  <c r="F341" i="9"/>
  <c r="F348" i="9"/>
  <c r="F351" i="9"/>
  <c r="F331" i="9"/>
  <c r="F307" i="9"/>
  <c r="F8" i="9"/>
  <c r="F293" i="9"/>
  <c r="F278" i="9"/>
  <c r="F262" i="9"/>
  <c r="F233" i="9"/>
  <c r="F207" i="9"/>
  <c r="F340" i="9"/>
  <c r="F306" i="9"/>
  <c r="F290" i="9"/>
  <c r="F275" i="9"/>
  <c r="F259" i="9"/>
  <c r="F317" i="9"/>
  <c r="F304" i="9"/>
  <c r="F281" i="9"/>
  <c r="F265" i="9"/>
  <c r="F249" i="9"/>
  <c r="F213" i="9"/>
  <c r="F336" i="9"/>
  <c r="F302" i="9"/>
  <c r="F287" i="9"/>
  <c r="F271" i="9"/>
  <c r="F255" i="9"/>
  <c r="F189" i="9"/>
  <c r="F149" i="9"/>
  <c r="F214" i="9"/>
  <c r="F159" i="9"/>
  <c r="F109" i="9"/>
  <c r="F208" i="9"/>
  <c r="F174" i="9"/>
  <c r="F113" i="9"/>
  <c r="F37" i="9"/>
  <c r="F197" i="9"/>
  <c r="F102" i="9"/>
  <c r="F43" i="9"/>
  <c r="F13" i="9"/>
  <c r="F203" i="9"/>
  <c r="F34" i="9"/>
  <c r="F117" i="9"/>
  <c r="F75" i="9"/>
  <c r="F46" i="9"/>
  <c r="F36" i="9"/>
  <c r="F39" i="9"/>
  <c r="F18" i="9"/>
  <c r="F162" i="9"/>
  <c r="F142" i="9"/>
  <c r="F105" i="9"/>
  <c r="F74" i="9"/>
  <c r="F35" i="9"/>
  <c r="F16" i="9"/>
  <c r="F311" i="9"/>
  <c r="F353" i="9"/>
  <c r="F323" i="9"/>
  <c r="F292" i="9"/>
  <c r="F277" i="9"/>
  <c r="F261" i="9"/>
  <c r="F231" i="9"/>
  <c r="F332" i="9"/>
  <c r="F299" i="9"/>
  <c r="F284" i="9"/>
  <c r="F268" i="9"/>
  <c r="F252" i="9"/>
  <c r="F215" i="9"/>
  <c r="F342" i="9"/>
  <c r="F313" i="9"/>
  <c r="F297" i="9"/>
  <c r="F274" i="9"/>
  <c r="F258" i="9"/>
  <c r="F247" i="9"/>
  <c r="F211" i="9"/>
  <c r="F328" i="9"/>
  <c r="F295" i="9"/>
  <c r="F280" i="9"/>
  <c r="F264" i="9"/>
  <c r="F241" i="9"/>
  <c r="F187" i="9"/>
  <c r="F206" i="9"/>
  <c r="F185" i="9"/>
  <c r="F141" i="9"/>
  <c r="F100" i="9"/>
  <c r="F205" i="9"/>
  <c r="F167" i="9"/>
  <c r="F157" i="9"/>
  <c r="F99" i="9"/>
  <c r="F80" i="9"/>
  <c r="F226" i="9"/>
  <c r="F156" i="9"/>
  <c r="F124" i="9"/>
  <c r="F73" i="9"/>
  <c r="F42" i="9"/>
  <c r="F228" i="9"/>
  <c r="F193" i="9"/>
  <c r="F111" i="9"/>
  <c r="F106" i="9"/>
  <c r="F45" i="9"/>
  <c r="F9" i="9"/>
  <c r="F33" i="9"/>
  <c r="F12" i="9"/>
  <c r="F155" i="9"/>
  <c r="F116" i="9"/>
  <c r="F101" i="9"/>
  <c r="F48" i="9"/>
  <c r="F31" i="9"/>
  <c r="F15" i="9"/>
  <c r="F345" i="9"/>
  <c r="F324" i="9"/>
  <c r="F338" i="9"/>
  <c r="F319" i="9"/>
  <c r="F301" i="9"/>
  <c r="F286" i="9"/>
  <c r="F270" i="9"/>
  <c r="F254" i="9"/>
  <c r="F229" i="9"/>
  <c r="F325" i="9"/>
  <c r="F298" i="9"/>
  <c r="F283" i="9"/>
  <c r="F267" i="9"/>
  <c r="F251" i="9"/>
  <c r="F202" i="9"/>
  <c r="F334" i="9"/>
  <c r="F296" i="9"/>
  <c r="F273" i="9"/>
  <c r="F257" i="9"/>
  <c r="F245" i="9"/>
  <c r="F171" i="9"/>
  <c r="F308" i="9"/>
  <c r="F294" i="9"/>
  <c r="F279" i="9"/>
  <c r="F263" i="9"/>
  <c r="F239" i="9"/>
  <c r="F221" i="9"/>
  <c r="F163" i="9"/>
  <c r="F199" i="9"/>
  <c r="F175" i="9"/>
  <c r="F47" i="9"/>
  <c r="F224" i="9"/>
  <c r="F198" i="9"/>
  <c r="F164" i="9"/>
  <c r="F115" i="9"/>
  <c r="F98" i="9"/>
  <c r="F79" i="9"/>
  <c r="F218" i="9"/>
  <c r="F143" i="9"/>
  <c r="F104" i="9"/>
  <c r="F72" i="9"/>
  <c r="F41" i="9"/>
  <c r="F220" i="9"/>
  <c r="F172" i="9"/>
  <c r="F95" i="9"/>
  <c r="F96" i="9"/>
  <c r="F81" i="9"/>
  <c r="F32" i="9"/>
  <c r="F11" i="9"/>
  <c r="F112" i="9"/>
  <c r="F97" i="9"/>
  <c r="F44" i="9"/>
  <c r="F335" i="9"/>
  <c r="F309" i="9"/>
  <c r="F361" i="9"/>
  <c r="F330" i="9"/>
  <c r="F315" i="9"/>
  <c r="F300" i="9"/>
  <c r="F285" i="9"/>
  <c r="F269" i="9"/>
  <c r="F253" i="9"/>
  <c r="F227" i="9"/>
  <c r="F161" i="9"/>
  <c r="F310" i="9"/>
  <c r="F291" i="9"/>
  <c r="F276" i="9"/>
  <c r="F260" i="9"/>
  <c r="F179" i="9"/>
  <c r="F321" i="9"/>
  <c r="F305" i="9"/>
  <c r="F282" i="9"/>
  <c r="F266" i="9"/>
  <c r="F250" i="9"/>
  <c r="F223" i="9"/>
  <c r="F166" i="9"/>
  <c r="F303" i="9"/>
  <c r="F288" i="9"/>
  <c r="F272" i="9"/>
  <c r="F256" i="9"/>
  <c r="F237" i="9"/>
  <c r="F219" i="9"/>
  <c r="F151" i="9"/>
  <c r="F222" i="9"/>
  <c r="F195" i="9"/>
  <c r="F168" i="9"/>
  <c r="F110" i="9"/>
  <c r="F38" i="9"/>
  <c r="F216" i="9"/>
  <c r="F177" i="9"/>
  <c r="F114" i="9"/>
  <c r="F50" i="9"/>
  <c r="F210" i="9"/>
  <c r="F103" i="9"/>
  <c r="F71" i="9"/>
  <c r="F14" i="9"/>
  <c r="F212" i="9"/>
  <c r="F77" i="9"/>
  <c r="F201" i="9"/>
  <c r="F170" i="9"/>
  <c r="F147" i="9"/>
  <c r="F118" i="9"/>
  <c r="F76" i="9"/>
  <c r="F10" i="9"/>
  <c r="F108" i="9"/>
  <c r="F78" i="9"/>
  <c r="F40" i="9"/>
  <c r="I8" i="8"/>
  <c r="L8" i="8" s="1"/>
  <c r="I29" i="8"/>
  <c r="L29" i="8" s="1"/>
  <c r="I16" i="8"/>
  <c r="L16" i="8" s="1"/>
  <c r="I234" i="8"/>
  <c r="L234" i="8" s="1"/>
  <c r="I355" i="8"/>
  <c r="L355" i="8" s="1"/>
  <c r="I326" i="8"/>
  <c r="L326" i="8" s="1"/>
  <c r="I224" i="8"/>
  <c r="L224" i="8" s="1"/>
  <c r="I213" i="8"/>
  <c r="L213" i="8" s="1"/>
  <c r="I360" i="8"/>
  <c r="L360" i="8" s="1"/>
  <c r="I311" i="8"/>
  <c r="L311" i="8" s="1"/>
  <c r="I329" i="8"/>
  <c r="L329" i="8" s="1"/>
  <c r="I219" i="8"/>
  <c r="L219" i="8" s="1"/>
  <c r="I339" i="8"/>
  <c r="L339" i="8" s="1"/>
  <c r="I297" i="8"/>
  <c r="L297" i="8" s="1"/>
  <c r="I341" i="8"/>
  <c r="L341" i="8" s="1"/>
  <c r="I322" i="8"/>
  <c r="L322" i="8" s="1"/>
  <c r="I308" i="8"/>
  <c r="L308" i="8" s="1"/>
  <c r="I101" i="8"/>
  <c r="L101" i="8" s="1"/>
  <c r="I237" i="8"/>
  <c r="L237" i="8" s="1"/>
  <c r="I350" i="8"/>
  <c r="L350" i="8" s="1"/>
  <c r="I300" i="8"/>
  <c r="L300" i="8" s="1"/>
  <c r="I281" i="8"/>
  <c r="L281" i="8" s="1"/>
  <c r="I249" i="8"/>
  <c r="L249" i="8" s="1"/>
  <c r="I336" i="8"/>
  <c r="L336" i="8" s="1"/>
  <c r="I184" i="8"/>
  <c r="L184" i="8" s="1"/>
  <c r="I129" i="8"/>
  <c r="L129" i="8" s="1"/>
  <c r="I192" i="8"/>
  <c r="L192" i="8" s="1"/>
  <c r="I141" i="8"/>
  <c r="L141" i="8" s="1"/>
  <c r="I332" i="8"/>
  <c r="L332" i="8" s="1"/>
  <c r="I321" i="8"/>
  <c r="L321" i="8" s="1"/>
  <c r="I290" i="8"/>
  <c r="L290" i="8" s="1"/>
  <c r="I269" i="8"/>
  <c r="L269" i="8" s="1"/>
  <c r="I253" i="8"/>
  <c r="L253" i="8" s="1"/>
  <c r="I232" i="8"/>
  <c r="L232" i="8" s="1"/>
  <c r="I312" i="8"/>
  <c r="L312" i="8" s="1"/>
  <c r="I301" i="8"/>
  <c r="L301" i="8" s="1"/>
  <c r="I293" i="8"/>
  <c r="L293" i="8" s="1"/>
  <c r="I282" i="8"/>
  <c r="L282" i="8" s="1"/>
  <c r="I194" i="8"/>
  <c r="L194" i="8" s="1"/>
  <c r="I156" i="8"/>
  <c r="L156" i="8" s="1"/>
  <c r="I319" i="8"/>
  <c r="L319" i="8" s="1"/>
  <c r="I306" i="8"/>
  <c r="L306" i="8" s="1"/>
  <c r="I295" i="8"/>
  <c r="L295" i="8" s="1"/>
  <c r="I244" i="8"/>
  <c r="L244" i="8" s="1"/>
  <c r="I340" i="8"/>
  <c r="L340" i="8" s="1"/>
  <c r="I330" i="8"/>
  <c r="L330" i="8" s="1"/>
  <c r="I309" i="8"/>
  <c r="L309" i="8" s="1"/>
  <c r="I276" i="8"/>
  <c r="L276" i="8" s="1"/>
  <c r="I266" i="8"/>
  <c r="L266" i="8" s="1"/>
  <c r="I254" i="8"/>
  <c r="L254" i="8" s="1"/>
  <c r="I170" i="8"/>
  <c r="L170" i="8" s="1"/>
  <c r="I150" i="8"/>
  <c r="L150" i="8" s="1"/>
  <c r="I211" i="8"/>
  <c r="L211" i="8" s="1"/>
  <c r="I188" i="8"/>
  <c r="L188" i="8" s="1"/>
  <c r="I146" i="8"/>
  <c r="L146" i="8" s="1"/>
  <c r="I115" i="8"/>
  <c r="L115" i="8" s="1"/>
  <c r="I79" i="8"/>
  <c r="L79" i="8" s="1"/>
  <c r="I247" i="8"/>
  <c r="L247" i="8" s="1"/>
  <c r="I235" i="8"/>
  <c r="L235" i="8" s="1"/>
  <c r="I208" i="8"/>
  <c r="L208" i="8" s="1"/>
  <c r="I178" i="8"/>
  <c r="L178" i="8" s="1"/>
  <c r="I258" i="8"/>
  <c r="L258" i="8" s="1"/>
  <c r="I248" i="8"/>
  <c r="L248" i="8" s="1"/>
  <c r="I207" i="8"/>
  <c r="L207" i="8" s="1"/>
  <c r="I175" i="8"/>
  <c r="L175" i="8" s="1"/>
  <c r="I159" i="8"/>
  <c r="L159" i="8" s="1"/>
  <c r="I145" i="8"/>
  <c r="L145" i="8" s="1"/>
  <c r="I124" i="8"/>
  <c r="L124" i="8" s="1"/>
  <c r="I110" i="8"/>
  <c r="L110" i="8" s="1"/>
  <c r="I142" i="8"/>
  <c r="L142" i="8" s="1"/>
  <c r="I123" i="8"/>
  <c r="L123" i="8" s="1"/>
  <c r="I62" i="8"/>
  <c r="L62" i="8" s="1"/>
  <c r="I183" i="8"/>
  <c r="L183" i="8" s="1"/>
  <c r="I167" i="8"/>
  <c r="L167" i="8" s="1"/>
  <c r="I151" i="8"/>
  <c r="L151" i="8" s="1"/>
  <c r="I135" i="8"/>
  <c r="L135" i="8" s="1"/>
  <c r="I122" i="8"/>
  <c r="L122" i="8" s="1"/>
  <c r="I51" i="8"/>
  <c r="L51" i="8" s="1"/>
  <c r="I96" i="8"/>
  <c r="L96" i="8" s="1"/>
  <c r="I66" i="8"/>
  <c r="L66" i="8" s="1"/>
  <c r="I84" i="8"/>
  <c r="L84" i="8" s="1"/>
  <c r="I71" i="8"/>
  <c r="L71" i="8" s="1"/>
  <c r="I59" i="8"/>
  <c r="L59" i="8" s="1"/>
  <c r="I30" i="8"/>
  <c r="L30" i="8" s="1"/>
  <c r="I80" i="8"/>
  <c r="L80" i="8" s="1"/>
  <c r="I61" i="8"/>
  <c r="L61" i="8" s="1"/>
  <c r="I35" i="8"/>
  <c r="L35" i="8" s="1"/>
  <c r="I357" i="8"/>
  <c r="L357" i="8" s="1"/>
  <c r="I346" i="8"/>
  <c r="L346" i="8" s="1"/>
  <c r="I289" i="8"/>
  <c r="L289" i="8" s="1"/>
  <c r="I98" i="8"/>
  <c r="L98" i="8" s="1"/>
  <c r="I189" i="8"/>
  <c r="L189" i="8" s="1"/>
  <c r="I120" i="8"/>
  <c r="L120" i="8" s="1"/>
  <c r="I93" i="8"/>
  <c r="L93" i="8" s="1"/>
  <c r="I118" i="8"/>
  <c r="L118" i="8" s="1"/>
  <c r="I137" i="8"/>
  <c r="L137" i="8" s="1"/>
  <c r="I28" i="8"/>
  <c r="L28" i="8" s="1"/>
  <c r="I348" i="8"/>
  <c r="I352" i="8"/>
  <c r="I117" i="8"/>
  <c r="I163" i="8"/>
  <c r="I227" i="8"/>
  <c r="L287" i="8"/>
  <c r="I268" i="8"/>
  <c r="I226" i="8"/>
  <c r="I191" i="8"/>
  <c r="I113" i="8"/>
  <c r="I103" i="8"/>
  <c r="I358" i="8"/>
  <c r="L314" i="8"/>
  <c r="I283" i="8"/>
  <c r="I218" i="8"/>
  <c r="I363" i="8"/>
  <c r="L363" i="8" s="1"/>
  <c r="I353" i="8"/>
  <c r="I327" i="8"/>
  <c r="I315" i="8"/>
  <c r="I296" i="8"/>
  <c r="I277" i="8"/>
  <c r="I257" i="8"/>
  <c r="I356" i="8"/>
  <c r="I337" i="8"/>
  <c r="I320" i="8"/>
  <c r="I299" i="8"/>
  <c r="I263" i="8"/>
  <c r="I196" i="8"/>
  <c r="I154" i="8"/>
  <c r="I344" i="8"/>
  <c r="I334" i="8"/>
  <c r="I323" i="8"/>
  <c r="I343" i="8"/>
  <c r="I318" i="8"/>
  <c r="I305" i="8"/>
  <c r="I279" i="8"/>
  <c r="I272" i="8"/>
  <c r="I239" i="8"/>
  <c r="I215" i="8"/>
  <c r="I172" i="8"/>
  <c r="I206" i="8"/>
  <c r="I197" i="8"/>
  <c r="I186" i="8"/>
  <c r="I161" i="8"/>
  <c r="I121" i="8"/>
  <c r="I252" i="8"/>
  <c r="I241" i="8"/>
  <c r="I231" i="8"/>
  <c r="I222" i="8"/>
  <c r="I214" i="8"/>
  <c r="I202" i="8"/>
  <c r="I180" i="8"/>
  <c r="I251" i="8"/>
  <c r="I236" i="8"/>
  <c r="I223" i="8"/>
  <c r="I200" i="8"/>
  <c r="I168" i="8"/>
  <c r="I153" i="8"/>
  <c r="I133" i="8"/>
  <c r="I116" i="8"/>
  <c r="L95" i="8"/>
  <c r="I148" i="8"/>
  <c r="I140" i="8"/>
  <c r="I119" i="8"/>
  <c r="I106" i="8"/>
  <c r="I176" i="8"/>
  <c r="I160" i="8"/>
  <c r="I112" i="8"/>
  <c r="I130" i="8"/>
  <c r="I102" i="8"/>
  <c r="I52" i="8"/>
  <c r="I27" i="8"/>
  <c r="I89" i="8"/>
  <c r="I75" i="8"/>
  <c r="I67" i="8"/>
  <c r="I55" i="8"/>
  <c r="I43" i="8"/>
  <c r="I34" i="8"/>
  <c r="I25" i="8"/>
  <c r="I15" i="8"/>
  <c r="I99" i="8"/>
  <c r="I65" i="8"/>
  <c r="I50" i="8"/>
  <c r="I23" i="8"/>
  <c r="I97" i="8"/>
  <c r="I90" i="8"/>
  <c r="I70" i="8"/>
  <c r="I46" i="8"/>
  <c r="I38" i="8"/>
  <c r="I138" i="8"/>
  <c r="I127" i="8"/>
  <c r="I361" i="8"/>
  <c r="I354" i="8"/>
  <c r="L333" i="8"/>
  <c r="I291" i="8"/>
  <c r="I280" i="8"/>
  <c r="I270" i="8"/>
  <c r="I246" i="8"/>
  <c r="I362" i="8"/>
  <c r="I335" i="8"/>
  <c r="I325" i="8"/>
  <c r="I313" i="8"/>
  <c r="I302" i="8"/>
  <c r="I294" i="8"/>
  <c r="I209" i="8"/>
  <c r="I345" i="8"/>
  <c r="I317" i="8"/>
  <c r="I304" i="8"/>
  <c r="I298" i="8"/>
  <c r="I284" i="8"/>
  <c r="I271" i="8"/>
  <c r="I261" i="8"/>
  <c r="I195" i="8"/>
  <c r="I351" i="8"/>
  <c r="I288" i="8"/>
  <c r="I265" i="8"/>
  <c r="L228" i="8"/>
  <c r="I342" i="8"/>
  <c r="I331" i="8"/>
  <c r="I316" i="8"/>
  <c r="I303" i="8"/>
  <c r="I278" i="8"/>
  <c r="I267" i="8"/>
  <c r="I259" i="8"/>
  <c r="I212" i="8"/>
  <c r="I171" i="8"/>
  <c r="I134" i="8"/>
  <c r="I203" i="8"/>
  <c r="I185" i="8"/>
  <c r="I164" i="8"/>
  <c r="I58" i="8"/>
  <c r="I230" i="8"/>
  <c r="I210" i="8"/>
  <c r="I199" i="8"/>
  <c r="I179" i="8"/>
  <c r="I111" i="8"/>
  <c r="I260" i="8"/>
  <c r="I250" i="8"/>
  <c r="I229" i="8"/>
  <c r="I217" i="8"/>
  <c r="I198" i="8"/>
  <c r="I182" i="8"/>
  <c r="I166" i="8"/>
  <c r="I149" i="8"/>
  <c r="I114" i="8"/>
  <c r="I144" i="8"/>
  <c r="I139" i="8"/>
  <c r="I104" i="8"/>
  <c r="I88" i="8"/>
  <c r="I190" i="8"/>
  <c r="I174" i="8"/>
  <c r="I158" i="8"/>
  <c r="I126" i="8"/>
  <c r="I107" i="8"/>
  <c r="I64" i="8"/>
  <c r="I128" i="8"/>
  <c r="I81" i="8"/>
  <c r="I49" i="8"/>
  <c r="I22" i="8"/>
  <c r="I86" i="8"/>
  <c r="I73" i="8"/>
  <c r="I60" i="8"/>
  <c r="I53" i="8"/>
  <c r="I41" i="8"/>
  <c r="I32" i="8"/>
  <c r="I20" i="8"/>
  <c r="I13" i="8"/>
  <c r="I82" i="8"/>
  <c r="I63" i="8"/>
  <c r="I48" i="8"/>
  <c r="I21" i="8"/>
  <c r="I87" i="8"/>
  <c r="I76" i="8"/>
  <c r="I68" i="8"/>
  <c r="I44" i="8"/>
  <c r="I36" i="8"/>
  <c r="I26" i="8"/>
  <c r="I14" i="8"/>
  <c r="I94" i="8"/>
  <c r="I85" i="8"/>
  <c r="I74" i="8"/>
  <c r="I54" i="8"/>
  <c r="I42" i="8"/>
  <c r="I33" i="8"/>
  <c r="I24" i="8"/>
  <c r="I12" i="8"/>
  <c r="I47" i="8"/>
  <c r="I39" i="8"/>
  <c r="I19" i="8"/>
  <c r="I11" i="8"/>
  <c r="I359" i="8"/>
  <c r="I275" i="8"/>
  <c r="I201" i="8"/>
  <c r="I310" i="8"/>
  <c r="I262" i="8"/>
  <c r="I240" i="8"/>
  <c r="I221" i="8"/>
  <c r="I324" i="8"/>
  <c r="I242" i="8"/>
  <c r="I193" i="8"/>
  <c r="I155" i="8"/>
  <c r="I347" i="8"/>
  <c r="I292" i="8"/>
  <c r="I286" i="8"/>
  <c r="I273" i="8"/>
  <c r="I349" i="8"/>
  <c r="I338" i="8"/>
  <c r="I328" i="8"/>
  <c r="I307" i="8"/>
  <c r="I285" i="8"/>
  <c r="I274" i="8"/>
  <c r="I264" i="8"/>
  <c r="I243" i="8"/>
  <c r="I220" i="8"/>
  <c r="I204" i="8"/>
  <c r="I169" i="8"/>
  <c r="I187" i="8"/>
  <c r="I162" i="8"/>
  <c r="I108" i="8"/>
  <c r="I255" i="8"/>
  <c r="I245" i="8"/>
  <c r="I233" i="8"/>
  <c r="I216" i="8"/>
  <c r="I177" i="8"/>
  <c r="I125" i="8"/>
  <c r="I256" i="8"/>
  <c r="I238" i="8"/>
  <c r="I225" i="8"/>
  <c r="I205" i="8"/>
  <c r="I173" i="8"/>
  <c r="I157" i="8"/>
  <c r="I143" i="8"/>
  <c r="I136" i="8"/>
  <c r="I105" i="8"/>
  <c r="I152" i="8"/>
  <c r="I132" i="8"/>
  <c r="I181" i="8"/>
  <c r="I165" i="8"/>
  <c r="I147" i="8"/>
  <c r="I131" i="8"/>
  <c r="I109" i="8"/>
  <c r="I91" i="8"/>
  <c r="I77" i="8"/>
  <c r="I69" i="8"/>
  <c r="I56" i="8"/>
  <c r="I45" i="8"/>
  <c r="I37" i="8"/>
  <c r="I17" i="8"/>
  <c r="I9" i="8"/>
  <c r="I78" i="8"/>
  <c r="I57" i="8"/>
  <c r="I100" i="8"/>
  <c r="I92" i="8"/>
  <c r="I83" i="8"/>
  <c r="I72" i="8"/>
  <c r="I40" i="8"/>
  <c r="I31" i="8"/>
  <c r="I18" i="8"/>
  <c r="I10" i="8"/>
  <c r="G9" i="7"/>
  <c r="H19" i="7"/>
  <c r="H20" i="7"/>
  <c r="H21" i="7"/>
  <c r="H22" i="7"/>
  <c r="H23" i="7"/>
  <c r="H24" i="7"/>
  <c r="H25" i="7"/>
  <c r="G26" i="7"/>
  <c r="G27" i="7"/>
  <c r="G28" i="7"/>
  <c r="G29" i="7"/>
  <c r="H54" i="7"/>
  <c r="H55" i="7"/>
  <c r="H56" i="7"/>
  <c r="H57" i="7"/>
  <c r="H58" i="7"/>
  <c r="G59" i="7"/>
  <c r="G60" i="7"/>
  <c r="H70" i="7"/>
  <c r="H71" i="7"/>
  <c r="H72" i="7"/>
  <c r="H73" i="7"/>
  <c r="H74" i="7"/>
  <c r="H75" i="7"/>
  <c r="H76" i="7"/>
  <c r="H77" i="7"/>
  <c r="H78" i="7"/>
  <c r="H79" i="7"/>
  <c r="H80" i="7"/>
  <c r="H81" i="7"/>
  <c r="H82" i="7"/>
  <c r="H83" i="7"/>
  <c r="G84" i="7"/>
  <c r="G85" i="7"/>
  <c r="G86" i="7"/>
  <c r="G87" i="7"/>
  <c r="G10" i="7"/>
  <c r="G11" i="7"/>
  <c r="G30" i="7"/>
  <c r="G31" i="7"/>
  <c r="G32" i="7"/>
  <c r="G61" i="7"/>
  <c r="G62" i="7"/>
  <c r="G63" i="7"/>
  <c r="G64" i="7"/>
  <c r="G65" i="7"/>
  <c r="G66" i="7"/>
  <c r="G67" i="7"/>
  <c r="G68" i="7"/>
  <c r="G88" i="7"/>
  <c r="G89" i="7"/>
  <c r="G90" i="7"/>
  <c r="G91" i="7"/>
  <c r="G92" i="7"/>
  <c r="G93" i="7"/>
  <c r="G94" i="7"/>
  <c r="G95" i="7"/>
  <c r="G96" i="7"/>
  <c r="G97" i="7"/>
  <c r="G98" i="7"/>
  <c r="G99" i="7"/>
  <c r="G100" i="7"/>
  <c r="G101" i="7"/>
  <c r="G102" i="7"/>
  <c r="G103" i="7"/>
  <c r="G12" i="7"/>
  <c r="G13" i="7"/>
  <c r="G14" i="7"/>
  <c r="G15" i="7"/>
  <c r="G16" i="7"/>
  <c r="G17" i="7"/>
  <c r="G18" i="7"/>
  <c r="G33" i="7"/>
  <c r="G34" i="7"/>
  <c r="G35" i="7"/>
  <c r="G36" i="7"/>
  <c r="G37" i="7"/>
  <c r="G38" i="7"/>
  <c r="G39" i="7"/>
  <c r="G40" i="7"/>
  <c r="G41" i="7"/>
  <c r="G42" i="7"/>
  <c r="G43" i="7"/>
  <c r="G44" i="7"/>
  <c r="G45" i="7"/>
  <c r="G46" i="7"/>
  <c r="G47" i="7"/>
  <c r="G48" i="7"/>
  <c r="G49" i="7"/>
  <c r="G50" i="7"/>
  <c r="G51" i="7"/>
  <c r="G52" i="7"/>
  <c r="G53" i="7"/>
  <c r="G69" i="7"/>
  <c r="H102" i="7"/>
  <c r="H103" i="7"/>
  <c r="G104" i="7"/>
  <c r="G105" i="7"/>
  <c r="G106" i="7"/>
  <c r="G107" i="7"/>
  <c r="G108" i="7"/>
  <c r="G109" i="7"/>
  <c r="G110" i="7"/>
  <c r="G111" i="7"/>
  <c r="G112" i="7"/>
  <c r="G113" i="7"/>
  <c r="H33" i="7"/>
  <c r="H35" i="7"/>
  <c r="H37" i="7"/>
  <c r="H39" i="7"/>
  <c r="H41" i="7"/>
  <c r="H43" i="7"/>
  <c r="H45" i="7"/>
  <c r="H47" i="7"/>
  <c r="H49" i="7"/>
  <c r="H51" i="7"/>
  <c r="H53" i="7"/>
  <c r="G55" i="7"/>
  <c r="G57" i="7"/>
  <c r="I57" i="7" s="1"/>
  <c r="H105" i="7"/>
  <c r="H107" i="7"/>
  <c r="H109" i="7"/>
  <c r="H111" i="7"/>
  <c r="H113" i="7"/>
  <c r="G115" i="7"/>
  <c r="G117" i="7"/>
  <c r="G119" i="7"/>
  <c r="G120" i="7"/>
  <c r="G137" i="7"/>
  <c r="G138" i="7"/>
  <c r="G139" i="7"/>
  <c r="G140" i="7"/>
  <c r="G141" i="7"/>
  <c r="G142" i="7"/>
  <c r="G143" i="7"/>
  <c r="G144" i="7"/>
  <c r="G145" i="7"/>
  <c r="G146" i="7"/>
  <c r="G147" i="7"/>
  <c r="G148" i="7"/>
  <c r="G166" i="7"/>
  <c r="G167" i="7"/>
  <c r="G168" i="7"/>
  <c r="G169" i="7"/>
  <c r="H12" i="7"/>
  <c r="H14" i="7"/>
  <c r="H16" i="7"/>
  <c r="H18" i="7"/>
  <c r="G20" i="7"/>
  <c r="G22" i="7"/>
  <c r="G24" i="7"/>
  <c r="G70" i="7"/>
  <c r="G72" i="7"/>
  <c r="G74" i="7"/>
  <c r="G76" i="7"/>
  <c r="G78" i="7"/>
  <c r="G80" i="7"/>
  <c r="I80" i="7" s="1"/>
  <c r="G82" i="7"/>
  <c r="H119" i="7"/>
  <c r="G121" i="7"/>
  <c r="G122" i="7"/>
  <c r="G123" i="7"/>
  <c r="G149" i="7"/>
  <c r="G150" i="7"/>
  <c r="G151" i="7"/>
  <c r="G152" i="7"/>
  <c r="H15" i="7"/>
  <c r="G23" i="7"/>
  <c r="H40" i="7"/>
  <c r="H48" i="7"/>
  <c r="G56" i="7"/>
  <c r="G75" i="7"/>
  <c r="I75" i="7" s="1"/>
  <c r="G83" i="7"/>
  <c r="H108" i="7"/>
  <c r="G116" i="7"/>
  <c r="H123" i="7"/>
  <c r="H124" i="7"/>
  <c r="G127" i="7"/>
  <c r="H128" i="7"/>
  <c r="G131" i="7"/>
  <c r="H132" i="7"/>
  <c r="H150" i="7"/>
  <c r="G154" i="7"/>
  <c r="H155" i="7"/>
  <c r="G158" i="7"/>
  <c r="G162" i="7"/>
  <c r="G163" i="7"/>
  <c r="G177" i="7"/>
  <c r="G178" i="7"/>
  <c r="G179" i="7"/>
  <c r="G180" i="7"/>
  <c r="G181" i="7"/>
  <c r="G182" i="7"/>
  <c r="G183" i="7"/>
  <c r="G184" i="7"/>
  <c r="G185" i="7"/>
  <c r="G186" i="7"/>
  <c r="G187" i="7"/>
  <c r="G188" i="7"/>
  <c r="G189" i="7"/>
  <c r="G190" i="7"/>
  <c r="G191" i="7"/>
  <c r="G209" i="7"/>
  <c r="G210" i="7"/>
  <c r="G211" i="7"/>
  <c r="G212" i="7"/>
  <c r="G213" i="7"/>
  <c r="G214" i="7"/>
  <c r="G215" i="7"/>
  <c r="G216" i="7"/>
  <c r="G217" i="7"/>
  <c r="G218" i="7"/>
  <c r="G219" i="7"/>
  <c r="G220" i="7"/>
  <c r="G221" i="7"/>
  <c r="G239" i="7"/>
  <c r="G240" i="7"/>
  <c r="G241" i="7"/>
  <c r="G242" i="7"/>
  <c r="G243" i="7"/>
  <c r="G244" i="7"/>
  <c r="G245" i="7"/>
  <c r="G246" i="7"/>
  <c r="G247" i="7"/>
  <c r="G248" i="7"/>
  <c r="G249" i="7"/>
  <c r="G250" i="7"/>
  <c r="G251" i="7"/>
  <c r="G289" i="7"/>
  <c r="H13" i="7"/>
  <c r="G21" i="7"/>
  <c r="H38" i="7"/>
  <c r="H46" i="7"/>
  <c r="G54" i="7"/>
  <c r="G73" i="7"/>
  <c r="G81" i="7"/>
  <c r="H106" i="7"/>
  <c r="G114" i="7"/>
  <c r="H122" i="7"/>
  <c r="G126" i="7"/>
  <c r="H127" i="7"/>
  <c r="G130" i="7"/>
  <c r="H131" i="7"/>
  <c r="G134" i="7"/>
  <c r="G136" i="7"/>
  <c r="H149" i="7"/>
  <c r="G153" i="7"/>
  <c r="H154" i="7"/>
  <c r="G157" i="7"/>
  <c r="G161" i="7"/>
  <c r="H167" i="7"/>
  <c r="G192" i="7"/>
  <c r="G193" i="7"/>
  <c r="G222" i="7"/>
  <c r="G223" i="7"/>
  <c r="G19" i="7"/>
  <c r="H17" i="7"/>
  <c r="H34" i="7"/>
  <c r="H50" i="7"/>
  <c r="H69" i="7"/>
  <c r="G118" i="7"/>
  <c r="H126" i="7"/>
  <c r="H130" i="7"/>
  <c r="H153" i="7"/>
  <c r="H157" i="7"/>
  <c r="H161" i="7"/>
  <c r="G172" i="7"/>
  <c r="H173" i="7"/>
  <c r="G175" i="7"/>
  <c r="H192" i="7"/>
  <c r="G196" i="7"/>
  <c r="H197" i="7"/>
  <c r="G200" i="7"/>
  <c r="H201" i="7"/>
  <c r="G204" i="7"/>
  <c r="H205" i="7"/>
  <c r="H223" i="7"/>
  <c r="H224" i="7"/>
  <c r="G227" i="7"/>
  <c r="H228" i="7"/>
  <c r="G231" i="7"/>
  <c r="H232" i="7"/>
  <c r="G235" i="7"/>
  <c r="H236" i="7"/>
  <c r="G264" i="7"/>
  <c r="G268" i="7"/>
  <c r="G272" i="7"/>
  <c r="G277" i="7"/>
  <c r="G281" i="7"/>
  <c r="G285" i="7"/>
  <c r="G290" i="7"/>
  <c r="G291" i="7"/>
  <c r="G292" i="7"/>
  <c r="G293" i="7"/>
  <c r="G294" i="7"/>
  <c r="G295" i="7"/>
  <c r="G296" i="7"/>
  <c r="G297" i="7"/>
  <c r="G298" i="7"/>
  <c r="G299" i="7"/>
  <c r="G300" i="7"/>
  <c r="G301" i="7"/>
  <c r="G302" i="7"/>
  <c r="G303" i="7"/>
  <c r="G304" i="7"/>
  <c r="G305" i="7"/>
  <c r="G306" i="7"/>
  <c r="G307" i="7"/>
  <c r="G308" i="7"/>
  <c r="G309" i="7"/>
  <c r="G350" i="7"/>
  <c r="G351" i="7"/>
  <c r="G352" i="7"/>
  <c r="G353" i="7"/>
  <c r="G354" i="7"/>
  <c r="G355" i="7"/>
  <c r="G356" i="7"/>
  <c r="G357" i="7"/>
  <c r="G358" i="7"/>
  <c r="G359" i="7"/>
  <c r="G360" i="7"/>
  <c r="G361" i="7"/>
  <c r="G362" i="7"/>
  <c r="G363" i="7"/>
  <c r="H44" i="7"/>
  <c r="G79" i="7"/>
  <c r="H112" i="7"/>
  <c r="H121" i="7"/>
  <c r="I121" i="7" s="1"/>
  <c r="G125" i="7"/>
  <c r="G129" i="7"/>
  <c r="G133" i="7"/>
  <c r="G135" i="7"/>
  <c r="H152" i="7"/>
  <c r="G156" i="7"/>
  <c r="G160" i="7"/>
  <c r="G164" i="7"/>
  <c r="G171" i="7"/>
  <c r="H172" i="7"/>
  <c r="G195" i="7"/>
  <c r="H196" i="7"/>
  <c r="G199" i="7"/>
  <c r="H200" i="7"/>
  <c r="G203" i="7"/>
  <c r="H204" i="7"/>
  <c r="G207" i="7"/>
  <c r="H222" i="7"/>
  <c r="G226" i="7"/>
  <c r="H227" i="7"/>
  <c r="G230" i="7"/>
  <c r="H231" i="7"/>
  <c r="G234" i="7"/>
  <c r="H235" i="7"/>
  <c r="G238" i="7"/>
  <c r="H239" i="7"/>
  <c r="H243" i="7"/>
  <c r="H247" i="7"/>
  <c r="I247" i="7" s="1"/>
  <c r="H251" i="7"/>
  <c r="G252" i="7"/>
  <c r="G253" i="7"/>
  <c r="G254" i="7"/>
  <c r="G255" i="7"/>
  <c r="G256" i="7"/>
  <c r="G257" i="7"/>
  <c r="G258" i="7"/>
  <c r="G259" i="7"/>
  <c r="G260" i="7"/>
  <c r="G261" i="7"/>
  <c r="G262" i="7"/>
  <c r="G263" i="7"/>
  <c r="G267" i="7"/>
  <c r="G271" i="7"/>
  <c r="H42" i="7"/>
  <c r="G77" i="7"/>
  <c r="H125" i="7"/>
  <c r="G128" i="7"/>
  <c r="I128" i="7" s="1"/>
  <c r="H133" i="7"/>
  <c r="H151" i="7"/>
  <c r="H156" i="7"/>
  <c r="G159" i="7"/>
  <c r="H171" i="7"/>
  <c r="G176" i="7"/>
  <c r="H195" i="7"/>
  <c r="H199" i="7"/>
  <c r="H203" i="7"/>
  <c r="H230" i="7"/>
  <c r="H234" i="7"/>
  <c r="H242" i="7"/>
  <c r="H246" i="7"/>
  <c r="H250" i="7"/>
  <c r="H254" i="7"/>
  <c r="H258" i="7"/>
  <c r="H262" i="7"/>
  <c r="G266" i="7"/>
  <c r="G270" i="7"/>
  <c r="G275" i="7"/>
  <c r="G278" i="7"/>
  <c r="G283" i="7"/>
  <c r="G286" i="7"/>
  <c r="H290" i="7"/>
  <c r="H298" i="7"/>
  <c r="G331" i="7"/>
  <c r="G335" i="7"/>
  <c r="G339" i="7"/>
  <c r="G344" i="7"/>
  <c r="G322" i="7"/>
  <c r="G25" i="7"/>
  <c r="H36" i="7"/>
  <c r="G71" i="7"/>
  <c r="H110" i="7"/>
  <c r="G165" i="7"/>
  <c r="G170" i="7"/>
  <c r="G174" i="7"/>
  <c r="G194" i="7"/>
  <c r="G198" i="7"/>
  <c r="G202" i="7"/>
  <c r="G206" i="7"/>
  <c r="G208" i="7"/>
  <c r="G225" i="7"/>
  <c r="G229" i="7"/>
  <c r="G233" i="7"/>
  <c r="G237" i="7"/>
  <c r="H253" i="7"/>
  <c r="H257" i="7"/>
  <c r="H261" i="7"/>
  <c r="H266" i="7"/>
  <c r="H270" i="7"/>
  <c r="H272" i="7"/>
  <c r="G274" i="7"/>
  <c r="G280" i="7"/>
  <c r="G288" i="7"/>
  <c r="H289" i="7"/>
  <c r="H293" i="7"/>
  <c r="H297" i="7"/>
  <c r="H301" i="7"/>
  <c r="I301" i="7" s="1"/>
  <c r="H305" i="7"/>
  <c r="H309" i="7"/>
  <c r="G310" i="7"/>
  <c r="G311" i="7"/>
  <c r="G312" i="7"/>
  <c r="G313" i="7"/>
  <c r="G314" i="7"/>
  <c r="G315" i="7"/>
  <c r="G316" i="7"/>
  <c r="G317" i="7"/>
  <c r="G318" i="7"/>
  <c r="G319" i="7"/>
  <c r="G320" i="7"/>
  <c r="G321" i="7"/>
  <c r="G323" i="7"/>
  <c r="G324" i="7"/>
  <c r="G325" i="7"/>
  <c r="G326" i="7"/>
  <c r="G327" i="7"/>
  <c r="G328" i="7"/>
  <c r="G329" i="7"/>
  <c r="G330" i="7"/>
  <c r="H331" i="7"/>
  <c r="I331" i="7" s="1"/>
  <c r="G334" i="7"/>
  <c r="H335" i="7"/>
  <c r="G338" i="7"/>
  <c r="G343" i="7"/>
  <c r="H356" i="7"/>
  <c r="G58" i="7"/>
  <c r="H104" i="7"/>
  <c r="I104" i="7" s="1"/>
  <c r="G124" i="7"/>
  <c r="I124" i="7" s="1"/>
  <c r="H129" i="7"/>
  <c r="G132" i="7"/>
  <c r="G155" i="7"/>
  <c r="I155" i="7" s="1"/>
  <c r="H160" i="7"/>
  <c r="H170" i="7"/>
  <c r="H194" i="7"/>
  <c r="H198" i="7"/>
  <c r="H202" i="7"/>
  <c r="H206" i="7"/>
  <c r="H225" i="7"/>
  <c r="H229" i="7"/>
  <c r="H233" i="7"/>
  <c r="H252" i="7"/>
  <c r="H256" i="7"/>
  <c r="H260" i="7"/>
  <c r="G265" i="7"/>
  <c r="G269" i="7"/>
  <c r="G279" i="7"/>
  <c r="G282" i="7"/>
  <c r="G287" i="7"/>
  <c r="H310" i="7"/>
  <c r="H311" i="7"/>
  <c r="H312" i="7"/>
  <c r="H313" i="7"/>
  <c r="H314" i="7"/>
  <c r="H315" i="7"/>
  <c r="H316" i="7"/>
  <c r="H317" i="7"/>
  <c r="H318" i="7"/>
  <c r="H319" i="7"/>
  <c r="H320" i="7"/>
  <c r="H321" i="7"/>
  <c r="H322" i="7"/>
  <c r="H323" i="7"/>
  <c r="H324" i="7"/>
  <c r="H325" i="7"/>
  <c r="H326" i="7"/>
  <c r="H327" i="7"/>
  <c r="H328" i="7"/>
  <c r="H329" i="7"/>
  <c r="G333" i="7"/>
  <c r="G337" i="7"/>
  <c r="G342" i="7"/>
  <c r="G346" i="7"/>
  <c r="H226" i="7"/>
  <c r="H294" i="7"/>
  <c r="H302" i="7"/>
  <c r="H306" i="7"/>
  <c r="G348" i="7"/>
  <c r="G347" i="7"/>
  <c r="H52" i="7"/>
  <c r="H166" i="7"/>
  <c r="G173" i="7"/>
  <c r="H193" i="7"/>
  <c r="G197" i="7"/>
  <c r="G201" i="7"/>
  <c r="G205" i="7"/>
  <c r="G224" i="7"/>
  <c r="G228" i="7"/>
  <c r="I228" i="7" s="1"/>
  <c r="G232" i="7"/>
  <c r="G236" i="7"/>
  <c r="H255" i="7"/>
  <c r="H259" i="7"/>
  <c r="H263" i="7"/>
  <c r="H267" i="7"/>
  <c r="I267" i="7" s="1"/>
  <c r="H271" i="7"/>
  <c r="G273" i="7"/>
  <c r="G276" i="7"/>
  <c r="G284" i="7"/>
  <c r="G332" i="7"/>
  <c r="G336" i="7"/>
  <c r="G341" i="7"/>
  <c r="G345" i="7"/>
  <c r="G349" i="7"/>
  <c r="H332" i="7"/>
  <c r="H336" i="7"/>
  <c r="G340" i="7"/>
  <c r="H353" i="7"/>
  <c r="H357" i="7"/>
  <c r="H361" i="7"/>
  <c r="H339" i="7"/>
  <c r="H352" i="7"/>
  <c r="H360" i="7"/>
  <c r="H355" i="7"/>
  <c r="H334" i="7"/>
  <c r="H245" i="7"/>
  <c r="H303" i="7"/>
  <c r="H358" i="7"/>
  <c r="H333" i="7"/>
  <c r="H363" i="7"/>
  <c r="H354" i="7"/>
  <c r="H304" i="7"/>
  <c r="H359" i="7"/>
  <c r="H274" i="7"/>
  <c r="H340" i="7"/>
  <c r="H278" i="7"/>
  <c r="H186" i="7"/>
  <c r="H120" i="7"/>
  <c r="H345" i="7"/>
  <c r="H188" i="7"/>
  <c r="H163" i="7"/>
  <c r="H346" i="7"/>
  <c r="H279" i="7"/>
  <c r="H216" i="7"/>
  <c r="H8" i="7"/>
  <c r="H248" i="7"/>
  <c r="H210" i="7"/>
  <c r="I210" i="7" s="1"/>
  <c r="H237" i="7"/>
  <c r="H215" i="7"/>
  <c r="H176" i="7"/>
  <c r="H143" i="7"/>
  <c r="H9" i="7"/>
  <c r="H276" i="7"/>
  <c r="H189" i="7"/>
  <c r="H181" i="7"/>
  <c r="I181" i="7" s="1"/>
  <c r="H145" i="7"/>
  <c r="H99" i="7"/>
  <c r="H165" i="7"/>
  <c r="H142" i="7"/>
  <c r="H101" i="7"/>
  <c r="H136" i="7"/>
  <c r="H65" i="7"/>
  <c r="H114" i="7"/>
  <c r="I114" i="7" s="1"/>
  <c r="H94" i="7"/>
  <c r="H85" i="7"/>
  <c r="I85" i="7" s="1"/>
  <c r="H84" i="7"/>
  <c r="H62" i="7"/>
  <c r="H350" i="7"/>
  <c r="H249" i="7"/>
  <c r="I249" i="7" s="1"/>
  <c r="H351" i="7"/>
  <c r="H338" i="7"/>
  <c r="H300" i="7"/>
  <c r="H307" i="7"/>
  <c r="H343" i="7"/>
  <c r="H286" i="7"/>
  <c r="H275" i="7"/>
  <c r="H178" i="7"/>
  <c r="H91" i="7"/>
  <c r="I91" i="7" s="1"/>
  <c r="H341" i="7"/>
  <c r="H180" i="7"/>
  <c r="H147" i="7"/>
  <c r="H287" i="7"/>
  <c r="H277" i="7"/>
  <c r="H190" i="7"/>
  <c r="H347" i="7"/>
  <c r="H244" i="7"/>
  <c r="H208" i="7"/>
  <c r="H221" i="7"/>
  <c r="H213" i="7"/>
  <c r="H174" i="7"/>
  <c r="H67" i="7"/>
  <c r="H288" i="7"/>
  <c r="H238" i="7"/>
  <c r="H187" i="7"/>
  <c r="H179" i="7"/>
  <c r="I179" i="7" s="1"/>
  <c r="H137" i="7"/>
  <c r="H89" i="7"/>
  <c r="H148" i="7"/>
  <c r="H140" i="7"/>
  <c r="H93" i="7"/>
  <c r="H134" i="7"/>
  <c r="H59" i="7"/>
  <c r="H100" i="7"/>
  <c r="H92" i="7"/>
  <c r="H32" i="7"/>
  <c r="H68" i="7"/>
  <c r="H60" i="7"/>
  <c r="H299" i="7"/>
  <c r="H330" i="7"/>
  <c r="H291" i="7"/>
  <c r="H283" i="7"/>
  <c r="H169" i="7"/>
  <c r="H273" i="7"/>
  <c r="H141" i="7"/>
  <c r="H269" i="7"/>
  <c r="H268" i="7"/>
  <c r="H184" i="7"/>
  <c r="H211" i="7"/>
  <c r="H61" i="7"/>
  <c r="I61" i="7" s="1"/>
  <c r="H207" i="7"/>
  <c r="H177" i="7"/>
  <c r="H86" i="7"/>
  <c r="H138" i="7"/>
  <c r="H95" i="7"/>
  <c r="H98" i="7"/>
  <c r="H30" i="7"/>
  <c r="H26" i="7"/>
  <c r="H337" i="7"/>
  <c r="H308" i="7"/>
  <c r="H295" i="7"/>
  <c r="H281" i="7"/>
  <c r="I281" i="7" s="1"/>
  <c r="H159" i="7"/>
  <c r="H214" i="7"/>
  <c r="H97" i="7"/>
  <c r="H265" i="7"/>
  <c r="H264" i="7"/>
  <c r="I264" i="7" s="1"/>
  <c r="H139" i="7"/>
  <c r="H209" i="7"/>
  <c r="H28" i="7"/>
  <c r="H191" i="7"/>
  <c r="H164" i="7"/>
  <c r="H31" i="7"/>
  <c r="H117" i="7"/>
  <c r="H87" i="7"/>
  <c r="H96" i="7"/>
  <c r="H27" i="7"/>
  <c r="H10" i="7"/>
  <c r="H241" i="7"/>
  <c r="H296" i="7"/>
  <c r="H348" i="7"/>
  <c r="H220" i="7"/>
  <c r="H342" i="7"/>
  <c r="H175" i="7"/>
  <c r="H285" i="7"/>
  <c r="H182" i="7"/>
  <c r="H240" i="7"/>
  <c r="H219" i="7"/>
  <c r="H162" i="7"/>
  <c r="H284" i="7"/>
  <c r="H185" i="7"/>
  <c r="H135" i="7"/>
  <c r="H146" i="7"/>
  <c r="H63" i="7"/>
  <c r="I63" i="7" s="1"/>
  <c r="H118" i="7"/>
  <c r="H90" i="7"/>
  <c r="H66" i="7"/>
  <c r="H362" i="7"/>
  <c r="H292" i="7"/>
  <c r="H344" i="7"/>
  <c r="H212" i="7"/>
  <c r="H349" i="7"/>
  <c r="H168" i="7"/>
  <c r="H282" i="7"/>
  <c r="H29" i="7"/>
  <c r="H218" i="7"/>
  <c r="H217" i="7"/>
  <c r="H158" i="7"/>
  <c r="H280" i="7"/>
  <c r="H183" i="7"/>
  <c r="H115" i="7"/>
  <c r="H144" i="7"/>
  <c r="H11" i="7"/>
  <c r="H116" i="7"/>
  <c r="H88" i="7"/>
  <c r="H64" i="7"/>
  <c r="G8" i="7"/>
  <c r="F21" i="7"/>
  <c r="F35" i="7"/>
  <c r="F42" i="7"/>
  <c r="F46" i="7"/>
  <c r="F62" i="7"/>
  <c r="F64" i="7"/>
  <c r="F71" i="7"/>
  <c r="F74" i="7"/>
  <c r="F78" i="7"/>
  <c r="F90" i="7"/>
  <c r="F98" i="7"/>
  <c r="F105" i="7"/>
  <c r="F22" i="7"/>
  <c r="F39" i="7"/>
  <c r="F43" i="7"/>
  <c r="F47" i="7"/>
  <c r="F50" i="7"/>
  <c r="F75" i="7"/>
  <c r="F88" i="7"/>
  <c r="F96" i="7"/>
  <c r="F110" i="7"/>
  <c r="F131" i="7"/>
  <c r="F16" i="7"/>
  <c r="F20" i="7"/>
  <c r="F40" i="7"/>
  <c r="F73" i="7"/>
  <c r="F86" i="7"/>
  <c r="F92" i="7"/>
  <c r="F107" i="7"/>
  <c r="F115" i="7"/>
  <c r="F128" i="7"/>
  <c r="F135" i="7"/>
  <c r="F146" i="7"/>
  <c r="F157" i="7"/>
  <c r="F161" i="7"/>
  <c r="F168" i="7"/>
  <c r="F170" i="7"/>
  <c r="F175" i="7"/>
  <c r="F182" i="7"/>
  <c r="F184" i="7"/>
  <c r="F194" i="7"/>
  <c r="F196" i="7"/>
  <c r="F199" i="7"/>
  <c r="F17" i="7"/>
  <c r="F23" i="7"/>
  <c r="F34" i="7"/>
  <c r="F41" i="7"/>
  <c r="F63" i="7"/>
  <c r="F76" i="7"/>
  <c r="F97" i="7"/>
  <c r="F102" i="7"/>
  <c r="F144" i="7"/>
  <c r="F147" i="7"/>
  <c r="F180" i="7"/>
  <c r="F44" i="7"/>
  <c r="F77" i="7"/>
  <c r="F84" i="7"/>
  <c r="F94" i="7"/>
  <c r="F109" i="7"/>
  <c r="F122" i="7"/>
  <c r="F151" i="7"/>
  <c r="F178" i="7"/>
  <c r="F19" i="7"/>
  <c r="F45" i="7"/>
  <c r="F61" i="7"/>
  <c r="F72" i="7"/>
  <c r="F89" i="7"/>
  <c r="F104" i="7"/>
  <c r="F130" i="7"/>
  <c r="F137" i="7"/>
  <c r="F140" i="7"/>
  <c r="F149" i="7"/>
  <c r="F156" i="7"/>
  <c r="F183" i="7"/>
  <c r="F202" i="7"/>
  <c r="F216" i="7"/>
  <c r="F248" i="7"/>
  <c r="F251" i="7"/>
  <c r="F255" i="7"/>
  <c r="F258" i="7"/>
  <c r="F262" i="7"/>
  <c r="F266" i="7"/>
  <c r="F276" i="7"/>
  <c r="F280" i="7"/>
  <c r="F287" i="7"/>
  <c r="F296" i="7"/>
  <c r="F308" i="7"/>
  <c r="F314" i="7"/>
  <c r="F324" i="7"/>
  <c r="F335" i="7"/>
  <c r="F356" i="7"/>
  <c r="F362" i="7"/>
  <c r="F211" i="7"/>
  <c r="F231" i="7"/>
  <c r="F265" i="7"/>
  <c r="F292" i="7"/>
  <c r="F298" i="7"/>
  <c r="F319" i="7"/>
  <c r="F354" i="7"/>
  <c r="F361" i="7"/>
  <c r="F213" i="7"/>
  <c r="F226" i="7"/>
  <c r="F233" i="7"/>
  <c r="F243" i="7"/>
  <c r="F260" i="7"/>
  <c r="F263" i="7"/>
  <c r="F277" i="7"/>
  <c r="F290" i="7"/>
  <c r="F297" i="7"/>
  <c r="F317" i="7"/>
  <c r="F325" i="7"/>
  <c r="F352" i="7"/>
  <c r="F359" i="7"/>
  <c r="F201" i="7"/>
  <c r="F228" i="7"/>
  <c r="F234" i="7"/>
  <c r="F275" i="7"/>
  <c r="F295" i="7"/>
  <c r="F315" i="7"/>
  <c r="F323" i="7"/>
  <c r="F350" i="7"/>
  <c r="F245" i="7"/>
  <c r="F282" i="7"/>
  <c r="F294" i="7"/>
  <c r="F300" i="7"/>
  <c r="F310" i="7"/>
  <c r="F316" i="7"/>
  <c r="F321" i="7"/>
  <c r="F328" i="7"/>
  <c r="F330" i="7"/>
  <c r="F342" i="7"/>
  <c r="F348" i="7"/>
  <c r="F351" i="7"/>
  <c r="F358" i="7"/>
  <c r="F302" i="7"/>
  <c r="F272" i="7"/>
  <c r="F355" i="7"/>
  <c r="F270" i="7"/>
  <c r="F240" i="7"/>
  <c r="F339" i="7"/>
  <c r="F289" i="7"/>
  <c r="F306" i="7"/>
  <c r="F345" i="7"/>
  <c r="F332" i="7"/>
  <c r="F312" i="7"/>
  <c r="F284" i="7"/>
  <c r="F247" i="7"/>
  <c r="F227" i="7"/>
  <c r="F208" i="7"/>
  <c r="F188" i="7"/>
  <c r="F159" i="7"/>
  <c r="F87" i="7"/>
  <c r="F309" i="7"/>
  <c r="F246" i="7"/>
  <c r="F206" i="7"/>
  <c r="F198" i="7"/>
  <c r="F186" i="7"/>
  <c r="F177" i="7"/>
  <c r="F242" i="7"/>
  <c r="F210" i="7"/>
  <c r="F126" i="7"/>
  <c r="F124" i="7"/>
  <c r="F68" i="7"/>
  <c r="F152" i="7"/>
  <c r="F57" i="7"/>
  <c r="F162" i="7"/>
  <c r="F136" i="7"/>
  <c r="F119" i="7"/>
  <c r="F99" i="7"/>
  <c r="F24" i="7"/>
  <c r="F13" i="7"/>
  <c r="F150" i="7"/>
  <c r="F121" i="7"/>
  <c r="F112" i="7"/>
  <c r="F52" i="7"/>
  <c r="F127" i="7"/>
  <c r="F80" i="7"/>
  <c r="F55" i="7"/>
  <c r="F30" i="7"/>
  <c r="F101" i="7"/>
  <c r="F65" i="7"/>
  <c r="F54" i="7"/>
  <c r="F26" i="7"/>
  <c r="F333" i="7"/>
  <c r="F353" i="7"/>
  <c r="F268" i="7"/>
  <c r="F349" i="7"/>
  <c r="F337" i="7"/>
  <c r="F281" i="7"/>
  <c r="F320" i="7"/>
  <c r="F257" i="7"/>
  <c r="F338" i="7"/>
  <c r="F326" i="7"/>
  <c r="F305" i="7"/>
  <c r="F278" i="7"/>
  <c r="F241" i="7"/>
  <c r="F191" i="7"/>
  <c r="F173" i="7"/>
  <c r="F334" i="7"/>
  <c r="F307" i="7"/>
  <c r="F273" i="7"/>
  <c r="F244" i="7"/>
  <c r="F221" i="7"/>
  <c r="F207" i="7"/>
  <c r="F171" i="7"/>
  <c r="F158" i="7"/>
  <c r="F363" i="7"/>
  <c r="F301" i="7"/>
  <c r="F239" i="7"/>
  <c r="F219" i="7"/>
  <c r="F205" i="7"/>
  <c r="F197" i="7"/>
  <c r="F185" i="7"/>
  <c r="F169" i="7"/>
  <c r="F269" i="7"/>
  <c r="F238" i="7"/>
  <c r="F225" i="7"/>
  <c r="F204" i="7"/>
  <c r="F193" i="7"/>
  <c r="F165" i="7"/>
  <c r="F172" i="7"/>
  <c r="F143" i="7"/>
  <c r="F67" i="7"/>
  <c r="F174" i="7"/>
  <c r="F85" i="7"/>
  <c r="F56" i="7"/>
  <c r="F32" i="7"/>
  <c r="F155" i="7"/>
  <c r="F118" i="7"/>
  <c r="F60" i="7"/>
  <c r="F18" i="7"/>
  <c r="F12" i="7"/>
  <c r="F139" i="7"/>
  <c r="F141" i="7"/>
  <c r="F70" i="7"/>
  <c r="F51" i="7"/>
  <c r="F27" i="7"/>
  <c r="F83" i="7"/>
  <c r="F36" i="7"/>
  <c r="F15" i="7"/>
  <c r="F322" i="7"/>
  <c r="F274" i="7"/>
  <c r="F313" i="7"/>
  <c r="F341" i="7"/>
  <c r="F311" i="7"/>
  <c r="F264" i="7"/>
  <c r="F347" i="7"/>
  <c r="F329" i="7"/>
  <c r="F293" i="7"/>
  <c r="F279" i="7"/>
  <c r="F303" i="7"/>
  <c r="F346" i="7"/>
  <c r="F236" i="7"/>
  <c r="F230" i="7"/>
  <c r="F223" i="7"/>
  <c r="F215" i="7"/>
  <c r="F209" i="7"/>
  <c r="F190" i="7"/>
  <c r="F113" i="7"/>
  <c r="F299" i="7"/>
  <c r="F261" i="7"/>
  <c r="F220" i="7"/>
  <c r="F200" i="7"/>
  <c r="F133" i="7"/>
  <c r="F343" i="7"/>
  <c r="F288" i="7"/>
  <c r="F256" i="7"/>
  <c r="F232" i="7"/>
  <c r="F218" i="7"/>
  <c r="F195" i="7"/>
  <c r="F181" i="7"/>
  <c r="F167" i="7"/>
  <c r="F259" i="7"/>
  <c r="F237" i="7"/>
  <c r="F224" i="7"/>
  <c r="F203" i="7"/>
  <c r="F192" i="7"/>
  <c r="F163" i="7"/>
  <c r="F166" i="7"/>
  <c r="F138" i="7"/>
  <c r="F111" i="7"/>
  <c r="F91" i="7"/>
  <c r="F82" i="7"/>
  <c r="F123" i="7"/>
  <c r="F38" i="7"/>
  <c r="F31" i="7"/>
  <c r="F148" i="7"/>
  <c r="F117" i="7"/>
  <c r="F164" i="7"/>
  <c r="F132" i="7"/>
  <c r="F93" i="7"/>
  <c r="F11" i="7"/>
  <c r="F66" i="7"/>
  <c r="F48" i="7"/>
  <c r="F9" i="7"/>
  <c r="F79" i="7"/>
  <c r="F33" i="7"/>
  <c r="F14" i="7"/>
  <c r="F318" i="7"/>
  <c r="F360" i="7"/>
  <c r="F304" i="7"/>
  <c r="F285" i="7"/>
  <c r="F357" i="7"/>
  <c r="F331" i="7"/>
  <c r="F283" i="7"/>
  <c r="F253" i="7"/>
  <c r="F344" i="7"/>
  <c r="F327" i="7"/>
  <c r="F291" i="7"/>
  <c r="F8" i="7"/>
  <c r="F340" i="7"/>
  <c r="F271" i="7"/>
  <c r="F254" i="7"/>
  <c r="F235" i="7"/>
  <c r="F229" i="7"/>
  <c r="F222" i="7"/>
  <c r="F95" i="7"/>
  <c r="F286" i="7"/>
  <c r="F250" i="7"/>
  <c r="F214" i="7"/>
  <c r="F189" i="7"/>
  <c r="F120" i="7"/>
  <c r="F336" i="7"/>
  <c r="F267" i="7"/>
  <c r="F252" i="7"/>
  <c r="F212" i="7"/>
  <c r="F187" i="7"/>
  <c r="F179" i="7"/>
  <c r="F249" i="7"/>
  <c r="F217" i="7"/>
  <c r="F142" i="7"/>
  <c r="F100" i="7"/>
  <c r="F153" i="7"/>
  <c r="F106" i="7"/>
  <c r="F81" i="7"/>
  <c r="F49" i="7"/>
  <c r="F160" i="7"/>
  <c r="F176" i="7"/>
  <c r="F145" i="7"/>
  <c r="F129" i="7"/>
  <c r="F103" i="7"/>
  <c r="F25" i="7"/>
  <c r="F154" i="7"/>
  <c r="F125" i="7"/>
  <c r="F116" i="7"/>
  <c r="F108" i="7"/>
  <c r="F53" i="7"/>
  <c r="F28" i="7"/>
  <c r="F10" i="7"/>
  <c r="F134" i="7"/>
  <c r="F59" i="7"/>
  <c r="F37" i="7"/>
  <c r="F114" i="7"/>
  <c r="F69" i="7"/>
  <c r="F58" i="7"/>
  <c r="F29" i="7"/>
  <c r="G9" i="5"/>
  <c r="G10" i="5"/>
  <c r="G11" i="5"/>
  <c r="G12" i="5"/>
  <c r="G13" i="5"/>
  <c r="G14" i="5"/>
  <c r="G15" i="5"/>
  <c r="G16" i="5"/>
  <c r="G17" i="5"/>
  <c r="G51" i="5"/>
  <c r="G52" i="5"/>
  <c r="G53" i="5"/>
  <c r="G54" i="5"/>
  <c r="G55" i="5"/>
  <c r="G56" i="5"/>
  <c r="G57" i="5"/>
  <c r="G79" i="5"/>
  <c r="G80" i="5"/>
  <c r="G81" i="5"/>
  <c r="G102" i="5"/>
  <c r="G103" i="5"/>
  <c r="G18" i="5"/>
  <c r="G19" i="5"/>
  <c r="G20" i="5"/>
  <c r="G21" i="5"/>
  <c r="G22" i="5"/>
  <c r="G23" i="5"/>
  <c r="G24" i="5"/>
  <c r="G25" i="5"/>
  <c r="G26" i="5"/>
  <c r="G27" i="5"/>
  <c r="G28" i="5"/>
  <c r="G29" i="5"/>
  <c r="G30" i="5"/>
  <c r="G31" i="5"/>
  <c r="G32" i="5"/>
  <c r="G33" i="5"/>
  <c r="G58" i="5"/>
  <c r="G59" i="5"/>
  <c r="G60" i="5"/>
  <c r="G61" i="5"/>
  <c r="G62" i="5"/>
  <c r="G63" i="5"/>
  <c r="G64" i="5"/>
  <c r="G65" i="5"/>
  <c r="G82" i="5"/>
  <c r="G83" i="5"/>
  <c r="G84" i="5"/>
  <c r="G85" i="5"/>
  <c r="G86" i="5"/>
  <c r="G87" i="5"/>
  <c r="G88" i="5"/>
  <c r="G104" i="5"/>
  <c r="G105" i="5"/>
  <c r="G106" i="5"/>
  <c r="G107" i="5"/>
  <c r="G108" i="5"/>
  <c r="G109" i="5"/>
  <c r="G110" i="5"/>
  <c r="G111" i="5"/>
  <c r="G112" i="5"/>
  <c r="H18" i="5"/>
  <c r="H19" i="5"/>
  <c r="I19" i="5" s="1"/>
  <c r="H20" i="5"/>
  <c r="H21" i="5"/>
  <c r="I21" i="5" s="1"/>
  <c r="H22" i="5"/>
  <c r="I22" i="5" s="1"/>
  <c r="H23" i="5"/>
  <c r="H24" i="5"/>
  <c r="H25" i="5"/>
  <c r="H26" i="5"/>
  <c r="H27" i="5"/>
  <c r="H28" i="5"/>
  <c r="H29" i="5"/>
  <c r="H30" i="5"/>
  <c r="H31" i="5"/>
  <c r="H32" i="5"/>
  <c r="H33" i="5"/>
  <c r="G34" i="5"/>
  <c r="G35" i="5"/>
  <c r="G36" i="5"/>
  <c r="G37" i="5"/>
  <c r="G38" i="5"/>
  <c r="G39" i="5"/>
  <c r="G40" i="5"/>
  <c r="G41" i="5"/>
  <c r="G42" i="5"/>
  <c r="G43" i="5"/>
  <c r="G44" i="5"/>
  <c r="G45" i="5"/>
  <c r="H58" i="5"/>
  <c r="H59" i="5"/>
  <c r="H60" i="5"/>
  <c r="H61" i="5"/>
  <c r="H62" i="5"/>
  <c r="H63" i="5"/>
  <c r="H64" i="5"/>
  <c r="I64" i="5" s="1"/>
  <c r="H65" i="5"/>
  <c r="G66" i="5"/>
  <c r="G67" i="5"/>
  <c r="G68" i="5"/>
  <c r="G69" i="5"/>
  <c r="G70" i="5"/>
  <c r="G71" i="5"/>
  <c r="G72" i="5"/>
  <c r="G73" i="5"/>
  <c r="H82" i="5"/>
  <c r="I82" i="5" s="1"/>
  <c r="H83" i="5"/>
  <c r="H84" i="5"/>
  <c r="H85" i="5"/>
  <c r="H86" i="5"/>
  <c r="H87" i="5"/>
  <c r="H88" i="5"/>
  <c r="G89" i="5"/>
  <c r="G90" i="5"/>
  <c r="H34" i="5"/>
  <c r="H36" i="5"/>
  <c r="H38" i="5"/>
  <c r="H40" i="5"/>
  <c r="H42" i="5"/>
  <c r="H44" i="5"/>
  <c r="G46" i="5"/>
  <c r="G48" i="5"/>
  <c r="G50" i="5"/>
  <c r="H67" i="5"/>
  <c r="H69" i="5"/>
  <c r="H71" i="5"/>
  <c r="H73" i="5"/>
  <c r="G75" i="5"/>
  <c r="G77" i="5"/>
  <c r="H90" i="5"/>
  <c r="G92" i="5"/>
  <c r="G94" i="5"/>
  <c r="G96" i="5"/>
  <c r="G98" i="5"/>
  <c r="G100" i="5"/>
  <c r="H106" i="5"/>
  <c r="H110" i="5"/>
  <c r="G128" i="5"/>
  <c r="G150" i="5"/>
  <c r="G151" i="5"/>
  <c r="G152" i="5"/>
  <c r="G153" i="5"/>
  <c r="G154" i="5"/>
  <c r="G155" i="5"/>
  <c r="G156" i="5"/>
  <c r="G157" i="5"/>
  <c r="G158" i="5"/>
  <c r="G159" i="5"/>
  <c r="G160" i="5"/>
  <c r="G161" i="5"/>
  <c r="H41" i="5"/>
  <c r="G49" i="5"/>
  <c r="H70" i="5"/>
  <c r="G78" i="5"/>
  <c r="H89" i="5"/>
  <c r="I89" i="5" s="1"/>
  <c r="G97" i="5"/>
  <c r="H105" i="5"/>
  <c r="G113" i="5"/>
  <c r="G114" i="5"/>
  <c r="G115" i="5"/>
  <c r="G116" i="5"/>
  <c r="G117" i="5"/>
  <c r="G118" i="5"/>
  <c r="G119" i="5"/>
  <c r="G123" i="5"/>
  <c r="G127" i="5"/>
  <c r="G129" i="5"/>
  <c r="G130" i="5"/>
  <c r="G131" i="5"/>
  <c r="G132" i="5"/>
  <c r="G133" i="5"/>
  <c r="G134" i="5"/>
  <c r="G135" i="5"/>
  <c r="G136" i="5"/>
  <c r="G137" i="5"/>
  <c r="G138" i="5"/>
  <c r="H139" i="5"/>
  <c r="G143" i="5"/>
  <c r="G147" i="5"/>
  <c r="H169" i="5"/>
  <c r="H170" i="5"/>
  <c r="G171" i="5"/>
  <c r="G172" i="5"/>
  <c r="G173" i="5"/>
  <c r="G174" i="5"/>
  <c r="G175" i="5"/>
  <c r="G176" i="5"/>
  <c r="G177" i="5"/>
  <c r="G178" i="5"/>
  <c r="G179" i="5"/>
  <c r="G180" i="5"/>
  <c r="G181" i="5"/>
  <c r="H39" i="5"/>
  <c r="H37" i="5"/>
  <c r="H45" i="5"/>
  <c r="I45" i="5" s="1"/>
  <c r="H66" i="5"/>
  <c r="G74" i="5"/>
  <c r="G93" i="5"/>
  <c r="G101" i="5"/>
  <c r="H109" i="5"/>
  <c r="G121" i="5"/>
  <c r="G125" i="5"/>
  <c r="G141" i="5"/>
  <c r="G145" i="5"/>
  <c r="G149" i="5"/>
  <c r="G162" i="5"/>
  <c r="G163" i="5"/>
  <c r="G164" i="5"/>
  <c r="G165" i="5"/>
  <c r="G166" i="5"/>
  <c r="G167" i="5"/>
  <c r="G168" i="5"/>
  <c r="G185" i="5"/>
  <c r="G186" i="5"/>
  <c r="G187" i="5"/>
  <c r="G188" i="5"/>
  <c r="G189" i="5"/>
  <c r="G190" i="5"/>
  <c r="G191" i="5"/>
  <c r="G208" i="5"/>
  <c r="G209" i="5"/>
  <c r="G210" i="5"/>
  <c r="G211" i="5"/>
  <c r="G212" i="5"/>
  <c r="G213" i="5"/>
  <c r="G214" i="5"/>
  <c r="G215" i="5"/>
  <c r="G216" i="5"/>
  <c r="G217" i="5"/>
  <c r="G218" i="5"/>
  <c r="H72" i="5"/>
  <c r="G95" i="5"/>
  <c r="H107" i="5"/>
  <c r="I107" i="5" s="1"/>
  <c r="H111" i="5"/>
  <c r="H113" i="5"/>
  <c r="H115" i="5"/>
  <c r="H117" i="5"/>
  <c r="H129" i="5"/>
  <c r="H131" i="5"/>
  <c r="I131" i="5" s="1"/>
  <c r="H133" i="5"/>
  <c r="H135" i="5"/>
  <c r="H137" i="5"/>
  <c r="G139" i="5"/>
  <c r="I139" i="5" s="1"/>
  <c r="H192" i="5"/>
  <c r="H193" i="5"/>
  <c r="H194" i="5"/>
  <c r="H195" i="5"/>
  <c r="H196" i="5"/>
  <c r="H197" i="5"/>
  <c r="G201" i="5"/>
  <c r="G206" i="5"/>
  <c r="G222" i="5"/>
  <c r="G226" i="5"/>
  <c r="G231" i="5"/>
  <c r="G233" i="5"/>
  <c r="G234" i="5"/>
  <c r="G235" i="5"/>
  <c r="G236" i="5"/>
  <c r="G237" i="5"/>
  <c r="G238" i="5"/>
  <c r="G239" i="5"/>
  <c r="G240" i="5"/>
  <c r="G241" i="5"/>
  <c r="G242" i="5"/>
  <c r="G243" i="5"/>
  <c r="G244" i="5"/>
  <c r="H43" i="5"/>
  <c r="G47" i="5"/>
  <c r="H68" i="5"/>
  <c r="G99" i="5"/>
  <c r="G126" i="5"/>
  <c r="H134" i="5"/>
  <c r="H151" i="5"/>
  <c r="H153" i="5"/>
  <c r="I153" i="5" s="1"/>
  <c r="H155" i="5"/>
  <c r="H157" i="5"/>
  <c r="H159" i="5"/>
  <c r="H161" i="5"/>
  <c r="H163" i="5"/>
  <c r="H165" i="5"/>
  <c r="H167" i="5"/>
  <c r="G169" i="5"/>
  <c r="G184" i="5"/>
  <c r="G194" i="5"/>
  <c r="G198" i="5"/>
  <c r="G203" i="5"/>
  <c r="H204" i="5"/>
  <c r="G207" i="5"/>
  <c r="H210" i="5"/>
  <c r="G76" i="5"/>
  <c r="H108" i="5"/>
  <c r="H35" i="5"/>
  <c r="H114" i="5"/>
  <c r="G122" i="5"/>
  <c r="H130" i="5"/>
  <c r="G140" i="5"/>
  <c r="G142" i="5"/>
  <c r="G144" i="5"/>
  <c r="G146" i="5"/>
  <c r="G148" i="5"/>
  <c r="H189" i="5"/>
  <c r="G192" i="5"/>
  <c r="G196" i="5"/>
  <c r="G199" i="5"/>
  <c r="H200" i="5"/>
  <c r="G202" i="5"/>
  <c r="H214" i="5"/>
  <c r="G225" i="5"/>
  <c r="G245" i="5"/>
  <c r="G246" i="5"/>
  <c r="G247" i="5"/>
  <c r="G248" i="5"/>
  <c r="G249" i="5"/>
  <c r="G250" i="5"/>
  <c r="G251" i="5"/>
  <c r="G253" i="5"/>
  <c r="G254" i="5"/>
  <c r="G255" i="5"/>
  <c r="G256" i="5"/>
  <c r="G257" i="5"/>
  <c r="G258" i="5"/>
  <c r="G267" i="5"/>
  <c r="G268" i="5"/>
  <c r="G269" i="5"/>
  <c r="G270" i="5"/>
  <c r="G271" i="5"/>
  <c r="G272" i="5"/>
  <c r="G287" i="5"/>
  <c r="G288" i="5"/>
  <c r="G289" i="5"/>
  <c r="G290" i="5"/>
  <c r="G303" i="5"/>
  <c r="G304" i="5"/>
  <c r="G317" i="5"/>
  <c r="G318" i="5"/>
  <c r="G319" i="5"/>
  <c r="G320" i="5"/>
  <c r="G321" i="5"/>
  <c r="G322" i="5"/>
  <c r="G350" i="5"/>
  <c r="G351" i="5"/>
  <c r="G352" i="5"/>
  <c r="G353" i="5"/>
  <c r="H104" i="5"/>
  <c r="G124" i="5"/>
  <c r="H180" i="5"/>
  <c r="G182" i="5"/>
  <c r="G200" i="5"/>
  <c r="H203" i="5"/>
  <c r="G220" i="5"/>
  <c r="G223" i="5"/>
  <c r="G291" i="5"/>
  <c r="G292" i="5"/>
  <c r="G300" i="5"/>
  <c r="G323" i="5"/>
  <c r="G325" i="5"/>
  <c r="G327" i="5"/>
  <c r="G332" i="5"/>
  <c r="G336" i="5"/>
  <c r="G349" i="5"/>
  <c r="H350" i="5"/>
  <c r="G356" i="5"/>
  <c r="H112" i="5"/>
  <c r="H188" i="5"/>
  <c r="G205" i="5"/>
  <c r="G219" i="5"/>
  <c r="H220" i="5"/>
  <c r="H225" i="5"/>
  <c r="G227" i="5"/>
  <c r="G229" i="5"/>
  <c r="G232" i="5"/>
  <c r="H235" i="5"/>
  <c r="H243" i="5"/>
  <c r="H247" i="5"/>
  <c r="H251" i="5"/>
  <c r="I251" i="5" s="1"/>
  <c r="H255" i="5"/>
  <c r="G262" i="5"/>
  <c r="H263" i="5"/>
  <c r="H268" i="5"/>
  <c r="H272" i="5"/>
  <c r="G273" i="5"/>
  <c r="G274" i="5"/>
  <c r="G275" i="5"/>
  <c r="H276" i="5"/>
  <c r="G279" i="5"/>
  <c r="H280" i="5"/>
  <c r="G283" i="5"/>
  <c r="H284" i="5"/>
  <c r="H289" i="5"/>
  <c r="H291" i="5"/>
  <c r="H292" i="5"/>
  <c r="G295" i="5"/>
  <c r="H296" i="5"/>
  <c r="G299" i="5"/>
  <c r="H300" i="5"/>
  <c r="G311" i="5"/>
  <c r="H312" i="5"/>
  <c r="G315" i="5"/>
  <c r="G316" i="5"/>
  <c r="H317" i="5"/>
  <c r="H321" i="5"/>
  <c r="H323" i="5"/>
  <c r="H324" i="5"/>
  <c r="H325" i="5"/>
  <c r="I325" i="5" s="1"/>
  <c r="H326" i="5"/>
  <c r="H327" i="5"/>
  <c r="H328" i="5"/>
  <c r="G331" i="5"/>
  <c r="H332" i="5"/>
  <c r="G335" i="5"/>
  <c r="H336" i="5"/>
  <c r="G339" i="5"/>
  <c r="H340" i="5"/>
  <c r="G343" i="5"/>
  <c r="H344" i="5"/>
  <c r="G348" i="5"/>
  <c r="H353" i="5"/>
  <c r="G354" i="5"/>
  <c r="G355" i="5"/>
  <c r="H356" i="5"/>
  <c r="G91" i="5"/>
  <c r="H116" i="5"/>
  <c r="H132" i="5"/>
  <c r="H172" i="5"/>
  <c r="G183" i="5"/>
  <c r="G204" i="5"/>
  <c r="H208" i="5"/>
  <c r="H212" i="5"/>
  <c r="H216" i="5"/>
  <c r="H218" i="5"/>
  <c r="H219" i="5"/>
  <c r="H222" i="5"/>
  <c r="G224" i="5"/>
  <c r="H229" i="5"/>
  <c r="H246" i="5"/>
  <c r="H250" i="5"/>
  <c r="G259" i="5"/>
  <c r="G260" i="5"/>
  <c r="G261" i="5"/>
  <c r="H262" i="5"/>
  <c r="G265" i="5"/>
  <c r="G266" i="5"/>
  <c r="H273" i="5"/>
  <c r="H274" i="5"/>
  <c r="H275" i="5"/>
  <c r="G278" i="5"/>
  <c r="H279" i="5"/>
  <c r="G282" i="5"/>
  <c r="H283" i="5"/>
  <c r="H288" i="5"/>
  <c r="G294" i="5"/>
  <c r="H295" i="5"/>
  <c r="G298" i="5"/>
  <c r="H299" i="5"/>
  <c r="H304" i="5"/>
  <c r="G305" i="5"/>
  <c r="G306" i="5"/>
  <c r="G307" i="5"/>
  <c r="G308" i="5"/>
  <c r="G309" i="5"/>
  <c r="G310" i="5"/>
  <c r="H311" i="5"/>
  <c r="G314" i="5"/>
  <c r="H315" i="5"/>
  <c r="H320" i="5"/>
  <c r="G330" i="5"/>
  <c r="H331" i="5"/>
  <c r="G334" i="5"/>
  <c r="H335" i="5"/>
  <c r="G338" i="5"/>
  <c r="H339" i="5"/>
  <c r="G342" i="5"/>
  <c r="H343" i="5"/>
  <c r="G347" i="5"/>
  <c r="H352" i="5"/>
  <c r="H354" i="5"/>
  <c r="H355" i="5"/>
  <c r="G358" i="5"/>
  <c r="G359" i="5"/>
  <c r="G360" i="5"/>
  <c r="G361" i="5"/>
  <c r="G362" i="5"/>
  <c r="G363" i="5"/>
  <c r="G120" i="5"/>
  <c r="H136" i="5"/>
  <c r="G170" i="5"/>
  <c r="H176" i="5"/>
  <c r="H191" i="5"/>
  <c r="G193" i="5"/>
  <c r="I193" i="5" s="1"/>
  <c r="G195" i="5"/>
  <c r="G197" i="5"/>
  <c r="I197" i="5" s="1"/>
  <c r="G221" i="5"/>
  <c r="H224" i="5"/>
  <c r="G228" i="5"/>
  <c r="H239" i="5"/>
  <c r="H245" i="5"/>
  <c r="H249" i="5"/>
  <c r="G252" i="5"/>
  <c r="H259" i="5"/>
  <c r="I259" i="5" s="1"/>
  <c r="H260" i="5"/>
  <c r="G264" i="5"/>
  <c r="G277" i="5"/>
  <c r="G281" i="5"/>
  <c r="G285" i="5"/>
  <c r="G286" i="5"/>
  <c r="G293" i="5"/>
  <c r="G297" i="5"/>
  <c r="G301" i="5"/>
  <c r="G302" i="5"/>
  <c r="H305" i="5"/>
  <c r="H306" i="5"/>
  <c r="H307" i="5"/>
  <c r="H308" i="5"/>
  <c r="H309" i="5"/>
  <c r="G313" i="5"/>
  <c r="G329" i="5"/>
  <c r="G333" i="5"/>
  <c r="G337" i="5"/>
  <c r="G341" i="5"/>
  <c r="G346" i="5"/>
  <c r="G357" i="5"/>
  <c r="H209" i="5"/>
  <c r="H213" i="5"/>
  <c r="H217" i="5"/>
  <c r="H221" i="5"/>
  <c r="G230" i="5"/>
  <c r="H233" i="5"/>
  <c r="H238" i="5"/>
  <c r="H241" i="5"/>
  <c r="H248" i="5"/>
  <c r="H256" i="5"/>
  <c r="G263" i="5"/>
  <c r="H269" i="5"/>
  <c r="G276" i="5"/>
  <c r="G280" i="5"/>
  <c r="G284" i="5"/>
  <c r="I284" i="5" s="1"/>
  <c r="H290" i="5"/>
  <c r="G296" i="5"/>
  <c r="G312" i="5"/>
  <c r="I312" i="5" s="1"/>
  <c r="H318" i="5"/>
  <c r="H322" i="5"/>
  <c r="G324" i="5"/>
  <c r="G326" i="5"/>
  <c r="I326" i="5" s="1"/>
  <c r="G328" i="5"/>
  <c r="G340" i="5"/>
  <c r="I340" i="5" s="1"/>
  <c r="G344" i="5"/>
  <c r="G345" i="5"/>
  <c r="G8" i="5"/>
  <c r="H341" i="5"/>
  <c r="H313" i="5"/>
  <c r="H285" i="5"/>
  <c r="H261" i="5"/>
  <c r="H360" i="5"/>
  <c r="H319" i="5"/>
  <c r="H267" i="5"/>
  <c r="H334" i="5"/>
  <c r="H298" i="5"/>
  <c r="H270" i="5"/>
  <c r="H234" i="5"/>
  <c r="H349" i="5"/>
  <c r="H223" i="5"/>
  <c r="H168" i="5"/>
  <c r="H152" i="5"/>
  <c r="H286" i="5"/>
  <c r="H202" i="5"/>
  <c r="H359" i="5"/>
  <c r="H201" i="5"/>
  <c r="H162" i="5"/>
  <c r="H138" i="5"/>
  <c r="H232" i="5"/>
  <c r="H231" i="5"/>
  <c r="H338" i="5"/>
  <c r="H337" i="5"/>
  <c r="H301" i="5"/>
  <c r="H281" i="5"/>
  <c r="H257" i="5"/>
  <c r="H264" i="5"/>
  <c r="H303" i="5"/>
  <c r="H199" i="5"/>
  <c r="H330" i="5"/>
  <c r="H294" i="5"/>
  <c r="H258" i="5"/>
  <c r="H226" i="5"/>
  <c r="H345" i="5"/>
  <c r="H215" i="5"/>
  <c r="H164" i="5"/>
  <c r="H127" i="5"/>
  <c r="H252" i="5"/>
  <c r="H186" i="5"/>
  <c r="H347" i="5"/>
  <c r="H178" i="5"/>
  <c r="H158" i="5"/>
  <c r="H119" i="5"/>
  <c r="H198" i="5"/>
  <c r="H227" i="5"/>
  <c r="H177" i="5"/>
  <c r="H98" i="5"/>
  <c r="H49" i="5"/>
  <c r="H190" i="5"/>
  <c r="H121" i="5"/>
  <c r="H230" i="5"/>
  <c r="H147" i="5"/>
  <c r="H79" i="5"/>
  <c r="H13" i="5"/>
  <c r="H140" i="5"/>
  <c r="H99" i="5"/>
  <c r="H55" i="5"/>
  <c r="H11" i="5"/>
  <c r="H122" i="5"/>
  <c r="H76" i="5"/>
  <c r="H14" i="5"/>
  <c r="H54" i="5"/>
  <c r="H361" i="5"/>
  <c r="H333" i="5"/>
  <c r="H297" i="5"/>
  <c r="H277" i="5"/>
  <c r="H253" i="5"/>
  <c r="H363" i="5"/>
  <c r="H287" i="5"/>
  <c r="H358" i="5"/>
  <c r="H314" i="5"/>
  <c r="H282" i="5"/>
  <c r="H254" i="5"/>
  <c r="I254" i="5" s="1"/>
  <c r="H348" i="5"/>
  <c r="I348" i="5" s="1"/>
  <c r="H244" i="5"/>
  <c r="H207" i="5"/>
  <c r="H160" i="5"/>
  <c r="H346" i="5"/>
  <c r="H228" i="5"/>
  <c r="H179" i="5"/>
  <c r="H266" i="5"/>
  <c r="H175" i="5"/>
  <c r="H154" i="5"/>
  <c r="H8" i="5"/>
  <c r="H357" i="5"/>
  <c r="H329" i="5"/>
  <c r="H293" i="5"/>
  <c r="H265" i="5"/>
  <c r="H237" i="5"/>
  <c r="H351" i="5"/>
  <c r="H271" i="5"/>
  <c r="H342" i="5"/>
  <c r="H310" i="5"/>
  <c r="H278" i="5"/>
  <c r="H242" i="5"/>
  <c r="H174" i="5"/>
  <c r="H236" i="5"/>
  <c r="H187" i="5"/>
  <c r="H156" i="5"/>
  <c r="H302" i="5"/>
  <c r="H206" i="5"/>
  <c r="I206" i="5" s="1"/>
  <c r="H123" i="5"/>
  <c r="H240" i="5"/>
  <c r="H166" i="5"/>
  <c r="H150" i="5"/>
  <c r="H316" i="5"/>
  <c r="H118" i="5"/>
  <c r="H185" i="5"/>
  <c r="H125" i="5"/>
  <c r="H81" i="5"/>
  <c r="H97" i="5"/>
  <c r="H181" i="5"/>
  <c r="H75" i="5"/>
  <c r="H184" i="5"/>
  <c r="H143" i="5"/>
  <c r="H52" i="5"/>
  <c r="H148" i="5"/>
  <c r="H120" i="5"/>
  <c r="I120" i="5" s="1"/>
  <c r="H91" i="5"/>
  <c r="H48" i="5"/>
  <c r="H142" i="5"/>
  <c r="H95" i="5"/>
  <c r="I95" i="5" s="1"/>
  <c r="H53" i="5"/>
  <c r="H102" i="5"/>
  <c r="H12" i="5"/>
  <c r="H362" i="5"/>
  <c r="H128" i="5"/>
  <c r="H46" i="5"/>
  <c r="I46" i="5" s="1"/>
  <c r="H78" i="5"/>
  <c r="H145" i="5"/>
  <c r="H9" i="5"/>
  <c r="H96" i="5"/>
  <c r="H146" i="5"/>
  <c r="H57" i="5"/>
  <c r="H16" i="5"/>
  <c r="H101" i="5"/>
  <c r="H93" i="5"/>
  <c r="H50" i="5"/>
  <c r="H141" i="5"/>
  <c r="I141" i="5" s="1"/>
  <c r="H144" i="5"/>
  <c r="H77" i="5"/>
  <c r="H126" i="5"/>
  <c r="H47" i="5"/>
  <c r="H211" i="5"/>
  <c r="H94" i="5"/>
  <c r="H183" i="5"/>
  <c r="H205" i="5"/>
  <c r="H56" i="5"/>
  <c r="I56" i="5" s="1"/>
  <c r="H124" i="5"/>
  <c r="H51" i="5"/>
  <c r="I51" i="5" s="1"/>
  <c r="H100" i="5"/>
  <c r="H10" i="5"/>
  <c r="H182" i="5"/>
  <c r="I182" i="5" s="1"/>
  <c r="H74" i="5"/>
  <c r="I74" i="5" s="1"/>
  <c r="H173" i="5"/>
  <c r="H149" i="5"/>
  <c r="H17" i="5"/>
  <c r="H103" i="5"/>
  <c r="H15" i="5"/>
  <c r="I15" i="5" s="1"/>
  <c r="H92" i="5"/>
  <c r="I92" i="5" s="1"/>
  <c r="H80" i="5"/>
  <c r="I80" i="5" s="1"/>
  <c r="H171" i="5"/>
  <c r="I171" i="5" s="1"/>
  <c r="F24" i="5"/>
  <c r="F40" i="5"/>
  <c r="F11" i="5"/>
  <c r="F28" i="5"/>
  <c r="F44" i="5"/>
  <c r="F32" i="5"/>
  <c r="F36" i="5"/>
  <c r="F63" i="5"/>
  <c r="F79" i="5"/>
  <c r="F94" i="5"/>
  <c r="F119" i="5"/>
  <c r="F125" i="5"/>
  <c r="F130" i="5"/>
  <c r="F140" i="5"/>
  <c r="F39" i="5"/>
  <c r="F43" i="5"/>
  <c r="F47" i="5"/>
  <c r="F58" i="5"/>
  <c r="F62" i="5"/>
  <c r="F64" i="5"/>
  <c r="F67" i="5"/>
  <c r="F74" i="5"/>
  <c r="F78" i="5"/>
  <c r="F80" i="5"/>
  <c r="F83" i="5"/>
  <c r="F87" i="5"/>
  <c r="F89" i="5"/>
  <c r="F93" i="5"/>
  <c r="F16" i="5"/>
  <c r="F20" i="5"/>
  <c r="F55" i="5"/>
  <c r="F71" i="5"/>
  <c r="F91" i="5"/>
  <c r="F97" i="5"/>
  <c r="F106" i="5"/>
  <c r="F137" i="5"/>
  <c r="F143" i="5"/>
  <c r="F56" i="5"/>
  <c r="F66" i="5"/>
  <c r="F72" i="5"/>
  <c r="F82" i="5"/>
  <c r="F98" i="5"/>
  <c r="F107" i="5"/>
  <c r="F110" i="5"/>
  <c r="F118" i="5"/>
  <c r="F122" i="5"/>
  <c r="F126" i="5"/>
  <c r="F129" i="5"/>
  <c r="F135" i="5"/>
  <c r="F147" i="5"/>
  <c r="F158" i="5"/>
  <c r="F23" i="5"/>
  <c r="F95" i="5"/>
  <c r="F108" i="5"/>
  <c r="F111" i="5"/>
  <c r="F113" i="5"/>
  <c r="F116" i="5"/>
  <c r="F123" i="5"/>
  <c r="F136" i="5"/>
  <c r="F141" i="5"/>
  <c r="F151" i="5"/>
  <c r="F157" i="5"/>
  <c r="F162" i="5"/>
  <c r="F45" i="5"/>
  <c r="F96" i="5"/>
  <c r="F105" i="5"/>
  <c r="F155" i="5"/>
  <c r="F161" i="5"/>
  <c r="F75" i="5"/>
  <c r="F156" i="5"/>
  <c r="F171" i="5"/>
  <c r="F203" i="5"/>
  <c r="F283" i="5"/>
  <c r="F293" i="5"/>
  <c r="F298" i="5"/>
  <c r="F300" i="5"/>
  <c r="F305" i="5"/>
  <c r="F322" i="5"/>
  <c r="F214" i="5"/>
  <c r="F323" i="5"/>
  <c r="F345" i="5"/>
  <c r="F346" i="5"/>
  <c r="F347" i="5"/>
  <c r="F27" i="5"/>
  <c r="F70" i="5"/>
  <c r="F160" i="5"/>
  <c r="F180" i="5"/>
  <c r="F198" i="5"/>
  <c r="F212" i="5"/>
  <c r="F230" i="5"/>
  <c r="F321" i="5"/>
  <c r="F326" i="5"/>
  <c r="F328" i="5"/>
  <c r="F337" i="5"/>
  <c r="F338" i="5"/>
  <c r="F339" i="5"/>
  <c r="F348" i="5"/>
  <c r="F138" i="5"/>
  <c r="F228" i="5"/>
  <c r="F325" i="5"/>
  <c r="F340" i="5"/>
  <c r="F59" i="5"/>
  <c r="F187" i="5"/>
  <c r="F219" i="5"/>
  <c r="F248" i="5"/>
  <c r="F256" i="5"/>
  <c r="F277" i="5"/>
  <c r="F282" i="5"/>
  <c r="F284" i="5"/>
  <c r="F299" i="5"/>
  <c r="F324" i="5"/>
  <c r="F85" i="5"/>
  <c r="F92" i="5"/>
  <c r="F182" i="5"/>
  <c r="F196" i="5"/>
  <c r="F329" i="5"/>
  <c r="F331" i="5"/>
  <c r="F332" i="5"/>
  <c r="F327" i="5"/>
  <c r="F264" i="5"/>
  <c r="F336" i="5"/>
  <c r="F268" i="5"/>
  <c r="F360" i="5"/>
  <c r="F272" i="5"/>
  <c r="F349" i="5"/>
  <c r="F352" i="5"/>
  <c r="F356" i="5"/>
  <c r="F314" i="5"/>
  <c r="F278" i="5"/>
  <c r="F209" i="5"/>
  <c r="F302" i="5"/>
  <c r="F292" i="5"/>
  <c r="F270" i="5"/>
  <c r="F251" i="5"/>
  <c r="F238" i="5"/>
  <c r="F233" i="5"/>
  <c r="F220" i="5"/>
  <c r="F195" i="5"/>
  <c r="F154" i="5"/>
  <c r="F310" i="5"/>
  <c r="F280" i="5"/>
  <c r="F176" i="5"/>
  <c r="F294" i="5"/>
  <c r="F194" i="5"/>
  <c r="F167" i="5"/>
  <c r="F145" i="5"/>
  <c r="F38" i="5"/>
  <c r="F312" i="5"/>
  <c r="F249" i="5"/>
  <c r="F210" i="5"/>
  <c r="F301" i="5"/>
  <c r="F291" i="5"/>
  <c r="F276" i="5"/>
  <c r="F263" i="5"/>
  <c r="F246" i="5"/>
  <c r="F236" i="5"/>
  <c r="F223" i="5"/>
  <c r="F218" i="5"/>
  <c r="F204" i="5"/>
  <c r="F179" i="5"/>
  <c r="F159" i="5"/>
  <c r="F150" i="5"/>
  <c r="F189" i="5"/>
  <c r="F144" i="5"/>
  <c r="F185" i="5"/>
  <c r="F142" i="5"/>
  <c r="F121" i="5"/>
  <c r="F109" i="5"/>
  <c r="F84" i="5"/>
  <c r="F53" i="5"/>
  <c r="F229" i="5"/>
  <c r="F165" i="5"/>
  <c r="F57" i="5"/>
  <c r="F50" i="5"/>
  <c r="F132" i="5"/>
  <c r="F49" i="5"/>
  <c r="F41" i="5"/>
  <c r="F42" i="5"/>
  <c r="F313" i="5"/>
  <c r="F252" i="5"/>
  <c r="F342" i="5"/>
  <c r="F297" i="5"/>
  <c r="F295" i="5"/>
  <c r="F240" i="5"/>
  <c r="F178" i="5"/>
  <c r="F290" i="5"/>
  <c r="F259" i="5"/>
  <c r="F244" i="5"/>
  <c r="F207" i="5"/>
  <c r="F202" i="5"/>
  <c r="F188" i="5"/>
  <c r="F153" i="5"/>
  <c r="F317" i="5"/>
  <c r="F307" i="5"/>
  <c r="F273" i="5"/>
  <c r="F139" i="5"/>
  <c r="F311" i="5"/>
  <c r="F269" i="5"/>
  <c r="F253" i="5"/>
  <c r="F242" i="5"/>
  <c r="F237" i="5"/>
  <c r="F226" i="5"/>
  <c r="F200" i="5"/>
  <c r="F193" i="5"/>
  <c r="F166" i="5"/>
  <c r="F234" i="5"/>
  <c r="F208" i="5"/>
  <c r="F274" i="5"/>
  <c r="F258" i="5"/>
  <c r="F235" i="5"/>
  <c r="F222" i="5"/>
  <c r="F191" i="5"/>
  <c r="F186" i="5"/>
  <c r="F172" i="5"/>
  <c r="F173" i="5"/>
  <c r="F152" i="5"/>
  <c r="F103" i="5"/>
  <c r="F35" i="5"/>
  <c r="F169" i="5"/>
  <c r="F131" i="5"/>
  <c r="F120" i="5"/>
  <c r="F213" i="5"/>
  <c r="F133" i="5"/>
  <c r="F61" i="5"/>
  <c r="F51" i="5"/>
  <c r="F52" i="5"/>
  <c r="F22" i="5"/>
  <c r="F46" i="5"/>
  <c r="F14" i="5"/>
  <c r="F37" i="5"/>
  <c r="F316" i="5"/>
  <c r="F344" i="5"/>
  <c r="F335" i="5"/>
  <c r="F355" i="5"/>
  <c r="F363" i="5"/>
  <c r="F351" i="5"/>
  <c r="F134" i="5"/>
  <c r="F88" i="5"/>
  <c r="F68" i="5"/>
  <c r="F101" i="5"/>
  <c r="F13" i="5"/>
  <c r="F309" i="5"/>
  <c r="F343" i="5"/>
  <c r="F334" i="5"/>
  <c r="F315" i="5"/>
  <c r="F350" i="5"/>
  <c r="F288" i="5"/>
  <c r="F359" i="5"/>
  <c r="F358" i="5"/>
  <c r="F362" i="5"/>
  <c r="F260" i="5"/>
  <c r="F239" i="5"/>
  <c r="F267" i="5"/>
  <c r="F254" i="5"/>
  <c r="F243" i="5"/>
  <c r="F206" i="5"/>
  <c r="F175" i="5"/>
  <c r="F170" i="5"/>
  <c r="F265" i="5"/>
  <c r="F215" i="5"/>
  <c r="F86" i="5"/>
  <c r="F318" i="5"/>
  <c r="F308" i="5"/>
  <c r="F289" i="5"/>
  <c r="F232" i="5"/>
  <c r="F225" i="5"/>
  <c r="F199" i="5"/>
  <c r="F192" i="5"/>
  <c r="F183" i="5"/>
  <c r="F149" i="5"/>
  <c r="F319" i="5"/>
  <c r="F271" i="5"/>
  <c r="F255" i="5"/>
  <c r="F190" i="5"/>
  <c r="F221" i="5"/>
  <c r="F163" i="5"/>
  <c r="F102" i="5"/>
  <c r="F81" i="5"/>
  <c r="F54" i="5"/>
  <c r="F217" i="5"/>
  <c r="F164" i="5"/>
  <c r="F128" i="5"/>
  <c r="F117" i="5"/>
  <c r="F197" i="5"/>
  <c r="F127" i="5"/>
  <c r="F73" i="5"/>
  <c r="F99" i="5"/>
  <c r="F34" i="5"/>
  <c r="F33" i="5"/>
  <c r="F19" i="5"/>
  <c r="F112" i="5"/>
  <c r="F76" i="5"/>
  <c r="F29" i="5"/>
  <c r="F10" i="5"/>
  <c r="F30" i="5"/>
  <c r="F12" i="5"/>
  <c r="F26" i="5"/>
  <c r="F287" i="5"/>
  <c r="F341" i="5"/>
  <c r="F333" i="5"/>
  <c r="F286" i="5"/>
  <c r="F361" i="5"/>
  <c r="F281" i="5"/>
  <c r="F354" i="5"/>
  <c r="F353" i="5"/>
  <c r="F357" i="5"/>
  <c r="F216" i="5"/>
  <c r="F304" i="5"/>
  <c r="F285" i="5"/>
  <c r="F275" i="5"/>
  <c r="F262" i="5"/>
  <c r="F227" i="5"/>
  <c r="F174" i="5"/>
  <c r="F245" i="5"/>
  <c r="F184" i="5"/>
  <c r="F8" i="5"/>
  <c r="F306" i="5"/>
  <c r="F296" i="5"/>
  <c r="F279" i="5"/>
  <c r="F261" i="5"/>
  <c r="F247" i="5"/>
  <c r="F231" i="5"/>
  <c r="F224" i="5"/>
  <c r="F168" i="5"/>
  <c r="F146" i="5"/>
  <c r="F100" i="5"/>
  <c r="F320" i="5"/>
  <c r="F257" i="5"/>
  <c r="F177" i="5"/>
  <c r="F330" i="5"/>
  <c r="F303" i="5"/>
  <c r="F266" i="5"/>
  <c r="F250" i="5"/>
  <c r="F241" i="5"/>
  <c r="F211" i="5"/>
  <c r="F104" i="5"/>
  <c r="F205" i="5"/>
  <c r="F115" i="5"/>
  <c r="F65" i="5"/>
  <c r="F201" i="5"/>
  <c r="F148" i="5"/>
  <c r="F124" i="5"/>
  <c r="F114" i="5"/>
  <c r="F90" i="5"/>
  <c r="F69" i="5"/>
  <c r="F17" i="5"/>
  <c r="F181" i="5"/>
  <c r="F77" i="5"/>
  <c r="F31" i="5"/>
  <c r="F15" i="5"/>
  <c r="F60" i="5"/>
  <c r="F18" i="5"/>
  <c r="F9" i="5"/>
  <c r="F25" i="5"/>
  <c r="F48" i="5"/>
  <c r="F21" i="5"/>
  <c r="H13" i="4"/>
  <c r="H14" i="4"/>
  <c r="G15" i="4"/>
  <c r="G16" i="4"/>
  <c r="G17" i="4"/>
  <c r="G18" i="4"/>
  <c r="H24" i="4"/>
  <c r="G25" i="4"/>
  <c r="G26" i="4"/>
  <c r="G27" i="4"/>
  <c r="G28" i="4"/>
  <c r="G29" i="4"/>
  <c r="H38" i="4"/>
  <c r="H39" i="4"/>
  <c r="H40" i="4"/>
  <c r="H41" i="4"/>
  <c r="H42" i="4"/>
  <c r="H43" i="4"/>
  <c r="H44" i="4"/>
  <c r="G45" i="4"/>
  <c r="H52" i="4"/>
  <c r="H53" i="4"/>
  <c r="H54" i="4"/>
  <c r="H55" i="4"/>
  <c r="G56" i="4"/>
  <c r="H61" i="4"/>
  <c r="H62" i="4"/>
  <c r="G65" i="4"/>
  <c r="H71" i="4"/>
  <c r="G74" i="4"/>
  <c r="G75" i="4"/>
  <c r="G89" i="4"/>
  <c r="G90" i="4"/>
  <c r="G91" i="4"/>
  <c r="G92" i="4"/>
  <c r="G93" i="4"/>
  <c r="G94" i="4"/>
  <c r="G19" i="4"/>
  <c r="G30" i="4"/>
  <c r="G31" i="4"/>
  <c r="G32" i="4"/>
  <c r="G33" i="4"/>
  <c r="G34" i="4"/>
  <c r="G35" i="4"/>
  <c r="G36" i="4"/>
  <c r="G46" i="4"/>
  <c r="G47" i="4"/>
  <c r="G48" i="4"/>
  <c r="G49" i="4"/>
  <c r="G57" i="4"/>
  <c r="G58" i="4"/>
  <c r="G59" i="4"/>
  <c r="G66" i="4"/>
  <c r="G67" i="4"/>
  <c r="G68" i="4"/>
  <c r="G76" i="4"/>
  <c r="G77" i="4"/>
  <c r="G78" i="4"/>
  <c r="G79" i="4"/>
  <c r="G80" i="4"/>
  <c r="G81" i="4"/>
  <c r="G82" i="4"/>
  <c r="G95" i="4"/>
  <c r="G96" i="4"/>
  <c r="G97" i="4"/>
  <c r="G98" i="4"/>
  <c r="G99" i="4"/>
  <c r="G100" i="4"/>
  <c r="G101" i="4"/>
  <c r="G102" i="4"/>
  <c r="G9" i="4"/>
  <c r="G10" i="4"/>
  <c r="G11" i="4"/>
  <c r="G12" i="4"/>
  <c r="G20" i="4"/>
  <c r="G21" i="4"/>
  <c r="G22" i="4"/>
  <c r="G23" i="4"/>
  <c r="G37" i="4"/>
  <c r="G50" i="4"/>
  <c r="G51" i="4"/>
  <c r="G60" i="4"/>
  <c r="G69" i="4"/>
  <c r="H76" i="4"/>
  <c r="H77" i="4"/>
  <c r="H78" i="4"/>
  <c r="H79" i="4"/>
  <c r="H80" i="4"/>
  <c r="H81" i="4"/>
  <c r="H82" i="4"/>
  <c r="G83" i="4"/>
  <c r="G84" i="4"/>
  <c r="G85" i="4"/>
  <c r="H95" i="4"/>
  <c r="H96" i="4"/>
  <c r="H97" i="4"/>
  <c r="H98" i="4"/>
  <c r="H99" i="4"/>
  <c r="H100" i="4"/>
  <c r="H101" i="4"/>
  <c r="H102" i="4"/>
  <c r="H10" i="4"/>
  <c r="H12" i="4"/>
  <c r="G14" i="4"/>
  <c r="H84" i="4"/>
  <c r="G86" i="4"/>
  <c r="G88" i="4"/>
  <c r="G121" i="4"/>
  <c r="G122" i="4"/>
  <c r="G123" i="4"/>
  <c r="G124" i="4"/>
  <c r="G125" i="4"/>
  <c r="G126" i="4"/>
  <c r="H137" i="4"/>
  <c r="H138" i="4"/>
  <c r="H139" i="4"/>
  <c r="H140" i="4"/>
  <c r="H141" i="4"/>
  <c r="H142" i="4"/>
  <c r="H143" i="4"/>
  <c r="H145" i="4"/>
  <c r="H146" i="4"/>
  <c r="G150" i="4"/>
  <c r="H170" i="4"/>
  <c r="H171" i="4"/>
  <c r="G175" i="4"/>
  <c r="H20" i="4"/>
  <c r="H22" i="4"/>
  <c r="G24" i="4"/>
  <c r="I24" i="4" s="1"/>
  <c r="G38" i="4"/>
  <c r="G40" i="4"/>
  <c r="I40" i="4" s="1"/>
  <c r="G42" i="4"/>
  <c r="G44" i="4"/>
  <c r="I44" i="4" s="1"/>
  <c r="H50" i="4"/>
  <c r="G52" i="4"/>
  <c r="G54" i="4"/>
  <c r="I54" i="4" s="1"/>
  <c r="H60" i="4"/>
  <c r="G62" i="4"/>
  <c r="G64" i="4"/>
  <c r="G70" i="4"/>
  <c r="G72" i="4"/>
  <c r="G103" i="4"/>
  <c r="G104" i="4"/>
  <c r="G127" i="4"/>
  <c r="G128" i="4"/>
  <c r="G129" i="4"/>
  <c r="G130" i="4"/>
  <c r="G131" i="4"/>
  <c r="G132" i="4"/>
  <c r="G133" i="4"/>
  <c r="G134" i="4"/>
  <c r="G135" i="4"/>
  <c r="G151" i="4"/>
  <c r="G152" i="4"/>
  <c r="G153" i="4"/>
  <c r="G154" i="4"/>
  <c r="G155" i="4"/>
  <c r="G156" i="4"/>
  <c r="G157" i="4"/>
  <c r="H9" i="4"/>
  <c r="H11" i="4"/>
  <c r="G13" i="4"/>
  <c r="H83" i="4"/>
  <c r="H85" i="4"/>
  <c r="G87" i="4"/>
  <c r="H103" i="4"/>
  <c r="H104" i="4"/>
  <c r="G105" i="4"/>
  <c r="G106" i="4"/>
  <c r="G107" i="4"/>
  <c r="G108" i="4"/>
  <c r="G109" i="4"/>
  <c r="G110" i="4"/>
  <c r="H127" i="4"/>
  <c r="H128" i="4"/>
  <c r="H129" i="4"/>
  <c r="H130" i="4"/>
  <c r="H131" i="4"/>
  <c r="H132" i="4"/>
  <c r="H133" i="4"/>
  <c r="H134" i="4"/>
  <c r="H135" i="4"/>
  <c r="G136" i="4"/>
  <c r="H151" i="4"/>
  <c r="H152" i="4"/>
  <c r="H153" i="4"/>
  <c r="G158" i="4"/>
  <c r="G159" i="4"/>
  <c r="G160" i="4"/>
  <c r="G161" i="4"/>
  <c r="G162" i="4"/>
  <c r="G163" i="4"/>
  <c r="G164" i="4"/>
  <c r="G165" i="4"/>
  <c r="G39" i="4"/>
  <c r="G55" i="4"/>
  <c r="I55" i="4" s="1"/>
  <c r="G63" i="4"/>
  <c r="G71" i="4"/>
  <c r="H136" i="4"/>
  <c r="G138" i="4"/>
  <c r="I138" i="4" s="1"/>
  <c r="G140" i="4"/>
  <c r="G142" i="4"/>
  <c r="G144" i="4"/>
  <c r="G146" i="4"/>
  <c r="G148" i="4"/>
  <c r="H158" i="4"/>
  <c r="H160" i="4"/>
  <c r="H162" i="4"/>
  <c r="H164" i="4"/>
  <c r="I164" i="4" s="1"/>
  <c r="G166" i="4"/>
  <c r="G168" i="4"/>
  <c r="G170" i="4"/>
  <c r="G172" i="4"/>
  <c r="G174" i="4"/>
  <c r="G176" i="4"/>
  <c r="H177" i="4"/>
  <c r="H178" i="4"/>
  <c r="H179" i="4"/>
  <c r="H180" i="4"/>
  <c r="H181" i="4"/>
  <c r="G182" i="4"/>
  <c r="G183" i="4"/>
  <c r="G184" i="4"/>
  <c r="G185" i="4"/>
  <c r="G186" i="4"/>
  <c r="G187" i="4"/>
  <c r="G188" i="4"/>
  <c r="G189" i="4"/>
  <c r="G190" i="4"/>
  <c r="G214" i="4"/>
  <c r="G215" i="4"/>
  <c r="G216" i="4"/>
  <c r="G217" i="4"/>
  <c r="G218" i="4"/>
  <c r="G219" i="4"/>
  <c r="G220" i="4"/>
  <c r="G221" i="4"/>
  <c r="G222" i="4"/>
  <c r="H37" i="4"/>
  <c r="G53" i="4"/>
  <c r="G61" i="4"/>
  <c r="H69" i="4"/>
  <c r="H106" i="4"/>
  <c r="H108" i="4"/>
  <c r="H110" i="4"/>
  <c r="G112" i="4"/>
  <c r="G114" i="4"/>
  <c r="G116" i="4"/>
  <c r="G118" i="4"/>
  <c r="G120" i="4"/>
  <c r="G191" i="4"/>
  <c r="G192" i="4"/>
  <c r="G193" i="4"/>
  <c r="G194" i="4"/>
  <c r="G195" i="4"/>
  <c r="G196" i="4"/>
  <c r="G197" i="4"/>
  <c r="G223" i="4"/>
  <c r="G224" i="4"/>
  <c r="G225" i="4"/>
  <c r="G226" i="4"/>
  <c r="G227" i="4"/>
  <c r="G228" i="4"/>
  <c r="G229" i="4"/>
  <c r="G230" i="4"/>
  <c r="G231" i="4"/>
  <c r="G232" i="4"/>
  <c r="H23" i="4"/>
  <c r="G43" i="4"/>
  <c r="H51" i="4"/>
  <c r="G137" i="4"/>
  <c r="G139" i="4"/>
  <c r="G141" i="4"/>
  <c r="G143" i="4"/>
  <c r="G145" i="4"/>
  <c r="G147" i="4"/>
  <c r="G149" i="4"/>
  <c r="H159" i="4"/>
  <c r="H161" i="4"/>
  <c r="H163" i="4"/>
  <c r="I163" i="4" s="1"/>
  <c r="H165" i="4"/>
  <c r="G167" i="4"/>
  <c r="G169" i="4"/>
  <c r="G171" i="4"/>
  <c r="G173" i="4"/>
  <c r="H191" i="4"/>
  <c r="H194" i="4"/>
  <c r="G198" i="4"/>
  <c r="G199" i="4"/>
  <c r="G200" i="4"/>
  <c r="G201" i="4"/>
  <c r="G202" i="4"/>
  <c r="G203" i="4"/>
  <c r="G204" i="4"/>
  <c r="G205" i="4"/>
  <c r="G206" i="4"/>
  <c r="H223" i="4"/>
  <c r="H224" i="4"/>
  <c r="H225" i="4"/>
  <c r="H226" i="4"/>
  <c r="H227" i="4"/>
  <c r="H228" i="4"/>
  <c r="H229" i="4"/>
  <c r="H230" i="4"/>
  <c r="H231" i="4"/>
  <c r="G41" i="4"/>
  <c r="G73" i="4"/>
  <c r="G111" i="4"/>
  <c r="G119" i="4"/>
  <c r="G233" i="4"/>
  <c r="G250" i="4"/>
  <c r="G251" i="4"/>
  <c r="G268" i="4"/>
  <c r="G269" i="4"/>
  <c r="G270" i="4"/>
  <c r="G271" i="4"/>
  <c r="G272" i="4"/>
  <c r="G273" i="4"/>
  <c r="G274" i="4"/>
  <c r="G307" i="4"/>
  <c r="G308" i="4"/>
  <c r="G309" i="4"/>
  <c r="G310" i="4"/>
  <c r="G311" i="4"/>
  <c r="G312" i="4"/>
  <c r="G313" i="4"/>
  <c r="G336" i="4"/>
  <c r="G358" i="4"/>
  <c r="G359" i="4"/>
  <c r="G360" i="4"/>
  <c r="G362" i="4"/>
  <c r="G363" i="4"/>
  <c r="H239" i="4"/>
  <c r="H259" i="4"/>
  <c r="H263" i="4"/>
  <c r="G267" i="4"/>
  <c r="H284" i="4"/>
  <c r="H287" i="4"/>
  <c r="H290" i="4"/>
  <c r="H294" i="4"/>
  <c r="G298" i="4"/>
  <c r="G302" i="4"/>
  <c r="G306" i="4"/>
  <c r="H329" i="4"/>
  <c r="G333" i="4"/>
  <c r="H343" i="4"/>
  <c r="H345" i="4"/>
  <c r="H348" i="4"/>
  <c r="G351" i="4"/>
  <c r="G355" i="4"/>
  <c r="H109" i="4"/>
  <c r="G117" i="4"/>
  <c r="G178" i="4"/>
  <c r="I178" i="4" s="1"/>
  <c r="G180" i="4"/>
  <c r="H198" i="4"/>
  <c r="H200" i="4"/>
  <c r="H202" i="4"/>
  <c r="H204" i="4"/>
  <c r="H206" i="4"/>
  <c r="G208" i="4"/>
  <c r="G210" i="4"/>
  <c r="G212" i="4"/>
  <c r="H232" i="4"/>
  <c r="H233" i="4"/>
  <c r="G234" i="4"/>
  <c r="G235" i="4"/>
  <c r="G252" i="4"/>
  <c r="G253" i="4"/>
  <c r="G254" i="4"/>
  <c r="G255" i="4"/>
  <c r="G256" i="4"/>
  <c r="G257" i="4"/>
  <c r="G258" i="4"/>
  <c r="G275" i="4"/>
  <c r="G276" i="4"/>
  <c r="G277" i="4"/>
  <c r="G278" i="4"/>
  <c r="G279" i="4"/>
  <c r="G280" i="4"/>
  <c r="G281" i="4"/>
  <c r="G314" i="4"/>
  <c r="G315" i="4"/>
  <c r="G316" i="4"/>
  <c r="G317" i="4"/>
  <c r="G318" i="4"/>
  <c r="G319" i="4"/>
  <c r="G320" i="4"/>
  <c r="G321" i="4"/>
  <c r="G322" i="4"/>
  <c r="G323" i="4"/>
  <c r="G324" i="4"/>
  <c r="G325" i="4"/>
  <c r="G337" i="4"/>
  <c r="G338" i="4"/>
  <c r="G339" i="4"/>
  <c r="G340" i="4"/>
  <c r="G361" i="4"/>
  <c r="H237" i="4"/>
  <c r="H262" i="4"/>
  <c r="G266" i="4"/>
  <c r="H282" i="4"/>
  <c r="H288" i="4"/>
  <c r="H292" i="4"/>
  <c r="G296" i="4"/>
  <c r="G300" i="4"/>
  <c r="G304" i="4"/>
  <c r="H326" i="4"/>
  <c r="H330" i="4"/>
  <c r="G335" i="4"/>
  <c r="H342" i="4"/>
  <c r="H346" i="4"/>
  <c r="H350" i="4"/>
  <c r="G354" i="4"/>
  <c r="H8" i="4"/>
  <c r="H21" i="4"/>
  <c r="H107" i="4"/>
  <c r="G115" i="4"/>
  <c r="G236" i="4"/>
  <c r="G237" i="4"/>
  <c r="G238" i="4"/>
  <c r="G239" i="4"/>
  <c r="I239" i="4" s="1"/>
  <c r="G240" i="4"/>
  <c r="G241" i="4"/>
  <c r="G242" i="4"/>
  <c r="H252" i="4"/>
  <c r="H253" i="4"/>
  <c r="H254" i="4"/>
  <c r="H255" i="4"/>
  <c r="H256" i="4"/>
  <c r="H257" i="4"/>
  <c r="H258" i="4"/>
  <c r="G259" i="4"/>
  <c r="G260" i="4"/>
  <c r="G261" i="4"/>
  <c r="G262" i="4"/>
  <c r="I262" i="4" s="1"/>
  <c r="G263" i="4"/>
  <c r="G264" i="4"/>
  <c r="G265" i="4"/>
  <c r="H275" i="4"/>
  <c r="H276" i="4"/>
  <c r="H277" i="4"/>
  <c r="H278" i="4"/>
  <c r="H279" i="4"/>
  <c r="H280" i="4"/>
  <c r="H281" i="4"/>
  <c r="G282" i="4"/>
  <c r="G283" i="4"/>
  <c r="G284" i="4"/>
  <c r="G285" i="4"/>
  <c r="G286" i="4"/>
  <c r="G287" i="4"/>
  <c r="G288" i="4"/>
  <c r="G289" i="4"/>
  <c r="G290" i="4"/>
  <c r="G291" i="4"/>
  <c r="G292" i="4"/>
  <c r="G293" i="4"/>
  <c r="G294" i="4"/>
  <c r="G295" i="4"/>
  <c r="H314" i="4"/>
  <c r="H315" i="4"/>
  <c r="H316" i="4"/>
  <c r="H317" i="4"/>
  <c r="H318" i="4"/>
  <c r="H319" i="4"/>
  <c r="H320" i="4"/>
  <c r="H321" i="4"/>
  <c r="H322" i="4"/>
  <c r="H323" i="4"/>
  <c r="H324" i="4"/>
  <c r="H325" i="4"/>
  <c r="G326" i="4"/>
  <c r="G327" i="4"/>
  <c r="G328" i="4"/>
  <c r="G329" i="4"/>
  <c r="G330" i="4"/>
  <c r="I330" i="4" s="1"/>
  <c r="G331" i="4"/>
  <c r="G332" i="4"/>
  <c r="H337" i="4"/>
  <c r="H338" i="4"/>
  <c r="H339" i="4"/>
  <c r="H340" i="4"/>
  <c r="G341" i="4"/>
  <c r="G342" i="4"/>
  <c r="G343" i="4"/>
  <c r="G344" i="4"/>
  <c r="G345" i="4"/>
  <c r="I345" i="4" s="1"/>
  <c r="G346" i="4"/>
  <c r="G347" i="4"/>
  <c r="G348" i="4"/>
  <c r="G349" i="4"/>
  <c r="G350" i="4"/>
  <c r="I350" i="4" s="1"/>
  <c r="H361" i="4"/>
  <c r="H362" i="4"/>
  <c r="H363" i="4"/>
  <c r="H260" i="4"/>
  <c r="H264" i="4"/>
  <c r="H283" i="4"/>
  <c r="H286" i="4"/>
  <c r="H289" i="4"/>
  <c r="H293" i="4"/>
  <c r="I293" i="4" s="1"/>
  <c r="H295" i="4"/>
  <c r="G299" i="4"/>
  <c r="G303" i="4"/>
  <c r="H328" i="4"/>
  <c r="H331" i="4"/>
  <c r="G334" i="4"/>
  <c r="H344" i="4"/>
  <c r="H349" i="4"/>
  <c r="G353" i="4"/>
  <c r="G357" i="4"/>
  <c r="H105" i="4"/>
  <c r="I105" i="4" s="1"/>
  <c r="G113" i="4"/>
  <c r="G177" i="4"/>
  <c r="G179" i="4"/>
  <c r="G181" i="4"/>
  <c r="I181" i="4" s="1"/>
  <c r="H199" i="4"/>
  <c r="H201" i="4"/>
  <c r="H203" i="4"/>
  <c r="H205" i="4"/>
  <c r="G207" i="4"/>
  <c r="G209" i="4"/>
  <c r="G211" i="4"/>
  <c r="G213" i="4"/>
  <c r="H236" i="4"/>
  <c r="H238" i="4"/>
  <c r="H240" i="4"/>
  <c r="H241" i="4"/>
  <c r="H242" i="4"/>
  <c r="G243" i="4"/>
  <c r="G244" i="4"/>
  <c r="G245" i="4"/>
  <c r="G246" i="4"/>
  <c r="G247" i="4"/>
  <c r="G248" i="4"/>
  <c r="G249" i="4"/>
  <c r="H261" i="4"/>
  <c r="H265" i="4"/>
  <c r="H285" i="4"/>
  <c r="H291" i="4"/>
  <c r="G297" i="4"/>
  <c r="G301" i="4"/>
  <c r="G305" i="4"/>
  <c r="H327" i="4"/>
  <c r="H332" i="4"/>
  <c r="H341" i="4"/>
  <c r="H347" i="4"/>
  <c r="G352" i="4"/>
  <c r="G356" i="4"/>
  <c r="H359" i="4"/>
  <c r="H311" i="4"/>
  <c r="H271" i="4"/>
  <c r="H243" i="4"/>
  <c r="H358" i="4"/>
  <c r="H306" i="4"/>
  <c r="H270" i="4"/>
  <c r="H234" i="4"/>
  <c r="H313" i="4"/>
  <c r="H297" i="4"/>
  <c r="H356" i="4"/>
  <c r="H308" i="4"/>
  <c r="H272" i="4"/>
  <c r="H221" i="4"/>
  <c r="H174" i="4"/>
  <c r="H126" i="4"/>
  <c r="H213" i="4"/>
  <c r="H197" i="4"/>
  <c r="H184" i="4"/>
  <c r="H183" i="4"/>
  <c r="H156" i="4"/>
  <c r="H218" i="4"/>
  <c r="H208" i="4"/>
  <c r="H186" i="4"/>
  <c r="I186" i="4" s="1"/>
  <c r="H119" i="4"/>
  <c r="H111" i="4"/>
  <c r="H169" i="4"/>
  <c r="H149" i="4"/>
  <c r="H26" i="4"/>
  <c r="H118" i="4"/>
  <c r="H86" i="4"/>
  <c r="H67" i="4"/>
  <c r="H57" i="4"/>
  <c r="H35" i="4"/>
  <c r="H25" i="4"/>
  <c r="H89" i="4"/>
  <c r="H15" i="4"/>
  <c r="H70" i="4"/>
  <c r="H58" i="4"/>
  <c r="H36" i="4"/>
  <c r="H27" i="4"/>
  <c r="H355" i="4"/>
  <c r="H307" i="4"/>
  <c r="H267" i="4"/>
  <c r="H235" i="4"/>
  <c r="H354" i="4"/>
  <c r="H302" i="4"/>
  <c r="H266" i="4"/>
  <c r="H357" i="4"/>
  <c r="H309" i="4"/>
  <c r="H273" i="4"/>
  <c r="H352" i="4"/>
  <c r="H304" i="4"/>
  <c r="H268" i="4"/>
  <c r="H217" i="4"/>
  <c r="H166" i="4"/>
  <c r="H122" i="4"/>
  <c r="H211" i="4"/>
  <c r="I211" i="4" s="1"/>
  <c r="H195" i="4"/>
  <c r="I195" i="4" s="1"/>
  <c r="H219" i="4"/>
  <c r="H176" i="4"/>
  <c r="H148" i="4"/>
  <c r="H214" i="4"/>
  <c r="H196" i="4"/>
  <c r="H182" i="4"/>
  <c r="H117" i="4"/>
  <c r="H88" i="4"/>
  <c r="H167" i="4"/>
  <c r="H147" i="4"/>
  <c r="H17" i="4"/>
  <c r="H116" i="4"/>
  <c r="H94" i="4"/>
  <c r="H65" i="4"/>
  <c r="H49" i="4"/>
  <c r="H33" i="4"/>
  <c r="H19" i="4"/>
  <c r="H87" i="4"/>
  <c r="H92" i="4"/>
  <c r="I92" i="4" s="1"/>
  <c r="H68" i="4"/>
  <c r="H56" i="4"/>
  <c r="H34" i="4"/>
  <c r="H18" i="4"/>
  <c r="H351" i="4"/>
  <c r="H303" i="4"/>
  <c r="H251" i="4"/>
  <c r="H249" i="4"/>
  <c r="H334" i="4"/>
  <c r="H298" i="4"/>
  <c r="H250" i="4"/>
  <c r="H353" i="4"/>
  <c r="H305" i="4"/>
  <c r="H269" i="4"/>
  <c r="H336" i="4"/>
  <c r="H300" i="4"/>
  <c r="H248" i="4"/>
  <c r="H189" i="4"/>
  <c r="H154" i="4"/>
  <c r="H220" i="4"/>
  <c r="H209" i="4"/>
  <c r="H193" i="4"/>
  <c r="I193" i="4" s="1"/>
  <c r="H215" i="4"/>
  <c r="H172" i="4"/>
  <c r="H144" i="4"/>
  <c r="H212" i="4"/>
  <c r="H192" i="4"/>
  <c r="H125" i="4"/>
  <c r="H115" i="4"/>
  <c r="H175" i="4"/>
  <c r="H157" i="4"/>
  <c r="H124" i="4"/>
  <c r="I124" i="4" s="1"/>
  <c r="H123" i="4"/>
  <c r="H114" i="4"/>
  <c r="I114" i="4" s="1"/>
  <c r="H90" i="4"/>
  <c r="H63" i="4"/>
  <c r="H47" i="4"/>
  <c r="H31" i="4"/>
  <c r="H16" i="4"/>
  <c r="H75" i="4"/>
  <c r="H74" i="4"/>
  <c r="H66" i="4"/>
  <c r="H48" i="4"/>
  <c r="H32" i="4"/>
  <c r="H335" i="4"/>
  <c r="H310" i="4"/>
  <c r="H301" i="4"/>
  <c r="H244" i="4"/>
  <c r="H207" i="4"/>
  <c r="H222" i="4"/>
  <c r="H113" i="4"/>
  <c r="H120" i="4"/>
  <c r="H45" i="4"/>
  <c r="H72" i="4"/>
  <c r="H296" i="4"/>
  <c r="H121" i="4"/>
  <c r="H30" i="4"/>
  <c r="H299" i="4"/>
  <c r="H274" i="4"/>
  <c r="H360" i="4"/>
  <c r="H185" i="4"/>
  <c r="H188" i="4"/>
  <c r="H210" i="4"/>
  <c r="H173" i="4"/>
  <c r="H112" i="4"/>
  <c r="H29" i="4"/>
  <c r="H64" i="4"/>
  <c r="H333" i="4"/>
  <c r="H216" i="4"/>
  <c r="H168" i="4"/>
  <c r="H91" i="4"/>
  <c r="H28" i="4"/>
  <c r="H247" i="4"/>
  <c r="H246" i="4"/>
  <c r="H312" i="4"/>
  <c r="H150" i="4"/>
  <c r="H187" i="4"/>
  <c r="H190" i="4"/>
  <c r="H155" i="4"/>
  <c r="H73" i="4"/>
  <c r="H93" i="4"/>
  <c r="H46" i="4"/>
  <c r="H245" i="4"/>
  <c r="H59" i="4"/>
  <c r="F30" i="4"/>
  <c r="F34" i="4"/>
  <c r="F38" i="4"/>
  <c r="F50" i="4"/>
  <c r="F74" i="4"/>
  <c r="F83" i="4"/>
  <c r="F84" i="4"/>
  <c r="F13" i="4"/>
  <c r="F17" i="4"/>
  <c r="F21" i="4"/>
  <c r="F29" i="4"/>
  <c r="F37" i="4"/>
  <c r="F45" i="4"/>
  <c r="F53" i="4"/>
  <c r="F61" i="4"/>
  <c r="F69" i="4"/>
  <c r="F75" i="4"/>
  <c r="F77" i="4"/>
  <c r="F80" i="4"/>
  <c r="F86" i="4"/>
  <c r="F89" i="4"/>
  <c r="F25" i="4"/>
  <c r="F79" i="4"/>
  <c r="F90" i="4"/>
  <c r="F97" i="4"/>
  <c r="F99" i="4"/>
  <c r="F100" i="4"/>
  <c r="F106" i="4"/>
  <c r="F113" i="4"/>
  <c r="F115" i="4"/>
  <c r="F116" i="4"/>
  <c r="F122" i="4"/>
  <c r="F129" i="4"/>
  <c r="F131" i="4"/>
  <c r="F132" i="4"/>
  <c r="F138" i="4"/>
  <c r="F105" i="4"/>
  <c r="F123" i="4"/>
  <c r="F140" i="4"/>
  <c r="F147" i="4"/>
  <c r="F154" i="4"/>
  <c r="F237" i="4"/>
  <c r="F239" i="4"/>
  <c r="F240" i="4"/>
  <c r="F246" i="4"/>
  <c r="F253" i="4"/>
  <c r="F255" i="4"/>
  <c r="F256" i="4"/>
  <c r="F262" i="4"/>
  <c r="F269" i="4"/>
  <c r="F271" i="4"/>
  <c r="F272" i="4"/>
  <c r="F278" i="4"/>
  <c r="F107" i="4"/>
  <c r="F124" i="4"/>
  <c r="F130" i="4"/>
  <c r="F155" i="4"/>
  <c r="F159" i="4"/>
  <c r="F162" i="4"/>
  <c r="F169" i="4"/>
  <c r="F171" i="4"/>
  <c r="F172" i="4"/>
  <c r="F178" i="4"/>
  <c r="F185" i="4"/>
  <c r="F187" i="4"/>
  <c r="F188" i="4"/>
  <c r="F194" i="4"/>
  <c r="F201" i="4"/>
  <c r="F203" i="4"/>
  <c r="F204" i="4"/>
  <c r="F210" i="4"/>
  <c r="F217" i="4"/>
  <c r="F219" i="4"/>
  <c r="F220" i="4"/>
  <c r="F226" i="4"/>
  <c r="F233" i="4"/>
  <c r="F235" i="4"/>
  <c r="F236" i="4"/>
  <c r="F242" i="4"/>
  <c r="F249" i="4"/>
  <c r="F251" i="4"/>
  <c r="F252" i="4"/>
  <c r="F258" i="4"/>
  <c r="F265" i="4"/>
  <c r="F267" i="4"/>
  <c r="F268" i="4"/>
  <c r="F274" i="4"/>
  <c r="F281" i="4"/>
  <c r="F283" i="4"/>
  <c r="F91" i="4"/>
  <c r="F108" i="4"/>
  <c r="F114" i="4"/>
  <c r="F137" i="4"/>
  <c r="F145" i="4"/>
  <c r="F148" i="4"/>
  <c r="F92" i="4"/>
  <c r="F98" i="4"/>
  <c r="F121" i="4"/>
  <c r="F139" i="4"/>
  <c r="F146" i="4"/>
  <c r="F161" i="4"/>
  <c r="F163" i="4"/>
  <c r="F164" i="4"/>
  <c r="F170" i="4"/>
  <c r="F177" i="4"/>
  <c r="F179" i="4"/>
  <c r="F180" i="4"/>
  <c r="F186" i="4"/>
  <c r="F193" i="4"/>
  <c r="F195" i="4"/>
  <c r="F196" i="4"/>
  <c r="F202" i="4"/>
  <c r="F225" i="4"/>
  <c r="F227" i="4"/>
  <c r="F228" i="4"/>
  <c r="F241" i="4"/>
  <c r="F243" i="4"/>
  <c r="F244" i="4"/>
  <c r="F250" i="4"/>
  <c r="F257" i="4"/>
  <c r="F259" i="4"/>
  <c r="F260" i="4"/>
  <c r="F266" i="4"/>
  <c r="F273" i="4"/>
  <c r="F275" i="4"/>
  <c r="F276" i="4"/>
  <c r="F282" i="4"/>
  <c r="F289" i="4"/>
  <c r="F291" i="4"/>
  <c r="F292" i="4"/>
  <c r="F298" i="4"/>
  <c r="F305" i="4"/>
  <c r="F307" i="4"/>
  <c r="F308" i="4"/>
  <c r="F314" i="4"/>
  <c r="F321" i="4"/>
  <c r="F323" i="4"/>
  <c r="F324" i="4"/>
  <c r="F330" i="4"/>
  <c r="F334" i="4"/>
  <c r="F288" i="4"/>
  <c r="F294" i="4"/>
  <c r="F303" i="4"/>
  <c r="F317" i="4"/>
  <c r="F320" i="4"/>
  <c r="F326" i="4"/>
  <c r="F345" i="4"/>
  <c r="F348" i="4"/>
  <c r="F354" i="4"/>
  <c r="F363" i="4"/>
  <c r="F285" i="4"/>
  <c r="F287" i="4"/>
  <c r="F299" i="4"/>
  <c r="F301" i="4"/>
  <c r="F304" i="4"/>
  <c r="F310" i="4"/>
  <c r="F319" i="4"/>
  <c r="F347" i="4"/>
  <c r="F361" i="4"/>
  <c r="F336" i="4"/>
  <c r="F333" i="4"/>
  <c r="F350" i="4"/>
  <c r="F332" i="4"/>
  <c r="F316" i="4"/>
  <c r="F329" i="4"/>
  <c r="F358" i="4"/>
  <c r="F356" i="4"/>
  <c r="F325" i="4"/>
  <c r="F311" i="4"/>
  <c r="F234" i="4"/>
  <c r="F213" i="4"/>
  <c r="F208" i="4"/>
  <c r="F191" i="4"/>
  <c r="F165" i="4"/>
  <c r="F338" i="4"/>
  <c r="F286" i="4"/>
  <c r="F206" i="4"/>
  <c r="F174" i="4"/>
  <c r="F355" i="4"/>
  <c r="F309" i="4"/>
  <c r="F264" i="4"/>
  <c r="F232" i="4"/>
  <c r="F200" i="4"/>
  <c r="F351" i="4"/>
  <c r="F295" i="4"/>
  <c r="F284" i="4"/>
  <c r="F231" i="4"/>
  <c r="F215" i="4"/>
  <c r="F183" i="4"/>
  <c r="F153" i="4"/>
  <c r="F152" i="4"/>
  <c r="F144" i="4"/>
  <c r="F135" i="4"/>
  <c r="F133" i="4"/>
  <c r="F110" i="4"/>
  <c r="F76" i="4"/>
  <c r="F143" i="4"/>
  <c r="F125" i="4"/>
  <c r="F103" i="4"/>
  <c r="F96" i="4"/>
  <c r="F151" i="4"/>
  <c r="F141" i="4"/>
  <c r="F82" i="4"/>
  <c r="F26" i="4"/>
  <c r="F60" i="4"/>
  <c r="F47" i="4"/>
  <c r="F54" i="4"/>
  <c r="F20" i="4"/>
  <c r="F10" i="4"/>
  <c r="F67" i="4"/>
  <c r="F48" i="4"/>
  <c r="F35" i="4"/>
  <c r="F359" i="4"/>
  <c r="F322" i="4"/>
  <c r="F357" i="4"/>
  <c r="F300" i="4"/>
  <c r="F360" i="4"/>
  <c r="F315" i="4"/>
  <c r="F353" i="4"/>
  <c r="F277" i="4"/>
  <c r="F229" i="4"/>
  <c r="F212" i="4"/>
  <c r="F207" i="4"/>
  <c r="F181" i="4"/>
  <c r="F160" i="4"/>
  <c r="F222" i="4"/>
  <c r="F205" i="4"/>
  <c r="F173" i="4"/>
  <c r="F318" i="4"/>
  <c r="F254" i="4"/>
  <c r="F184" i="4"/>
  <c r="F290" i="4"/>
  <c r="F279" i="4"/>
  <c r="F230" i="4"/>
  <c r="F214" i="4"/>
  <c r="F182" i="4"/>
  <c r="F158" i="4"/>
  <c r="F150" i="4"/>
  <c r="F134" i="4"/>
  <c r="F128" i="4"/>
  <c r="F111" i="4"/>
  <c r="F94" i="4"/>
  <c r="F127" i="4"/>
  <c r="F109" i="4"/>
  <c r="F57" i="4"/>
  <c r="F120" i="4"/>
  <c r="F102" i="4"/>
  <c r="F136" i="4"/>
  <c r="F119" i="4"/>
  <c r="F112" i="4"/>
  <c r="F95" i="4"/>
  <c r="F73" i="4"/>
  <c r="F42" i="4"/>
  <c r="F12" i="4"/>
  <c r="F68" i="4"/>
  <c r="F55" i="4"/>
  <c r="F36" i="4"/>
  <c r="F16" i="4"/>
  <c r="F62" i="4"/>
  <c r="F15" i="4"/>
  <c r="F9" i="4"/>
  <c r="F78" i="4"/>
  <c r="F56" i="4"/>
  <c r="F43" i="4"/>
  <c r="F24" i="4"/>
  <c r="F14" i="4"/>
  <c r="F344" i="4"/>
  <c r="F313" i="4"/>
  <c r="F343" i="4"/>
  <c r="F341" i="4"/>
  <c r="F340" i="4"/>
  <c r="F362" i="4"/>
  <c r="F293" i="4"/>
  <c r="F261" i="4"/>
  <c r="F224" i="4"/>
  <c r="F211" i="4"/>
  <c r="F197" i="4"/>
  <c r="F176" i="4"/>
  <c r="F352" i="4"/>
  <c r="F221" i="4"/>
  <c r="F190" i="4"/>
  <c r="F157" i="4"/>
  <c r="F327" i="4"/>
  <c r="F297" i="4"/>
  <c r="F280" i="4"/>
  <c r="F248" i="4"/>
  <c r="F168" i="4"/>
  <c r="F263" i="4"/>
  <c r="F199" i="4"/>
  <c r="F167" i="4"/>
  <c r="F117" i="4"/>
  <c r="F93" i="4"/>
  <c r="F104" i="4"/>
  <c r="F41" i="4"/>
  <c r="F118" i="4"/>
  <c r="F101" i="4"/>
  <c r="F66" i="4"/>
  <c r="F58" i="4"/>
  <c r="F18" i="4"/>
  <c r="F88" i="4"/>
  <c r="F63" i="4"/>
  <c r="F44" i="4"/>
  <c r="F31" i="4"/>
  <c r="F22" i="4"/>
  <c r="F11" i="4"/>
  <c r="F70" i="4"/>
  <c r="F87" i="4"/>
  <c r="F64" i="4"/>
  <c r="F51" i="4"/>
  <c r="F32" i="4"/>
  <c r="F19" i="4"/>
  <c r="F339" i="4"/>
  <c r="F306" i="4"/>
  <c r="F337" i="4"/>
  <c r="F331" i="4"/>
  <c r="F335" i="4"/>
  <c r="F328" i="4"/>
  <c r="F302" i="4"/>
  <c r="F245" i="4"/>
  <c r="F223" i="4"/>
  <c r="F209" i="4"/>
  <c r="F192" i="4"/>
  <c r="F175" i="4"/>
  <c r="F349" i="4"/>
  <c r="F218" i="4"/>
  <c r="F189" i="4"/>
  <c r="F346" i="4"/>
  <c r="F312" i="4"/>
  <c r="F296" i="4"/>
  <c r="F270" i="4"/>
  <c r="F238" i="4"/>
  <c r="F216" i="4"/>
  <c r="F156" i="4"/>
  <c r="F342" i="4"/>
  <c r="F247" i="4"/>
  <c r="F198" i="4"/>
  <c r="F166" i="4"/>
  <c r="F49" i="4"/>
  <c r="F149" i="4"/>
  <c r="F33" i="4"/>
  <c r="F126" i="4"/>
  <c r="F65" i="4"/>
  <c r="F142" i="4"/>
  <c r="F23" i="4"/>
  <c r="F85" i="4"/>
  <c r="F71" i="4"/>
  <c r="F52" i="4"/>
  <c r="F39" i="4"/>
  <c r="F28" i="4"/>
  <c r="F81" i="4"/>
  <c r="F46" i="4"/>
  <c r="F72" i="4"/>
  <c r="F59" i="4"/>
  <c r="F40" i="4"/>
  <c r="F27" i="4"/>
  <c r="H8" i="3"/>
  <c r="G8" i="3"/>
  <c r="G9" i="3"/>
  <c r="G13" i="3"/>
  <c r="G17" i="3"/>
  <c r="G21" i="3"/>
  <c r="G25" i="3"/>
  <c r="G29" i="3"/>
  <c r="G33" i="3"/>
  <c r="G37" i="3"/>
  <c r="G41" i="3"/>
  <c r="G45" i="3"/>
  <c r="G49" i="3"/>
  <c r="G53" i="3"/>
  <c r="G57" i="3"/>
  <c r="G61" i="3"/>
  <c r="G65" i="3"/>
  <c r="G69" i="3"/>
  <c r="G73" i="3"/>
  <c r="G77" i="3"/>
  <c r="G81" i="3"/>
  <c r="G85" i="3"/>
  <c r="G89" i="3"/>
  <c r="G93" i="3"/>
  <c r="G97" i="3"/>
  <c r="G101" i="3"/>
  <c r="G105" i="3"/>
  <c r="G109" i="3"/>
  <c r="G113" i="3"/>
  <c r="G117" i="3"/>
  <c r="G121" i="3"/>
  <c r="G125" i="3"/>
  <c r="G129" i="3"/>
  <c r="G133" i="3"/>
  <c r="G137" i="3"/>
  <c r="G141" i="3"/>
  <c r="G145" i="3"/>
  <c r="G149" i="3"/>
  <c r="G153" i="3"/>
  <c r="G157" i="3"/>
  <c r="G161" i="3"/>
  <c r="G165" i="3"/>
  <c r="G169" i="3"/>
  <c r="G173" i="3"/>
  <c r="G177" i="3"/>
  <c r="G181" i="3"/>
  <c r="G185" i="3"/>
  <c r="G189" i="3"/>
  <c r="G193" i="3"/>
  <c r="G197" i="3"/>
  <c r="G201" i="3"/>
  <c r="G205" i="3"/>
  <c r="G209" i="3"/>
  <c r="G213" i="3"/>
  <c r="G217" i="3"/>
  <c r="G221" i="3"/>
  <c r="G225" i="3"/>
  <c r="G229" i="3"/>
  <c r="G233" i="3"/>
  <c r="G237" i="3"/>
  <c r="G241" i="3"/>
  <c r="G245" i="3"/>
  <c r="G249" i="3"/>
  <c r="G253" i="3"/>
  <c r="G257" i="3"/>
  <c r="G261" i="3"/>
  <c r="G265" i="3"/>
  <c r="G269" i="3"/>
  <c r="G273" i="3"/>
  <c r="G277" i="3"/>
  <c r="G281" i="3"/>
  <c r="G285" i="3"/>
  <c r="G289" i="3"/>
  <c r="G10" i="3"/>
  <c r="G14" i="3"/>
  <c r="G18" i="3"/>
  <c r="G22" i="3"/>
  <c r="G26" i="3"/>
  <c r="G30" i="3"/>
  <c r="G34" i="3"/>
  <c r="G38" i="3"/>
  <c r="G42" i="3"/>
  <c r="G46" i="3"/>
  <c r="G50" i="3"/>
  <c r="G54" i="3"/>
  <c r="G58" i="3"/>
  <c r="G62" i="3"/>
  <c r="G66" i="3"/>
  <c r="G70" i="3"/>
  <c r="G74" i="3"/>
  <c r="G78" i="3"/>
  <c r="G82" i="3"/>
  <c r="G86" i="3"/>
  <c r="G90" i="3"/>
  <c r="G94" i="3"/>
  <c r="G98" i="3"/>
  <c r="G102" i="3"/>
  <c r="G106" i="3"/>
  <c r="G110" i="3"/>
  <c r="G114" i="3"/>
  <c r="G118" i="3"/>
  <c r="G122" i="3"/>
  <c r="G126" i="3"/>
  <c r="G130" i="3"/>
  <c r="G134" i="3"/>
  <c r="G138" i="3"/>
  <c r="G142" i="3"/>
  <c r="G146" i="3"/>
  <c r="G150" i="3"/>
  <c r="G154" i="3"/>
  <c r="G158" i="3"/>
  <c r="G162" i="3"/>
  <c r="G166" i="3"/>
  <c r="G170" i="3"/>
  <c r="G174" i="3"/>
  <c r="G178" i="3"/>
  <c r="G182" i="3"/>
  <c r="G186" i="3"/>
  <c r="G190" i="3"/>
  <c r="G194" i="3"/>
  <c r="G198" i="3"/>
  <c r="G202" i="3"/>
  <c r="G206" i="3"/>
  <c r="G210" i="3"/>
  <c r="G214" i="3"/>
  <c r="G218" i="3"/>
  <c r="G222" i="3"/>
  <c r="G226" i="3"/>
  <c r="G230" i="3"/>
  <c r="G234" i="3"/>
  <c r="G238" i="3"/>
  <c r="G242" i="3"/>
  <c r="G246" i="3"/>
  <c r="G250" i="3"/>
  <c r="G254" i="3"/>
  <c r="G258" i="3"/>
  <c r="G262" i="3"/>
  <c r="G266" i="3"/>
  <c r="G270" i="3"/>
  <c r="G274" i="3"/>
  <c r="G278" i="3"/>
  <c r="G282" i="3"/>
  <c r="G286" i="3"/>
  <c r="G290" i="3"/>
  <c r="G294" i="3"/>
  <c r="G298" i="3"/>
  <c r="G302" i="3"/>
  <c r="G306" i="3"/>
  <c r="G310" i="3"/>
  <c r="G314" i="3"/>
  <c r="G318" i="3"/>
  <c r="G322" i="3"/>
  <c r="G326" i="3"/>
  <c r="G330" i="3"/>
  <c r="G334" i="3"/>
  <c r="G338" i="3"/>
  <c r="G342" i="3"/>
  <c r="G346" i="3"/>
  <c r="G350" i="3"/>
  <c r="G354" i="3"/>
  <c r="G358" i="3"/>
  <c r="G362" i="3"/>
  <c r="G11" i="3"/>
  <c r="G15" i="3"/>
  <c r="G19" i="3"/>
  <c r="G23" i="3"/>
  <c r="G27" i="3"/>
  <c r="G31" i="3"/>
  <c r="G35" i="3"/>
  <c r="G39" i="3"/>
  <c r="G43" i="3"/>
  <c r="G47" i="3"/>
  <c r="G51" i="3"/>
  <c r="G55" i="3"/>
  <c r="G59" i="3"/>
  <c r="G63" i="3"/>
  <c r="G67" i="3"/>
  <c r="G71" i="3"/>
  <c r="G75" i="3"/>
  <c r="G79" i="3"/>
  <c r="G83" i="3"/>
  <c r="G87" i="3"/>
  <c r="G91" i="3"/>
  <c r="G95" i="3"/>
  <c r="G99" i="3"/>
  <c r="G103" i="3"/>
  <c r="G107" i="3"/>
  <c r="G111" i="3"/>
  <c r="G115" i="3"/>
  <c r="G119" i="3"/>
  <c r="G123" i="3"/>
  <c r="G127" i="3"/>
  <c r="G131" i="3"/>
  <c r="G135" i="3"/>
  <c r="G139" i="3"/>
  <c r="G143" i="3"/>
  <c r="G147" i="3"/>
  <c r="G151" i="3"/>
  <c r="G155" i="3"/>
  <c r="G159" i="3"/>
  <c r="G163" i="3"/>
  <c r="G167" i="3"/>
  <c r="G171" i="3"/>
  <c r="G175" i="3"/>
  <c r="G179" i="3"/>
  <c r="G183" i="3"/>
  <c r="G187" i="3"/>
  <c r="G191" i="3"/>
  <c r="G195" i="3"/>
  <c r="G199" i="3"/>
  <c r="G203" i="3"/>
  <c r="G207" i="3"/>
  <c r="G211" i="3"/>
  <c r="G215" i="3"/>
  <c r="G219" i="3"/>
  <c r="G223" i="3"/>
  <c r="G227" i="3"/>
  <c r="G231" i="3"/>
  <c r="G235" i="3"/>
  <c r="G239" i="3"/>
  <c r="G243" i="3"/>
  <c r="G247" i="3"/>
  <c r="G251" i="3"/>
  <c r="G255" i="3"/>
  <c r="G259" i="3"/>
  <c r="G263" i="3"/>
  <c r="G267" i="3"/>
  <c r="G271" i="3"/>
  <c r="G275" i="3"/>
  <c r="G279" i="3"/>
  <c r="G283" i="3"/>
  <c r="G287" i="3"/>
  <c r="G291" i="3"/>
  <c r="G295" i="3"/>
  <c r="G299" i="3"/>
  <c r="G303" i="3"/>
  <c r="G307" i="3"/>
  <c r="G311" i="3"/>
  <c r="G315" i="3"/>
  <c r="G319" i="3"/>
  <c r="G323" i="3"/>
  <c r="G327" i="3"/>
  <c r="G331" i="3"/>
  <c r="G335" i="3"/>
  <c r="G339" i="3"/>
  <c r="G343" i="3"/>
  <c r="G347" i="3"/>
  <c r="G12" i="3"/>
  <c r="G16" i="3"/>
  <c r="G20" i="3"/>
  <c r="G24" i="3"/>
  <c r="G28" i="3"/>
  <c r="G32" i="3"/>
  <c r="G36" i="3"/>
  <c r="G40" i="3"/>
  <c r="G44" i="3"/>
  <c r="G48" i="3"/>
  <c r="G52" i="3"/>
  <c r="G56" i="3"/>
  <c r="G60" i="3"/>
  <c r="G64" i="3"/>
  <c r="G68" i="3"/>
  <c r="G72" i="3"/>
  <c r="G76" i="3"/>
  <c r="G80" i="3"/>
  <c r="G84" i="3"/>
  <c r="G88" i="3"/>
  <c r="G92" i="3"/>
  <c r="G96" i="3"/>
  <c r="G100" i="3"/>
  <c r="G104" i="3"/>
  <c r="G108" i="3"/>
  <c r="G112" i="3"/>
  <c r="G116" i="3"/>
  <c r="G120" i="3"/>
  <c r="G124" i="3"/>
  <c r="G128" i="3"/>
  <c r="G132" i="3"/>
  <c r="G136" i="3"/>
  <c r="G140" i="3"/>
  <c r="G144" i="3"/>
  <c r="G148" i="3"/>
  <c r="G152" i="3"/>
  <c r="G156" i="3"/>
  <c r="G160" i="3"/>
  <c r="G164" i="3"/>
  <c r="G168" i="3"/>
  <c r="G172" i="3"/>
  <c r="G176" i="3"/>
  <c r="G180" i="3"/>
  <c r="G184" i="3"/>
  <c r="G188" i="3"/>
  <c r="G192" i="3"/>
  <c r="G196" i="3"/>
  <c r="G200" i="3"/>
  <c r="G204" i="3"/>
  <c r="G208" i="3"/>
  <c r="G212" i="3"/>
  <c r="G216" i="3"/>
  <c r="G220" i="3"/>
  <c r="G224" i="3"/>
  <c r="G228" i="3"/>
  <c r="G232" i="3"/>
  <c r="G248" i="3"/>
  <c r="G264" i="3"/>
  <c r="G280" i="3"/>
  <c r="G293" i="3"/>
  <c r="G301" i="3"/>
  <c r="G309" i="3"/>
  <c r="G317" i="3"/>
  <c r="G325" i="3"/>
  <c r="G333" i="3"/>
  <c r="G341" i="3"/>
  <c r="G349" i="3"/>
  <c r="G355" i="3"/>
  <c r="G360" i="3"/>
  <c r="G292" i="3"/>
  <c r="G236" i="3"/>
  <c r="G252" i="3"/>
  <c r="G268" i="3"/>
  <c r="G284" i="3"/>
  <c r="G296" i="3"/>
  <c r="G304" i="3"/>
  <c r="G312" i="3"/>
  <c r="G320" i="3"/>
  <c r="G328" i="3"/>
  <c r="G336" i="3"/>
  <c r="G344" i="3"/>
  <c r="G351" i="3"/>
  <c r="G356" i="3"/>
  <c r="G361" i="3"/>
  <c r="G260" i="3"/>
  <c r="G300" i="3"/>
  <c r="G324" i="3"/>
  <c r="G340" i="3"/>
  <c r="G353" i="3"/>
  <c r="G240" i="3"/>
  <c r="G256" i="3"/>
  <c r="G272" i="3"/>
  <c r="G288" i="3"/>
  <c r="G297" i="3"/>
  <c r="G305" i="3"/>
  <c r="G313" i="3"/>
  <c r="G321" i="3"/>
  <c r="G329" i="3"/>
  <c r="G337" i="3"/>
  <c r="G345" i="3"/>
  <c r="G352" i="3"/>
  <c r="G357" i="3"/>
  <c r="G363" i="3"/>
  <c r="G244" i="3"/>
  <c r="G276" i="3"/>
  <c r="G308" i="3"/>
  <c r="G316" i="3"/>
  <c r="G332" i="3"/>
  <c r="G348" i="3"/>
  <c r="G359" i="3"/>
  <c r="H353" i="3"/>
  <c r="H301" i="3"/>
  <c r="H241" i="3"/>
  <c r="H189" i="3"/>
  <c r="H145" i="3"/>
  <c r="H89" i="3"/>
  <c r="H45" i="3"/>
  <c r="H360" i="3"/>
  <c r="H344" i="3"/>
  <c r="H328" i="3"/>
  <c r="H312" i="3"/>
  <c r="H296" i="3"/>
  <c r="H280" i="3"/>
  <c r="H264" i="3"/>
  <c r="H248" i="3"/>
  <c r="H232" i="3"/>
  <c r="H216" i="3"/>
  <c r="H200" i="3"/>
  <c r="H184" i="3"/>
  <c r="H168" i="3"/>
  <c r="H152" i="3"/>
  <c r="H136" i="3"/>
  <c r="H120" i="3"/>
  <c r="H104" i="3"/>
  <c r="H88" i="3"/>
  <c r="H72" i="3"/>
  <c r="H56" i="3"/>
  <c r="H40" i="3"/>
  <c r="H24" i="3"/>
  <c r="H357" i="3"/>
  <c r="H309" i="3"/>
  <c r="H253" i="3"/>
  <c r="H197" i="3"/>
  <c r="H141" i="3"/>
  <c r="H85" i="3"/>
  <c r="H41" i="3"/>
  <c r="H13" i="3"/>
  <c r="H351" i="3"/>
  <c r="H335" i="3"/>
  <c r="H319" i="3"/>
  <c r="H303" i="3"/>
  <c r="H287" i="3"/>
  <c r="H271" i="3"/>
  <c r="H255" i="3"/>
  <c r="H239" i="3"/>
  <c r="H223" i="3"/>
  <c r="H207" i="3"/>
  <c r="H191" i="3"/>
  <c r="H175" i="3"/>
  <c r="H159" i="3"/>
  <c r="H143" i="3"/>
  <c r="H127" i="3"/>
  <c r="H111" i="3"/>
  <c r="H95" i="3"/>
  <c r="H79" i="3"/>
  <c r="H325" i="3"/>
  <c r="H285" i="3"/>
  <c r="H257" i="3"/>
  <c r="H217" i="3"/>
  <c r="H169" i="3"/>
  <c r="H125" i="3"/>
  <c r="H93" i="3"/>
  <c r="H37" i="3"/>
  <c r="H350" i="3"/>
  <c r="H334" i="3"/>
  <c r="H318" i="3"/>
  <c r="H302" i="3"/>
  <c r="H286" i="3"/>
  <c r="H270" i="3"/>
  <c r="H254" i="3"/>
  <c r="H238" i="3"/>
  <c r="H222" i="3"/>
  <c r="H206" i="3"/>
  <c r="H190" i="3"/>
  <c r="H174" i="3"/>
  <c r="H158" i="3"/>
  <c r="H142" i="3"/>
  <c r="H126" i="3"/>
  <c r="H110" i="3"/>
  <c r="H94" i="3"/>
  <c r="H78" i="3"/>
  <c r="H62" i="3"/>
  <c r="H46" i="3"/>
  <c r="H30" i="3"/>
  <c r="H14" i="3"/>
  <c r="H67" i="3"/>
  <c r="H51" i="3"/>
  <c r="H35" i="3"/>
  <c r="H19" i="3"/>
  <c r="H341" i="3"/>
  <c r="H289" i="3"/>
  <c r="H229" i="3"/>
  <c r="H177" i="3"/>
  <c r="H133" i="3"/>
  <c r="H73" i="3"/>
  <c r="H29" i="3"/>
  <c r="H356" i="3"/>
  <c r="H340" i="3"/>
  <c r="H324" i="3"/>
  <c r="H308" i="3"/>
  <c r="H292" i="3"/>
  <c r="H276" i="3"/>
  <c r="H260" i="3"/>
  <c r="H244" i="3"/>
  <c r="H228" i="3"/>
  <c r="H212" i="3"/>
  <c r="H196" i="3"/>
  <c r="H180" i="3"/>
  <c r="H164" i="3"/>
  <c r="H148" i="3"/>
  <c r="H132" i="3"/>
  <c r="H116" i="3"/>
  <c r="H100" i="3"/>
  <c r="H84" i="3"/>
  <c r="H68" i="3"/>
  <c r="H52" i="3"/>
  <c r="H36" i="3"/>
  <c r="H20" i="3"/>
  <c r="H345" i="3"/>
  <c r="H297" i="3"/>
  <c r="H233" i="3"/>
  <c r="H185" i="3"/>
  <c r="H129" i="3"/>
  <c r="H77" i="3"/>
  <c r="H33" i="3"/>
  <c r="H363" i="3"/>
  <c r="H347" i="3"/>
  <c r="H331" i="3"/>
  <c r="H315" i="3"/>
  <c r="H299" i="3"/>
  <c r="H283" i="3"/>
  <c r="H267" i="3"/>
  <c r="H251" i="3"/>
  <c r="H235" i="3"/>
  <c r="H219" i="3"/>
  <c r="H203" i="3"/>
  <c r="H187" i="3"/>
  <c r="H171" i="3"/>
  <c r="H155" i="3"/>
  <c r="H139" i="3"/>
  <c r="H123" i="3"/>
  <c r="H107" i="3"/>
  <c r="H91" i="3"/>
  <c r="H361" i="3"/>
  <c r="H313" i="3"/>
  <c r="H277" i="3"/>
  <c r="H249" i="3"/>
  <c r="H205" i="3"/>
  <c r="H157" i="3"/>
  <c r="H117" i="3"/>
  <c r="H81" i="3"/>
  <c r="H362" i="3"/>
  <c r="H346" i="3"/>
  <c r="H330" i="3"/>
  <c r="H314" i="3"/>
  <c r="H298" i="3"/>
  <c r="H282" i="3"/>
  <c r="H266" i="3"/>
  <c r="H250" i="3"/>
  <c r="H234" i="3"/>
  <c r="H218" i="3"/>
  <c r="H202" i="3"/>
  <c r="H186" i="3"/>
  <c r="H170" i="3"/>
  <c r="H154" i="3"/>
  <c r="H138" i="3"/>
  <c r="H122" i="3"/>
  <c r="H106" i="3"/>
  <c r="H90" i="3"/>
  <c r="H74" i="3"/>
  <c r="H58" i="3"/>
  <c r="H42" i="3"/>
  <c r="H26" i="3"/>
  <c r="H10" i="3"/>
  <c r="H63" i="3"/>
  <c r="H47" i="3"/>
  <c r="H31" i="3"/>
  <c r="H15" i="3"/>
  <c r="H329" i="3"/>
  <c r="H261" i="3"/>
  <c r="H209" i="3"/>
  <c r="H165" i="3"/>
  <c r="H121" i="3"/>
  <c r="H61" i="3"/>
  <c r="H21" i="3"/>
  <c r="H352" i="3"/>
  <c r="H336" i="3"/>
  <c r="H320" i="3"/>
  <c r="H304" i="3"/>
  <c r="H288" i="3"/>
  <c r="H272" i="3"/>
  <c r="H256" i="3"/>
  <c r="H240" i="3"/>
  <c r="H224" i="3"/>
  <c r="H208" i="3"/>
  <c r="H192" i="3"/>
  <c r="H176" i="3"/>
  <c r="H160" i="3"/>
  <c r="H144" i="3"/>
  <c r="H128" i="3"/>
  <c r="H112" i="3"/>
  <c r="H96" i="3"/>
  <c r="H80" i="3"/>
  <c r="H64" i="3"/>
  <c r="H48" i="3"/>
  <c r="H32" i="3"/>
  <c r="H16" i="3"/>
  <c r="H333" i="3"/>
  <c r="H281" i="3"/>
  <c r="H221" i="3"/>
  <c r="H173" i="3"/>
  <c r="H113" i="3"/>
  <c r="H65" i="3"/>
  <c r="H25" i="3"/>
  <c r="H359" i="3"/>
  <c r="H343" i="3"/>
  <c r="H327" i="3"/>
  <c r="H311" i="3"/>
  <c r="H295" i="3"/>
  <c r="H279" i="3"/>
  <c r="H263" i="3"/>
  <c r="H247" i="3"/>
  <c r="H231" i="3"/>
  <c r="H215" i="3"/>
  <c r="H199" i="3"/>
  <c r="H183" i="3"/>
  <c r="H167" i="3"/>
  <c r="H151" i="3"/>
  <c r="H135" i="3"/>
  <c r="H119" i="3"/>
  <c r="H103" i="3"/>
  <c r="H87" i="3"/>
  <c r="H349" i="3"/>
  <c r="H305" i="3"/>
  <c r="H273" i="3"/>
  <c r="H237" i="3"/>
  <c r="H193" i="3"/>
  <c r="H149" i="3"/>
  <c r="H105" i="3"/>
  <c r="H69" i="3"/>
  <c r="H358" i="3"/>
  <c r="H342" i="3"/>
  <c r="H326" i="3"/>
  <c r="H310" i="3"/>
  <c r="H294" i="3"/>
  <c r="H278" i="3"/>
  <c r="H262" i="3"/>
  <c r="H246" i="3"/>
  <c r="H230" i="3"/>
  <c r="H214" i="3"/>
  <c r="H198" i="3"/>
  <c r="H182" i="3"/>
  <c r="H166" i="3"/>
  <c r="H150" i="3"/>
  <c r="H134" i="3"/>
  <c r="H118" i="3"/>
  <c r="H102" i="3"/>
  <c r="H86" i="3"/>
  <c r="H70" i="3"/>
  <c r="H54" i="3"/>
  <c r="H38" i="3"/>
  <c r="H22" i="3"/>
  <c r="H75" i="3"/>
  <c r="H59" i="3"/>
  <c r="H43" i="3"/>
  <c r="H27" i="3"/>
  <c r="H11" i="3"/>
  <c r="H317" i="3"/>
  <c r="H245" i="3"/>
  <c r="H201" i="3"/>
  <c r="H161" i="3"/>
  <c r="H109" i="3"/>
  <c r="H49" i="3"/>
  <c r="H9" i="3"/>
  <c r="H348" i="3"/>
  <c r="H332" i="3"/>
  <c r="H316" i="3"/>
  <c r="H300" i="3"/>
  <c r="H284" i="3"/>
  <c r="H268" i="3"/>
  <c r="H252" i="3"/>
  <c r="H236" i="3"/>
  <c r="H220" i="3"/>
  <c r="H204" i="3"/>
  <c r="H188" i="3"/>
  <c r="H172" i="3"/>
  <c r="H156" i="3"/>
  <c r="H140" i="3"/>
  <c r="H124" i="3"/>
  <c r="H108" i="3"/>
  <c r="H92" i="3"/>
  <c r="H76" i="3"/>
  <c r="H60" i="3"/>
  <c r="H44" i="3"/>
  <c r="H28" i="3"/>
  <c r="H12" i="3"/>
  <c r="H321" i="3"/>
  <c r="H269" i="3"/>
  <c r="H213" i="3"/>
  <c r="H153" i="3"/>
  <c r="H101" i="3"/>
  <c r="H57" i="3"/>
  <c r="H17" i="3"/>
  <c r="H355" i="3"/>
  <c r="H339" i="3"/>
  <c r="H323" i="3"/>
  <c r="H307" i="3"/>
  <c r="H291" i="3"/>
  <c r="H275" i="3"/>
  <c r="H259" i="3"/>
  <c r="H243" i="3"/>
  <c r="H227" i="3"/>
  <c r="H211" i="3"/>
  <c r="H195" i="3"/>
  <c r="H179" i="3"/>
  <c r="H163" i="3"/>
  <c r="H147" i="3"/>
  <c r="H131" i="3"/>
  <c r="H115" i="3"/>
  <c r="H99" i="3"/>
  <c r="H83" i="3"/>
  <c r="H337" i="3"/>
  <c r="H293" i="3"/>
  <c r="H265" i="3"/>
  <c r="H225" i="3"/>
  <c r="H181" i="3"/>
  <c r="H137" i="3"/>
  <c r="H97" i="3"/>
  <c r="H53" i="3"/>
  <c r="H354" i="3"/>
  <c r="H338" i="3"/>
  <c r="H322" i="3"/>
  <c r="H306" i="3"/>
  <c r="H290" i="3"/>
  <c r="H274" i="3"/>
  <c r="H258" i="3"/>
  <c r="H242" i="3"/>
  <c r="H226" i="3"/>
  <c r="H210" i="3"/>
  <c r="H194" i="3"/>
  <c r="H178" i="3"/>
  <c r="H162" i="3"/>
  <c r="H146" i="3"/>
  <c r="H130" i="3"/>
  <c r="H114" i="3"/>
  <c r="H98" i="3"/>
  <c r="H82" i="3"/>
  <c r="H66" i="3"/>
  <c r="H50" i="3"/>
  <c r="H34" i="3"/>
  <c r="H18" i="3"/>
  <c r="H71" i="3"/>
  <c r="H55" i="3"/>
  <c r="H39" i="3"/>
  <c r="H23" i="3"/>
  <c r="F8" i="3"/>
  <c r="F349" i="3"/>
  <c r="F269" i="3"/>
  <c r="F197" i="3"/>
  <c r="F137" i="3"/>
  <c r="F73" i="3"/>
  <c r="F301" i="3"/>
  <c r="F241" i="3"/>
  <c r="F193" i="3"/>
  <c r="F149" i="3"/>
  <c r="F109" i="3"/>
  <c r="F69" i="3"/>
  <c r="F336" i="3"/>
  <c r="F304" i="3"/>
  <c r="F272" i="3"/>
  <c r="F252" i="3"/>
  <c r="F232" i="3"/>
  <c r="F313" i="3"/>
  <c r="F245" i="3"/>
  <c r="F189" i="3"/>
  <c r="F145" i="3"/>
  <c r="F97" i="3"/>
  <c r="F356" i="3"/>
  <c r="F324" i="3"/>
  <c r="F296" i="3"/>
  <c r="F248" i="3"/>
  <c r="F351" i="3"/>
  <c r="F335" i="3"/>
  <c r="F319" i="3"/>
  <c r="F303" i="3"/>
  <c r="F287" i="3"/>
  <c r="F271" i="3"/>
  <c r="F333" i="3"/>
  <c r="F277" i="3"/>
  <c r="F209" i="3"/>
  <c r="F350" i="3"/>
  <c r="F334" i="3"/>
  <c r="F318" i="3"/>
  <c r="F302" i="3"/>
  <c r="F286" i="3"/>
  <c r="F270" i="3"/>
  <c r="F254" i="3"/>
  <c r="F238" i="3"/>
  <c r="F222" i="3"/>
  <c r="F206" i="3"/>
  <c r="F190" i="3"/>
  <c r="F174" i="3"/>
  <c r="F158" i="3"/>
  <c r="F142" i="3"/>
  <c r="F126" i="3"/>
  <c r="F110" i="3"/>
  <c r="F94" i="3"/>
  <c r="F78" i="3"/>
  <c r="F62" i="3"/>
  <c r="F46" i="3"/>
  <c r="F30" i="3"/>
  <c r="F61" i="3"/>
  <c r="F45" i="3"/>
  <c r="F29" i="3"/>
  <c r="F13" i="3"/>
  <c r="F220" i="3"/>
  <c r="F204" i="3"/>
  <c r="F188" i="3"/>
  <c r="F172" i="3"/>
  <c r="F156" i="3"/>
  <c r="F140" i="3"/>
  <c r="F124" i="3"/>
  <c r="F108" i="3"/>
  <c r="F92" i="3"/>
  <c r="F76" i="3"/>
  <c r="F60" i="3"/>
  <c r="F44" i="3"/>
  <c r="F28" i="3"/>
  <c r="F12" i="3"/>
  <c r="F251" i="3"/>
  <c r="F235" i="3"/>
  <c r="F219" i="3"/>
  <c r="F203" i="3"/>
  <c r="F187" i="3"/>
  <c r="F171" i="3"/>
  <c r="F155" i="3"/>
  <c r="F139" i="3"/>
  <c r="F123" i="3"/>
  <c r="F107" i="3"/>
  <c r="F91" i="3"/>
  <c r="F75" i="3"/>
  <c r="F59" i="3"/>
  <c r="F43" i="3"/>
  <c r="F27" i="3"/>
  <c r="F11" i="3"/>
  <c r="F325" i="3"/>
  <c r="F249" i="3"/>
  <c r="F181" i="3"/>
  <c r="F121" i="3"/>
  <c r="F357" i="3"/>
  <c r="F285" i="3"/>
  <c r="F225" i="3"/>
  <c r="F185" i="3"/>
  <c r="F141" i="3"/>
  <c r="F101" i="3"/>
  <c r="F360" i="3"/>
  <c r="F328" i="3"/>
  <c r="F292" i="3"/>
  <c r="F264" i="3"/>
  <c r="F244" i="3"/>
  <c r="F361" i="3"/>
  <c r="F297" i="3"/>
  <c r="F229" i="3"/>
  <c r="F177" i="3"/>
  <c r="F133" i="3"/>
  <c r="F85" i="3"/>
  <c r="F348" i="3"/>
  <c r="F316" i="3"/>
  <c r="F288" i="3"/>
  <c r="F363" i="3"/>
  <c r="F347" i="3"/>
  <c r="F331" i="3"/>
  <c r="F315" i="3"/>
  <c r="F299" i="3"/>
  <c r="F283" i="3"/>
  <c r="F267" i="3"/>
  <c r="F317" i="3"/>
  <c r="F265" i="3"/>
  <c r="F362" i="3"/>
  <c r="F346" i="3"/>
  <c r="F330" i="3"/>
  <c r="F314" i="3"/>
  <c r="F298" i="3"/>
  <c r="F282" i="3"/>
  <c r="F266" i="3"/>
  <c r="F250" i="3"/>
  <c r="F234" i="3"/>
  <c r="F218" i="3"/>
  <c r="F202" i="3"/>
  <c r="F186" i="3"/>
  <c r="F170" i="3"/>
  <c r="F154" i="3"/>
  <c r="F138" i="3"/>
  <c r="F122" i="3"/>
  <c r="F106" i="3"/>
  <c r="F90" i="3"/>
  <c r="F74" i="3"/>
  <c r="F58" i="3"/>
  <c r="F42" i="3"/>
  <c r="F26" i="3"/>
  <c r="F57" i="3"/>
  <c r="F41" i="3"/>
  <c r="F25" i="3"/>
  <c r="F9" i="3"/>
  <c r="F216" i="3"/>
  <c r="F200" i="3"/>
  <c r="F184" i="3"/>
  <c r="F168" i="3"/>
  <c r="F152" i="3"/>
  <c r="F136" i="3"/>
  <c r="F120" i="3"/>
  <c r="F104" i="3"/>
  <c r="F88" i="3"/>
  <c r="F72" i="3"/>
  <c r="F56" i="3"/>
  <c r="F40" i="3"/>
  <c r="F24" i="3"/>
  <c r="F263" i="3"/>
  <c r="F247" i="3"/>
  <c r="F231" i="3"/>
  <c r="F215" i="3"/>
  <c r="F199" i="3"/>
  <c r="F183" i="3"/>
  <c r="F167" i="3"/>
  <c r="F151" i="3"/>
  <c r="F135" i="3"/>
  <c r="F119" i="3"/>
  <c r="F103" i="3"/>
  <c r="F87" i="3"/>
  <c r="F71" i="3"/>
  <c r="F55" i="3"/>
  <c r="F39" i="3"/>
  <c r="F23" i="3"/>
  <c r="F14" i="3"/>
  <c r="F289" i="3"/>
  <c r="F153" i="3"/>
  <c r="F93" i="3"/>
  <c r="F321" i="3"/>
  <c r="F257" i="3"/>
  <c r="F201" i="3"/>
  <c r="F161" i="3"/>
  <c r="F117" i="3"/>
  <c r="F81" i="3"/>
  <c r="F344" i="3"/>
  <c r="F312" i="3"/>
  <c r="F280" i="3"/>
  <c r="F256" i="3"/>
  <c r="F236" i="3"/>
  <c r="F329" i="3"/>
  <c r="F261" i="3"/>
  <c r="F205" i="3"/>
  <c r="F157" i="3"/>
  <c r="F113" i="3"/>
  <c r="F65" i="3"/>
  <c r="F332" i="3"/>
  <c r="F300" i="3"/>
  <c r="F268" i="3"/>
  <c r="F355" i="3"/>
  <c r="F339" i="3"/>
  <c r="F323" i="3"/>
  <c r="F307" i="3"/>
  <c r="F291" i="3"/>
  <c r="F275" i="3"/>
  <c r="F341" i="3"/>
  <c r="F293" i="3"/>
  <c r="F237" i="3"/>
  <c r="F354" i="3"/>
  <c r="F338" i="3"/>
  <c r="F322" i="3"/>
  <c r="F306" i="3"/>
  <c r="F290" i="3"/>
  <c r="F274" i="3"/>
  <c r="F258" i="3"/>
  <c r="F242" i="3"/>
  <c r="F226" i="3"/>
  <c r="F210" i="3"/>
  <c r="F194" i="3"/>
  <c r="F178" i="3"/>
  <c r="F162" i="3"/>
  <c r="F146" i="3"/>
  <c r="F130" i="3"/>
  <c r="F114" i="3"/>
  <c r="F98" i="3"/>
  <c r="F82" i="3"/>
  <c r="F66" i="3"/>
  <c r="F50" i="3"/>
  <c r="F34" i="3"/>
  <c r="F18" i="3"/>
  <c r="F49" i="3"/>
  <c r="F33" i="3"/>
  <c r="F224" i="3"/>
  <c r="F208" i="3"/>
  <c r="F192" i="3"/>
  <c r="F176" i="3"/>
  <c r="F160" i="3"/>
  <c r="F144" i="3"/>
  <c r="F128" i="3"/>
  <c r="F112" i="3"/>
  <c r="F96" i="3"/>
  <c r="F80" i="3"/>
  <c r="F64" i="3"/>
  <c r="F48" i="3"/>
  <c r="F32" i="3"/>
  <c r="F16" i="3"/>
  <c r="F255" i="3"/>
  <c r="F239" i="3"/>
  <c r="F223" i="3"/>
  <c r="F191" i="3"/>
  <c r="F175" i="3"/>
  <c r="F159" i="3"/>
  <c r="F143" i="3"/>
  <c r="F127" i="3"/>
  <c r="F111" i="3"/>
  <c r="F79" i="3"/>
  <c r="F63" i="3"/>
  <c r="F309" i="3"/>
  <c r="F233" i="3"/>
  <c r="F165" i="3"/>
  <c r="F105" i="3"/>
  <c r="F337" i="3"/>
  <c r="F273" i="3"/>
  <c r="F213" i="3"/>
  <c r="F173" i="3"/>
  <c r="F129" i="3"/>
  <c r="F89" i="3"/>
  <c r="F352" i="3"/>
  <c r="F320" i="3"/>
  <c r="F284" i="3"/>
  <c r="F260" i="3"/>
  <c r="F240" i="3"/>
  <c r="F345" i="3"/>
  <c r="F281" i="3"/>
  <c r="F221" i="3"/>
  <c r="F169" i="3"/>
  <c r="F125" i="3"/>
  <c r="F77" i="3"/>
  <c r="F340" i="3"/>
  <c r="F308" i="3"/>
  <c r="F276" i="3"/>
  <c r="F359" i="3"/>
  <c r="F343" i="3"/>
  <c r="F327" i="3"/>
  <c r="F311" i="3"/>
  <c r="F295" i="3"/>
  <c r="F279" i="3"/>
  <c r="F353" i="3"/>
  <c r="F305" i="3"/>
  <c r="F253" i="3"/>
  <c r="F358" i="3"/>
  <c r="F342" i="3"/>
  <c r="F326" i="3"/>
  <c r="F310" i="3"/>
  <c r="F294" i="3"/>
  <c r="F278" i="3"/>
  <c r="F262" i="3"/>
  <c r="F246" i="3"/>
  <c r="F230" i="3"/>
  <c r="F214" i="3"/>
  <c r="F198" i="3"/>
  <c r="F182" i="3"/>
  <c r="F166" i="3"/>
  <c r="F150" i="3"/>
  <c r="F134" i="3"/>
  <c r="F118" i="3"/>
  <c r="F102" i="3"/>
  <c r="F86" i="3"/>
  <c r="F70" i="3"/>
  <c r="F54" i="3"/>
  <c r="F38" i="3"/>
  <c r="F22" i="3"/>
  <c r="F53" i="3"/>
  <c r="F37" i="3"/>
  <c r="F21" i="3"/>
  <c r="F228" i="3"/>
  <c r="F212" i="3"/>
  <c r="F196" i="3"/>
  <c r="F180" i="3"/>
  <c r="F164" i="3"/>
  <c r="F148" i="3"/>
  <c r="F132" i="3"/>
  <c r="F116" i="3"/>
  <c r="F100" i="3"/>
  <c r="F84" i="3"/>
  <c r="F68" i="3"/>
  <c r="F52" i="3"/>
  <c r="F36" i="3"/>
  <c r="F20" i="3"/>
  <c r="F259" i="3"/>
  <c r="F243" i="3"/>
  <c r="F227" i="3"/>
  <c r="F211" i="3"/>
  <c r="F195" i="3"/>
  <c r="F179" i="3"/>
  <c r="F163" i="3"/>
  <c r="F147" i="3"/>
  <c r="F131" i="3"/>
  <c r="F115" i="3"/>
  <c r="F99" i="3"/>
  <c r="F83" i="3"/>
  <c r="F67" i="3"/>
  <c r="F51" i="3"/>
  <c r="F35" i="3"/>
  <c r="F19" i="3"/>
  <c r="F10" i="3"/>
  <c r="F217" i="3"/>
  <c r="F17" i="3"/>
  <c r="F207" i="3"/>
  <c r="F95" i="3"/>
  <c r="F47" i="3"/>
  <c r="F31" i="3"/>
  <c r="F15" i="3"/>
  <c r="G363" i="1"/>
  <c r="H361" i="1"/>
  <c r="H358" i="1"/>
  <c r="G355" i="1"/>
  <c r="G353" i="1"/>
  <c r="G350" i="1"/>
  <c r="G343" i="1"/>
  <c r="H338" i="1"/>
  <c r="G323" i="1"/>
  <c r="G321" i="1"/>
  <c r="G302" i="1"/>
  <c r="G299" i="1"/>
  <c r="H282" i="1"/>
  <c r="G274" i="1"/>
  <c r="F363" i="1"/>
  <c r="F361" i="1"/>
  <c r="F358" i="1"/>
  <c r="G351" i="1"/>
  <c r="G331" i="1"/>
  <c r="G314" i="1"/>
  <c r="G306" i="1"/>
  <c r="G290" i="1"/>
  <c r="G270" i="1"/>
  <c r="G267" i="1"/>
  <c r="G252" i="1"/>
  <c r="G232" i="1"/>
  <c r="G208" i="1"/>
  <c r="F191" i="1"/>
  <c r="G188" i="1"/>
  <c r="G162" i="1"/>
  <c r="F157" i="1"/>
  <c r="G154" i="1"/>
  <c r="G143" i="1"/>
  <c r="G359" i="1"/>
  <c r="G346" i="1"/>
  <c r="H344" i="1"/>
  <c r="G336" i="1"/>
  <c r="G334" i="1"/>
  <c r="G329" i="1"/>
  <c r="H322" i="1"/>
  <c r="H298" i="1"/>
  <c r="H275" i="1"/>
  <c r="G265" i="1"/>
  <c r="G260" i="1"/>
  <c r="H228" i="1"/>
  <c r="H220" i="1"/>
  <c r="H212" i="1"/>
  <c r="H204" i="1"/>
  <c r="G197" i="1"/>
  <c r="H182" i="1"/>
  <c r="H174" i="1"/>
  <c r="G166" i="1"/>
  <c r="G159" i="1"/>
  <c r="G140" i="1"/>
  <c r="H131" i="1"/>
  <c r="H123" i="1"/>
  <c r="G119" i="1"/>
  <c r="G112" i="1"/>
  <c r="G362" i="1"/>
  <c r="G354" i="1"/>
  <c r="G344" i="1"/>
  <c r="G322" i="1"/>
  <c r="G298" i="1"/>
  <c r="G278" i="1"/>
  <c r="G275" i="1"/>
  <c r="F362" i="1"/>
  <c r="G360" i="1"/>
  <c r="G342" i="1"/>
  <c r="G337" i="1"/>
  <c r="G330" i="1"/>
  <c r="G315" i="1"/>
  <c r="G313" i="1"/>
  <c r="G307" i="1"/>
  <c r="G294" i="1"/>
  <c r="G291" i="1"/>
  <c r="G289" i="1"/>
  <c r="G266" i="1"/>
  <c r="G251" i="1"/>
  <c r="G248" i="1"/>
  <c r="G235" i="1"/>
  <c r="G233" i="1"/>
  <c r="G189" i="1"/>
  <c r="G187" i="1"/>
  <c r="G144" i="1"/>
  <c r="G135" i="1"/>
  <c r="G128" i="1"/>
  <c r="G125" i="1"/>
  <c r="H351" i="1"/>
  <c r="H343" i="1"/>
  <c r="F321" i="1"/>
  <c r="G312" i="1"/>
  <c r="F302" i="1"/>
  <c r="F298" i="1"/>
  <c r="F293" i="1"/>
  <c r="H289" i="1"/>
  <c r="F275" i="1"/>
  <c r="G244" i="1"/>
  <c r="H240" i="1"/>
  <c r="H227" i="1"/>
  <c r="H224" i="1"/>
  <c r="F221" i="1"/>
  <c r="F335" i="1"/>
  <c r="F330" i="1"/>
  <c r="H297" i="1"/>
  <c r="G283" i="1"/>
  <c r="F278" i="1"/>
  <c r="H274" i="1"/>
  <c r="F262" i="1"/>
  <c r="H247" i="1"/>
  <c r="G236" i="1"/>
  <c r="G220" i="1"/>
  <c r="F217" i="1"/>
  <c r="F204" i="1"/>
  <c r="H198" i="1"/>
  <c r="H188" i="1"/>
  <c r="G181" i="1"/>
  <c r="F178" i="1"/>
  <c r="G174" i="1"/>
  <c r="G171" i="1"/>
  <c r="H164" i="1"/>
  <c r="F153" i="1"/>
  <c r="H139" i="1"/>
  <c r="G136" i="1"/>
  <c r="F133" i="1"/>
  <c r="G114" i="1"/>
  <c r="G111" i="1"/>
  <c r="G99" i="1"/>
  <c r="F88" i="1"/>
  <c r="F80" i="1"/>
  <c r="F52" i="1"/>
  <c r="G44" i="1"/>
  <c r="F42" i="1"/>
  <c r="F37" i="1"/>
  <c r="G35" i="1"/>
  <c r="G27" i="1"/>
  <c r="G361" i="1"/>
  <c r="G358" i="1"/>
  <c r="H353" i="1"/>
  <c r="H350" i="1"/>
  <c r="H342" i="1"/>
  <c r="G338" i="1"/>
  <c r="F323" i="1"/>
  <c r="F319" i="1"/>
  <c r="H314" i="1"/>
  <c r="G310" i="1"/>
  <c r="F300" i="1"/>
  <c r="H291" i="1"/>
  <c r="F288" i="1"/>
  <c r="F274" i="1"/>
  <c r="F268" i="1"/>
  <c r="F254" i="1"/>
  <c r="G243" i="1"/>
  <c r="H239" i="1"/>
  <c r="F229" i="1"/>
  <c r="G223" i="1"/>
  <c r="F220" i="1"/>
  <c r="G213" i="1"/>
  <c r="H210" i="1"/>
  <c r="F207" i="1"/>
  <c r="F198" i="1"/>
  <c r="F181" i="1"/>
  <c r="F174" i="1"/>
  <c r="F164" i="1"/>
  <c r="H160" i="1"/>
  <c r="G148" i="1"/>
  <c r="H145" i="1"/>
  <c r="G139" i="1"/>
  <c r="H130" i="1"/>
  <c r="F127" i="1"/>
  <c r="G123" i="1"/>
  <c r="G120" i="1"/>
  <c r="F114" i="1"/>
  <c r="G108" i="1"/>
  <c r="G91" i="1"/>
  <c r="G83" i="1"/>
  <c r="F72" i="1"/>
  <c r="F69" i="1"/>
  <c r="G67" i="1"/>
  <c r="F49" i="1"/>
  <c r="F44" i="1"/>
  <c r="F35" i="1"/>
  <c r="F27" i="1"/>
  <c r="G23" i="1"/>
  <c r="G21" i="1"/>
  <c r="F15" i="1"/>
  <c r="G12" i="1"/>
  <c r="F353" i="1"/>
  <c r="F350" i="1"/>
  <c r="G345" i="1"/>
  <c r="F342" i="1"/>
  <c r="G305" i="1"/>
  <c r="F291" i="1"/>
  <c r="G282" i="1"/>
  <c r="I282" i="1" s="1"/>
  <c r="L282" i="1" s="1"/>
  <c r="F277" i="1"/>
  <c r="G261" i="1"/>
  <c r="F250" i="1"/>
  <c r="F239" i="1"/>
  <c r="G225" i="1"/>
  <c r="F223" i="1"/>
  <c r="H216" i="1"/>
  <c r="F213" i="1"/>
  <c r="H203" i="1"/>
  <c r="H200" i="1"/>
  <c r="G191" i="1"/>
  <c r="H170" i="1"/>
  <c r="F160" i="1"/>
  <c r="F139" i="1"/>
  <c r="H132" i="1"/>
  <c r="G130" i="1"/>
  <c r="F123" i="1"/>
  <c r="G103" i="1"/>
  <c r="G75" i="1"/>
  <c r="G59" i="1"/>
  <c r="G56" i="1"/>
  <c r="G53" i="1"/>
  <c r="G46" i="1"/>
  <c r="H360" i="1"/>
  <c r="H337" i="1"/>
  <c r="F322" i="1"/>
  <c r="G318" i="1"/>
  <c r="H313" i="1"/>
  <c r="H299" i="1"/>
  <c r="H264" i="1"/>
  <c r="H235" i="1"/>
  <c r="G228" i="1"/>
  <c r="I228" i="1" s="1"/>
  <c r="L228" i="1" s="1"/>
  <c r="F225" i="1"/>
  <c r="H219" i="1"/>
  <c r="G216" i="1"/>
  <c r="G203" i="1"/>
  <c r="G200" i="1"/>
  <c r="G193" i="1"/>
  <c r="F355" i="1"/>
  <c r="F348" i="1"/>
  <c r="H321" i="1"/>
  <c r="I321" i="1" s="1"/>
  <c r="L321" i="1" s="1"/>
  <c r="F307" i="1"/>
  <c r="F264" i="1"/>
  <c r="G256" i="1"/>
  <c r="H244" i="1"/>
  <c r="G237" i="1"/>
  <c r="F231" i="1"/>
  <c r="F219" i="1"/>
  <c r="F212" i="1"/>
  <c r="F205" i="1"/>
  <c r="G196" i="1"/>
  <c r="H186" i="1"/>
  <c r="F182" i="1"/>
  <c r="G175" i="1"/>
  <c r="F173" i="1"/>
  <c r="G165" i="1"/>
  <c r="F147" i="1"/>
  <c r="G115" i="1"/>
  <c r="G107" i="1"/>
  <c r="H104" i="1"/>
  <c r="G102" i="1"/>
  <c r="G92" i="1"/>
  <c r="G43" i="1"/>
  <c r="G22" i="1"/>
  <c r="G20" i="1"/>
  <c r="G219" i="1"/>
  <c r="I219" i="1" s="1"/>
  <c r="L219" i="1" s="1"/>
  <c r="H115" i="1"/>
  <c r="F343" i="1"/>
  <c r="H161" i="1"/>
  <c r="F115" i="1"/>
  <c r="F87" i="1"/>
  <c r="F60" i="1"/>
  <c r="H44" i="1"/>
  <c r="H34" i="1"/>
  <c r="G24" i="1"/>
  <c r="F132" i="1"/>
  <c r="H110" i="1"/>
  <c r="G79" i="1"/>
  <c r="G63" i="1"/>
  <c r="H51" i="1"/>
  <c r="F90" i="1"/>
  <c r="F59" i="1"/>
  <c r="G37" i="1"/>
  <c r="G86" i="1"/>
  <c r="F54" i="1"/>
  <c r="F354" i="1"/>
  <c r="F337" i="1"/>
  <c r="H330" i="1"/>
  <c r="F315" i="1"/>
  <c r="F289" i="1"/>
  <c r="F276" i="1"/>
  <c r="F269" i="1"/>
  <c r="F235" i="1"/>
  <c r="H165" i="1"/>
  <c r="G71" i="1"/>
  <c r="F360" i="1"/>
  <c r="G347" i="1"/>
  <c r="F294" i="1"/>
  <c r="G240" i="1"/>
  <c r="F228" i="1"/>
  <c r="F201" i="1"/>
  <c r="F190" i="1"/>
  <c r="F185" i="1"/>
  <c r="F165" i="1"/>
  <c r="F149" i="1"/>
  <c r="F140" i="1"/>
  <c r="H135" i="1"/>
  <c r="F128" i="1"/>
  <c r="H118" i="1"/>
  <c r="F110" i="1"/>
  <c r="F102" i="1"/>
  <c r="F75" i="1"/>
  <c r="H47" i="1"/>
  <c r="F341" i="1"/>
  <c r="H281" i="1"/>
  <c r="F222" i="1"/>
  <c r="F216" i="1"/>
  <c r="F211" i="1"/>
  <c r="F179" i="1"/>
  <c r="F175" i="1"/>
  <c r="G170" i="1"/>
  <c r="F159" i="1"/>
  <c r="F135" i="1"/>
  <c r="G131" i="1"/>
  <c r="F118" i="1"/>
  <c r="H113" i="1"/>
  <c r="F86" i="1"/>
  <c r="F82" i="1"/>
  <c r="F78" i="1"/>
  <c r="F70" i="1"/>
  <c r="F66" i="1"/>
  <c r="F62" i="1"/>
  <c r="G47" i="1"/>
  <c r="H43" i="1"/>
  <c r="F39" i="1"/>
  <c r="H36" i="1"/>
  <c r="H14" i="1"/>
  <c r="F313" i="1"/>
  <c r="F299" i="1"/>
  <c r="F227" i="1"/>
  <c r="F189" i="1"/>
  <c r="F113" i="1"/>
  <c r="F89" i="1"/>
  <c r="G352" i="1"/>
  <c r="H306" i="1"/>
  <c r="F193" i="1"/>
  <c r="F131" i="1"/>
  <c r="F109" i="1"/>
  <c r="G286" i="1"/>
  <c r="G259" i="1"/>
  <c r="G204" i="1"/>
  <c r="I204" i="1" s="1"/>
  <c r="L204" i="1" s="1"/>
  <c r="H178" i="1"/>
  <c r="G158" i="1"/>
  <c r="G147" i="1"/>
  <c r="H143" i="1"/>
  <c r="F138" i="1"/>
  <c r="F121" i="1"/>
  <c r="G104" i="1"/>
  <c r="G100" i="1"/>
  <c r="F81" i="1"/>
  <c r="F77" i="1"/>
  <c r="F73" i="1"/>
  <c r="F65" i="1"/>
  <c r="F46" i="1"/>
  <c r="G38" i="1"/>
  <c r="F28" i="1"/>
  <c r="G25" i="1"/>
  <c r="F22" i="1"/>
  <c r="F17" i="1"/>
  <c r="F230" i="1"/>
  <c r="G192" i="1"/>
  <c r="H173" i="1"/>
  <c r="F146" i="1"/>
  <c r="G68" i="1"/>
  <c r="G60" i="1"/>
  <c r="F31" i="1"/>
  <c r="G224" i="1"/>
  <c r="G132" i="1"/>
  <c r="F119" i="1"/>
  <c r="F76" i="1"/>
  <c r="F40" i="1"/>
  <c r="H27" i="1"/>
  <c r="F16" i="1"/>
  <c r="G212" i="1"/>
  <c r="F95" i="1"/>
  <c r="F344" i="1"/>
  <c r="G339" i="1"/>
  <c r="H251" i="1"/>
  <c r="H214" i="1"/>
  <c r="G209" i="1"/>
  <c r="H192" i="1"/>
  <c r="G182" i="1"/>
  <c r="G178" i="1"/>
  <c r="F158" i="1"/>
  <c r="F130" i="1"/>
  <c r="F104" i="1"/>
  <c r="F100" i="1"/>
  <c r="F96" i="1"/>
  <c r="H52" i="1"/>
  <c r="F38" i="1"/>
  <c r="H35" i="1"/>
  <c r="G31" i="1"/>
  <c r="H290" i="1"/>
  <c r="G264" i="1"/>
  <c r="H236" i="1"/>
  <c r="F203" i="1"/>
  <c r="F151" i="1"/>
  <c r="G87" i="1"/>
  <c r="G84" i="1"/>
  <c r="G76" i="1"/>
  <c r="G52" i="1"/>
  <c r="G48" i="1"/>
  <c r="H16" i="1"/>
  <c r="H208" i="1"/>
  <c r="H181" i="1"/>
  <c r="F141" i="1"/>
  <c r="F124" i="1"/>
  <c r="G95" i="1"/>
  <c r="F48" i="1"/>
  <c r="H37" i="1"/>
  <c r="H99" i="1"/>
  <c r="F34" i="1"/>
  <c r="G51" i="1"/>
  <c r="H39" i="1"/>
  <c r="F50" i="1"/>
  <c r="F43" i="1"/>
  <c r="G36" i="1"/>
  <c r="F10" i="1"/>
  <c r="G28" i="1"/>
  <c r="H22" i="1"/>
  <c r="F14" i="1"/>
  <c r="F53" i="1"/>
  <c r="F58" i="1"/>
  <c r="F11" i="1"/>
  <c r="F187" i="1"/>
  <c r="F92" i="1"/>
  <c r="F12" i="1"/>
  <c r="H31" i="1"/>
  <c r="F257" i="1"/>
  <c r="F120" i="1"/>
  <c r="H28" i="1"/>
  <c r="H108" i="1"/>
  <c r="F134" i="1"/>
  <c r="F318" i="1"/>
  <c r="G172" i="1"/>
  <c r="H197" i="1"/>
  <c r="F45" i="1"/>
  <c r="G304" i="1"/>
  <c r="G61" i="1"/>
  <c r="F126" i="1"/>
  <c r="H232" i="1"/>
  <c r="G122" i="1"/>
  <c r="F144" i="1"/>
  <c r="H359" i="1"/>
  <c r="F98" i="1"/>
  <c r="G234" i="1"/>
  <c r="F67" i="1"/>
  <c r="G180" i="1"/>
  <c r="H249" i="1"/>
  <c r="F256" i="1"/>
  <c r="G90" i="1"/>
  <c r="H209" i="1"/>
  <c r="F290" i="1"/>
  <c r="F352" i="1"/>
  <c r="H305" i="1"/>
  <c r="F357" i="1"/>
  <c r="G194" i="1"/>
  <c r="F314" i="1"/>
  <c r="F106" i="1"/>
  <c r="F233" i="1"/>
  <c r="H335" i="1"/>
  <c r="G39" i="1"/>
  <c r="I39" i="1" s="1"/>
  <c r="L39" i="1" s="1"/>
  <c r="G121" i="1"/>
  <c r="H185" i="1"/>
  <c r="F224" i="1"/>
  <c r="F292" i="1"/>
  <c r="H347" i="1"/>
  <c r="H260" i="1"/>
  <c r="H223" i="1"/>
  <c r="H136" i="1"/>
  <c r="F270" i="1"/>
  <c r="G127" i="1"/>
  <c r="G198" i="1"/>
  <c r="F279" i="1"/>
  <c r="H363" i="1"/>
  <c r="H10" i="1"/>
  <c r="G80" i="1"/>
  <c r="H17" i="1"/>
  <c r="H40" i="1"/>
  <c r="G85" i="1"/>
  <c r="H45" i="1"/>
  <c r="G41" i="1"/>
  <c r="G105" i="1"/>
  <c r="G141" i="1"/>
  <c r="G65" i="1"/>
  <c r="G97" i="1"/>
  <c r="H222" i="1"/>
  <c r="H172" i="1"/>
  <c r="H133" i="1"/>
  <c r="G151" i="1"/>
  <c r="G157" i="1"/>
  <c r="H269" i="1"/>
  <c r="G199" i="1"/>
  <c r="H246" i="1"/>
  <c r="H230" i="1"/>
  <c r="F20" i="1"/>
  <c r="F30" i="1"/>
  <c r="H60" i="1"/>
  <c r="F68" i="1"/>
  <c r="F349" i="1"/>
  <c r="G142" i="1"/>
  <c r="H46" i="1"/>
  <c r="F108" i="1"/>
  <c r="H147" i="1"/>
  <c r="F333" i="1"/>
  <c r="F172" i="1"/>
  <c r="F197" i="1"/>
  <c r="F56" i="1"/>
  <c r="H304" i="1"/>
  <c r="H61" i="1"/>
  <c r="H169" i="1"/>
  <c r="F238" i="1"/>
  <c r="F122" i="1"/>
  <c r="F154" i="1"/>
  <c r="F359" i="1"/>
  <c r="H102" i="1"/>
  <c r="H234" i="1"/>
  <c r="H83" i="1"/>
  <c r="F180" i="1"/>
  <c r="F249" i="1"/>
  <c r="H12" i="1"/>
  <c r="G110" i="1"/>
  <c r="F209" i="1"/>
  <c r="H303" i="1"/>
  <c r="G273" i="1"/>
  <c r="F309" i="1"/>
  <c r="G15" i="1"/>
  <c r="F194" i="1"/>
  <c r="F338" i="1"/>
  <c r="F111" i="1"/>
  <c r="F236" i="1"/>
  <c r="H346" i="1"/>
  <c r="H54" i="1"/>
  <c r="H121" i="1"/>
  <c r="F192" i="1"/>
  <c r="G227" i="1"/>
  <c r="F301" i="1"/>
  <c r="F347" i="1"/>
  <c r="H280" i="1"/>
  <c r="H225" i="1"/>
  <c r="G145" i="1"/>
  <c r="H279" i="1"/>
  <c r="F136" i="1"/>
  <c r="F210" i="1"/>
  <c r="H288" i="1"/>
  <c r="H294" i="1"/>
  <c r="H15" i="1"/>
  <c r="H13" i="1"/>
  <c r="G17" i="1"/>
  <c r="G40" i="1"/>
  <c r="H85" i="1"/>
  <c r="G54" i="1"/>
  <c r="H73" i="1"/>
  <c r="H117" i="1"/>
  <c r="H146" i="1"/>
  <c r="H66" i="1"/>
  <c r="H98" i="1"/>
  <c r="G133" i="1"/>
  <c r="G190" i="1"/>
  <c r="H242" i="1"/>
  <c r="H163" i="1"/>
  <c r="G269" i="1"/>
  <c r="G218" i="1"/>
  <c r="G246" i="1"/>
  <c r="G230" i="1"/>
  <c r="F105" i="1"/>
  <c r="F84" i="1"/>
  <c r="F244" i="1"/>
  <c r="H267" i="1"/>
  <c r="F258" i="1"/>
  <c r="F79" i="1"/>
  <c r="H183" i="1"/>
  <c r="H67" i="1"/>
  <c r="G82" i="1"/>
  <c r="F305" i="1"/>
  <c r="F265" i="1"/>
  <c r="H255" i="1"/>
  <c r="H287" i="1"/>
  <c r="F241" i="1"/>
  <c r="G18" i="1"/>
  <c r="H141" i="1"/>
  <c r="H152" i="1"/>
  <c r="H157" i="1"/>
  <c r="G324" i="1"/>
  <c r="G325" i="1"/>
  <c r="G292" i="1"/>
  <c r="G73" i="1"/>
  <c r="H100" i="1"/>
  <c r="F23" i="1"/>
  <c r="F25" i="1"/>
  <c r="H293" i="1"/>
  <c r="G311" i="1"/>
  <c r="H24" i="1"/>
  <c r="F33" i="1"/>
  <c r="H76" i="1"/>
  <c r="F166" i="1"/>
  <c r="H107" i="1"/>
  <c r="F57" i="1"/>
  <c r="G126" i="1"/>
  <c r="F272" i="1"/>
  <c r="H56" i="1"/>
  <c r="H21" i="1"/>
  <c r="F167" i="1"/>
  <c r="F61" i="1"/>
  <c r="F183" i="1"/>
  <c r="H266" i="1"/>
  <c r="F170" i="1"/>
  <c r="F51" i="1"/>
  <c r="G206" i="1"/>
  <c r="F83" i="1"/>
  <c r="F308" i="1"/>
  <c r="F218" i="1"/>
  <c r="G113" i="1"/>
  <c r="G281" i="1"/>
  <c r="F332" i="1"/>
  <c r="H329" i="1"/>
  <c r="H111" i="1"/>
  <c r="F310" i="1"/>
  <c r="F117" i="1"/>
  <c r="H283" i="1"/>
  <c r="F29" i="1"/>
  <c r="H128" i="1"/>
  <c r="F195" i="1"/>
  <c r="F255" i="1"/>
  <c r="H354" i="1"/>
  <c r="F316" i="1"/>
  <c r="H320" i="1"/>
  <c r="F287" i="1"/>
  <c r="G173" i="1"/>
  <c r="H307" i="1"/>
  <c r="G69" i="1"/>
  <c r="H55" i="1"/>
  <c r="G50" i="1"/>
  <c r="H18" i="1"/>
  <c r="F74" i="1"/>
  <c r="F47" i="1"/>
  <c r="H87" i="1"/>
  <c r="G242" i="1"/>
  <c r="H120" i="1"/>
  <c r="H68" i="1"/>
  <c r="H126" i="1"/>
  <c r="H318" i="1"/>
  <c r="H63" i="1"/>
  <c r="F21" i="1"/>
  <c r="F251" i="1"/>
  <c r="F85" i="1"/>
  <c r="H189" i="1"/>
  <c r="F101" i="1"/>
  <c r="F200" i="1"/>
  <c r="H59" i="1"/>
  <c r="F206" i="1"/>
  <c r="H95" i="1"/>
  <c r="F71" i="1"/>
  <c r="H256" i="1"/>
  <c r="H119" i="1"/>
  <c r="F281" i="1"/>
  <c r="H352" i="1"/>
  <c r="F329" i="1"/>
  <c r="H114" i="1"/>
  <c r="H310" i="1"/>
  <c r="H171" i="1"/>
  <c r="F283" i="1"/>
  <c r="F32" i="1"/>
  <c r="F143" i="1"/>
  <c r="F208" i="1"/>
  <c r="F259" i="1"/>
  <c r="F202" i="1"/>
  <c r="F340" i="1"/>
  <c r="H331" i="1"/>
  <c r="H296" i="1"/>
  <c r="H175" i="1"/>
  <c r="G250" i="1"/>
  <c r="H315" i="1"/>
  <c r="G10" i="1"/>
  <c r="H69" i="1"/>
  <c r="H50" i="1"/>
  <c r="F107" i="1"/>
  <c r="F9" i="1"/>
  <c r="F156" i="1"/>
  <c r="F242" i="1"/>
  <c r="H142" i="1"/>
  <c r="G77" i="1"/>
  <c r="G134" i="1"/>
  <c r="F351" i="1"/>
  <c r="H79" i="1"/>
  <c r="H38" i="1"/>
  <c r="F304" i="1"/>
  <c r="G93" i="1"/>
  <c r="F199" i="1"/>
  <c r="H148" i="1"/>
  <c r="F253" i="1"/>
  <c r="H75" i="1"/>
  <c r="F234" i="1"/>
  <c r="G155" i="1"/>
  <c r="F24" i="1"/>
  <c r="H71" i="1"/>
  <c r="F129" i="1"/>
  <c r="H286" i="1"/>
  <c r="H273" i="1"/>
  <c r="H334" i="1"/>
  <c r="G177" i="1"/>
  <c r="G19" i="1"/>
  <c r="F171" i="1"/>
  <c r="G297" i="1"/>
  <c r="H70" i="1"/>
  <c r="G146" i="1"/>
  <c r="G214" i="1"/>
  <c r="F306" i="1"/>
  <c r="F215" i="1"/>
  <c r="G164" i="1"/>
  <c r="G186" i="1"/>
  <c r="H312" i="1"/>
  <c r="I312" i="1" s="1"/>
  <c r="L312" i="1" s="1"/>
  <c r="F186" i="1"/>
  <c r="F296" i="1"/>
  <c r="G335" i="1"/>
  <c r="H19" i="1"/>
  <c r="G74" i="1"/>
  <c r="H9" i="1"/>
  <c r="H62" i="1"/>
  <c r="G89" i="1"/>
  <c r="H49" i="1"/>
  <c r="G229" i="1"/>
  <c r="G88" i="1"/>
  <c r="H149" i="1"/>
  <c r="G169" i="1"/>
  <c r="H253" i="1"/>
  <c r="H168" i="1"/>
  <c r="G215" i="1"/>
  <c r="G167" i="1"/>
  <c r="H218" i="1"/>
  <c r="G277" i="1"/>
  <c r="H206" i="1"/>
  <c r="H238" i="1"/>
  <c r="G301" i="1"/>
  <c r="G356" i="1"/>
  <c r="G340" i="1"/>
  <c r="H268" i="1"/>
  <c r="G349" i="1"/>
  <c r="G271" i="1"/>
  <c r="G272" i="1"/>
  <c r="F260" i="1"/>
  <c r="F177" i="1"/>
  <c r="F297" i="1"/>
  <c r="H158" i="1"/>
  <c r="H311" i="1"/>
  <c r="H217" i="1"/>
  <c r="F320" i="1"/>
  <c r="F163" i="1"/>
  <c r="H94" i="1"/>
  <c r="H196" i="1"/>
  <c r="H257" i="1"/>
  <c r="F142" i="1"/>
  <c r="H77" i="1"/>
  <c r="H134" i="1"/>
  <c r="F63" i="1"/>
  <c r="G137" i="1"/>
  <c r="G45" i="1"/>
  <c r="F356" i="1"/>
  <c r="H93" i="1"/>
  <c r="F232" i="1"/>
  <c r="F148" i="1"/>
  <c r="F94" i="1"/>
  <c r="H261" i="1"/>
  <c r="F155" i="1"/>
  <c r="H103" i="1"/>
  <c r="G14" i="1"/>
  <c r="G138" i="1"/>
  <c r="F286" i="1"/>
  <c r="F273" i="1"/>
  <c r="F334" i="1"/>
  <c r="H25" i="1"/>
  <c r="F184" i="1"/>
  <c r="H78" i="1"/>
  <c r="F214" i="1"/>
  <c r="H237" i="1"/>
  <c r="H191" i="1"/>
  <c r="H193" i="1"/>
  <c r="H20" i="1"/>
  <c r="F103" i="1"/>
  <c r="F196" i="1"/>
  <c r="G13" i="1"/>
  <c r="F162" i="1"/>
  <c r="H84" i="1"/>
  <c r="F152" i="1"/>
  <c r="F99" i="1"/>
  <c r="H137" i="1"/>
  <c r="H112" i="1"/>
  <c r="F36" i="1"/>
  <c r="F93" i="1"/>
  <c r="H245" i="1"/>
  <c r="F246" i="1"/>
  <c r="H328" i="1"/>
  <c r="H122" i="1"/>
  <c r="F261" i="1"/>
  <c r="G176" i="1"/>
  <c r="G263" i="1"/>
  <c r="G34" i="1"/>
  <c r="H138" i="1"/>
  <c r="F303" i="1"/>
  <c r="F282" i="1"/>
  <c r="F345" i="1"/>
  <c r="H233" i="1"/>
  <c r="G29" i="1"/>
  <c r="F188" i="1"/>
  <c r="F346" i="1"/>
  <c r="H86" i="1"/>
  <c r="G161" i="1"/>
  <c r="I161" i="1" s="1"/>
  <c r="L161" i="1" s="1"/>
  <c r="F240" i="1"/>
  <c r="F311" i="1"/>
  <c r="F237" i="1"/>
  <c r="H278" i="1"/>
  <c r="G210" i="1"/>
  <c r="H326" i="1"/>
  <c r="H213" i="1"/>
  <c r="F312" i="1"/>
  <c r="H8" i="1"/>
  <c r="G30" i="1"/>
  <c r="H11" i="1"/>
  <c r="G70" i="1"/>
  <c r="H109" i="1"/>
  <c r="G96" i="1"/>
  <c r="G117" i="1"/>
  <c r="G78" i="1"/>
  <c r="G57" i="1"/>
  <c r="H205" i="1"/>
  <c r="H211" i="1"/>
  <c r="G285" i="1"/>
  <c r="H221" i="1"/>
  <c r="G184" i="1"/>
  <c r="G245" i="1"/>
  <c r="I245" i="1" s="1"/>
  <c r="L245" i="1" s="1"/>
  <c r="H316" i="1"/>
  <c r="H309" i="1"/>
  <c r="G317" i="1"/>
  <c r="H276" i="1"/>
  <c r="G287" i="1"/>
  <c r="G288" i="1"/>
  <c r="H176" i="1"/>
  <c r="F64" i="1"/>
  <c r="G116" i="1"/>
  <c r="F55" i="1"/>
  <c r="F125" i="1"/>
  <c r="F169" i="1"/>
  <c r="H23" i="1"/>
  <c r="F336" i="1"/>
  <c r="H91" i="1"/>
  <c r="H271" i="1"/>
  <c r="F295" i="1"/>
  <c r="H259" i="1"/>
  <c r="H106" i="1"/>
  <c r="G195" i="1"/>
  <c r="H339" i="1"/>
  <c r="H270" i="1"/>
  <c r="H241" i="1"/>
  <c r="G239" i="1"/>
  <c r="I239" i="1" s="1"/>
  <c r="L239" i="1" s="1"/>
  <c r="F326" i="1"/>
  <c r="G101" i="1"/>
  <c r="G124" i="1"/>
  <c r="G72" i="1"/>
  <c r="G231" i="1"/>
  <c r="G308" i="1"/>
  <c r="H177" i="1"/>
  <c r="I177" i="1" s="1"/>
  <c r="L177" i="1" s="1"/>
  <c r="H201" i="1"/>
  <c r="H332" i="1"/>
  <c r="H325" i="1"/>
  <c r="H284" i="1"/>
  <c r="H341" i="1"/>
  <c r="G320" i="1"/>
  <c r="I320" i="1" s="1"/>
  <c r="L320" i="1" s="1"/>
  <c r="H26" i="1"/>
  <c r="H166" i="1"/>
  <c r="F116" i="1"/>
  <c r="F150" i="1"/>
  <c r="F137" i="1"/>
  <c r="G98" i="1"/>
  <c r="H154" i="1"/>
  <c r="F91" i="1"/>
  <c r="F327" i="1"/>
  <c r="H265" i="1"/>
  <c r="H195" i="1"/>
  <c r="F285" i="1"/>
  <c r="G160" i="1"/>
  <c r="H42" i="1"/>
  <c r="H101" i="1"/>
  <c r="H81" i="1"/>
  <c r="G202" i="1"/>
  <c r="G150" i="1"/>
  <c r="H254" i="1"/>
  <c r="G333" i="1"/>
  <c r="G284" i="1"/>
  <c r="G328" i="1"/>
  <c r="G64" i="1"/>
  <c r="H127" i="1"/>
  <c r="G26" i="1"/>
  <c r="F112" i="1"/>
  <c r="F41" i="1"/>
  <c r="H162" i="1"/>
  <c r="H92" i="1"/>
  <c r="F168" i="1"/>
  <c r="G55" i="1"/>
  <c r="H187" i="1"/>
  <c r="H125" i="1"/>
  <c r="H53" i="1"/>
  <c r="F97" i="1"/>
  <c r="F245" i="1"/>
  <c r="F267" i="1"/>
  <c r="F328" i="1"/>
  <c r="H140" i="1"/>
  <c r="H336" i="1"/>
  <c r="F176" i="1"/>
  <c r="F263" i="1"/>
  <c r="H48" i="1"/>
  <c r="H159" i="1"/>
  <c r="F317" i="1"/>
  <c r="H295" i="1"/>
  <c r="H345" i="1"/>
  <c r="F243" i="1"/>
  <c r="H32" i="1"/>
  <c r="H194" i="1"/>
  <c r="G16" i="1"/>
  <c r="H96" i="1"/>
  <c r="F161" i="1"/>
  <c r="H243" i="1"/>
  <c r="F324" i="1"/>
  <c r="F252" i="1"/>
  <c r="H319" i="1"/>
  <c r="G226" i="1"/>
  <c r="F331" i="1"/>
  <c r="F226" i="1"/>
  <c r="H323" i="1"/>
  <c r="H33" i="1"/>
  <c r="H80" i="1"/>
  <c r="G11" i="1"/>
  <c r="H105" i="1"/>
  <c r="H124" i="1"/>
  <c r="G94" i="1"/>
  <c r="H65" i="1"/>
  <c r="G205" i="1"/>
  <c r="H308" i="1"/>
  <c r="H151" i="1"/>
  <c r="H155" i="1"/>
  <c r="H153" i="1"/>
  <c r="G221" i="1"/>
  <c r="H184" i="1"/>
  <c r="H250" i="1"/>
  <c r="G316" i="1"/>
  <c r="G309" i="1"/>
  <c r="H357" i="1"/>
  <c r="G276" i="1"/>
  <c r="G295" i="1"/>
  <c r="G296" i="1"/>
  <c r="F26" i="1"/>
  <c r="F325" i="1"/>
  <c r="F284" i="1"/>
  <c r="G58" i="1"/>
  <c r="H252" i="1"/>
  <c r="H144" i="1"/>
  <c r="F248" i="1"/>
  <c r="G66" i="1"/>
  <c r="H327" i="1"/>
  <c r="H72" i="1"/>
  <c r="G42" i="1"/>
  <c r="F19" i="1"/>
  <c r="G255" i="1"/>
  <c r="F280" i="1"/>
  <c r="F145" i="1"/>
  <c r="G33" i="1"/>
  <c r="H29" i="1"/>
  <c r="H116" i="1"/>
  <c r="G152" i="1"/>
  <c r="H190" i="1"/>
  <c r="G153" i="1"/>
  <c r="H150" i="1"/>
  <c r="G258" i="1"/>
  <c r="H263" i="1"/>
  <c r="H324" i="1"/>
  <c r="H333" i="1"/>
  <c r="G357" i="1"/>
  <c r="H292" i="1"/>
  <c r="G303" i="1"/>
  <c r="F18" i="1"/>
  <c r="F13" i="1"/>
  <c r="H272" i="1"/>
  <c r="H362" i="1"/>
  <c r="H58" i="1"/>
  <c r="F266" i="1"/>
  <c r="H248" i="1"/>
  <c r="F271" i="1"/>
  <c r="G106" i="1"/>
  <c r="H88" i="1"/>
  <c r="G118" i="1"/>
  <c r="F339" i="1"/>
  <c r="G247" i="1"/>
  <c r="H355" i="1"/>
  <c r="H64" i="1"/>
  <c r="G32" i="1"/>
  <c r="H41" i="1"/>
  <c r="H231" i="1"/>
  <c r="H180" i="1"/>
  <c r="G201" i="1"/>
  <c r="H258" i="1"/>
  <c r="G332" i="1"/>
  <c r="H348" i="1"/>
  <c r="G241" i="1"/>
  <c r="G341" i="1"/>
  <c r="F247" i="1"/>
  <c r="H30" i="1"/>
  <c r="G109" i="1"/>
  <c r="G183" i="1"/>
  <c r="H199" i="1"/>
  <c r="G262" i="1"/>
  <c r="G185" i="1"/>
  <c r="G279" i="1"/>
  <c r="H74" i="1"/>
  <c r="H89" i="1"/>
  <c r="H229" i="1"/>
  <c r="G129" i="1"/>
  <c r="G253" i="1"/>
  <c r="H226" i="1"/>
  <c r="H207" i="1"/>
  <c r="H317" i="1"/>
  <c r="H349" i="1"/>
  <c r="G319" i="1"/>
  <c r="G9" i="1"/>
  <c r="H90" i="1"/>
  <c r="H57" i="1"/>
  <c r="H129" i="1"/>
  <c r="H285" i="1"/>
  <c r="G207" i="1"/>
  <c r="G254" i="1"/>
  <c r="G217" i="1"/>
  <c r="H356" i="1"/>
  <c r="G327" i="1"/>
  <c r="G81" i="1"/>
  <c r="G149" i="1"/>
  <c r="G168" i="1"/>
  <c r="G163" i="1"/>
  <c r="H277" i="1"/>
  <c r="H340" i="1"/>
  <c r="H300" i="1"/>
  <c r="G280" i="1"/>
  <c r="G268" i="1"/>
  <c r="G62" i="1"/>
  <c r="H82" i="1"/>
  <c r="G156" i="1"/>
  <c r="G211" i="1"/>
  <c r="H167" i="1"/>
  <c r="G348" i="1"/>
  <c r="G300" i="1"/>
  <c r="H302" i="1"/>
  <c r="H97" i="1"/>
  <c r="H156" i="1"/>
  <c r="H202" i="1"/>
  <c r="G238" i="1"/>
  <c r="G249" i="1"/>
  <c r="H215" i="1"/>
  <c r="H179" i="1"/>
  <c r="G293" i="1"/>
  <c r="G257" i="1"/>
  <c r="G49" i="1"/>
  <c r="G222" i="1"/>
  <c r="I222" i="1" s="1"/>
  <c r="L222" i="1" s="1"/>
  <c r="G179" i="1"/>
  <c r="H262" i="1"/>
  <c r="H301" i="1"/>
  <c r="G326" i="1"/>
  <c r="F366" i="2"/>
  <c r="I103" i="10" l="1"/>
  <c r="I47" i="9"/>
  <c r="I49" i="9"/>
  <c r="I212" i="7"/>
  <c r="I146" i="7"/>
  <c r="I201" i="7"/>
  <c r="L201" i="7" s="1"/>
  <c r="I77" i="7"/>
  <c r="I286" i="7"/>
  <c r="I357" i="7"/>
  <c r="I324" i="7"/>
  <c r="I293" i="7"/>
  <c r="I42" i="7"/>
  <c r="I81" i="7"/>
  <c r="L81" i="7" s="1"/>
  <c r="I8" i="7"/>
  <c r="I353" i="7"/>
  <c r="I224" i="7"/>
  <c r="L224" i="7" s="1"/>
  <c r="I311" i="7"/>
  <c r="L311" i="7" s="1"/>
  <c r="I167" i="7"/>
  <c r="L167" i="7" s="1"/>
  <c r="I73" i="7"/>
  <c r="I56" i="7"/>
  <c r="L56" i="7" s="1"/>
  <c r="I24" i="7"/>
  <c r="I16" i="7"/>
  <c r="L16" i="7" s="1"/>
  <c r="I211" i="5"/>
  <c r="I185" i="5"/>
  <c r="I198" i="5"/>
  <c r="I296" i="5"/>
  <c r="I170" i="5"/>
  <c r="I341" i="4"/>
  <c r="I295" i="4"/>
  <c r="L295" i="4" s="1"/>
  <c r="I283" i="4"/>
  <c r="L283" i="4" s="1"/>
  <c r="I290" i="4"/>
  <c r="L290" i="4" s="1"/>
  <c r="I228" i="4"/>
  <c r="I158" i="4"/>
  <c r="I142" i="4"/>
  <c r="I62" i="4"/>
  <c r="I123" i="4"/>
  <c r="I346" i="4"/>
  <c r="L346" i="4" s="1"/>
  <c r="I326" i="4"/>
  <c r="I292" i="4"/>
  <c r="L292" i="4" s="1"/>
  <c r="I263" i="4"/>
  <c r="I108" i="4"/>
  <c r="L108" i="4" s="1"/>
  <c r="I163" i="1"/>
  <c r="L163" i="1" s="1"/>
  <c r="I364" i="1"/>
  <c r="L364" i="1" s="1"/>
  <c r="I16" i="1"/>
  <c r="L16" i="1" s="1"/>
  <c r="I12" i="1"/>
  <c r="L12" i="1" s="1"/>
  <c r="I198" i="1"/>
  <c r="L198" i="1" s="1"/>
  <c r="I210" i="1"/>
  <c r="L210" i="1" s="1"/>
  <c r="I324" i="9"/>
  <c r="L324" i="9" s="1"/>
  <c r="I272" i="9"/>
  <c r="L272" i="9" s="1"/>
  <c r="I179" i="9"/>
  <c r="L179" i="9" s="1"/>
  <c r="I211" i="9"/>
  <c r="L211" i="9" s="1"/>
  <c r="I8" i="9"/>
  <c r="L8" i="9" s="1"/>
  <c r="I322" i="9"/>
  <c r="I338" i="9"/>
  <c r="L338" i="9" s="1"/>
  <c r="I330" i="9"/>
  <c r="L330" i="9" s="1"/>
  <c r="I236" i="9"/>
  <c r="L236" i="9" s="1"/>
  <c r="I353" i="9"/>
  <c r="L353" i="9" s="1"/>
  <c r="I258" i="9"/>
  <c r="L258" i="9" s="1"/>
  <c r="I290" i="9"/>
  <c r="I255" i="9"/>
  <c r="I242" i="9"/>
  <c r="L242" i="9" s="1"/>
  <c r="I232" i="9"/>
  <c r="L232" i="9" s="1"/>
  <c r="I228" i="9"/>
  <c r="L228" i="9" s="1"/>
  <c r="I141" i="9"/>
  <c r="L141" i="9" s="1"/>
  <c r="I300" i="9"/>
  <c r="L300" i="9" s="1"/>
  <c r="I167" i="9"/>
  <c r="L167" i="9" s="1"/>
  <c r="I205" i="9"/>
  <c r="L205" i="9" s="1"/>
  <c r="I232" i="3"/>
  <c r="L232" i="3" s="1"/>
  <c r="I183" i="5"/>
  <c r="L183" i="5" s="1"/>
  <c r="I185" i="7"/>
  <c r="L185" i="7" s="1"/>
  <c r="I299" i="7"/>
  <c r="I355" i="7"/>
  <c r="I44" i="7"/>
  <c r="L44" i="7" s="1"/>
  <c r="I46" i="7"/>
  <c r="I83" i="7"/>
  <c r="I40" i="7"/>
  <c r="I20" i="7"/>
  <c r="L20" i="7" s="1"/>
  <c r="I191" i="9"/>
  <c r="I267" i="10"/>
  <c r="I211" i="10"/>
  <c r="L211" i="10" s="1"/>
  <c r="I154" i="10"/>
  <c r="L154" i="10" s="1"/>
  <c r="I142" i="10"/>
  <c r="L142" i="10" s="1"/>
  <c r="I315" i="10"/>
  <c r="I256" i="10"/>
  <c r="L256" i="10" s="1"/>
  <c r="I180" i="10"/>
  <c r="L180" i="10" s="1"/>
  <c r="I189" i="10"/>
  <c r="L189" i="10" s="1"/>
  <c r="I236" i="10"/>
  <c r="L236" i="10" s="1"/>
  <c r="I108" i="10"/>
  <c r="L108" i="10" s="1"/>
  <c r="I34" i="10"/>
  <c r="L34" i="10" s="1"/>
  <c r="I26" i="10"/>
  <c r="L26" i="10" s="1"/>
  <c r="I18" i="10"/>
  <c r="L18" i="10" s="1"/>
  <c r="I212" i="4"/>
  <c r="I141" i="4"/>
  <c r="L141" i="4" s="1"/>
  <c r="I43" i="4"/>
  <c r="L43" i="4" s="1"/>
  <c r="I61" i="4"/>
  <c r="L61" i="4" s="1"/>
  <c r="I344" i="5"/>
  <c r="I324" i="5"/>
  <c r="L324" i="5" s="1"/>
  <c r="I337" i="5"/>
  <c r="L337" i="5" s="1"/>
  <c r="I293" i="5"/>
  <c r="I228" i="5"/>
  <c r="I204" i="5"/>
  <c r="I343" i="5"/>
  <c r="L343" i="5" s="1"/>
  <c r="I335" i="5"/>
  <c r="I247" i="5"/>
  <c r="I332" i="5"/>
  <c r="L332" i="5" s="1"/>
  <c r="I220" i="5"/>
  <c r="L220" i="5" s="1"/>
  <c r="I321" i="5"/>
  <c r="L321" i="5" s="1"/>
  <c r="I289" i="5"/>
  <c r="I202" i="5"/>
  <c r="L202" i="5" s="1"/>
  <c r="I203" i="5"/>
  <c r="L203" i="5" s="1"/>
  <c r="I117" i="5"/>
  <c r="I70" i="5"/>
  <c r="I38" i="5"/>
  <c r="L38" i="5" s="1"/>
  <c r="I291" i="7"/>
  <c r="L291" i="7" s="1"/>
  <c r="I351" i="7"/>
  <c r="I58" i="7"/>
  <c r="I234" i="7"/>
  <c r="L234" i="7" s="1"/>
  <c r="I209" i="4"/>
  <c r="L209" i="4" s="1"/>
  <c r="I302" i="4"/>
  <c r="L302" i="4" s="1"/>
  <c r="I342" i="4"/>
  <c r="I288" i="4"/>
  <c r="L288" i="4" s="1"/>
  <c r="I259" i="4"/>
  <c r="L259" i="4" s="1"/>
  <c r="I107" i="4"/>
  <c r="L107" i="4" s="1"/>
  <c r="I134" i="7"/>
  <c r="L134" i="7" s="1"/>
  <c r="I309" i="10"/>
  <c r="L309" i="10" s="1"/>
  <c r="I324" i="10"/>
  <c r="L324" i="10" s="1"/>
  <c r="I248" i="10"/>
  <c r="I140" i="10"/>
  <c r="L140" i="10" s="1"/>
  <c r="I302" i="10"/>
  <c r="L302" i="10" s="1"/>
  <c r="I157" i="10"/>
  <c r="L157" i="10" s="1"/>
  <c r="I169" i="10"/>
  <c r="I353" i="10"/>
  <c r="L353" i="10" s="1"/>
  <c r="I313" i="10"/>
  <c r="L313" i="10" s="1"/>
  <c r="I335" i="10"/>
  <c r="L335" i="10" s="1"/>
  <c r="I356" i="10"/>
  <c r="L356" i="10" s="1"/>
  <c r="I348" i="10"/>
  <c r="L348" i="10" s="1"/>
  <c r="I341" i="10"/>
  <c r="L341" i="10" s="1"/>
  <c r="I336" i="10"/>
  <c r="L336" i="10" s="1"/>
  <c r="I325" i="10"/>
  <c r="I298" i="10"/>
  <c r="L298" i="10" s="1"/>
  <c r="I201" i="10"/>
  <c r="L201" i="10" s="1"/>
  <c r="I299" i="10"/>
  <c r="L299" i="10" s="1"/>
  <c r="I259" i="10"/>
  <c r="I249" i="10"/>
  <c r="L249" i="10" s="1"/>
  <c r="I305" i="10"/>
  <c r="L305" i="10" s="1"/>
  <c r="I198" i="10"/>
  <c r="L198" i="10" s="1"/>
  <c r="I303" i="10"/>
  <c r="I251" i="10"/>
  <c r="L251" i="10" s="1"/>
  <c r="I177" i="10"/>
  <c r="L177" i="10" s="1"/>
  <c r="I115" i="10"/>
  <c r="L115" i="10" s="1"/>
  <c r="I122" i="10"/>
  <c r="I42" i="10"/>
  <c r="L42" i="10" s="1"/>
  <c r="I223" i="10"/>
  <c r="L223" i="10" s="1"/>
  <c r="I155" i="10"/>
  <c r="L155" i="10" s="1"/>
  <c r="I119" i="10"/>
  <c r="I91" i="10"/>
  <c r="L91" i="10" s="1"/>
  <c r="I90" i="10"/>
  <c r="L90" i="10" s="1"/>
  <c r="I84" i="10"/>
  <c r="L84" i="10" s="1"/>
  <c r="I65" i="10"/>
  <c r="L65" i="10" s="1"/>
  <c r="I31" i="10"/>
  <c r="L31" i="10" s="1"/>
  <c r="I23" i="10"/>
  <c r="L23" i="10" s="1"/>
  <c r="I15" i="10"/>
  <c r="L15" i="10" s="1"/>
  <c r="I292" i="10"/>
  <c r="I330" i="10"/>
  <c r="L330" i="10" s="1"/>
  <c r="I278" i="10"/>
  <c r="L278" i="10" s="1"/>
  <c r="I255" i="10"/>
  <c r="L255" i="10" s="1"/>
  <c r="I279" i="10"/>
  <c r="I134" i="10"/>
  <c r="L134" i="10" s="1"/>
  <c r="I301" i="10"/>
  <c r="L301" i="10" s="1"/>
  <c r="I264" i="10"/>
  <c r="L264" i="10" s="1"/>
  <c r="I205" i="10"/>
  <c r="L205" i="10" s="1"/>
  <c r="I106" i="10"/>
  <c r="L106" i="10" s="1"/>
  <c r="I117" i="10"/>
  <c r="L117" i="10" s="1"/>
  <c r="I32" i="10"/>
  <c r="L32" i="10" s="1"/>
  <c r="I24" i="10"/>
  <c r="L24" i="10" s="1"/>
  <c r="I16" i="10"/>
  <c r="L16" i="10" s="1"/>
  <c r="I252" i="10"/>
  <c r="L252" i="10" s="1"/>
  <c r="I357" i="10"/>
  <c r="L357" i="10" s="1"/>
  <c r="I320" i="10"/>
  <c r="I288" i="10"/>
  <c r="L288" i="10" s="1"/>
  <c r="I148" i="10"/>
  <c r="L148" i="10" s="1"/>
  <c r="I329" i="10"/>
  <c r="L329" i="10" s="1"/>
  <c r="I321" i="10"/>
  <c r="L321" i="10" s="1"/>
  <c r="I282" i="10"/>
  <c r="L282" i="10" s="1"/>
  <c r="I263" i="10"/>
  <c r="L263" i="10" s="1"/>
  <c r="I277" i="10"/>
  <c r="L277" i="10" s="1"/>
  <c r="I239" i="10"/>
  <c r="I300" i="10"/>
  <c r="L300" i="10" s="1"/>
  <c r="I245" i="10"/>
  <c r="L245" i="10" s="1"/>
  <c r="I208" i="10"/>
  <c r="L208" i="10" s="1"/>
  <c r="I66" i="10"/>
  <c r="I182" i="10"/>
  <c r="L182" i="10" s="1"/>
  <c r="I110" i="10"/>
  <c r="L110" i="10" s="1"/>
  <c r="I332" i="10"/>
  <c r="I276" i="10"/>
  <c r="I175" i="10"/>
  <c r="I363" i="10"/>
  <c r="I355" i="10"/>
  <c r="I347" i="10"/>
  <c r="I326" i="10"/>
  <c r="I317" i="10"/>
  <c r="I294" i="10"/>
  <c r="L271" i="10"/>
  <c r="I214" i="10"/>
  <c r="I312" i="10"/>
  <c r="I280" i="10"/>
  <c r="I358" i="10"/>
  <c r="I350" i="10"/>
  <c r="I342" i="10"/>
  <c r="I337" i="10"/>
  <c r="I327" i="10"/>
  <c r="I319" i="10"/>
  <c r="I186" i="10"/>
  <c r="I287" i="10"/>
  <c r="I275" i="10"/>
  <c r="I193" i="10"/>
  <c r="I308" i="10"/>
  <c r="I297" i="10"/>
  <c r="I281" i="10"/>
  <c r="I243" i="10"/>
  <c r="I210" i="10"/>
  <c r="I174" i="10"/>
  <c r="I151" i="10"/>
  <c r="I50" i="10"/>
  <c r="I268" i="10"/>
  <c r="I254" i="10"/>
  <c r="I240" i="10"/>
  <c r="I225" i="10"/>
  <c r="I195" i="10"/>
  <c r="I181" i="10"/>
  <c r="I161" i="10"/>
  <c r="I146" i="10"/>
  <c r="I232" i="10"/>
  <c r="I215" i="10"/>
  <c r="I183" i="10"/>
  <c r="L166" i="10"/>
  <c r="I149" i="10"/>
  <c r="I129" i="10"/>
  <c r="L101" i="10"/>
  <c r="I48" i="10"/>
  <c r="I238" i="10"/>
  <c r="I231" i="10"/>
  <c r="I204" i="10"/>
  <c r="I194" i="10"/>
  <c r="I179" i="10"/>
  <c r="I162" i="10"/>
  <c r="I147" i="10"/>
  <c r="I130" i="10"/>
  <c r="I104" i="10"/>
  <c r="I71" i="10"/>
  <c r="I36" i="10"/>
  <c r="I158" i="10"/>
  <c r="I141" i="10"/>
  <c r="I126" i="10"/>
  <c r="I111" i="10"/>
  <c r="I54" i="10"/>
  <c r="I121" i="10"/>
  <c r="I112" i="10"/>
  <c r="I93" i="10"/>
  <c r="I83" i="10"/>
  <c r="I59" i="10"/>
  <c r="I28" i="10"/>
  <c r="I20" i="10"/>
  <c r="I11" i="10"/>
  <c r="I105" i="10"/>
  <c r="I98" i="10"/>
  <c r="I77" i="10"/>
  <c r="I70" i="10"/>
  <c r="I62" i="10"/>
  <c r="I55" i="10"/>
  <c r="I47" i="10"/>
  <c r="I39" i="10"/>
  <c r="I92" i="10"/>
  <c r="I86" i="10"/>
  <c r="I58" i="10"/>
  <c r="I33" i="10"/>
  <c r="I25" i="10"/>
  <c r="I17" i="10"/>
  <c r="I318" i="10"/>
  <c r="L267" i="10"/>
  <c r="I361" i="10"/>
  <c r="I345" i="10"/>
  <c r="I286" i="10"/>
  <c r="I218" i="10"/>
  <c r="L325" i="10"/>
  <c r="L315" i="10"/>
  <c r="L274" i="10"/>
  <c r="I283" i="10"/>
  <c r="L259" i="10"/>
  <c r="I229" i="10"/>
  <c r="I293" i="10"/>
  <c r="L171" i="10"/>
  <c r="L303" i="10"/>
  <c r="I266" i="10"/>
  <c r="I222" i="10"/>
  <c r="I206" i="10"/>
  <c r="I192" i="10"/>
  <c r="I260" i="10"/>
  <c r="I250" i="10"/>
  <c r="I226" i="10"/>
  <c r="I212" i="10"/>
  <c r="I197" i="10"/>
  <c r="I159" i="10"/>
  <c r="I144" i="10"/>
  <c r="L122" i="10"/>
  <c r="I78" i="10"/>
  <c r="I80" i="10"/>
  <c r="I244" i="10"/>
  <c r="I237" i="10"/>
  <c r="I202" i="10"/>
  <c r="I187" i="10"/>
  <c r="I170" i="10"/>
  <c r="I138" i="10"/>
  <c r="I124" i="10"/>
  <c r="I165" i="10"/>
  <c r="I156" i="10"/>
  <c r="I133" i="10"/>
  <c r="L99" i="10"/>
  <c r="I46" i="10"/>
  <c r="L119" i="10"/>
  <c r="I109" i="10"/>
  <c r="I67" i="10"/>
  <c r="I9" i="10"/>
  <c r="I68" i="10"/>
  <c r="I53" i="10"/>
  <c r="I45" i="10"/>
  <c r="I37" i="10"/>
  <c r="I14" i="10"/>
  <c r="I8" i="10"/>
  <c r="L292" i="10"/>
  <c r="L261" i="10"/>
  <c r="I359" i="10"/>
  <c r="I351" i="10"/>
  <c r="I343" i="10"/>
  <c r="I322" i="10"/>
  <c r="I307" i="10"/>
  <c r="I333" i="10"/>
  <c r="I316" i="10"/>
  <c r="I296" i="10"/>
  <c r="L163" i="10"/>
  <c r="I362" i="10"/>
  <c r="I354" i="10"/>
  <c r="I346" i="10"/>
  <c r="I340" i="10"/>
  <c r="I331" i="10"/>
  <c r="I323" i="10"/>
  <c r="I311" i="10"/>
  <c r="I290" i="10"/>
  <c r="I272" i="10"/>
  <c r="L228" i="10"/>
  <c r="I190" i="10"/>
  <c r="I295" i="10"/>
  <c r="L279" i="10"/>
  <c r="I273" i="10"/>
  <c r="L209" i="10"/>
  <c r="I289" i="10"/>
  <c r="I269" i="10"/>
  <c r="I221" i="10"/>
  <c r="L184" i="10"/>
  <c r="I247" i="10"/>
  <c r="I230" i="10"/>
  <c r="I220" i="10"/>
  <c r="I188" i="10"/>
  <c r="I173" i="10"/>
  <c r="L131" i="10"/>
  <c r="I56" i="10"/>
  <c r="I258" i="10"/>
  <c r="I246" i="10"/>
  <c r="I224" i="10"/>
  <c r="I191" i="10"/>
  <c r="I176" i="10"/>
  <c r="L113" i="10"/>
  <c r="L137" i="10"/>
  <c r="I120" i="10"/>
  <c r="I69" i="10"/>
  <c r="I242" i="10"/>
  <c r="I235" i="10"/>
  <c r="I213" i="10"/>
  <c r="I199" i="10"/>
  <c r="I185" i="10"/>
  <c r="I167" i="10"/>
  <c r="I153" i="10"/>
  <c r="I135" i="10"/>
  <c r="I52" i="10"/>
  <c r="I145" i="10"/>
  <c r="I118" i="10"/>
  <c r="I76" i="10"/>
  <c r="L38" i="10"/>
  <c r="I116" i="10"/>
  <c r="I97" i="10"/>
  <c r="I89" i="10"/>
  <c r="I64" i="10"/>
  <c r="I102" i="10"/>
  <c r="I81" i="10"/>
  <c r="I74" i="10"/>
  <c r="I51" i="10"/>
  <c r="I43" i="10"/>
  <c r="I96" i="10"/>
  <c r="I88" i="10"/>
  <c r="I82" i="10"/>
  <c r="I63" i="10"/>
  <c r="I29" i="10"/>
  <c r="I21" i="10"/>
  <c r="I12" i="10"/>
  <c r="I334" i="10"/>
  <c r="I314" i="10"/>
  <c r="I284" i="10"/>
  <c r="L234" i="10"/>
  <c r="L103" i="10"/>
  <c r="I349" i="10"/>
  <c r="I339" i="10"/>
  <c r="I328" i="10"/>
  <c r="L320" i="10"/>
  <c r="I306" i="10"/>
  <c r="L248" i="10"/>
  <c r="I360" i="10"/>
  <c r="I352" i="10"/>
  <c r="I344" i="10"/>
  <c r="I338" i="10"/>
  <c r="I304" i="10"/>
  <c r="I291" i="10"/>
  <c r="L265" i="10"/>
  <c r="I253" i="10"/>
  <c r="L239" i="10"/>
  <c r="I203" i="10"/>
  <c r="I310" i="10"/>
  <c r="I285" i="10"/>
  <c r="I217" i="10"/>
  <c r="I178" i="10"/>
  <c r="I127" i="10"/>
  <c r="I270" i="10"/>
  <c r="I262" i="10"/>
  <c r="I227" i="10"/>
  <c r="I216" i="10"/>
  <c r="I200" i="10"/>
  <c r="L169" i="10"/>
  <c r="I125" i="10"/>
  <c r="I40" i="10"/>
  <c r="I257" i="10"/>
  <c r="I219" i="10"/>
  <c r="I172" i="10"/>
  <c r="I152" i="10"/>
  <c r="I139" i="10"/>
  <c r="L66" i="10"/>
  <c r="I241" i="10"/>
  <c r="I233" i="10"/>
  <c r="I207" i="10"/>
  <c r="I196" i="10"/>
  <c r="I164" i="10"/>
  <c r="I150" i="10"/>
  <c r="I132" i="10"/>
  <c r="I44" i="10"/>
  <c r="I168" i="10"/>
  <c r="I160" i="10"/>
  <c r="I143" i="10"/>
  <c r="I136" i="10"/>
  <c r="I128" i="10"/>
  <c r="I73" i="10"/>
  <c r="I123" i="10"/>
  <c r="I114" i="10"/>
  <c r="I95" i="10"/>
  <c r="I85" i="10"/>
  <c r="I61" i="10"/>
  <c r="I30" i="10"/>
  <c r="I22" i="10"/>
  <c r="I13" i="10"/>
  <c r="I107" i="10"/>
  <c r="I100" i="10"/>
  <c r="I79" i="10"/>
  <c r="I72" i="10"/>
  <c r="I57" i="10"/>
  <c r="I49" i="10"/>
  <c r="I41" i="10"/>
  <c r="I94" i="10"/>
  <c r="I87" i="10"/>
  <c r="I75" i="10"/>
  <c r="I60" i="10"/>
  <c r="I35" i="10"/>
  <c r="I27" i="10"/>
  <c r="I19" i="10"/>
  <c r="I10" i="10"/>
  <c r="I193" i="9"/>
  <c r="L193" i="9" s="1"/>
  <c r="I81" i="9"/>
  <c r="L81" i="9" s="1"/>
  <c r="I27" i="9"/>
  <c r="L27" i="9" s="1"/>
  <c r="I23" i="9"/>
  <c r="L23" i="9" s="1"/>
  <c r="I19" i="9"/>
  <c r="I313" i="9"/>
  <c r="L313" i="9" s="1"/>
  <c r="I291" i="9"/>
  <c r="L291" i="9" s="1"/>
  <c r="I197" i="9"/>
  <c r="L197" i="9" s="1"/>
  <c r="I286" i="9"/>
  <c r="I244" i="9"/>
  <c r="L244" i="9" s="1"/>
  <c r="I190" i="9"/>
  <c r="L190" i="9" s="1"/>
  <c r="I346" i="9"/>
  <c r="L346" i="9" s="1"/>
  <c r="I263" i="9"/>
  <c r="I163" i="9"/>
  <c r="L163" i="9" s="1"/>
  <c r="I157" i="9"/>
  <c r="L157" i="9" s="1"/>
  <c r="I48" i="9"/>
  <c r="L48" i="9" s="1"/>
  <c r="I57" i="9"/>
  <c r="I150" i="9"/>
  <c r="L150" i="9" s="1"/>
  <c r="I109" i="9"/>
  <c r="L109" i="9" s="1"/>
  <c r="I105" i="9"/>
  <c r="L105" i="9" s="1"/>
  <c r="I101" i="9"/>
  <c r="L101" i="9" s="1"/>
  <c r="I293" i="9"/>
  <c r="L293" i="9" s="1"/>
  <c r="I301" i="9"/>
  <c r="L301" i="9" s="1"/>
  <c r="I275" i="9"/>
  <c r="L275" i="9" s="1"/>
  <c r="I323" i="9"/>
  <c r="L323" i="9" s="1"/>
  <c r="I363" i="9"/>
  <c r="L363" i="9" s="1"/>
  <c r="I329" i="9"/>
  <c r="L329" i="9" s="1"/>
  <c r="I336" i="9"/>
  <c r="L336" i="9" s="1"/>
  <c r="I314" i="9"/>
  <c r="L314" i="9" s="1"/>
  <c r="I273" i="9"/>
  <c r="L273" i="9" s="1"/>
  <c r="I356" i="9"/>
  <c r="L356" i="9" s="1"/>
  <c r="I352" i="9"/>
  <c r="L352" i="9" s="1"/>
  <c r="I253" i="9"/>
  <c r="L253" i="9" s="1"/>
  <c r="I160" i="9"/>
  <c r="L160" i="9" s="1"/>
  <c r="I177" i="9"/>
  <c r="L177" i="9" s="1"/>
  <c r="I169" i="9"/>
  <c r="L169" i="9" s="1"/>
  <c r="I214" i="9"/>
  <c r="L47" i="9"/>
  <c r="L49" i="9"/>
  <c r="I195" i="9"/>
  <c r="I156" i="9"/>
  <c r="L317" i="9"/>
  <c r="L347" i="9"/>
  <c r="L74" i="9"/>
  <c r="L153" i="9"/>
  <c r="L203" i="9"/>
  <c r="L268" i="9"/>
  <c r="I335" i="9"/>
  <c r="I328" i="9"/>
  <c r="L276" i="9"/>
  <c r="L178" i="9"/>
  <c r="L361" i="9"/>
  <c r="L274" i="9"/>
  <c r="L351" i="9"/>
  <c r="L322" i="9"/>
  <c r="L318" i="9"/>
  <c r="L286" i="9"/>
  <c r="L221" i="9"/>
  <c r="I171" i="9"/>
  <c r="I137" i="9"/>
  <c r="I46" i="9"/>
  <c r="I320" i="9"/>
  <c r="I289" i="9"/>
  <c r="L241" i="9"/>
  <c r="I198" i="9"/>
  <c r="I182" i="9"/>
  <c r="L164" i="9"/>
  <c r="I123" i="9"/>
  <c r="I342" i="9"/>
  <c r="I321" i="9"/>
  <c r="I310" i="9"/>
  <c r="I306" i="9"/>
  <c r="L290" i="9"/>
  <c r="L255" i="9"/>
  <c r="I296" i="9"/>
  <c r="I267" i="9"/>
  <c r="L263" i="9"/>
  <c r="I134" i="9"/>
  <c r="I126" i="9"/>
  <c r="I118" i="9"/>
  <c r="I201" i="9"/>
  <c r="I158" i="9"/>
  <c r="L100" i="9"/>
  <c r="I73" i="9"/>
  <c r="I65" i="9"/>
  <c r="L57" i="9"/>
  <c r="I154" i="9"/>
  <c r="I146" i="9"/>
  <c r="I142" i="9"/>
  <c r="I41" i="9"/>
  <c r="L29" i="9"/>
  <c r="L25" i="9"/>
  <c r="L21" i="9"/>
  <c r="L17" i="9"/>
  <c r="L112" i="9"/>
  <c r="L200" i="9"/>
  <c r="I333" i="9"/>
  <c r="I287" i="9"/>
  <c r="I252" i="9"/>
  <c r="I127" i="9"/>
  <c r="I357" i="9"/>
  <c r="I189" i="9"/>
  <c r="I260" i="9"/>
  <c r="I239" i="9"/>
  <c r="I331" i="9"/>
  <c r="I283" i="9"/>
  <c r="I247" i="9"/>
  <c r="I170" i="9"/>
  <c r="I60" i="9"/>
  <c r="L278" i="9"/>
  <c r="I181" i="9"/>
  <c r="I220" i="9"/>
  <c r="I119" i="9"/>
  <c r="I334" i="9"/>
  <c r="I326" i="9"/>
  <c r="I292" i="9"/>
  <c r="I261" i="9"/>
  <c r="I257" i="9"/>
  <c r="I248" i="9"/>
  <c r="I240" i="9"/>
  <c r="I225" i="9"/>
  <c r="I175" i="9"/>
  <c r="I121" i="9"/>
  <c r="I359" i="9"/>
  <c r="I355" i="9"/>
  <c r="I315" i="9"/>
  <c r="I280" i="9"/>
  <c r="I249" i="9"/>
  <c r="I194" i="9"/>
  <c r="I186" i="9"/>
  <c r="I139" i="9"/>
  <c r="I68" i="9"/>
  <c r="I348" i="9"/>
  <c r="I344" i="9"/>
  <c r="I340" i="9"/>
  <c r="I312" i="9"/>
  <c r="I308" i="9"/>
  <c r="I304" i="9"/>
  <c r="I281" i="9"/>
  <c r="I250" i="9"/>
  <c r="I234" i="9"/>
  <c r="I230" i="9"/>
  <c r="I224" i="9"/>
  <c r="I215" i="9"/>
  <c r="I174" i="9"/>
  <c r="I125" i="9"/>
  <c r="I70" i="9"/>
  <c r="I302" i="9"/>
  <c r="I298" i="9"/>
  <c r="I269" i="9"/>
  <c r="I265" i="9"/>
  <c r="I217" i="9"/>
  <c r="I213" i="9"/>
  <c r="I209" i="9"/>
  <c r="I165" i="9"/>
  <c r="I161" i="9"/>
  <c r="I138" i="9"/>
  <c r="I130" i="9"/>
  <c r="I122" i="9"/>
  <c r="I114" i="9"/>
  <c r="I64" i="9"/>
  <c r="I207" i="9"/>
  <c r="I199" i="9"/>
  <c r="I58" i="9"/>
  <c r="I69" i="9"/>
  <c r="I61" i="9"/>
  <c r="I53" i="9"/>
  <c r="I45" i="9"/>
  <c r="I37" i="9"/>
  <c r="I152" i="9"/>
  <c r="I148" i="9"/>
  <c r="I144" i="9"/>
  <c r="I111" i="9"/>
  <c r="I107" i="9"/>
  <c r="I103" i="9"/>
  <c r="I43" i="9"/>
  <c r="I39" i="9"/>
  <c r="L19" i="9"/>
  <c r="I98" i="9"/>
  <c r="I94" i="9"/>
  <c r="I90" i="9"/>
  <c r="I86" i="9"/>
  <c r="I82" i="9"/>
  <c r="I33" i="9"/>
  <c r="I13" i="9"/>
  <c r="I77" i="9"/>
  <c r="I12" i="9"/>
  <c r="L191" i="9"/>
  <c r="L235" i="9"/>
  <c r="L362" i="9"/>
  <c r="I337" i="9"/>
  <c r="I295" i="9"/>
  <c r="I279" i="9"/>
  <c r="I271" i="9"/>
  <c r="I183" i="9"/>
  <c r="I327" i="9"/>
  <c r="I256" i="9"/>
  <c r="L208" i="9"/>
  <c r="I135" i="9"/>
  <c r="I325" i="9"/>
  <c r="I284" i="9"/>
  <c r="I332" i="9"/>
  <c r="I288" i="9"/>
  <c r="I277" i="9"/>
  <c r="I251" i="9"/>
  <c r="I237" i="9"/>
  <c r="I172" i="9"/>
  <c r="I113" i="9"/>
  <c r="I62" i="9"/>
  <c r="I358" i="9"/>
  <c r="I354" i="9"/>
  <c r="I350" i="9"/>
  <c r="I262" i="9"/>
  <c r="I245" i="9"/>
  <c r="I222" i="9"/>
  <c r="I210" i="9"/>
  <c r="I192" i="9"/>
  <c r="I184" i="9"/>
  <c r="I176" i="9"/>
  <c r="I168" i="9"/>
  <c r="I131" i="9"/>
  <c r="I52" i="9"/>
  <c r="I343" i="9"/>
  <c r="I339" i="9"/>
  <c r="I311" i="9"/>
  <c r="I307" i="9"/>
  <c r="I294" i="9"/>
  <c r="I259" i="9"/>
  <c r="I246" i="9"/>
  <c r="I233" i="9"/>
  <c r="I229" i="9"/>
  <c r="I223" i="9"/>
  <c r="I173" i="9"/>
  <c r="I117" i="9"/>
  <c r="I54" i="9"/>
  <c r="I297" i="9"/>
  <c r="I264" i="9"/>
  <c r="I216" i="9"/>
  <c r="I212" i="9"/>
  <c r="I136" i="9"/>
  <c r="I128" i="9"/>
  <c r="I120" i="9"/>
  <c r="I56" i="9"/>
  <c r="I206" i="9"/>
  <c r="I202" i="9"/>
  <c r="I159" i="9"/>
  <c r="I50" i="9"/>
  <c r="I67" i="9"/>
  <c r="I59" i="9"/>
  <c r="I51" i="9"/>
  <c r="I155" i="9"/>
  <c r="I151" i="9"/>
  <c r="I147" i="9"/>
  <c r="I143" i="9"/>
  <c r="I110" i="9"/>
  <c r="I106" i="9"/>
  <c r="I102" i="9"/>
  <c r="I42" i="9"/>
  <c r="I38" i="9"/>
  <c r="I97" i="9"/>
  <c r="I93" i="9"/>
  <c r="I89" i="9"/>
  <c r="I85" i="9"/>
  <c r="I32" i="9"/>
  <c r="I28" i="9"/>
  <c r="I24" i="9"/>
  <c r="I20" i="9"/>
  <c r="I16" i="9"/>
  <c r="I80" i="9"/>
  <c r="I76" i="9"/>
  <c r="I11" i="9"/>
  <c r="I96" i="9"/>
  <c r="I92" i="9"/>
  <c r="I88" i="9"/>
  <c r="I84" i="9"/>
  <c r="I35" i="9"/>
  <c r="I31" i="9"/>
  <c r="I15" i="9"/>
  <c r="I79" i="9"/>
  <c r="I75" i="9"/>
  <c r="I10" i="9"/>
  <c r="I185" i="9"/>
  <c r="I282" i="9"/>
  <c r="I243" i="9"/>
  <c r="I187" i="9"/>
  <c r="L166" i="9"/>
  <c r="L226" i="9"/>
  <c r="I129" i="9"/>
  <c r="I360" i="9"/>
  <c r="I319" i="9"/>
  <c r="L309" i="9"/>
  <c r="I196" i="9"/>
  <c r="I188" i="9"/>
  <c r="I180" i="9"/>
  <c r="I115" i="9"/>
  <c r="I349" i="9"/>
  <c r="I345" i="9"/>
  <c r="I341" i="9"/>
  <c r="I316" i="9"/>
  <c r="I305" i="9"/>
  <c r="I285" i="9"/>
  <c r="I254" i="9"/>
  <c r="I238" i="9"/>
  <c r="I231" i="9"/>
  <c r="I227" i="9"/>
  <c r="I219" i="9"/>
  <c r="I133" i="9"/>
  <c r="I303" i="9"/>
  <c r="I299" i="9"/>
  <c r="I270" i="9"/>
  <c r="I266" i="9"/>
  <c r="I218" i="9"/>
  <c r="L214" i="9"/>
  <c r="I162" i="9"/>
  <c r="I140" i="9"/>
  <c r="I132" i="9"/>
  <c r="I124" i="9"/>
  <c r="I116" i="9"/>
  <c r="I72" i="9"/>
  <c r="I204" i="9"/>
  <c r="I66" i="9"/>
  <c r="I71" i="9"/>
  <c r="I63" i="9"/>
  <c r="I55" i="9"/>
  <c r="I149" i="9"/>
  <c r="I145" i="9"/>
  <c r="I108" i="9"/>
  <c r="I104" i="9"/>
  <c r="I44" i="9"/>
  <c r="I40" i="9"/>
  <c r="I36" i="9"/>
  <c r="I99" i="9"/>
  <c r="I95" i="9"/>
  <c r="I91" i="9"/>
  <c r="I87" i="9"/>
  <c r="I83" i="9"/>
  <c r="I34" i="9"/>
  <c r="I30" i="9"/>
  <c r="I26" i="9"/>
  <c r="I22" i="9"/>
  <c r="I18" i="9"/>
  <c r="I14" i="9"/>
  <c r="I78" i="9"/>
  <c r="I9" i="9"/>
  <c r="L40" i="8"/>
  <c r="L100" i="8"/>
  <c r="L17" i="8"/>
  <c r="L45" i="8"/>
  <c r="L91" i="8"/>
  <c r="L131" i="8"/>
  <c r="L105" i="8"/>
  <c r="L143" i="8"/>
  <c r="L256" i="8"/>
  <c r="L177" i="8"/>
  <c r="L255" i="8"/>
  <c r="L169" i="8"/>
  <c r="L264" i="8"/>
  <c r="L328" i="8"/>
  <c r="L286" i="8"/>
  <c r="L193" i="8"/>
  <c r="L324" i="8"/>
  <c r="L310" i="8"/>
  <c r="L12" i="8"/>
  <c r="L54" i="8"/>
  <c r="L14" i="8"/>
  <c r="L68" i="8"/>
  <c r="L48" i="8"/>
  <c r="L20" i="8"/>
  <c r="L60" i="8"/>
  <c r="L49" i="8"/>
  <c r="L107" i="8"/>
  <c r="L190" i="8"/>
  <c r="L144" i="8"/>
  <c r="L182" i="8"/>
  <c r="L250" i="8"/>
  <c r="L199" i="8"/>
  <c r="L164" i="8"/>
  <c r="L171" i="8"/>
  <c r="L278" i="8"/>
  <c r="L342" i="8"/>
  <c r="L288" i="8"/>
  <c r="L271" i="8"/>
  <c r="L317" i="8"/>
  <c r="L302" i="8"/>
  <c r="L362" i="8"/>
  <c r="L291" i="8"/>
  <c r="L361" i="8"/>
  <c r="L138" i="8"/>
  <c r="L90" i="8"/>
  <c r="L65" i="8"/>
  <c r="L34" i="8"/>
  <c r="L75" i="8"/>
  <c r="L102" i="8"/>
  <c r="L168" i="8"/>
  <c r="L223" i="8"/>
  <c r="L202" i="8"/>
  <c r="L241" i="8"/>
  <c r="L186" i="8"/>
  <c r="L215" i="8"/>
  <c r="L305" i="8"/>
  <c r="L343" i="8"/>
  <c r="L334" i="8"/>
  <c r="L320" i="8"/>
  <c r="L356" i="8"/>
  <c r="L277" i="8"/>
  <c r="L353" i="8"/>
  <c r="L113" i="8"/>
  <c r="L226" i="8"/>
  <c r="L117" i="8"/>
  <c r="L348" i="8"/>
  <c r="L31" i="8"/>
  <c r="L9" i="8"/>
  <c r="L77" i="8"/>
  <c r="L152" i="8"/>
  <c r="L125" i="8"/>
  <c r="L187" i="8"/>
  <c r="L307" i="8"/>
  <c r="L155" i="8"/>
  <c r="L262" i="8"/>
  <c r="L47" i="8"/>
  <c r="L44" i="8"/>
  <c r="L13" i="8"/>
  <c r="L22" i="8"/>
  <c r="L174" i="8"/>
  <c r="L166" i="8"/>
  <c r="L179" i="8"/>
  <c r="L134" i="8"/>
  <c r="L331" i="8"/>
  <c r="L261" i="8"/>
  <c r="L294" i="8"/>
  <c r="L280" i="8"/>
  <c r="L50" i="8"/>
  <c r="L67" i="8"/>
  <c r="L200" i="8"/>
  <c r="L231" i="8"/>
  <c r="L172" i="8"/>
  <c r="L323" i="8"/>
  <c r="L299" i="8"/>
  <c r="L327" i="8"/>
  <c r="L283" i="8"/>
  <c r="L10" i="8"/>
  <c r="L72" i="8"/>
  <c r="L57" i="8"/>
  <c r="L56" i="8"/>
  <c r="L109" i="8"/>
  <c r="L147" i="8"/>
  <c r="L157" i="8"/>
  <c r="L205" i="8"/>
  <c r="L216" i="8"/>
  <c r="L108" i="8"/>
  <c r="L204" i="8"/>
  <c r="L274" i="8"/>
  <c r="L338" i="8"/>
  <c r="L292" i="8"/>
  <c r="L242" i="8"/>
  <c r="L221" i="8"/>
  <c r="L201" i="8"/>
  <c r="L359" i="8"/>
  <c r="L24" i="8"/>
  <c r="L74" i="8"/>
  <c r="L26" i="8"/>
  <c r="L76" i="8"/>
  <c r="L63" i="8"/>
  <c r="L32" i="8"/>
  <c r="L73" i="8"/>
  <c r="L81" i="8"/>
  <c r="L126" i="8"/>
  <c r="L88" i="8"/>
  <c r="L114" i="8"/>
  <c r="L198" i="8"/>
  <c r="L260" i="8"/>
  <c r="L210" i="8"/>
  <c r="L185" i="8"/>
  <c r="L212" i="8"/>
  <c r="L303" i="8"/>
  <c r="L351" i="8"/>
  <c r="L284" i="8"/>
  <c r="L345" i="8"/>
  <c r="L313" i="8"/>
  <c r="L246" i="8"/>
  <c r="L127" i="8"/>
  <c r="L38" i="8"/>
  <c r="L97" i="8"/>
  <c r="L99" i="8"/>
  <c r="L43" i="8"/>
  <c r="L89" i="8"/>
  <c r="L130" i="8"/>
  <c r="L160" i="8"/>
  <c r="L106" i="8"/>
  <c r="L140" i="8"/>
  <c r="L116" i="8"/>
  <c r="L236" i="8"/>
  <c r="L214" i="8"/>
  <c r="L252" i="8"/>
  <c r="L197" i="8"/>
  <c r="L239" i="8"/>
  <c r="L318" i="8"/>
  <c r="L344" i="8"/>
  <c r="L337" i="8"/>
  <c r="L296" i="8"/>
  <c r="L103" i="8"/>
  <c r="L163" i="8"/>
  <c r="L352" i="8"/>
  <c r="L92" i="8"/>
  <c r="L37" i="8"/>
  <c r="L181" i="8"/>
  <c r="L136" i="8"/>
  <c r="L238" i="8"/>
  <c r="L245" i="8"/>
  <c r="L243" i="8"/>
  <c r="L273" i="8"/>
  <c r="L19" i="8"/>
  <c r="L42" i="8"/>
  <c r="L94" i="8"/>
  <c r="L21" i="8"/>
  <c r="L53" i="8"/>
  <c r="L64" i="8"/>
  <c r="L139" i="8"/>
  <c r="L229" i="8"/>
  <c r="L58" i="8"/>
  <c r="L267" i="8"/>
  <c r="L265" i="8"/>
  <c r="L304" i="8"/>
  <c r="L335" i="8"/>
  <c r="L354" i="8"/>
  <c r="L70" i="8"/>
  <c r="L25" i="8"/>
  <c r="L52" i="8"/>
  <c r="L153" i="8"/>
  <c r="L180" i="8"/>
  <c r="L161" i="8"/>
  <c r="L279" i="8"/>
  <c r="L196" i="8"/>
  <c r="L257" i="8"/>
  <c r="L191" i="8"/>
  <c r="L268" i="8"/>
  <c r="L18" i="8"/>
  <c r="L83" i="8"/>
  <c r="L78" i="8"/>
  <c r="L69" i="8"/>
  <c r="L165" i="8"/>
  <c r="L132" i="8"/>
  <c r="L173" i="8"/>
  <c r="L225" i="8"/>
  <c r="L233" i="8"/>
  <c r="L162" i="8"/>
  <c r="L220" i="8"/>
  <c r="L285" i="8"/>
  <c r="L349" i="8"/>
  <c r="L347" i="8"/>
  <c r="L240" i="8"/>
  <c r="L275" i="8"/>
  <c r="L11" i="8"/>
  <c r="L39" i="8"/>
  <c r="L33" i="8"/>
  <c r="L85" i="8"/>
  <c r="L36" i="8"/>
  <c r="L87" i="8"/>
  <c r="L82" i="8"/>
  <c r="L41" i="8"/>
  <c r="L86" i="8"/>
  <c r="L128" i="8"/>
  <c r="L158" i="8"/>
  <c r="L104" i="8"/>
  <c r="L149" i="8"/>
  <c r="L217" i="8"/>
  <c r="L111" i="8"/>
  <c r="L230" i="8"/>
  <c r="L203" i="8"/>
  <c r="L259" i="8"/>
  <c r="L316" i="8"/>
  <c r="L195" i="8"/>
  <c r="L298" i="8"/>
  <c r="L209" i="8"/>
  <c r="L325" i="8"/>
  <c r="L270" i="8"/>
  <c r="L46" i="8"/>
  <c r="L23" i="8"/>
  <c r="L15" i="8"/>
  <c r="L55" i="8"/>
  <c r="L27" i="8"/>
  <c r="L112" i="8"/>
  <c r="L176" i="8"/>
  <c r="L119" i="8"/>
  <c r="L148" i="8"/>
  <c r="L133" i="8"/>
  <c r="L251" i="8"/>
  <c r="L222" i="8"/>
  <c r="L121" i="8"/>
  <c r="L206" i="8"/>
  <c r="L272" i="8"/>
  <c r="L154" i="8"/>
  <c r="L263" i="8"/>
  <c r="L315" i="8"/>
  <c r="L218" i="8"/>
  <c r="L358" i="8"/>
  <c r="L227" i="8"/>
  <c r="I318" i="7"/>
  <c r="L318" i="7" s="1"/>
  <c r="I314" i="7"/>
  <c r="L314" i="7" s="1"/>
  <c r="I322" i="7"/>
  <c r="L322" i="7" s="1"/>
  <c r="I125" i="7"/>
  <c r="L125" i="7" s="1"/>
  <c r="I231" i="7"/>
  <c r="L231" i="7" s="1"/>
  <c r="I200" i="7"/>
  <c r="L200" i="7" s="1"/>
  <c r="I326" i="7"/>
  <c r="L326" i="7" s="1"/>
  <c r="I206" i="7"/>
  <c r="L206" i="7" s="1"/>
  <c r="I254" i="7"/>
  <c r="L254" i="7" s="1"/>
  <c r="I192" i="7"/>
  <c r="L192" i="7" s="1"/>
  <c r="I126" i="7"/>
  <c r="L126" i="7" s="1"/>
  <c r="I89" i="7"/>
  <c r="I347" i="7"/>
  <c r="L347" i="7" s="1"/>
  <c r="I253" i="7"/>
  <c r="L253" i="7" s="1"/>
  <c r="I25" i="7"/>
  <c r="L25" i="7" s="1"/>
  <c r="I195" i="7"/>
  <c r="L195" i="7" s="1"/>
  <c r="I82" i="7"/>
  <c r="L82" i="7" s="1"/>
  <c r="I217" i="7"/>
  <c r="L217" i="7" s="1"/>
  <c r="I93" i="7"/>
  <c r="L93" i="7" s="1"/>
  <c r="I101" i="7"/>
  <c r="L101" i="7" s="1"/>
  <c r="I346" i="7"/>
  <c r="L346" i="7" s="1"/>
  <c r="I287" i="7"/>
  <c r="L287" i="7" s="1"/>
  <c r="I160" i="7"/>
  <c r="L160" i="7" s="1"/>
  <c r="I343" i="7"/>
  <c r="I323" i="7"/>
  <c r="L323" i="7" s="1"/>
  <c r="I280" i="7"/>
  <c r="L280" i="7" s="1"/>
  <c r="I194" i="7"/>
  <c r="L194" i="7" s="1"/>
  <c r="I250" i="7"/>
  <c r="L250" i="7" s="1"/>
  <c r="I176" i="7"/>
  <c r="L176" i="7" s="1"/>
  <c r="I255" i="7"/>
  <c r="L255" i="7" s="1"/>
  <c r="I238" i="7"/>
  <c r="L238" i="7" s="1"/>
  <c r="I199" i="7"/>
  <c r="L199" i="7" s="1"/>
  <c r="I171" i="7"/>
  <c r="L171" i="7" s="1"/>
  <c r="I356" i="7"/>
  <c r="L356" i="7" s="1"/>
  <c r="I352" i="7"/>
  <c r="L352" i="7" s="1"/>
  <c r="I308" i="7"/>
  <c r="L308" i="7" s="1"/>
  <c r="I175" i="7"/>
  <c r="L175" i="7" s="1"/>
  <c r="I193" i="7"/>
  <c r="L193" i="7" s="1"/>
  <c r="I136" i="7"/>
  <c r="L136" i="7" s="1"/>
  <c r="I106" i="7"/>
  <c r="L106" i="7" s="1"/>
  <c r="I289" i="7"/>
  <c r="L289" i="7" s="1"/>
  <c r="I248" i="7"/>
  <c r="L248" i="7" s="1"/>
  <c r="I244" i="7"/>
  <c r="L244" i="7" s="1"/>
  <c r="I178" i="7"/>
  <c r="L178" i="7" s="1"/>
  <c r="I122" i="7"/>
  <c r="L122" i="7" s="1"/>
  <c r="I49" i="7"/>
  <c r="L49" i="7" s="1"/>
  <c r="I41" i="7"/>
  <c r="L41" i="7" s="1"/>
  <c r="I33" i="7"/>
  <c r="L33" i="7" s="1"/>
  <c r="I15" i="7"/>
  <c r="L15" i="7" s="1"/>
  <c r="I103" i="7"/>
  <c r="L103" i="7" s="1"/>
  <c r="I76" i="7"/>
  <c r="L76" i="7" s="1"/>
  <c r="I23" i="7"/>
  <c r="L23" i="7" s="1"/>
  <c r="I62" i="7"/>
  <c r="L62" i="7" s="1"/>
  <c r="I279" i="7"/>
  <c r="L279" i="7" s="1"/>
  <c r="I282" i="7"/>
  <c r="L282" i="7" s="1"/>
  <c r="I274" i="7"/>
  <c r="L274" i="7" s="1"/>
  <c r="I261" i="7"/>
  <c r="L261" i="7" s="1"/>
  <c r="I258" i="7"/>
  <c r="L258" i="7" s="1"/>
  <c r="I363" i="7"/>
  <c r="L363" i="7" s="1"/>
  <c r="I359" i="7"/>
  <c r="L359" i="7" s="1"/>
  <c r="I243" i="7"/>
  <c r="L243" i="7" s="1"/>
  <c r="I239" i="7"/>
  <c r="L239" i="7" s="1"/>
  <c r="I131" i="7"/>
  <c r="L131" i="7" s="1"/>
  <c r="I70" i="7"/>
  <c r="L70" i="7" s="1"/>
  <c r="I111" i="7"/>
  <c r="L111" i="7" s="1"/>
  <c r="I48" i="7"/>
  <c r="L48" i="7" s="1"/>
  <c r="I14" i="7"/>
  <c r="L14" i="7" s="1"/>
  <c r="I102" i="7"/>
  <c r="L102" i="7" s="1"/>
  <c r="L212" i="7"/>
  <c r="L146" i="7"/>
  <c r="I174" i="7"/>
  <c r="L91" i="7"/>
  <c r="L351" i="7"/>
  <c r="L353" i="7"/>
  <c r="I349" i="7"/>
  <c r="I332" i="7"/>
  <c r="I337" i="7"/>
  <c r="I327" i="7"/>
  <c r="I132" i="7"/>
  <c r="L58" i="7"/>
  <c r="I329" i="7"/>
  <c r="I325" i="7"/>
  <c r="I320" i="7"/>
  <c r="I316" i="7"/>
  <c r="I312" i="7"/>
  <c r="I229" i="7"/>
  <c r="I202" i="7"/>
  <c r="I170" i="7"/>
  <c r="I339" i="7"/>
  <c r="I275" i="7"/>
  <c r="I159" i="7"/>
  <c r="L128" i="7"/>
  <c r="I271" i="7"/>
  <c r="I257" i="7"/>
  <c r="I226" i="7"/>
  <c r="I203" i="7"/>
  <c r="I133" i="7"/>
  <c r="I112" i="7"/>
  <c r="I362" i="7"/>
  <c r="I358" i="7"/>
  <c r="I354" i="7"/>
  <c r="I350" i="7"/>
  <c r="I306" i="7"/>
  <c r="I302" i="7"/>
  <c r="I298" i="7"/>
  <c r="I294" i="7"/>
  <c r="I290" i="7"/>
  <c r="I272" i="7"/>
  <c r="I235" i="7"/>
  <c r="I227" i="7"/>
  <c r="I204" i="7"/>
  <c r="I196" i="7"/>
  <c r="I172" i="7"/>
  <c r="I223" i="7"/>
  <c r="I153" i="7"/>
  <c r="L73" i="7"/>
  <c r="I246" i="7"/>
  <c r="I242" i="7"/>
  <c r="I221" i="7"/>
  <c r="I213" i="7"/>
  <c r="I209" i="7"/>
  <c r="I188" i="7"/>
  <c r="I184" i="7"/>
  <c r="I180" i="7"/>
  <c r="I163" i="7"/>
  <c r="I154" i="7"/>
  <c r="I116" i="7"/>
  <c r="I149" i="7"/>
  <c r="L24" i="7"/>
  <c r="I168" i="7"/>
  <c r="I147" i="7"/>
  <c r="I143" i="7"/>
  <c r="I139" i="7"/>
  <c r="I119" i="7"/>
  <c r="L57" i="7"/>
  <c r="I110" i="7"/>
  <c r="I51" i="7"/>
  <c r="I47" i="7"/>
  <c r="I43" i="7"/>
  <c r="I39" i="7"/>
  <c r="I35" i="7"/>
  <c r="I17" i="7"/>
  <c r="I13" i="7"/>
  <c r="I97" i="7"/>
  <c r="I66" i="7"/>
  <c r="I30" i="7"/>
  <c r="I86" i="7"/>
  <c r="I78" i="7"/>
  <c r="I74" i="7"/>
  <c r="I29" i="7"/>
  <c r="I21" i="7"/>
  <c r="I296" i="7"/>
  <c r="I273" i="7"/>
  <c r="I330" i="7"/>
  <c r="L89" i="7"/>
  <c r="I307" i="7"/>
  <c r="L249" i="7"/>
  <c r="L85" i="7"/>
  <c r="I276" i="7"/>
  <c r="I215" i="7"/>
  <c r="I186" i="7"/>
  <c r="I340" i="7"/>
  <c r="I345" i="7"/>
  <c r="I284" i="7"/>
  <c r="L267" i="7"/>
  <c r="I236" i="7"/>
  <c r="I205" i="7"/>
  <c r="I173" i="7"/>
  <c r="I348" i="7"/>
  <c r="I333" i="7"/>
  <c r="I310" i="7"/>
  <c r="I269" i="7"/>
  <c r="I334" i="7"/>
  <c r="I328" i="7"/>
  <c r="I319" i="7"/>
  <c r="I315" i="7"/>
  <c r="L301" i="7"/>
  <c r="I288" i="7"/>
  <c r="I225" i="7"/>
  <c r="I198" i="7"/>
  <c r="I165" i="7"/>
  <c r="I335" i="7"/>
  <c r="I270" i="7"/>
  <c r="I260" i="7"/>
  <c r="I256" i="7"/>
  <c r="I252" i="7"/>
  <c r="I156" i="7"/>
  <c r="I129" i="7"/>
  <c r="I79" i="7"/>
  <c r="I361" i="7"/>
  <c r="I309" i="7"/>
  <c r="I305" i="7"/>
  <c r="I297" i="7"/>
  <c r="I285" i="7"/>
  <c r="I268" i="7"/>
  <c r="I232" i="7"/>
  <c r="I222" i="7"/>
  <c r="I161" i="7"/>
  <c r="I130" i="7"/>
  <c r="I54" i="7"/>
  <c r="I245" i="7"/>
  <c r="I241" i="7"/>
  <c r="I220" i="7"/>
  <c r="I216" i="7"/>
  <c r="I191" i="7"/>
  <c r="I187" i="7"/>
  <c r="I183" i="7"/>
  <c r="I162" i="7"/>
  <c r="I150" i="7"/>
  <c r="I127" i="7"/>
  <c r="I108" i="7"/>
  <c r="I152" i="7"/>
  <c r="I123" i="7"/>
  <c r="I22" i="7"/>
  <c r="I142" i="7"/>
  <c r="I138" i="7"/>
  <c r="I117" i="7"/>
  <c r="I55" i="7"/>
  <c r="I113" i="7"/>
  <c r="I109" i="7"/>
  <c r="I105" i="7"/>
  <c r="I69" i="7"/>
  <c r="I50" i="7"/>
  <c r="I38" i="7"/>
  <c r="I34" i="7"/>
  <c r="I12" i="7"/>
  <c r="I100" i="7"/>
  <c r="I96" i="7"/>
  <c r="I92" i="7"/>
  <c r="I88" i="7"/>
  <c r="I65" i="7"/>
  <c r="I11" i="7"/>
  <c r="I60" i="7"/>
  <c r="I28" i="7"/>
  <c r="L264" i="7"/>
  <c r="L299" i="7"/>
  <c r="L355" i="7"/>
  <c r="I265" i="7"/>
  <c r="L124" i="7"/>
  <c r="L343" i="7"/>
  <c r="L331" i="7"/>
  <c r="I237" i="7"/>
  <c r="I208" i="7"/>
  <c r="I283" i="7"/>
  <c r="I266" i="7"/>
  <c r="L77" i="7"/>
  <c r="I263" i="7"/>
  <c r="I230" i="7"/>
  <c r="I207" i="7"/>
  <c r="I360" i="7"/>
  <c r="I304" i="7"/>
  <c r="I300" i="7"/>
  <c r="I292" i="7"/>
  <c r="I118" i="7"/>
  <c r="I157" i="7"/>
  <c r="L46" i="7"/>
  <c r="I240" i="7"/>
  <c r="I219" i="7"/>
  <c r="I211" i="7"/>
  <c r="I190" i="7"/>
  <c r="I182" i="7"/>
  <c r="I158" i="7"/>
  <c r="L83" i="7"/>
  <c r="L40" i="7"/>
  <c r="I151" i="7"/>
  <c r="L80" i="7"/>
  <c r="I166" i="7"/>
  <c r="I145" i="7"/>
  <c r="I141" i="7"/>
  <c r="I137" i="7"/>
  <c r="I115" i="7"/>
  <c r="I53" i="7"/>
  <c r="I45" i="7"/>
  <c r="I37" i="7"/>
  <c r="I99" i="7"/>
  <c r="I95" i="7"/>
  <c r="I68" i="7"/>
  <c r="I64" i="7"/>
  <c r="I32" i="7"/>
  <c r="I10" i="7"/>
  <c r="I84" i="7"/>
  <c r="I72" i="7"/>
  <c r="I59" i="7"/>
  <c r="I27" i="7"/>
  <c r="I19" i="7"/>
  <c r="L63" i="7"/>
  <c r="L281" i="7"/>
  <c r="L61" i="7"/>
  <c r="L179" i="7"/>
  <c r="I341" i="7"/>
  <c r="L286" i="7"/>
  <c r="L114" i="7"/>
  <c r="L181" i="7"/>
  <c r="L210" i="7"/>
  <c r="L357" i="7"/>
  <c r="I336" i="7"/>
  <c r="I259" i="7"/>
  <c r="L228" i="7"/>
  <c r="I342" i="7"/>
  <c r="L324" i="7"/>
  <c r="L155" i="7"/>
  <c r="L104" i="7"/>
  <c r="I338" i="7"/>
  <c r="I321" i="7"/>
  <c r="I317" i="7"/>
  <c r="I313" i="7"/>
  <c r="L293" i="7"/>
  <c r="I233" i="7"/>
  <c r="I344" i="7"/>
  <c r="I278" i="7"/>
  <c r="L42" i="7"/>
  <c r="I262" i="7"/>
  <c r="L247" i="7"/>
  <c r="I164" i="7"/>
  <c r="I135" i="7"/>
  <c r="L121" i="7"/>
  <c r="I303" i="7"/>
  <c r="I295" i="7"/>
  <c r="I277" i="7"/>
  <c r="I197" i="7"/>
  <c r="I251" i="7"/>
  <c r="I218" i="7"/>
  <c r="I214" i="7"/>
  <c r="I189" i="7"/>
  <c r="I177" i="7"/>
  <c r="L75" i="7"/>
  <c r="I169" i="7"/>
  <c r="I148" i="7"/>
  <c r="I144" i="7"/>
  <c r="I140" i="7"/>
  <c r="I120" i="7"/>
  <c r="I107" i="7"/>
  <c r="I52" i="7"/>
  <c r="I36" i="7"/>
  <c r="I18" i="7"/>
  <c r="I98" i="7"/>
  <c r="I94" i="7"/>
  <c r="I90" i="7"/>
  <c r="I67" i="7"/>
  <c r="I31" i="7"/>
  <c r="I87" i="7"/>
  <c r="I71" i="7"/>
  <c r="I26" i="7"/>
  <c r="I9" i="7"/>
  <c r="I8" i="5"/>
  <c r="L8" i="5" s="1"/>
  <c r="I328" i="5"/>
  <c r="L328" i="5" s="1"/>
  <c r="I318" i="5"/>
  <c r="L318" i="5" s="1"/>
  <c r="I263" i="5"/>
  <c r="L263" i="5" s="1"/>
  <c r="I301" i="5"/>
  <c r="L301" i="5" s="1"/>
  <c r="I285" i="5"/>
  <c r="L285" i="5" s="1"/>
  <c r="I221" i="5"/>
  <c r="L221" i="5" s="1"/>
  <c r="I360" i="5"/>
  <c r="L360" i="5" s="1"/>
  <c r="I342" i="5"/>
  <c r="L342" i="5" s="1"/>
  <c r="I309" i="5"/>
  <c r="L309" i="5" s="1"/>
  <c r="I305" i="5"/>
  <c r="L305" i="5" s="1"/>
  <c r="I282" i="5"/>
  <c r="L282" i="5" s="1"/>
  <c r="I262" i="5"/>
  <c r="L262" i="5" s="1"/>
  <c r="I339" i="5"/>
  <c r="L339" i="5" s="1"/>
  <c r="I331" i="5"/>
  <c r="L331" i="5" s="1"/>
  <c r="I311" i="5"/>
  <c r="L311" i="5" s="1"/>
  <c r="I235" i="5"/>
  <c r="L235" i="5" s="1"/>
  <c r="I291" i="5"/>
  <c r="L291" i="5" s="1"/>
  <c r="I200" i="5"/>
  <c r="L200" i="5" s="1"/>
  <c r="I350" i="5"/>
  <c r="L350" i="5" s="1"/>
  <c r="I319" i="5"/>
  <c r="L319" i="5" s="1"/>
  <c r="I303" i="5"/>
  <c r="L303" i="5" s="1"/>
  <c r="I287" i="5"/>
  <c r="L287" i="5" s="1"/>
  <c r="I269" i="5"/>
  <c r="I253" i="5"/>
  <c r="L253" i="5" s="1"/>
  <c r="I248" i="5"/>
  <c r="L248" i="5" s="1"/>
  <c r="I148" i="5"/>
  <c r="L148" i="5" s="1"/>
  <c r="I140" i="5"/>
  <c r="I35" i="5"/>
  <c r="L35" i="5" s="1"/>
  <c r="I207" i="5"/>
  <c r="L207" i="5" s="1"/>
  <c r="I242" i="5"/>
  <c r="L242" i="5" s="1"/>
  <c r="I216" i="5"/>
  <c r="L216" i="5" s="1"/>
  <c r="I208" i="5"/>
  <c r="L208" i="5" s="1"/>
  <c r="I168" i="5"/>
  <c r="L168" i="5" s="1"/>
  <c r="I164" i="5"/>
  <c r="L164" i="5" s="1"/>
  <c r="I66" i="5"/>
  <c r="L66" i="5" s="1"/>
  <c r="I181" i="5"/>
  <c r="L181" i="5" s="1"/>
  <c r="I173" i="5"/>
  <c r="L173" i="5" s="1"/>
  <c r="I169" i="5"/>
  <c r="L169" i="5" s="1"/>
  <c r="I138" i="5"/>
  <c r="L138" i="5" s="1"/>
  <c r="I130" i="5"/>
  <c r="L130" i="5" s="1"/>
  <c r="I119" i="5"/>
  <c r="L119" i="5" s="1"/>
  <c r="I97" i="5"/>
  <c r="L97" i="5" s="1"/>
  <c r="I49" i="5"/>
  <c r="L49" i="5" s="1"/>
  <c r="I159" i="5"/>
  <c r="L159" i="5" s="1"/>
  <c r="I155" i="5"/>
  <c r="L155" i="5" s="1"/>
  <c r="I151" i="5"/>
  <c r="L151" i="5" s="1"/>
  <c r="I94" i="5"/>
  <c r="I75" i="5"/>
  <c r="L75" i="5" s="1"/>
  <c r="I72" i="5"/>
  <c r="L72" i="5" s="1"/>
  <c r="I68" i="5"/>
  <c r="L68" i="5" s="1"/>
  <c r="I40" i="5"/>
  <c r="L40" i="5" s="1"/>
  <c r="I266" i="5"/>
  <c r="L266" i="5" s="1"/>
  <c r="I300" i="5"/>
  <c r="L300" i="5" s="1"/>
  <c r="I352" i="5"/>
  <c r="L352" i="5" s="1"/>
  <c r="I271" i="5"/>
  <c r="L271" i="5" s="1"/>
  <c r="I122" i="5"/>
  <c r="L122" i="5" s="1"/>
  <c r="I244" i="5"/>
  <c r="L244" i="5" s="1"/>
  <c r="I240" i="5"/>
  <c r="L240" i="5" s="1"/>
  <c r="I236" i="5"/>
  <c r="L236" i="5" s="1"/>
  <c r="I201" i="5"/>
  <c r="L201" i="5" s="1"/>
  <c r="I214" i="5"/>
  <c r="L214" i="5" s="1"/>
  <c r="I190" i="5"/>
  <c r="L190" i="5" s="1"/>
  <c r="I186" i="5"/>
  <c r="L186" i="5" s="1"/>
  <c r="I125" i="5"/>
  <c r="L125" i="5" s="1"/>
  <c r="I93" i="5"/>
  <c r="L93" i="5" s="1"/>
  <c r="I143" i="5"/>
  <c r="L143" i="5" s="1"/>
  <c r="I136" i="5"/>
  <c r="L136" i="5" s="1"/>
  <c r="I132" i="5"/>
  <c r="L132" i="5" s="1"/>
  <c r="I127" i="5"/>
  <c r="L127" i="5" s="1"/>
  <c r="I113" i="5"/>
  <c r="L113" i="5" s="1"/>
  <c r="I78" i="5"/>
  <c r="L78" i="5" s="1"/>
  <c r="I128" i="5"/>
  <c r="L128" i="5" s="1"/>
  <c r="I98" i="5"/>
  <c r="L98" i="5" s="1"/>
  <c r="I42" i="5"/>
  <c r="L42" i="5" s="1"/>
  <c r="I34" i="5"/>
  <c r="L34" i="5" s="1"/>
  <c r="I275" i="5"/>
  <c r="L275" i="5" s="1"/>
  <c r="L95" i="5"/>
  <c r="L348" i="5"/>
  <c r="L140" i="5"/>
  <c r="I222" i="5"/>
  <c r="I188" i="5"/>
  <c r="L64" i="5"/>
  <c r="I44" i="5"/>
  <c r="I36" i="5"/>
  <c r="I111" i="5"/>
  <c r="I88" i="5"/>
  <c r="I84" i="5"/>
  <c r="I60" i="5"/>
  <c r="I32" i="5"/>
  <c r="I28" i="5"/>
  <c r="I24" i="5"/>
  <c r="I20" i="5"/>
  <c r="I102" i="5"/>
  <c r="I57" i="5"/>
  <c r="I53" i="5"/>
  <c r="I16" i="5"/>
  <c r="I12" i="5"/>
  <c r="L171" i="5"/>
  <c r="L120" i="5"/>
  <c r="I334" i="5"/>
  <c r="L325" i="5"/>
  <c r="I349" i="5"/>
  <c r="I257" i="5"/>
  <c r="I225" i="5"/>
  <c r="I145" i="5"/>
  <c r="I134" i="5"/>
  <c r="I115" i="5"/>
  <c r="L80" i="5"/>
  <c r="L182" i="5"/>
  <c r="L206" i="5"/>
  <c r="L254" i="5"/>
  <c r="I199" i="5"/>
  <c r="I231" i="5"/>
  <c r="I234" i="5"/>
  <c r="I267" i="5"/>
  <c r="I345" i="5"/>
  <c r="L326" i="5"/>
  <c r="L312" i="5"/>
  <c r="I280" i="5"/>
  <c r="I341" i="5"/>
  <c r="I313" i="5"/>
  <c r="I297" i="5"/>
  <c r="I281" i="5"/>
  <c r="L259" i="5"/>
  <c r="L197" i="5"/>
  <c r="I363" i="5"/>
  <c r="I359" i="5"/>
  <c r="I314" i="5"/>
  <c r="I308" i="5"/>
  <c r="I294" i="5"/>
  <c r="I261" i="5"/>
  <c r="I246" i="5"/>
  <c r="I219" i="5"/>
  <c r="I355" i="5"/>
  <c r="I316" i="5"/>
  <c r="I283" i="5"/>
  <c r="L251" i="5"/>
  <c r="I232" i="5"/>
  <c r="I336" i="5"/>
  <c r="I323" i="5"/>
  <c r="I223" i="5"/>
  <c r="I353" i="5"/>
  <c r="I322" i="5"/>
  <c r="I290" i="5"/>
  <c r="I272" i="5"/>
  <c r="I268" i="5"/>
  <c r="I256" i="5"/>
  <c r="I196" i="5"/>
  <c r="I146" i="5"/>
  <c r="I184" i="5"/>
  <c r="I126" i="5"/>
  <c r="I241" i="5"/>
  <c r="I237" i="5"/>
  <c r="I233" i="5"/>
  <c r="I195" i="5"/>
  <c r="L139" i="5"/>
  <c r="L131" i="5"/>
  <c r="I215" i="5"/>
  <c r="I191" i="5"/>
  <c r="I187" i="5"/>
  <c r="I167" i="5"/>
  <c r="I163" i="5"/>
  <c r="I101" i="5"/>
  <c r="L45" i="5"/>
  <c r="I180" i="5"/>
  <c r="I176" i="5"/>
  <c r="I172" i="5"/>
  <c r="I147" i="5"/>
  <c r="I137" i="5"/>
  <c r="I133" i="5"/>
  <c r="I129" i="5"/>
  <c r="I118" i="5"/>
  <c r="I114" i="5"/>
  <c r="L89" i="5"/>
  <c r="I158" i="5"/>
  <c r="I154" i="5"/>
  <c r="I150" i="5"/>
  <c r="I100" i="5"/>
  <c r="I50" i="5"/>
  <c r="I71" i="5"/>
  <c r="I67" i="5"/>
  <c r="I43" i="5"/>
  <c r="I39" i="5"/>
  <c r="L19" i="5"/>
  <c r="I110" i="5"/>
  <c r="I106" i="5"/>
  <c r="I87" i="5"/>
  <c r="I83" i="5"/>
  <c r="I63" i="5"/>
  <c r="I59" i="5"/>
  <c r="I31" i="5"/>
  <c r="I27" i="5"/>
  <c r="I23" i="5"/>
  <c r="I81" i="5"/>
  <c r="I52" i="5"/>
  <c r="I11" i="5"/>
  <c r="L51" i="5"/>
  <c r="I329" i="5"/>
  <c r="L92" i="5"/>
  <c r="L56" i="5"/>
  <c r="L211" i="5"/>
  <c r="L46" i="5"/>
  <c r="L185" i="5"/>
  <c r="L198" i="5"/>
  <c r="L344" i="5"/>
  <c r="L296" i="5"/>
  <c r="I276" i="5"/>
  <c r="L293" i="5"/>
  <c r="I277" i="5"/>
  <c r="I252" i="5"/>
  <c r="L228" i="5"/>
  <c r="L170" i="5"/>
  <c r="I362" i="5"/>
  <c r="I358" i="5"/>
  <c r="I347" i="5"/>
  <c r="I338" i="5"/>
  <c r="I330" i="5"/>
  <c r="I307" i="5"/>
  <c r="I278" i="5"/>
  <c r="I260" i="5"/>
  <c r="L204" i="5"/>
  <c r="I354" i="5"/>
  <c r="L335" i="5"/>
  <c r="I315" i="5"/>
  <c r="I299" i="5"/>
  <c r="I274" i="5"/>
  <c r="L247" i="5"/>
  <c r="I229" i="5"/>
  <c r="I356" i="5"/>
  <c r="I317" i="5"/>
  <c r="L289" i="5"/>
  <c r="I255" i="5"/>
  <c r="I250" i="5"/>
  <c r="I192" i="5"/>
  <c r="I144" i="5"/>
  <c r="I76" i="5"/>
  <c r="L153" i="5"/>
  <c r="I99" i="5"/>
  <c r="I194" i="5"/>
  <c r="I218" i="5"/>
  <c r="I166" i="5"/>
  <c r="I162" i="5"/>
  <c r="I179" i="5"/>
  <c r="I175" i="5"/>
  <c r="L117" i="5"/>
  <c r="I161" i="5"/>
  <c r="I157" i="5"/>
  <c r="I48" i="5"/>
  <c r="I90" i="5"/>
  <c r="L82" i="5"/>
  <c r="L70" i="5"/>
  <c r="L22" i="5"/>
  <c r="I109" i="5"/>
  <c r="I105" i="5"/>
  <c r="I86" i="5"/>
  <c r="I62" i="5"/>
  <c r="I58" i="5"/>
  <c r="I30" i="5"/>
  <c r="I26" i="5"/>
  <c r="I18" i="5"/>
  <c r="I55" i="5"/>
  <c r="I14" i="5"/>
  <c r="I10" i="5"/>
  <c r="L74" i="5"/>
  <c r="L284" i="5"/>
  <c r="I346" i="5"/>
  <c r="I295" i="5"/>
  <c r="L269" i="5"/>
  <c r="I238" i="5"/>
  <c r="I212" i="5"/>
  <c r="I177" i="5"/>
  <c r="L94" i="5"/>
  <c r="L15" i="5"/>
  <c r="I47" i="5"/>
  <c r="L141" i="5"/>
  <c r="I230" i="5"/>
  <c r="L340" i="5"/>
  <c r="I357" i="5"/>
  <c r="I333" i="5"/>
  <c r="I302" i="5"/>
  <c r="I286" i="5"/>
  <c r="I264" i="5"/>
  <c r="L193" i="5"/>
  <c r="I361" i="5"/>
  <c r="I310" i="5"/>
  <c r="I306" i="5"/>
  <c r="I298" i="5"/>
  <c r="I265" i="5"/>
  <c r="I224" i="5"/>
  <c r="I91" i="5"/>
  <c r="I279" i="5"/>
  <c r="I273" i="5"/>
  <c r="I227" i="5"/>
  <c r="I205" i="5"/>
  <c r="I327" i="5"/>
  <c r="I292" i="5"/>
  <c r="I124" i="5"/>
  <c r="I351" i="5"/>
  <c r="I320" i="5"/>
  <c r="I304" i="5"/>
  <c r="I288" i="5"/>
  <c r="I270" i="5"/>
  <c r="I258" i="5"/>
  <c r="I249" i="5"/>
  <c r="I245" i="5"/>
  <c r="I142" i="5"/>
  <c r="I210" i="5"/>
  <c r="I243" i="5"/>
  <c r="I239" i="5"/>
  <c r="I226" i="5"/>
  <c r="L107" i="5"/>
  <c r="I217" i="5"/>
  <c r="I213" i="5"/>
  <c r="I209" i="5"/>
  <c r="I189" i="5"/>
  <c r="I165" i="5"/>
  <c r="I149" i="5"/>
  <c r="I121" i="5"/>
  <c r="I178" i="5"/>
  <c r="I174" i="5"/>
  <c r="I135" i="5"/>
  <c r="I123" i="5"/>
  <c r="I116" i="5"/>
  <c r="I160" i="5"/>
  <c r="I156" i="5"/>
  <c r="I152" i="5"/>
  <c r="I96" i="5"/>
  <c r="I77" i="5"/>
  <c r="I73" i="5"/>
  <c r="I69" i="5"/>
  <c r="I41" i="5"/>
  <c r="I37" i="5"/>
  <c r="L21" i="5"/>
  <c r="I112" i="5"/>
  <c r="I108" i="5"/>
  <c r="I104" i="5"/>
  <c r="I85" i="5"/>
  <c r="I65" i="5"/>
  <c r="I61" i="5"/>
  <c r="I33" i="5"/>
  <c r="I29" i="5"/>
  <c r="I25" i="5"/>
  <c r="I103" i="5"/>
  <c r="I79" i="5"/>
  <c r="I54" i="5"/>
  <c r="I17" i="5"/>
  <c r="I13" i="5"/>
  <c r="I9" i="5"/>
  <c r="I121" i="4"/>
  <c r="L121" i="4" s="1"/>
  <c r="I353" i="4"/>
  <c r="L353" i="4" s="1"/>
  <c r="I287" i="4"/>
  <c r="L287" i="4" s="1"/>
  <c r="I237" i="4"/>
  <c r="L237" i="4" s="1"/>
  <c r="I229" i="4"/>
  <c r="L229" i="4" s="1"/>
  <c r="I225" i="4"/>
  <c r="L225" i="4" s="1"/>
  <c r="I41" i="4"/>
  <c r="L41" i="4" s="1"/>
  <c r="I143" i="4"/>
  <c r="L143" i="4" s="1"/>
  <c r="I71" i="4"/>
  <c r="L71" i="4" s="1"/>
  <c r="I13" i="4"/>
  <c r="L13" i="4" s="1"/>
  <c r="I38" i="4"/>
  <c r="L38" i="4" s="1"/>
  <c r="I196" i="4"/>
  <c r="L196" i="4" s="1"/>
  <c r="I89" i="4"/>
  <c r="L89" i="4" s="1"/>
  <c r="I261" i="4"/>
  <c r="L261" i="4" s="1"/>
  <c r="I343" i="4"/>
  <c r="L343" i="4" s="1"/>
  <c r="I315" i="4"/>
  <c r="L315" i="4" s="1"/>
  <c r="I277" i="4"/>
  <c r="L277" i="4" s="1"/>
  <c r="I202" i="4"/>
  <c r="L202" i="4" s="1"/>
  <c r="I347" i="4"/>
  <c r="L347" i="4" s="1"/>
  <c r="I213" i="4"/>
  <c r="L213" i="4" s="1"/>
  <c r="I207" i="4"/>
  <c r="L207" i="4" s="1"/>
  <c r="I113" i="4"/>
  <c r="L113" i="4" s="1"/>
  <c r="I289" i="4"/>
  <c r="L289" i="4" s="1"/>
  <c r="I285" i="4"/>
  <c r="L285" i="4" s="1"/>
  <c r="I260" i="4"/>
  <c r="L260" i="4" s="1"/>
  <c r="I115" i="4"/>
  <c r="L115" i="4" s="1"/>
  <c r="I354" i="4"/>
  <c r="L354" i="4" s="1"/>
  <c r="I335" i="4"/>
  <c r="L335" i="4" s="1"/>
  <c r="I300" i="4"/>
  <c r="L300" i="4" s="1"/>
  <c r="I337" i="4"/>
  <c r="L337" i="4" s="1"/>
  <c r="I322" i="4"/>
  <c r="L322" i="4" s="1"/>
  <c r="I318" i="4"/>
  <c r="L318" i="4" s="1"/>
  <c r="I314" i="4"/>
  <c r="L314" i="4" s="1"/>
  <c r="I278" i="4"/>
  <c r="L278" i="4" s="1"/>
  <c r="I258" i="4"/>
  <c r="L258" i="4" s="1"/>
  <c r="I254" i="4"/>
  <c r="L254" i="4" s="1"/>
  <c r="I210" i="4"/>
  <c r="L210" i="4" s="1"/>
  <c r="I351" i="4"/>
  <c r="L351" i="4" s="1"/>
  <c r="I333" i="4"/>
  <c r="L333" i="4" s="1"/>
  <c r="I360" i="4"/>
  <c r="L360" i="4" s="1"/>
  <c r="I313" i="4"/>
  <c r="L313" i="4" s="1"/>
  <c r="I309" i="4"/>
  <c r="L309" i="4" s="1"/>
  <c r="I273" i="4"/>
  <c r="L273" i="4" s="1"/>
  <c r="I233" i="4"/>
  <c r="L233" i="4" s="1"/>
  <c r="I204" i="4"/>
  <c r="L204" i="4" s="1"/>
  <c r="I200" i="4"/>
  <c r="L200" i="4" s="1"/>
  <c r="I231" i="4"/>
  <c r="L231" i="4" s="1"/>
  <c r="I227" i="4"/>
  <c r="L227" i="4" s="1"/>
  <c r="I223" i="4"/>
  <c r="L223" i="4" s="1"/>
  <c r="I194" i="4"/>
  <c r="L194" i="4" s="1"/>
  <c r="I120" i="4"/>
  <c r="L120" i="4" s="1"/>
  <c r="I179" i="4"/>
  <c r="L179" i="4" s="1"/>
  <c r="I165" i="4"/>
  <c r="L165" i="4" s="1"/>
  <c r="I156" i="4"/>
  <c r="L156" i="4" s="1"/>
  <c r="I133" i="4"/>
  <c r="L133" i="4" s="1"/>
  <c r="I129" i="4"/>
  <c r="L129" i="4" s="1"/>
  <c r="I146" i="4"/>
  <c r="L146" i="4" s="1"/>
  <c r="I137" i="4"/>
  <c r="L137" i="4" s="1"/>
  <c r="I60" i="4"/>
  <c r="L60" i="4" s="1"/>
  <c r="I23" i="4"/>
  <c r="L23" i="4" s="1"/>
  <c r="I12" i="4"/>
  <c r="L12" i="4" s="1"/>
  <c r="I102" i="4"/>
  <c r="L102" i="4" s="1"/>
  <c r="I57" i="4"/>
  <c r="L57" i="4" s="1"/>
  <c r="I27" i="4"/>
  <c r="L27" i="4" s="1"/>
  <c r="I18" i="4"/>
  <c r="L18" i="4" s="1"/>
  <c r="I249" i="4"/>
  <c r="L249" i="4" s="1"/>
  <c r="I238" i="4"/>
  <c r="L238" i="4" s="1"/>
  <c r="I340" i="4"/>
  <c r="L340" i="4" s="1"/>
  <c r="I325" i="4"/>
  <c r="L325" i="4" s="1"/>
  <c r="I321" i="4"/>
  <c r="L321" i="4" s="1"/>
  <c r="I317" i="4"/>
  <c r="L317" i="4" s="1"/>
  <c r="I257" i="4"/>
  <c r="L257" i="4" s="1"/>
  <c r="I253" i="4"/>
  <c r="L253" i="4" s="1"/>
  <c r="I117" i="4"/>
  <c r="L117" i="4" s="1"/>
  <c r="I363" i="4"/>
  <c r="L363" i="4" s="1"/>
  <c r="I359" i="4"/>
  <c r="L359" i="4" s="1"/>
  <c r="I312" i="4"/>
  <c r="L312" i="4" s="1"/>
  <c r="I272" i="4"/>
  <c r="L272" i="4" s="1"/>
  <c r="I268" i="4"/>
  <c r="L268" i="4" s="1"/>
  <c r="I119" i="4"/>
  <c r="L119" i="4" s="1"/>
  <c r="I203" i="4"/>
  <c r="L203" i="4" s="1"/>
  <c r="I173" i="4"/>
  <c r="L173" i="4" s="1"/>
  <c r="I230" i="4"/>
  <c r="L230" i="4" s="1"/>
  <c r="I197" i="4"/>
  <c r="L197" i="4" s="1"/>
  <c r="I118" i="4"/>
  <c r="L118" i="4" s="1"/>
  <c r="I221" i="4"/>
  <c r="L221" i="4" s="1"/>
  <c r="I182" i="4"/>
  <c r="L182" i="4" s="1"/>
  <c r="I172" i="4"/>
  <c r="L172" i="4" s="1"/>
  <c r="I148" i="4"/>
  <c r="L148" i="4" s="1"/>
  <c r="I63" i="4"/>
  <c r="L63" i="4" s="1"/>
  <c r="I160" i="4"/>
  <c r="L160" i="4" s="1"/>
  <c r="I106" i="4"/>
  <c r="L106" i="4" s="1"/>
  <c r="I87" i="4"/>
  <c r="L87" i="4" s="1"/>
  <c r="I155" i="4"/>
  <c r="L155" i="4" s="1"/>
  <c r="I151" i="4"/>
  <c r="L151" i="4" s="1"/>
  <c r="I132" i="4"/>
  <c r="L132" i="4" s="1"/>
  <c r="I128" i="4"/>
  <c r="L128" i="4" s="1"/>
  <c r="I122" i="4"/>
  <c r="L122" i="4" s="1"/>
  <c r="I85" i="4"/>
  <c r="L85" i="4" s="1"/>
  <c r="I22" i="4"/>
  <c r="I101" i="4"/>
  <c r="L101" i="4" s="1"/>
  <c r="I97" i="4"/>
  <c r="L97" i="4" s="1"/>
  <c r="I49" i="4"/>
  <c r="L49" i="4" s="1"/>
  <c r="I32" i="4"/>
  <c r="L32" i="4" s="1"/>
  <c r="I90" i="4"/>
  <c r="L90" i="4" s="1"/>
  <c r="I26" i="4"/>
  <c r="L26" i="4" s="1"/>
  <c r="I17" i="4"/>
  <c r="L17" i="4" s="1"/>
  <c r="L22" i="4"/>
  <c r="L195" i="4"/>
  <c r="I352" i="4"/>
  <c r="L105" i="4"/>
  <c r="L326" i="4"/>
  <c r="L263" i="4"/>
  <c r="I242" i="4"/>
  <c r="I266" i="4"/>
  <c r="I281" i="4"/>
  <c r="I308" i="4"/>
  <c r="I149" i="4"/>
  <c r="I190" i="4"/>
  <c r="L164" i="4"/>
  <c r="I110" i="4"/>
  <c r="I72" i="4"/>
  <c r="L24" i="4"/>
  <c r="I126" i="4"/>
  <c r="I98" i="4"/>
  <c r="L114" i="4"/>
  <c r="L212" i="4"/>
  <c r="L193" i="4"/>
  <c r="L186" i="4"/>
  <c r="I246" i="4"/>
  <c r="L293" i="4"/>
  <c r="I264" i="4"/>
  <c r="L239" i="4"/>
  <c r="I361" i="4"/>
  <c r="I234" i="4"/>
  <c r="L178" i="4"/>
  <c r="I298" i="4"/>
  <c r="I269" i="4"/>
  <c r="L228" i="4"/>
  <c r="I167" i="4"/>
  <c r="I112" i="4"/>
  <c r="I222" i="4"/>
  <c r="I214" i="4"/>
  <c r="I187" i="4"/>
  <c r="I183" i="4"/>
  <c r="I174" i="4"/>
  <c r="I166" i="4"/>
  <c r="L158" i="4"/>
  <c r="L142" i="4"/>
  <c r="I103" i="4"/>
  <c r="L62" i="4"/>
  <c r="I175" i="4"/>
  <c r="I86" i="4"/>
  <c r="I82" i="4"/>
  <c r="I78" i="4"/>
  <c r="I67" i="4"/>
  <c r="I46" i="4"/>
  <c r="I33" i="4"/>
  <c r="I19" i="4"/>
  <c r="I74" i="4"/>
  <c r="L123" i="4"/>
  <c r="I356" i="4"/>
  <c r="I327" i="4"/>
  <c r="L181" i="4"/>
  <c r="I303" i="4"/>
  <c r="L350" i="4"/>
  <c r="L342" i="4"/>
  <c r="L330" i="4"/>
  <c r="I284" i="4"/>
  <c r="I208" i="4"/>
  <c r="I267" i="4"/>
  <c r="I199" i="4"/>
  <c r="I217" i="4"/>
  <c r="I152" i="4"/>
  <c r="L44" i="4"/>
  <c r="I140" i="4"/>
  <c r="I51" i="4"/>
  <c r="I11" i="4"/>
  <c r="I81" i="4"/>
  <c r="I77" i="4"/>
  <c r="I66" i="4"/>
  <c r="I36" i="4"/>
  <c r="I94" i="4"/>
  <c r="I56" i="4"/>
  <c r="L124" i="4"/>
  <c r="L92" i="4"/>
  <c r="L211" i="4"/>
  <c r="I218" i="4"/>
  <c r="I297" i="4"/>
  <c r="I305" i="4"/>
  <c r="I248" i="4"/>
  <c r="I244" i="4"/>
  <c r="I357" i="4"/>
  <c r="I334" i="4"/>
  <c r="I299" i="4"/>
  <c r="I349" i="4"/>
  <c r="L345" i="4"/>
  <c r="I329" i="4"/>
  <c r="I291" i="4"/>
  <c r="L262" i="4"/>
  <c r="I241" i="4"/>
  <c r="I339" i="4"/>
  <c r="I324" i="4"/>
  <c r="I320" i="4"/>
  <c r="I316" i="4"/>
  <c r="I280" i="4"/>
  <c r="I276" i="4"/>
  <c r="I256" i="4"/>
  <c r="I252" i="4"/>
  <c r="I306" i="4"/>
  <c r="I362" i="4"/>
  <c r="I358" i="4"/>
  <c r="I311" i="4"/>
  <c r="I307" i="4"/>
  <c r="I271" i="4"/>
  <c r="I251" i="4"/>
  <c r="I111" i="4"/>
  <c r="I226" i="4"/>
  <c r="I206" i="4"/>
  <c r="I198" i="4"/>
  <c r="I171" i="4"/>
  <c r="L163" i="4"/>
  <c r="I147" i="4"/>
  <c r="I192" i="4"/>
  <c r="I116" i="4"/>
  <c r="I53" i="4"/>
  <c r="I220" i="4"/>
  <c r="I216" i="4"/>
  <c r="I189" i="4"/>
  <c r="I185" i="4"/>
  <c r="I177" i="4"/>
  <c r="L138" i="4"/>
  <c r="L55" i="4"/>
  <c r="I159" i="4"/>
  <c r="I109" i="4"/>
  <c r="I154" i="4"/>
  <c r="I135" i="4"/>
  <c r="I131" i="4"/>
  <c r="I127" i="4"/>
  <c r="I70" i="4"/>
  <c r="L54" i="4"/>
  <c r="I42" i="4"/>
  <c r="I170" i="4"/>
  <c r="I139" i="4"/>
  <c r="I125" i="4"/>
  <c r="I14" i="4"/>
  <c r="I84" i="4"/>
  <c r="I50" i="4"/>
  <c r="I21" i="4"/>
  <c r="I10" i="4"/>
  <c r="I100" i="4"/>
  <c r="I96" i="4"/>
  <c r="I80" i="4"/>
  <c r="I76" i="4"/>
  <c r="I59" i="4"/>
  <c r="I48" i="4"/>
  <c r="I35" i="4"/>
  <c r="I31" i="4"/>
  <c r="I93" i="4"/>
  <c r="I65" i="4"/>
  <c r="I45" i="4"/>
  <c r="I29" i="4"/>
  <c r="I25" i="4"/>
  <c r="I16" i="4"/>
  <c r="I245" i="4"/>
  <c r="I91" i="4"/>
  <c r="I296" i="4"/>
  <c r="L341" i="4"/>
  <c r="I301" i="4"/>
  <c r="I247" i="4"/>
  <c r="I243" i="4"/>
  <c r="I331" i="4"/>
  <c r="I348" i="4"/>
  <c r="I344" i="4"/>
  <c r="I332" i="4"/>
  <c r="I328" i="4"/>
  <c r="I294" i="4"/>
  <c r="I286" i="4"/>
  <c r="I282" i="4"/>
  <c r="I265" i="4"/>
  <c r="I240" i="4"/>
  <c r="I236" i="4"/>
  <c r="I304" i="4"/>
  <c r="I338" i="4"/>
  <c r="I323" i="4"/>
  <c r="I319" i="4"/>
  <c r="I279" i="4"/>
  <c r="I275" i="4"/>
  <c r="I255" i="4"/>
  <c r="I235" i="4"/>
  <c r="I355" i="4"/>
  <c r="I8" i="4"/>
  <c r="L8" i="4" s="1"/>
  <c r="I336" i="4"/>
  <c r="I310" i="4"/>
  <c r="I274" i="4"/>
  <c r="I270" i="4"/>
  <c r="I250" i="4"/>
  <c r="I73" i="4"/>
  <c r="I205" i="4"/>
  <c r="I201" i="4"/>
  <c r="I169" i="4"/>
  <c r="I161" i="4"/>
  <c r="I145" i="4"/>
  <c r="I232" i="4"/>
  <c r="I224" i="4"/>
  <c r="I191" i="4"/>
  <c r="I219" i="4"/>
  <c r="I215" i="4"/>
  <c r="I188" i="4"/>
  <c r="I184" i="4"/>
  <c r="I180" i="4"/>
  <c r="I176" i="4"/>
  <c r="I168" i="4"/>
  <c r="I144" i="4"/>
  <c r="I39" i="4"/>
  <c r="I162" i="4"/>
  <c r="I136" i="4"/>
  <c r="I157" i="4"/>
  <c r="I153" i="4"/>
  <c r="I134" i="4"/>
  <c r="I130" i="4"/>
  <c r="I104" i="4"/>
  <c r="I64" i="4"/>
  <c r="I52" i="4"/>
  <c r="L40" i="4"/>
  <c r="I150" i="4"/>
  <c r="I88" i="4"/>
  <c r="I83" i="4"/>
  <c r="I69" i="4"/>
  <c r="I37" i="4"/>
  <c r="I20" i="4"/>
  <c r="I9" i="4"/>
  <c r="I99" i="4"/>
  <c r="I95" i="4"/>
  <c r="I79" i="4"/>
  <c r="I68" i="4"/>
  <c r="I58" i="4"/>
  <c r="I47" i="4"/>
  <c r="I34" i="4"/>
  <c r="I30" i="4"/>
  <c r="I75" i="4"/>
  <c r="I28" i="4"/>
  <c r="I15" i="4"/>
  <c r="I8" i="3"/>
  <c r="L8" i="3" s="1"/>
  <c r="I332" i="3"/>
  <c r="L332" i="3" s="1"/>
  <c r="I244" i="3"/>
  <c r="I345" i="3"/>
  <c r="L345" i="3" s="1"/>
  <c r="I313" i="3"/>
  <c r="L313" i="3" s="1"/>
  <c r="I272" i="3"/>
  <c r="L272" i="3" s="1"/>
  <c r="I361" i="3"/>
  <c r="L361" i="3" s="1"/>
  <c r="I336" i="3"/>
  <c r="L336" i="3" s="1"/>
  <c r="I304" i="3"/>
  <c r="L304" i="3" s="1"/>
  <c r="I252" i="3"/>
  <c r="L252" i="3" s="1"/>
  <c r="I355" i="3"/>
  <c r="L355" i="3" s="1"/>
  <c r="I325" i="3"/>
  <c r="L325" i="3" s="1"/>
  <c r="I293" i="3"/>
  <c r="L293" i="3" s="1"/>
  <c r="I216" i="3"/>
  <c r="L216" i="3" s="1"/>
  <c r="I184" i="3"/>
  <c r="L184" i="3" s="1"/>
  <c r="I168" i="3"/>
  <c r="L168" i="3" s="1"/>
  <c r="I152" i="3"/>
  <c r="L152" i="3" s="1"/>
  <c r="I120" i="3"/>
  <c r="L120" i="3" s="1"/>
  <c r="I104" i="3"/>
  <c r="I88" i="3"/>
  <c r="L88" i="3" s="1"/>
  <c r="I56" i="3"/>
  <c r="L56" i="3" s="1"/>
  <c r="I40" i="3"/>
  <c r="L40" i="3" s="1"/>
  <c r="I24" i="3"/>
  <c r="L24" i="3" s="1"/>
  <c r="I347" i="3"/>
  <c r="L347" i="3" s="1"/>
  <c r="I331" i="3"/>
  <c r="L331" i="3" s="1"/>
  <c r="I315" i="3"/>
  <c r="L315" i="3" s="1"/>
  <c r="I283" i="3"/>
  <c r="L283" i="3" s="1"/>
  <c r="I267" i="3"/>
  <c r="L267" i="3" s="1"/>
  <c r="I251" i="3"/>
  <c r="L251" i="3" s="1"/>
  <c r="I219" i="3"/>
  <c r="L219" i="3" s="1"/>
  <c r="I203" i="3"/>
  <c r="L203" i="3" s="1"/>
  <c r="I187" i="3"/>
  <c r="L187" i="3" s="1"/>
  <c r="I155" i="3"/>
  <c r="L155" i="3" s="1"/>
  <c r="I139" i="3"/>
  <c r="L139" i="3" s="1"/>
  <c r="I123" i="3"/>
  <c r="L123" i="3" s="1"/>
  <c r="I91" i="3"/>
  <c r="L91" i="3" s="1"/>
  <c r="I75" i="3"/>
  <c r="L75" i="3" s="1"/>
  <c r="I59" i="3"/>
  <c r="L59" i="3" s="1"/>
  <c r="I43" i="3"/>
  <c r="L43" i="3" s="1"/>
  <c r="I11" i="3"/>
  <c r="L11" i="3" s="1"/>
  <c r="I350" i="3"/>
  <c r="L350" i="3" s="1"/>
  <c r="I334" i="3"/>
  <c r="L334" i="3" s="1"/>
  <c r="I302" i="3"/>
  <c r="L302" i="3" s="1"/>
  <c r="I286" i="3"/>
  <c r="L286" i="3" s="1"/>
  <c r="I270" i="3"/>
  <c r="L270" i="3" s="1"/>
  <c r="I238" i="3"/>
  <c r="L238" i="3" s="1"/>
  <c r="I222" i="3"/>
  <c r="L222" i="3" s="1"/>
  <c r="I206" i="3"/>
  <c r="L206" i="3" s="1"/>
  <c r="I174" i="3"/>
  <c r="L174" i="3" s="1"/>
  <c r="I158" i="3"/>
  <c r="L158" i="3" s="1"/>
  <c r="I142" i="3"/>
  <c r="L142" i="3" s="1"/>
  <c r="I110" i="3"/>
  <c r="L110" i="3" s="1"/>
  <c r="I94" i="3"/>
  <c r="L94" i="3" s="1"/>
  <c r="I78" i="3"/>
  <c r="L78" i="3" s="1"/>
  <c r="I46" i="3"/>
  <c r="I30" i="3"/>
  <c r="L30" i="3" s="1"/>
  <c r="I14" i="3"/>
  <c r="L14" i="3" s="1"/>
  <c r="I281" i="3"/>
  <c r="L281" i="3" s="1"/>
  <c r="I265" i="3"/>
  <c r="L265" i="3" s="1"/>
  <c r="I249" i="3"/>
  <c r="L249" i="3" s="1"/>
  <c r="I233" i="3"/>
  <c r="L233" i="3" s="1"/>
  <c r="I217" i="3"/>
  <c r="L217" i="3" s="1"/>
  <c r="I169" i="3"/>
  <c r="L169" i="3" s="1"/>
  <c r="I153" i="3"/>
  <c r="L153" i="3" s="1"/>
  <c r="I137" i="3"/>
  <c r="L137" i="3" s="1"/>
  <c r="I121" i="3"/>
  <c r="L121" i="3" s="1"/>
  <c r="I105" i="3"/>
  <c r="L105" i="3" s="1"/>
  <c r="I73" i="3"/>
  <c r="L73" i="3" s="1"/>
  <c r="I41" i="3"/>
  <c r="L41" i="3" s="1"/>
  <c r="I296" i="3"/>
  <c r="L296" i="3" s="1"/>
  <c r="L244" i="3"/>
  <c r="I200" i="3"/>
  <c r="I235" i="3"/>
  <c r="I316" i="3"/>
  <c r="I363" i="3"/>
  <c r="I337" i="3"/>
  <c r="I305" i="3"/>
  <c r="I256" i="3"/>
  <c r="I324" i="3"/>
  <c r="I356" i="3"/>
  <c r="I328" i="3"/>
  <c r="I236" i="3"/>
  <c r="I349" i="3"/>
  <c r="I317" i="3"/>
  <c r="I280" i="3"/>
  <c r="I228" i="3"/>
  <c r="I212" i="3"/>
  <c r="I196" i="3"/>
  <c r="I180" i="3"/>
  <c r="I164" i="3"/>
  <c r="I148" i="3"/>
  <c r="I132" i="3"/>
  <c r="I116" i="3"/>
  <c r="I100" i="3"/>
  <c r="I84" i="3"/>
  <c r="I68" i="3"/>
  <c r="I52" i="3"/>
  <c r="I36" i="3"/>
  <c r="I20" i="3"/>
  <c r="I343" i="3"/>
  <c r="I327" i="3"/>
  <c r="I311" i="3"/>
  <c r="I295" i="3"/>
  <c r="I279" i="3"/>
  <c r="I263" i="3"/>
  <c r="I247" i="3"/>
  <c r="I231" i="3"/>
  <c r="I215" i="3"/>
  <c r="I199" i="3"/>
  <c r="I183" i="3"/>
  <c r="I167" i="3"/>
  <c r="I151" i="3"/>
  <c r="I135" i="3"/>
  <c r="I119" i="3"/>
  <c r="I103" i="3"/>
  <c r="I87" i="3"/>
  <c r="I71" i="3"/>
  <c r="I55" i="3"/>
  <c r="I39" i="3"/>
  <c r="I23" i="3"/>
  <c r="I362" i="3"/>
  <c r="I346" i="3"/>
  <c r="I330" i="3"/>
  <c r="I314" i="3"/>
  <c r="I298" i="3"/>
  <c r="I282" i="3"/>
  <c r="I266" i="3"/>
  <c r="I250" i="3"/>
  <c r="I234" i="3"/>
  <c r="I218" i="3"/>
  <c r="I202" i="3"/>
  <c r="I186" i="3"/>
  <c r="I170" i="3"/>
  <c r="I154" i="3"/>
  <c r="I138" i="3"/>
  <c r="I122" i="3"/>
  <c r="I106" i="3"/>
  <c r="I90" i="3"/>
  <c r="I74" i="3"/>
  <c r="I58" i="3"/>
  <c r="I42" i="3"/>
  <c r="I26" i="3"/>
  <c r="I10" i="3"/>
  <c r="I277" i="3"/>
  <c r="I261" i="3"/>
  <c r="I245" i="3"/>
  <c r="I229" i="3"/>
  <c r="I213" i="3"/>
  <c r="I197" i="3"/>
  <c r="I181" i="3"/>
  <c r="I165" i="3"/>
  <c r="I149" i="3"/>
  <c r="I133" i="3"/>
  <c r="I117" i="3"/>
  <c r="I101" i="3"/>
  <c r="I85" i="3"/>
  <c r="I69" i="3"/>
  <c r="I53" i="3"/>
  <c r="I37" i="3"/>
  <c r="I21" i="3"/>
  <c r="I340" i="3"/>
  <c r="I136" i="3"/>
  <c r="L104" i="3"/>
  <c r="I72" i="3"/>
  <c r="I107" i="3"/>
  <c r="I318" i="3"/>
  <c r="I254" i="3"/>
  <c r="I190" i="3"/>
  <c r="I126" i="3"/>
  <c r="I62" i="3"/>
  <c r="L46" i="3"/>
  <c r="I201" i="3"/>
  <c r="I185" i="3"/>
  <c r="I89" i="3"/>
  <c r="I57" i="3"/>
  <c r="I25" i="3"/>
  <c r="I359" i="3"/>
  <c r="I308" i="3"/>
  <c r="I357" i="3"/>
  <c r="I329" i="3"/>
  <c r="I297" i="3"/>
  <c r="I240" i="3"/>
  <c r="I300" i="3"/>
  <c r="I351" i="3"/>
  <c r="I320" i="3"/>
  <c r="I284" i="3"/>
  <c r="I292" i="3"/>
  <c r="I341" i="3"/>
  <c r="I309" i="3"/>
  <c r="I264" i="3"/>
  <c r="I224" i="3"/>
  <c r="I208" i="3"/>
  <c r="I192" i="3"/>
  <c r="I176" i="3"/>
  <c r="I160" i="3"/>
  <c r="I144" i="3"/>
  <c r="I128" i="3"/>
  <c r="I112" i="3"/>
  <c r="I96" i="3"/>
  <c r="I80" i="3"/>
  <c r="I64" i="3"/>
  <c r="I48" i="3"/>
  <c r="I32" i="3"/>
  <c r="I16" i="3"/>
  <c r="I339" i="3"/>
  <c r="I323" i="3"/>
  <c r="I307" i="3"/>
  <c r="I291" i="3"/>
  <c r="I275" i="3"/>
  <c r="I259" i="3"/>
  <c r="I243" i="3"/>
  <c r="I227" i="3"/>
  <c r="I211" i="3"/>
  <c r="I195" i="3"/>
  <c r="I179" i="3"/>
  <c r="I163" i="3"/>
  <c r="I147" i="3"/>
  <c r="I131" i="3"/>
  <c r="I115" i="3"/>
  <c r="I99" i="3"/>
  <c r="I83" i="3"/>
  <c r="I67" i="3"/>
  <c r="I51" i="3"/>
  <c r="I35" i="3"/>
  <c r="I19" i="3"/>
  <c r="I358" i="3"/>
  <c r="I342" i="3"/>
  <c r="I326" i="3"/>
  <c r="I310" i="3"/>
  <c r="I294" i="3"/>
  <c r="I278" i="3"/>
  <c r="I262" i="3"/>
  <c r="I246" i="3"/>
  <c r="I230" i="3"/>
  <c r="I214" i="3"/>
  <c r="I198" i="3"/>
  <c r="I182" i="3"/>
  <c r="I166" i="3"/>
  <c r="I150" i="3"/>
  <c r="I134" i="3"/>
  <c r="I118" i="3"/>
  <c r="I102" i="3"/>
  <c r="I86" i="3"/>
  <c r="I70" i="3"/>
  <c r="I54" i="3"/>
  <c r="I38" i="3"/>
  <c r="I22" i="3"/>
  <c r="I289" i="3"/>
  <c r="I273" i="3"/>
  <c r="I257" i="3"/>
  <c r="I241" i="3"/>
  <c r="I225" i="3"/>
  <c r="I209" i="3"/>
  <c r="I193" i="3"/>
  <c r="I177" i="3"/>
  <c r="I161" i="3"/>
  <c r="I145" i="3"/>
  <c r="I129" i="3"/>
  <c r="I113" i="3"/>
  <c r="I97" i="3"/>
  <c r="I81" i="3"/>
  <c r="I65" i="3"/>
  <c r="I49" i="3"/>
  <c r="I33" i="3"/>
  <c r="I17" i="3"/>
  <c r="I299" i="3"/>
  <c r="I171" i="3"/>
  <c r="I27" i="3"/>
  <c r="I9" i="3"/>
  <c r="I348" i="3"/>
  <c r="I276" i="3"/>
  <c r="I352" i="3"/>
  <c r="I321" i="3"/>
  <c r="I288" i="3"/>
  <c r="I353" i="3"/>
  <c r="I260" i="3"/>
  <c r="I344" i="3"/>
  <c r="I312" i="3"/>
  <c r="I268" i="3"/>
  <c r="I360" i="3"/>
  <c r="I333" i="3"/>
  <c r="I301" i="3"/>
  <c r="I248" i="3"/>
  <c r="I220" i="3"/>
  <c r="I204" i="3"/>
  <c r="I188" i="3"/>
  <c r="I172" i="3"/>
  <c r="I156" i="3"/>
  <c r="I140" i="3"/>
  <c r="I124" i="3"/>
  <c r="I108" i="3"/>
  <c r="I92" i="3"/>
  <c r="I76" i="3"/>
  <c r="I60" i="3"/>
  <c r="I44" i="3"/>
  <c r="I28" i="3"/>
  <c r="I12" i="3"/>
  <c r="I335" i="3"/>
  <c r="I319" i="3"/>
  <c r="I303" i="3"/>
  <c r="I287" i="3"/>
  <c r="I271" i="3"/>
  <c r="I255" i="3"/>
  <c r="I239" i="3"/>
  <c r="I223" i="3"/>
  <c r="I207" i="3"/>
  <c r="I191" i="3"/>
  <c r="I175" i="3"/>
  <c r="I159" i="3"/>
  <c r="I143" i="3"/>
  <c r="I127" i="3"/>
  <c r="I111" i="3"/>
  <c r="I95" i="3"/>
  <c r="I79" i="3"/>
  <c r="I63" i="3"/>
  <c r="I47" i="3"/>
  <c r="I31" i="3"/>
  <c r="I15" i="3"/>
  <c r="I354" i="3"/>
  <c r="I338" i="3"/>
  <c r="I322" i="3"/>
  <c r="I306" i="3"/>
  <c r="I290" i="3"/>
  <c r="I274" i="3"/>
  <c r="I258" i="3"/>
  <c r="I242" i="3"/>
  <c r="I226" i="3"/>
  <c r="I210" i="3"/>
  <c r="I194" i="3"/>
  <c r="I178" i="3"/>
  <c r="I162" i="3"/>
  <c r="I146" i="3"/>
  <c r="I130" i="3"/>
  <c r="I114" i="3"/>
  <c r="I98" i="3"/>
  <c r="I82" i="3"/>
  <c r="I66" i="3"/>
  <c r="I50" i="3"/>
  <c r="I34" i="3"/>
  <c r="I18" i="3"/>
  <c r="I285" i="3"/>
  <c r="I269" i="3"/>
  <c r="I253" i="3"/>
  <c r="I237" i="3"/>
  <c r="I221" i="3"/>
  <c r="I205" i="3"/>
  <c r="I189" i="3"/>
  <c r="I173" i="3"/>
  <c r="I157" i="3"/>
  <c r="I141" i="3"/>
  <c r="I125" i="3"/>
  <c r="I109" i="3"/>
  <c r="I93" i="3"/>
  <c r="I77" i="3"/>
  <c r="I61" i="3"/>
  <c r="I45" i="3"/>
  <c r="I29" i="3"/>
  <c r="I13" i="3"/>
  <c r="I34" i="1"/>
  <c r="L34" i="1" s="1"/>
  <c r="I185" i="1"/>
  <c r="L185" i="1" s="1"/>
  <c r="I303" i="1"/>
  <c r="L303" i="1" s="1"/>
  <c r="I49" i="1"/>
  <c r="L49" i="1" s="1"/>
  <c r="I255" i="1"/>
  <c r="L255" i="1" s="1"/>
  <c r="I254" i="1"/>
  <c r="L254" i="1" s="1"/>
  <c r="I36" i="1"/>
  <c r="L36" i="1" s="1"/>
  <c r="I247" i="1"/>
  <c r="L247" i="1" s="1"/>
  <c r="I345" i="1"/>
  <c r="L345" i="1" s="1"/>
  <c r="I178" i="1"/>
  <c r="L178" i="1" s="1"/>
  <c r="I353" i="1"/>
  <c r="L353" i="1" s="1"/>
  <c r="I249" i="1"/>
  <c r="L249" i="1" s="1"/>
  <c r="I180" i="1"/>
  <c r="L180" i="1" s="1"/>
  <c r="I182" i="1"/>
  <c r="L182" i="1" s="1"/>
  <c r="I293" i="1"/>
  <c r="L293" i="1" s="1"/>
  <c r="I14" i="1"/>
  <c r="I257" i="1"/>
  <c r="L257" i="1" s="1"/>
  <c r="I62" i="1"/>
  <c r="L62" i="1" s="1"/>
  <c r="I81" i="1"/>
  <c r="L81" i="1" s="1"/>
  <c r="I110" i="1"/>
  <c r="L110" i="1" s="1"/>
  <c r="I280" i="1"/>
  <c r="L280" i="1" s="1"/>
  <c r="I90" i="1"/>
  <c r="L90" i="1" s="1"/>
  <c r="I29" i="1"/>
  <c r="L29" i="1" s="1"/>
  <c r="I268" i="1"/>
  <c r="L268" i="1" s="1"/>
  <c r="I224" i="1"/>
  <c r="L224" i="1" s="1"/>
  <c r="I194" i="1"/>
  <c r="L194" i="1" s="1"/>
  <c r="I281" i="1"/>
  <c r="L281" i="1" s="1"/>
  <c r="I70" i="1"/>
  <c r="L70" i="1" s="1"/>
  <c r="I73" i="1"/>
  <c r="L73" i="1" s="1"/>
  <c r="I15" i="1"/>
  <c r="L15" i="1" s="1"/>
  <c r="I42" i="1"/>
  <c r="L42" i="1" s="1"/>
  <c r="I205" i="1"/>
  <c r="L205" i="1" s="1"/>
  <c r="I133" i="1"/>
  <c r="L133" i="1" s="1"/>
  <c r="I279" i="1"/>
  <c r="L279" i="1" s="1"/>
  <c r="I235" i="1"/>
  <c r="L235" i="1" s="1"/>
  <c r="I82" i="1"/>
  <c r="L82" i="1" s="1"/>
  <c r="I226" i="1"/>
  <c r="L226" i="1" s="1"/>
  <c r="I253" i="1"/>
  <c r="L253" i="1" s="1"/>
  <c r="I9" i="1"/>
  <c r="L9" i="1" s="1"/>
  <c r="I152" i="1"/>
  <c r="L152" i="1" s="1"/>
  <c r="I201" i="1"/>
  <c r="L201" i="1" s="1"/>
  <c r="I296" i="1"/>
  <c r="L296" i="1" s="1"/>
  <c r="I186" i="1"/>
  <c r="L186" i="1" s="1"/>
  <c r="I332" i="1"/>
  <c r="L332" i="1" s="1"/>
  <c r="I106" i="1"/>
  <c r="L106" i="1" s="1"/>
  <c r="I155" i="1"/>
  <c r="L155" i="1" s="1"/>
  <c r="I176" i="1"/>
  <c r="L176" i="1" s="1"/>
  <c r="I169" i="1"/>
  <c r="L169" i="1" s="1"/>
  <c r="I173" i="1"/>
  <c r="L173" i="1" s="1"/>
  <c r="I230" i="1"/>
  <c r="L230" i="1" s="1"/>
  <c r="I17" i="1"/>
  <c r="L17" i="1" s="1"/>
  <c r="I51" i="1"/>
  <c r="L51" i="1" s="1"/>
  <c r="I361" i="1"/>
  <c r="L361" i="1" s="1"/>
  <c r="I33" i="1"/>
  <c r="L33" i="1" s="1"/>
  <c r="I168" i="1"/>
  <c r="L168" i="1" s="1"/>
  <c r="I153" i="1"/>
  <c r="L153" i="1" s="1"/>
  <c r="I308" i="1"/>
  <c r="L308" i="1" s="1"/>
  <c r="I288" i="1"/>
  <c r="L288" i="1" s="1"/>
  <c r="I206" i="1"/>
  <c r="L206" i="1" s="1"/>
  <c r="I19" i="1"/>
  <c r="L19" i="1" s="1"/>
  <c r="I18" i="1"/>
  <c r="L18" i="1" s="1"/>
  <c r="I246" i="1"/>
  <c r="L246" i="1" s="1"/>
  <c r="I22" i="1"/>
  <c r="L22" i="1" s="1"/>
  <c r="I104" i="1"/>
  <c r="L104" i="1" s="1"/>
  <c r="I139" i="1"/>
  <c r="L139" i="1" s="1"/>
  <c r="I220" i="1"/>
  <c r="L220" i="1" s="1"/>
  <c r="I289" i="1"/>
  <c r="L289" i="1" s="1"/>
  <c r="I298" i="1"/>
  <c r="L298" i="1" s="1"/>
  <c r="I47" i="1"/>
  <c r="L47" i="1" s="1"/>
  <c r="I316" i="1"/>
  <c r="L316" i="1" s="1"/>
  <c r="I203" i="1"/>
  <c r="L203" i="1" s="1"/>
  <c r="I240" i="1"/>
  <c r="L240" i="1" s="1"/>
  <c r="I348" i="1"/>
  <c r="L348" i="1" s="1"/>
  <c r="I172" i="1"/>
  <c r="L172" i="1" s="1"/>
  <c r="I40" i="1"/>
  <c r="L40" i="1" s="1"/>
  <c r="I202" i="1"/>
  <c r="L202" i="1" s="1"/>
  <c r="I263" i="1"/>
  <c r="L263" i="1" s="1"/>
  <c r="I272" i="1"/>
  <c r="L272" i="1" s="1"/>
  <c r="I141" i="1"/>
  <c r="L141" i="1" s="1"/>
  <c r="I113" i="1"/>
  <c r="L113" i="1" s="1"/>
  <c r="I305" i="1"/>
  <c r="L305" i="1" s="1"/>
  <c r="I83" i="1"/>
  <c r="L83" i="1" s="1"/>
  <c r="I99" i="1"/>
  <c r="L99" i="1" s="1"/>
  <c r="I32" i="1"/>
  <c r="L32" i="1" s="1"/>
  <c r="I335" i="1"/>
  <c r="L335" i="1" s="1"/>
  <c r="I154" i="1"/>
  <c r="L154" i="1" s="1"/>
  <c r="I313" i="1"/>
  <c r="L313" i="1" s="1"/>
  <c r="I338" i="1"/>
  <c r="L338" i="1" s="1"/>
  <c r="I344" i="1"/>
  <c r="L344" i="1" s="1"/>
  <c r="I326" i="1"/>
  <c r="L326" i="1" s="1"/>
  <c r="I241" i="1"/>
  <c r="L241" i="1" s="1"/>
  <c r="I94" i="1"/>
  <c r="L94" i="1" s="1"/>
  <c r="I284" i="1"/>
  <c r="L284" i="1" s="1"/>
  <c r="I54" i="1"/>
  <c r="L54" i="1" s="1"/>
  <c r="I132" i="1"/>
  <c r="L132" i="1" s="1"/>
  <c r="I319" i="1"/>
  <c r="L319" i="1" s="1"/>
  <c r="I78" i="1"/>
  <c r="L78" i="1" s="1"/>
  <c r="I238" i="1"/>
  <c r="L238" i="1" s="1"/>
  <c r="I164" i="1"/>
  <c r="L164" i="1" s="1"/>
  <c r="I26" i="1"/>
  <c r="L26" i="1" s="1"/>
  <c r="I341" i="1"/>
  <c r="L341" i="1" s="1"/>
  <c r="I276" i="1"/>
  <c r="L276" i="1" s="1"/>
  <c r="I11" i="1"/>
  <c r="L11" i="1" s="1"/>
  <c r="I149" i="1"/>
  <c r="L149" i="1" s="1"/>
  <c r="I287" i="1"/>
  <c r="L287" i="1" s="1"/>
  <c r="I322" i="1"/>
  <c r="L322" i="1" s="1"/>
  <c r="I183" i="1"/>
  <c r="L183" i="1" s="1"/>
  <c r="I109" i="1"/>
  <c r="L109" i="1" s="1"/>
  <c r="I101" i="1"/>
  <c r="L101" i="1" s="1"/>
  <c r="I57" i="1"/>
  <c r="L57" i="1" s="1"/>
  <c r="I93" i="1"/>
  <c r="L93" i="1" s="1"/>
  <c r="I311" i="1"/>
  <c r="L311" i="1" s="1"/>
  <c r="I242" i="1"/>
  <c r="L242" i="1" s="1"/>
  <c r="I85" i="1"/>
  <c r="L85" i="1" s="1"/>
  <c r="I76" i="1"/>
  <c r="L76" i="1" s="1"/>
  <c r="I115" i="1"/>
  <c r="L115" i="1" s="1"/>
  <c r="I223" i="1"/>
  <c r="L223" i="1" s="1"/>
  <c r="I44" i="1"/>
  <c r="L44" i="1" s="1"/>
  <c r="I360" i="1"/>
  <c r="L360" i="1" s="1"/>
  <c r="I217" i="1"/>
  <c r="L217" i="1" s="1"/>
  <c r="I138" i="1"/>
  <c r="L138" i="1" s="1"/>
  <c r="I170" i="1"/>
  <c r="L170" i="1" s="1"/>
  <c r="I211" i="1"/>
  <c r="L211" i="1" s="1"/>
  <c r="I295" i="1"/>
  <c r="L295" i="1" s="1"/>
  <c r="I117" i="1"/>
  <c r="L117" i="1" s="1"/>
  <c r="I130" i="1"/>
  <c r="L130" i="1" s="1"/>
  <c r="I156" i="1"/>
  <c r="L156" i="1" s="1"/>
  <c r="I207" i="1"/>
  <c r="L207" i="1" s="1"/>
  <c r="I150" i="1"/>
  <c r="L150" i="1" s="1"/>
  <c r="I184" i="1"/>
  <c r="L184" i="1" s="1"/>
  <c r="I96" i="1"/>
  <c r="L96" i="1" s="1"/>
  <c r="I13" i="1"/>
  <c r="I74" i="1"/>
  <c r="L74" i="1" s="1"/>
  <c r="I98" i="1"/>
  <c r="L98" i="1" s="1"/>
  <c r="I273" i="1"/>
  <c r="L273" i="1" s="1"/>
  <c r="I142" i="1"/>
  <c r="L142" i="1" s="1"/>
  <c r="I199" i="1"/>
  <c r="L199" i="1" s="1"/>
  <c r="I65" i="1"/>
  <c r="L65" i="1" s="1"/>
  <c r="I80" i="1"/>
  <c r="L80" i="1" s="1"/>
  <c r="I60" i="1"/>
  <c r="L60" i="1" s="1"/>
  <c r="I25" i="1"/>
  <c r="L25" i="1" s="1"/>
  <c r="I100" i="1"/>
  <c r="L100" i="1" s="1"/>
  <c r="I71" i="1"/>
  <c r="L71" i="1" s="1"/>
  <c r="I63" i="1"/>
  <c r="L63" i="1" s="1"/>
  <c r="I43" i="1"/>
  <c r="L43" i="1" s="1"/>
  <c r="I46" i="1"/>
  <c r="L46" i="1" s="1"/>
  <c r="I21" i="1"/>
  <c r="L21" i="1" s="1"/>
  <c r="I243" i="1"/>
  <c r="L243" i="1" s="1"/>
  <c r="I297" i="1"/>
  <c r="L297" i="1" s="1"/>
  <c r="I278" i="1"/>
  <c r="L278" i="1" s="1"/>
  <c r="I123" i="1"/>
  <c r="L123" i="1" s="1"/>
  <c r="I267" i="1"/>
  <c r="L267" i="1" s="1"/>
  <c r="I66" i="1"/>
  <c r="L66" i="1" s="1"/>
  <c r="I209" i="1"/>
  <c r="L209" i="1" s="1"/>
  <c r="I68" i="1"/>
  <c r="L68" i="1" s="1"/>
  <c r="I259" i="1"/>
  <c r="L259" i="1" s="1"/>
  <c r="I79" i="1"/>
  <c r="L79" i="1" s="1"/>
  <c r="I92" i="1"/>
  <c r="L92" i="1" s="1"/>
  <c r="I175" i="1"/>
  <c r="L175" i="1" s="1"/>
  <c r="I237" i="1"/>
  <c r="L237" i="1" s="1"/>
  <c r="I193" i="1"/>
  <c r="L193" i="1" s="1"/>
  <c r="I53" i="1"/>
  <c r="L53" i="1" s="1"/>
  <c r="I23" i="1"/>
  <c r="L23" i="1" s="1"/>
  <c r="I27" i="1"/>
  <c r="L27" i="1" s="1"/>
  <c r="I171" i="1"/>
  <c r="L171" i="1" s="1"/>
  <c r="I125" i="1"/>
  <c r="L125" i="1" s="1"/>
  <c r="I248" i="1"/>
  <c r="L248" i="1" s="1"/>
  <c r="I315" i="1"/>
  <c r="L315" i="1" s="1"/>
  <c r="I329" i="1"/>
  <c r="L329" i="1" s="1"/>
  <c r="I270" i="1"/>
  <c r="L270" i="1" s="1"/>
  <c r="I262" i="1"/>
  <c r="L262" i="1" s="1"/>
  <c r="I309" i="1"/>
  <c r="L309" i="1" s="1"/>
  <c r="I55" i="1"/>
  <c r="L55" i="1" s="1"/>
  <c r="I231" i="1"/>
  <c r="L231" i="1" s="1"/>
  <c r="I285" i="1"/>
  <c r="L285" i="1" s="1"/>
  <c r="I271" i="1"/>
  <c r="L271" i="1" s="1"/>
  <c r="I277" i="1"/>
  <c r="L277" i="1" s="1"/>
  <c r="I88" i="1"/>
  <c r="L88" i="1" s="1"/>
  <c r="I218" i="1"/>
  <c r="L218" i="1" s="1"/>
  <c r="I146" i="1"/>
  <c r="L146" i="1" s="1"/>
  <c r="I157" i="1"/>
  <c r="L157" i="1" s="1"/>
  <c r="I105" i="1"/>
  <c r="L105" i="1" s="1"/>
  <c r="I28" i="1"/>
  <c r="L28" i="1" s="1"/>
  <c r="I214" i="1"/>
  <c r="L214" i="1" s="1"/>
  <c r="I38" i="1"/>
  <c r="L38" i="1" s="1"/>
  <c r="I286" i="1"/>
  <c r="L286" i="1" s="1"/>
  <c r="I118" i="1"/>
  <c r="L118" i="1" s="1"/>
  <c r="I102" i="1"/>
  <c r="L102" i="1" s="1"/>
  <c r="I200" i="1"/>
  <c r="L200" i="1" s="1"/>
  <c r="I56" i="1"/>
  <c r="L56" i="1" s="1"/>
  <c r="I225" i="1"/>
  <c r="L225" i="1" s="1"/>
  <c r="I91" i="1"/>
  <c r="L91" i="1" s="1"/>
  <c r="I145" i="1"/>
  <c r="L145" i="1" s="1"/>
  <c r="I35" i="1"/>
  <c r="L35" i="1" s="1"/>
  <c r="I111" i="1"/>
  <c r="L111" i="1" s="1"/>
  <c r="I174" i="1"/>
  <c r="L174" i="1" s="1"/>
  <c r="I236" i="1"/>
  <c r="L236" i="1" s="1"/>
  <c r="I128" i="1"/>
  <c r="L128" i="1" s="1"/>
  <c r="I251" i="1"/>
  <c r="L251" i="1" s="1"/>
  <c r="I330" i="1"/>
  <c r="L330" i="1" s="1"/>
  <c r="I140" i="1"/>
  <c r="L140" i="1" s="1"/>
  <c r="I334" i="1"/>
  <c r="L334" i="1" s="1"/>
  <c r="I162" i="1"/>
  <c r="L162" i="1" s="1"/>
  <c r="I290" i="1"/>
  <c r="L290" i="1" s="1"/>
  <c r="I274" i="1"/>
  <c r="L274" i="1" s="1"/>
  <c r="I350" i="1"/>
  <c r="L350" i="1" s="1"/>
  <c r="I357" i="1"/>
  <c r="L357" i="1" s="1"/>
  <c r="I8" i="1"/>
  <c r="L8" i="1" s="1"/>
  <c r="I64" i="1"/>
  <c r="L64" i="1" s="1"/>
  <c r="I72" i="1"/>
  <c r="L72" i="1" s="1"/>
  <c r="I195" i="1"/>
  <c r="L195" i="1" s="1"/>
  <c r="I137" i="1"/>
  <c r="L137" i="1" s="1"/>
  <c r="I134" i="1"/>
  <c r="L134" i="1" s="1"/>
  <c r="I349" i="1"/>
  <c r="L349" i="1" s="1"/>
  <c r="I229" i="1"/>
  <c r="L229" i="1" s="1"/>
  <c r="I77" i="1"/>
  <c r="L77" i="1" s="1"/>
  <c r="I10" i="1"/>
  <c r="L10" i="1" s="1"/>
  <c r="I292" i="1"/>
  <c r="L292" i="1" s="1"/>
  <c r="I269" i="1"/>
  <c r="L269" i="1" s="1"/>
  <c r="I151" i="1"/>
  <c r="L151" i="1" s="1"/>
  <c r="I41" i="1"/>
  <c r="L41" i="1" s="1"/>
  <c r="I122" i="1"/>
  <c r="L122" i="1" s="1"/>
  <c r="I48" i="1"/>
  <c r="L48" i="1" s="1"/>
  <c r="I264" i="1"/>
  <c r="L264" i="1" s="1"/>
  <c r="I131" i="1"/>
  <c r="L131" i="1" s="1"/>
  <c r="I86" i="1"/>
  <c r="L86" i="1" s="1"/>
  <c r="I256" i="1"/>
  <c r="L256" i="1" s="1"/>
  <c r="I59" i="1"/>
  <c r="L59" i="1" s="1"/>
  <c r="I108" i="1"/>
  <c r="L108" i="1" s="1"/>
  <c r="I148" i="1"/>
  <c r="L148" i="1" s="1"/>
  <c r="I213" i="1"/>
  <c r="L213" i="1" s="1"/>
  <c r="I114" i="1"/>
  <c r="L114" i="1" s="1"/>
  <c r="I135" i="1"/>
  <c r="L135" i="1" s="1"/>
  <c r="I266" i="1"/>
  <c r="L266" i="1" s="1"/>
  <c r="I337" i="1"/>
  <c r="L337" i="1" s="1"/>
  <c r="I159" i="1"/>
  <c r="L159" i="1" s="1"/>
  <c r="I336" i="1"/>
  <c r="L336" i="1" s="1"/>
  <c r="I188" i="1"/>
  <c r="L188" i="1" s="1"/>
  <c r="I306" i="1"/>
  <c r="L306" i="1" s="1"/>
  <c r="I300" i="1"/>
  <c r="L300" i="1" s="1"/>
  <c r="I327" i="1"/>
  <c r="L327" i="1" s="1"/>
  <c r="I129" i="1"/>
  <c r="L129" i="1" s="1"/>
  <c r="I58" i="1"/>
  <c r="L58" i="1" s="1"/>
  <c r="I250" i="1"/>
  <c r="L250" i="1" s="1"/>
  <c r="I328" i="1"/>
  <c r="L328" i="1" s="1"/>
  <c r="I124" i="1"/>
  <c r="L124" i="1" s="1"/>
  <c r="I317" i="1"/>
  <c r="L317" i="1" s="1"/>
  <c r="I30" i="1"/>
  <c r="L30" i="1" s="1"/>
  <c r="I167" i="1"/>
  <c r="L167" i="1" s="1"/>
  <c r="I126" i="1"/>
  <c r="L126" i="1" s="1"/>
  <c r="I50" i="1"/>
  <c r="L50" i="1" s="1"/>
  <c r="I325" i="1"/>
  <c r="L325" i="1" s="1"/>
  <c r="I45" i="1"/>
  <c r="L45" i="1" s="1"/>
  <c r="I52" i="1"/>
  <c r="L52" i="1" s="1"/>
  <c r="I339" i="1"/>
  <c r="L339" i="1" s="1"/>
  <c r="I192" i="1"/>
  <c r="L192" i="1" s="1"/>
  <c r="I37" i="1"/>
  <c r="L37" i="1" s="1"/>
  <c r="I24" i="1"/>
  <c r="L24" i="1" s="1"/>
  <c r="I107" i="1"/>
  <c r="L107" i="1" s="1"/>
  <c r="I196" i="1"/>
  <c r="L196" i="1" s="1"/>
  <c r="I216" i="1"/>
  <c r="L216" i="1" s="1"/>
  <c r="I318" i="1"/>
  <c r="L318" i="1" s="1"/>
  <c r="I75" i="1"/>
  <c r="L75" i="1" s="1"/>
  <c r="I191" i="1"/>
  <c r="L191" i="1" s="1"/>
  <c r="I160" i="1"/>
  <c r="L160" i="1" s="1"/>
  <c r="I181" i="1"/>
  <c r="L181" i="1" s="1"/>
  <c r="I144" i="1"/>
  <c r="L144" i="1" s="1"/>
  <c r="I342" i="1"/>
  <c r="L342" i="1" s="1"/>
  <c r="I354" i="1"/>
  <c r="L354" i="1" s="1"/>
  <c r="I166" i="1"/>
  <c r="L166" i="1" s="1"/>
  <c r="I260" i="1"/>
  <c r="L260" i="1" s="1"/>
  <c r="I314" i="1"/>
  <c r="L314" i="1" s="1"/>
  <c r="I299" i="1"/>
  <c r="L299" i="1" s="1"/>
  <c r="I355" i="1"/>
  <c r="L355" i="1" s="1"/>
  <c r="I340" i="1"/>
  <c r="L340" i="1" s="1"/>
  <c r="I215" i="1"/>
  <c r="L215" i="1" s="1"/>
  <c r="I89" i="1"/>
  <c r="L89" i="1" s="1"/>
  <c r="I324" i="1"/>
  <c r="L324" i="1" s="1"/>
  <c r="I127" i="1"/>
  <c r="L127" i="1" s="1"/>
  <c r="I95" i="1"/>
  <c r="L95" i="1" s="1"/>
  <c r="I31" i="1"/>
  <c r="L31" i="1" s="1"/>
  <c r="I147" i="1"/>
  <c r="L147" i="1" s="1"/>
  <c r="I103" i="1"/>
  <c r="L103" i="1" s="1"/>
  <c r="I261" i="1"/>
  <c r="L261" i="1" s="1"/>
  <c r="I120" i="1"/>
  <c r="L120" i="1" s="1"/>
  <c r="I227" i="1"/>
  <c r="L227" i="1" s="1"/>
  <c r="I187" i="1"/>
  <c r="L187" i="1" s="1"/>
  <c r="I291" i="1"/>
  <c r="L291" i="1" s="1"/>
  <c r="I362" i="1"/>
  <c r="L362" i="1" s="1"/>
  <c r="I265" i="1"/>
  <c r="L265" i="1" s="1"/>
  <c r="I346" i="1"/>
  <c r="L346" i="1" s="1"/>
  <c r="I208" i="1"/>
  <c r="L208" i="1" s="1"/>
  <c r="I331" i="1"/>
  <c r="L331" i="1" s="1"/>
  <c r="I302" i="1"/>
  <c r="L302" i="1" s="1"/>
  <c r="I221" i="1"/>
  <c r="L221" i="1" s="1"/>
  <c r="I333" i="1"/>
  <c r="L333" i="1" s="1"/>
  <c r="I116" i="1"/>
  <c r="L116" i="1" s="1"/>
  <c r="I356" i="1"/>
  <c r="L356" i="1" s="1"/>
  <c r="I69" i="1"/>
  <c r="L69" i="1" s="1"/>
  <c r="I190" i="1"/>
  <c r="L190" i="1" s="1"/>
  <c r="I121" i="1"/>
  <c r="L121" i="1" s="1"/>
  <c r="I61" i="1"/>
  <c r="L61" i="1" s="1"/>
  <c r="I84" i="1"/>
  <c r="L84" i="1" s="1"/>
  <c r="I158" i="1"/>
  <c r="L158" i="1" s="1"/>
  <c r="I347" i="1"/>
  <c r="L347" i="1" s="1"/>
  <c r="I20" i="1"/>
  <c r="L20" i="1" s="1"/>
  <c r="I67" i="1"/>
  <c r="L67" i="1" s="1"/>
  <c r="I189" i="1"/>
  <c r="L189" i="1" s="1"/>
  <c r="I294" i="1"/>
  <c r="L294" i="1" s="1"/>
  <c r="I112" i="1"/>
  <c r="L112" i="1" s="1"/>
  <c r="I359" i="1"/>
  <c r="L359" i="1" s="1"/>
  <c r="I232" i="1"/>
  <c r="L232" i="1" s="1"/>
  <c r="I351" i="1"/>
  <c r="L351" i="1" s="1"/>
  <c r="I179" i="1"/>
  <c r="L179" i="1" s="1"/>
  <c r="I258" i="1"/>
  <c r="L258" i="1" s="1"/>
  <c r="I301" i="1"/>
  <c r="L301" i="1" s="1"/>
  <c r="I97" i="1"/>
  <c r="L97" i="1" s="1"/>
  <c r="I136" i="1"/>
  <c r="L136" i="1" s="1"/>
  <c r="I234" i="1"/>
  <c r="L234" i="1" s="1"/>
  <c r="I304" i="1"/>
  <c r="L304" i="1" s="1"/>
  <c r="I87" i="1"/>
  <c r="L87" i="1" s="1"/>
  <c r="I212" i="1"/>
  <c r="L212" i="1" s="1"/>
  <c r="I352" i="1"/>
  <c r="L352" i="1" s="1"/>
  <c r="I165" i="1"/>
  <c r="L165" i="1" s="1"/>
  <c r="I310" i="1"/>
  <c r="L310" i="1" s="1"/>
  <c r="I358" i="1"/>
  <c r="L358" i="1" s="1"/>
  <c r="I283" i="1"/>
  <c r="L283" i="1" s="1"/>
  <c r="I244" i="1"/>
  <c r="L244" i="1" s="1"/>
  <c r="I343" i="1"/>
  <c r="L343" i="1" s="1"/>
  <c r="I233" i="1"/>
  <c r="L233" i="1" s="1"/>
  <c r="I307" i="1"/>
  <c r="L307" i="1" s="1"/>
  <c r="I275" i="1"/>
  <c r="L275" i="1" s="1"/>
  <c r="I119" i="1"/>
  <c r="L119" i="1" s="1"/>
  <c r="I197" i="1"/>
  <c r="L197" i="1" s="1"/>
  <c r="I143" i="1"/>
  <c r="L143" i="1" s="1"/>
  <c r="I252" i="1"/>
  <c r="L252" i="1" s="1"/>
  <c r="I323" i="1"/>
  <c r="L323" i="1" s="1"/>
  <c r="I363" i="1"/>
  <c r="L363" i="1" s="1"/>
  <c r="L366" i="8" l="1"/>
  <c r="I368" i="8" s="1"/>
  <c r="J364" i="8" s="1"/>
  <c r="K364" i="8" s="1"/>
  <c r="M364" i="8" s="1"/>
  <c r="L366" i="6"/>
  <c r="I368" i="6" s="1"/>
  <c r="L35" i="10"/>
  <c r="L237" i="10"/>
  <c r="L10" i="10"/>
  <c r="L60" i="10"/>
  <c r="L41" i="10"/>
  <c r="L79" i="10"/>
  <c r="L22" i="10"/>
  <c r="L95" i="10"/>
  <c r="L128" i="10"/>
  <c r="L168" i="10"/>
  <c r="L132" i="10"/>
  <c r="L241" i="10"/>
  <c r="L152" i="10"/>
  <c r="L219" i="10"/>
  <c r="L227" i="10"/>
  <c r="L270" i="10"/>
  <c r="L178" i="10"/>
  <c r="L352" i="10"/>
  <c r="L284" i="10"/>
  <c r="L21" i="10"/>
  <c r="L88" i="10"/>
  <c r="L74" i="10"/>
  <c r="L116" i="10"/>
  <c r="L118" i="10"/>
  <c r="L185" i="10"/>
  <c r="L242" i="10"/>
  <c r="L120" i="10"/>
  <c r="L246" i="10"/>
  <c r="L221" i="10"/>
  <c r="L295" i="10"/>
  <c r="L272" i="10"/>
  <c r="L331" i="10"/>
  <c r="L362" i="10"/>
  <c r="L316" i="10"/>
  <c r="L359" i="10"/>
  <c r="L45" i="10"/>
  <c r="L46" i="10"/>
  <c r="L156" i="10"/>
  <c r="L202" i="10"/>
  <c r="L244" i="10"/>
  <c r="L212" i="10"/>
  <c r="L192" i="10"/>
  <c r="L283" i="10"/>
  <c r="L286" i="10"/>
  <c r="L361" i="10"/>
  <c r="L17" i="10"/>
  <c r="L86" i="10"/>
  <c r="L55" i="10"/>
  <c r="L98" i="10"/>
  <c r="L28" i="10"/>
  <c r="L112" i="10"/>
  <c r="L126" i="10"/>
  <c r="L71" i="10"/>
  <c r="L162" i="10"/>
  <c r="L231" i="10"/>
  <c r="L146" i="10"/>
  <c r="L225" i="10"/>
  <c r="L50" i="10"/>
  <c r="L243" i="10"/>
  <c r="L193" i="10"/>
  <c r="L319" i="10"/>
  <c r="L350" i="10"/>
  <c r="L214" i="10"/>
  <c r="L317" i="10"/>
  <c r="L363" i="10"/>
  <c r="L19" i="10"/>
  <c r="L75" i="10"/>
  <c r="L49" i="10"/>
  <c r="L100" i="10"/>
  <c r="L30" i="10"/>
  <c r="L114" i="10"/>
  <c r="L136" i="10"/>
  <c r="L44" i="10"/>
  <c r="L150" i="10"/>
  <c r="L196" i="10"/>
  <c r="L172" i="10"/>
  <c r="L257" i="10"/>
  <c r="L127" i="10"/>
  <c r="L217" i="10"/>
  <c r="L310" i="10"/>
  <c r="L253" i="10"/>
  <c r="L360" i="10"/>
  <c r="L328" i="10"/>
  <c r="L314" i="10"/>
  <c r="L29" i="10"/>
  <c r="L96" i="10"/>
  <c r="L81" i="10"/>
  <c r="L64" i="10"/>
  <c r="L145" i="10"/>
  <c r="L135" i="10"/>
  <c r="L199" i="10"/>
  <c r="L69" i="10"/>
  <c r="L176" i="10"/>
  <c r="L258" i="10"/>
  <c r="L173" i="10"/>
  <c r="L220" i="10"/>
  <c r="L269" i="10"/>
  <c r="L273" i="10"/>
  <c r="L190" i="10"/>
  <c r="L290" i="10"/>
  <c r="L340" i="10"/>
  <c r="L333" i="10"/>
  <c r="L8" i="10"/>
  <c r="L53" i="10"/>
  <c r="L109" i="10"/>
  <c r="L165" i="10"/>
  <c r="L80" i="10"/>
  <c r="L144" i="10"/>
  <c r="L226" i="10"/>
  <c r="L206" i="10"/>
  <c r="L266" i="10"/>
  <c r="L218" i="10"/>
  <c r="L345" i="10"/>
  <c r="L25" i="10"/>
  <c r="L92" i="10"/>
  <c r="L62" i="10"/>
  <c r="L105" i="10"/>
  <c r="L59" i="10"/>
  <c r="L121" i="10"/>
  <c r="L141" i="10"/>
  <c r="L104" i="10"/>
  <c r="L179" i="10"/>
  <c r="L238" i="10"/>
  <c r="L129" i="10"/>
  <c r="L183" i="10"/>
  <c r="L161" i="10"/>
  <c r="L240" i="10"/>
  <c r="L151" i="10"/>
  <c r="L281" i="10"/>
  <c r="L275" i="10"/>
  <c r="L327" i="10"/>
  <c r="L358" i="10"/>
  <c r="L326" i="10"/>
  <c r="L175" i="10"/>
  <c r="L27" i="10"/>
  <c r="L87" i="10"/>
  <c r="L57" i="10"/>
  <c r="L107" i="10"/>
  <c r="L61" i="10"/>
  <c r="L123" i="10"/>
  <c r="L143" i="10"/>
  <c r="L164" i="10"/>
  <c r="L207" i="10"/>
  <c r="L40" i="10"/>
  <c r="L200" i="10"/>
  <c r="L285" i="10"/>
  <c r="L203" i="10"/>
  <c r="L291" i="10"/>
  <c r="L338" i="10"/>
  <c r="L306" i="10"/>
  <c r="L339" i="10"/>
  <c r="L334" i="10"/>
  <c r="L63" i="10"/>
  <c r="L43" i="10"/>
  <c r="L102" i="10"/>
  <c r="L89" i="10"/>
  <c r="L52" i="10"/>
  <c r="L153" i="10"/>
  <c r="L213" i="10"/>
  <c r="L191" i="10"/>
  <c r="L56" i="10"/>
  <c r="L188" i="10"/>
  <c r="L230" i="10"/>
  <c r="L289" i="10"/>
  <c r="L311" i="10"/>
  <c r="L346" i="10"/>
  <c r="L307" i="10"/>
  <c r="L343" i="10"/>
  <c r="L14" i="10"/>
  <c r="L68" i="10"/>
  <c r="L67" i="10"/>
  <c r="L124" i="10"/>
  <c r="L170" i="10"/>
  <c r="L78" i="10"/>
  <c r="L159" i="10"/>
  <c r="L250" i="10"/>
  <c r="L222" i="10"/>
  <c r="L293" i="10"/>
  <c r="L33" i="10"/>
  <c r="L39" i="10"/>
  <c r="L70" i="10"/>
  <c r="L11" i="10"/>
  <c r="L83" i="10"/>
  <c r="L54" i="10"/>
  <c r="L158" i="10"/>
  <c r="L130" i="10"/>
  <c r="L194" i="10"/>
  <c r="L48" i="10"/>
  <c r="L149" i="10"/>
  <c r="L215" i="10"/>
  <c r="L181" i="10"/>
  <c r="L254" i="10"/>
  <c r="L174" i="10"/>
  <c r="L297" i="10"/>
  <c r="L287" i="10"/>
  <c r="L337" i="10"/>
  <c r="L280" i="10"/>
  <c r="L347" i="10"/>
  <c r="L276" i="10"/>
  <c r="L94" i="10"/>
  <c r="L72" i="10"/>
  <c r="L13" i="10"/>
  <c r="L85" i="10"/>
  <c r="L73" i="10"/>
  <c r="L160" i="10"/>
  <c r="L233" i="10"/>
  <c r="L139" i="10"/>
  <c r="L125" i="10"/>
  <c r="L216" i="10"/>
  <c r="L262" i="10"/>
  <c r="L304" i="10"/>
  <c r="L344" i="10"/>
  <c r="L349" i="10"/>
  <c r="L12" i="10"/>
  <c r="L82" i="10"/>
  <c r="L51" i="10"/>
  <c r="L97" i="10"/>
  <c r="L76" i="10"/>
  <c r="L167" i="10"/>
  <c r="L235" i="10"/>
  <c r="L224" i="10"/>
  <c r="L247" i="10"/>
  <c r="L323" i="10"/>
  <c r="L354" i="10"/>
  <c r="L296" i="10"/>
  <c r="L322" i="10"/>
  <c r="L351" i="10"/>
  <c r="L37" i="10"/>
  <c r="L9" i="10"/>
  <c r="L133" i="10"/>
  <c r="L138" i="10"/>
  <c r="L187" i="10"/>
  <c r="L197" i="10"/>
  <c r="L260" i="10"/>
  <c r="L229" i="10"/>
  <c r="L318" i="10"/>
  <c r="L58" i="10"/>
  <c r="L47" i="10"/>
  <c r="L77" i="10"/>
  <c r="L20" i="10"/>
  <c r="L93" i="10"/>
  <c r="L111" i="10"/>
  <c r="L36" i="10"/>
  <c r="L147" i="10"/>
  <c r="L204" i="10"/>
  <c r="L232" i="10"/>
  <c r="L195" i="10"/>
  <c r="L268" i="10"/>
  <c r="L210" i="10"/>
  <c r="L308" i="10"/>
  <c r="L186" i="10"/>
  <c r="L342" i="10"/>
  <c r="L312" i="10"/>
  <c r="L294" i="10"/>
  <c r="L355" i="10"/>
  <c r="L332" i="10"/>
  <c r="L305" i="9"/>
  <c r="L180" i="9"/>
  <c r="L79" i="9"/>
  <c r="L11" i="9"/>
  <c r="L85" i="9"/>
  <c r="L110" i="9"/>
  <c r="L50" i="9"/>
  <c r="L212" i="9"/>
  <c r="L229" i="9"/>
  <c r="L343" i="9"/>
  <c r="L222" i="9"/>
  <c r="L172" i="9"/>
  <c r="L135" i="9"/>
  <c r="L295" i="9"/>
  <c r="L12" i="9"/>
  <c r="L98" i="9"/>
  <c r="L43" i="9"/>
  <c r="L45" i="9"/>
  <c r="L114" i="9"/>
  <c r="L217" i="9"/>
  <c r="L215" i="9"/>
  <c r="L312" i="9"/>
  <c r="L249" i="9"/>
  <c r="L175" i="9"/>
  <c r="L260" i="9"/>
  <c r="L252" i="9"/>
  <c r="L154" i="9"/>
  <c r="L201" i="9"/>
  <c r="L123" i="9"/>
  <c r="L137" i="9"/>
  <c r="L14" i="9"/>
  <c r="L30" i="9"/>
  <c r="L91" i="9"/>
  <c r="L40" i="9"/>
  <c r="L145" i="9"/>
  <c r="L71" i="9"/>
  <c r="L116" i="9"/>
  <c r="L162" i="9"/>
  <c r="L266" i="9"/>
  <c r="L133" i="9"/>
  <c r="L238" i="9"/>
  <c r="L316" i="9"/>
  <c r="L115" i="9"/>
  <c r="L188" i="9"/>
  <c r="L129" i="9"/>
  <c r="L15" i="9"/>
  <c r="L88" i="9"/>
  <c r="L76" i="9"/>
  <c r="L24" i="9"/>
  <c r="L89" i="9"/>
  <c r="L42" i="9"/>
  <c r="L143" i="9"/>
  <c r="L51" i="9"/>
  <c r="L159" i="9"/>
  <c r="L120" i="9"/>
  <c r="L216" i="9"/>
  <c r="L117" i="9"/>
  <c r="L233" i="9"/>
  <c r="L307" i="9"/>
  <c r="L52" i="9"/>
  <c r="L184" i="9"/>
  <c r="L245" i="9"/>
  <c r="L358" i="9"/>
  <c r="L237" i="9"/>
  <c r="L332" i="9"/>
  <c r="L183" i="9"/>
  <c r="L337" i="9"/>
  <c r="L77" i="9"/>
  <c r="L86" i="9"/>
  <c r="L103" i="9"/>
  <c r="L148" i="9"/>
  <c r="L53" i="9"/>
  <c r="L199" i="9"/>
  <c r="L122" i="9"/>
  <c r="L165" i="9"/>
  <c r="L265" i="9"/>
  <c r="L70" i="9"/>
  <c r="L224" i="9"/>
  <c r="L281" i="9"/>
  <c r="L340" i="9"/>
  <c r="L139" i="9"/>
  <c r="L280" i="9"/>
  <c r="L225" i="9"/>
  <c r="L261" i="9"/>
  <c r="L119" i="9"/>
  <c r="L283" i="9"/>
  <c r="L41" i="9"/>
  <c r="L146" i="9"/>
  <c r="L118" i="9"/>
  <c r="L342" i="9"/>
  <c r="L171" i="9"/>
  <c r="L195" i="9"/>
  <c r="L78" i="9"/>
  <c r="L26" i="9"/>
  <c r="L87" i="9"/>
  <c r="L36" i="9"/>
  <c r="L108" i="9"/>
  <c r="L63" i="9"/>
  <c r="L72" i="9"/>
  <c r="L140" i="9"/>
  <c r="L218" i="9"/>
  <c r="L303" i="9"/>
  <c r="L231" i="9"/>
  <c r="L349" i="9"/>
  <c r="L360" i="9"/>
  <c r="L84" i="9"/>
  <c r="L20" i="9"/>
  <c r="L38" i="9"/>
  <c r="L155" i="9"/>
  <c r="L56" i="9"/>
  <c r="L54" i="9"/>
  <c r="L294" i="9"/>
  <c r="L176" i="9"/>
  <c r="L354" i="9"/>
  <c r="L288" i="9"/>
  <c r="L327" i="9"/>
  <c r="L82" i="9"/>
  <c r="L144" i="9"/>
  <c r="L58" i="9"/>
  <c r="L161" i="9"/>
  <c r="L302" i="9"/>
  <c r="L250" i="9"/>
  <c r="L68" i="9"/>
  <c r="L359" i="9"/>
  <c r="L257" i="9"/>
  <c r="L334" i="9"/>
  <c r="L247" i="9"/>
  <c r="L142" i="9"/>
  <c r="L73" i="9"/>
  <c r="L321" i="9"/>
  <c r="L320" i="9"/>
  <c r="L156" i="9"/>
  <c r="L18" i="9"/>
  <c r="L34" i="9"/>
  <c r="L95" i="9"/>
  <c r="L44" i="9"/>
  <c r="L149" i="9"/>
  <c r="L66" i="9"/>
  <c r="L124" i="9"/>
  <c r="L270" i="9"/>
  <c r="L219" i="9"/>
  <c r="L254" i="9"/>
  <c r="L341" i="9"/>
  <c r="L196" i="9"/>
  <c r="L187" i="9"/>
  <c r="L282" i="9"/>
  <c r="L10" i="9"/>
  <c r="L31" i="9"/>
  <c r="L92" i="9"/>
  <c r="L80" i="9"/>
  <c r="L28" i="9"/>
  <c r="L93" i="9"/>
  <c r="L102" i="9"/>
  <c r="L147" i="9"/>
  <c r="L59" i="9"/>
  <c r="L202" i="9"/>
  <c r="L128" i="9"/>
  <c r="L264" i="9"/>
  <c r="L173" i="9"/>
  <c r="L246" i="9"/>
  <c r="L311" i="9"/>
  <c r="L131" i="9"/>
  <c r="L192" i="9"/>
  <c r="L262" i="9"/>
  <c r="L62" i="9"/>
  <c r="L251" i="9"/>
  <c r="L284" i="9"/>
  <c r="L271" i="9"/>
  <c r="L13" i="9"/>
  <c r="L90" i="9"/>
  <c r="L107" i="9"/>
  <c r="L152" i="9"/>
  <c r="L61" i="9"/>
  <c r="L207" i="9"/>
  <c r="L130" i="9"/>
  <c r="L209" i="9"/>
  <c r="L269" i="9"/>
  <c r="L125" i="9"/>
  <c r="L230" i="9"/>
  <c r="L304" i="9"/>
  <c r="L344" i="9"/>
  <c r="L186" i="9"/>
  <c r="L315" i="9"/>
  <c r="L240" i="9"/>
  <c r="L292" i="9"/>
  <c r="L220" i="9"/>
  <c r="L60" i="9"/>
  <c r="L331" i="9"/>
  <c r="L357" i="9"/>
  <c r="L333" i="9"/>
  <c r="L126" i="9"/>
  <c r="L267" i="9"/>
  <c r="L306" i="9"/>
  <c r="L198" i="9"/>
  <c r="L328" i="9"/>
  <c r="L9" i="9"/>
  <c r="L22" i="9"/>
  <c r="L83" i="9"/>
  <c r="L99" i="9"/>
  <c r="L104" i="9"/>
  <c r="L55" i="9"/>
  <c r="L204" i="9"/>
  <c r="L132" i="9"/>
  <c r="L299" i="9"/>
  <c r="L227" i="9"/>
  <c r="L285" i="9"/>
  <c r="L345" i="9"/>
  <c r="L319" i="9"/>
  <c r="L243" i="9"/>
  <c r="L185" i="9"/>
  <c r="L75" i="9"/>
  <c r="L35" i="9"/>
  <c r="L96" i="9"/>
  <c r="L16" i="9"/>
  <c r="L32" i="9"/>
  <c r="L97" i="9"/>
  <c r="L106" i="9"/>
  <c r="L151" i="9"/>
  <c r="L67" i="9"/>
  <c r="L206" i="9"/>
  <c r="L136" i="9"/>
  <c r="L297" i="9"/>
  <c r="L223" i="9"/>
  <c r="L259" i="9"/>
  <c r="L339" i="9"/>
  <c r="L168" i="9"/>
  <c r="L210" i="9"/>
  <c r="L350" i="9"/>
  <c r="L113" i="9"/>
  <c r="L277" i="9"/>
  <c r="L325" i="9"/>
  <c r="L256" i="9"/>
  <c r="L279" i="9"/>
  <c r="L33" i="9"/>
  <c r="L94" i="9"/>
  <c r="L39" i="9"/>
  <c r="L111" i="9"/>
  <c r="L37" i="9"/>
  <c r="L69" i="9"/>
  <c r="L64" i="9"/>
  <c r="L138" i="9"/>
  <c r="L213" i="9"/>
  <c r="L298" i="9"/>
  <c r="L174" i="9"/>
  <c r="L234" i="9"/>
  <c r="L308" i="9"/>
  <c r="L348" i="9"/>
  <c r="L194" i="9"/>
  <c r="L355" i="9"/>
  <c r="L121" i="9"/>
  <c r="L248" i="9"/>
  <c r="L326" i="9"/>
  <c r="L181" i="9"/>
  <c r="L170" i="9"/>
  <c r="L239" i="9"/>
  <c r="L189" i="9"/>
  <c r="L127" i="9"/>
  <c r="L287" i="9"/>
  <c r="L65" i="9"/>
  <c r="L158" i="9"/>
  <c r="L134" i="9"/>
  <c r="L296" i="9"/>
  <c r="L310" i="9"/>
  <c r="L182" i="9"/>
  <c r="L289" i="9"/>
  <c r="L46" i="9"/>
  <c r="L335" i="9"/>
  <c r="L9" i="7"/>
  <c r="L31" i="7"/>
  <c r="L98" i="7"/>
  <c r="L148" i="7"/>
  <c r="L177" i="7"/>
  <c r="L251" i="7"/>
  <c r="L277" i="7"/>
  <c r="L278" i="7"/>
  <c r="L233" i="7"/>
  <c r="L317" i="7"/>
  <c r="L338" i="7"/>
  <c r="L259" i="7"/>
  <c r="L341" i="7"/>
  <c r="L27" i="7"/>
  <c r="L64" i="7"/>
  <c r="L53" i="7"/>
  <c r="L145" i="7"/>
  <c r="L151" i="7"/>
  <c r="L182" i="7"/>
  <c r="L240" i="7"/>
  <c r="L118" i="7"/>
  <c r="L300" i="7"/>
  <c r="L360" i="7"/>
  <c r="L208" i="7"/>
  <c r="L60" i="7"/>
  <c r="L92" i="7"/>
  <c r="L34" i="7"/>
  <c r="L105" i="7"/>
  <c r="L117" i="7"/>
  <c r="L108" i="7"/>
  <c r="L183" i="7"/>
  <c r="L220" i="7"/>
  <c r="L130" i="7"/>
  <c r="L268" i="7"/>
  <c r="L309" i="7"/>
  <c r="L156" i="7"/>
  <c r="L225" i="7"/>
  <c r="L328" i="7"/>
  <c r="L333" i="7"/>
  <c r="L236" i="7"/>
  <c r="L345" i="7"/>
  <c r="L276" i="7"/>
  <c r="L330" i="7"/>
  <c r="L29" i="7"/>
  <c r="L30" i="7"/>
  <c r="L17" i="7"/>
  <c r="L47" i="7"/>
  <c r="L147" i="7"/>
  <c r="L180" i="7"/>
  <c r="L213" i="7"/>
  <c r="L204" i="7"/>
  <c r="L290" i="7"/>
  <c r="L306" i="7"/>
  <c r="L362" i="7"/>
  <c r="L226" i="7"/>
  <c r="L271" i="7"/>
  <c r="L275" i="7"/>
  <c r="L229" i="7"/>
  <c r="L325" i="7"/>
  <c r="L132" i="7"/>
  <c r="L337" i="7"/>
  <c r="L349" i="7"/>
  <c r="L26" i="7"/>
  <c r="L67" i="7"/>
  <c r="L18" i="7"/>
  <c r="L52" i="7"/>
  <c r="L120" i="7"/>
  <c r="L169" i="7"/>
  <c r="L189" i="7"/>
  <c r="L295" i="7"/>
  <c r="L135" i="7"/>
  <c r="L262" i="7"/>
  <c r="L344" i="7"/>
  <c r="L321" i="7"/>
  <c r="L342" i="7"/>
  <c r="L336" i="7"/>
  <c r="L19" i="7"/>
  <c r="L59" i="7"/>
  <c r="L84" i="7"/>
  <c r="L68" i="7"/>
  <c r="L45" i="7"/>
  <c r="L115" i="7"/>
  <c r="L166" i="7"/>
  <c r="L158" i="7"/>
  <c r="L190" i="7"/>
  <c r="L157" i="7"/>
  <c r="L304" i="7"/>
  <c r="L207" i="7"/>
  <c r="L237" i="7"/>
  <c r="L11" i="7"/>
  <c r="L96" i="7"/>
  <c r="L38" i="7"/>
  <c r="L109" i="7"/>
  <c r="L138" i="7"/>
  <c r="L127" i="7"/>
  <c r="L187" i="7"/>
  <c r="L241" i="7"/>
  <c r="L161" i="7"/>
  <c r="L285" i="7"/>
  <c r="L361" i="7"/>
  <c r="L252" i="7"/>
  <c r="L334" i="7"/>
  <c r="L348" i="7"/>
  <c r="L340" i="7"/>
  <c r="L307" i="7"/>
  <c r="L273" i="7"/>
  <c r="L74" i="7"/>
  <c r="L66" i="7"/>
  <c r="L35" i="7"/>
  <c r="L51" i="7"/>
  <c r="L119" i="7"/>
  <c r="L168" i="7"/>
  <c r="L116" i="7"/>
  <c r="L184" i="7"/>
  <c r="L221" i="7"/>
  <c r="L223" i="7"/>
  <c r="L227" i="7"/>
  <c r="L294" i="7"/>
  <c r="L350" i="7"/>
  <c r="L112" i="7"/>
  <c r="L339" i="7"/>
  <c r="L312" i="7"/>
  <c r="L329" i="7"/>
  <c r="L71" i="7"/>
  <c r="L90" i="7"/>
  <c r="L36" i="7"/>
  <c r="L107" i="7"/>
  <c r="L140" i="7"/>
  <c r="L214" i="7"/>
  <c r="L303" i="7"/>
  <c r="L164" i="7"/>
  <c r="L72" i="7"/>
  <c r="L10" i="7"/>
  <c r="L95" i="7"/>
  <c r="L37" i="7"/>
  <c r="L137" i="7"/>
  <c r="L211" i="7"/>
  <c r="L230" i="7"/>
  <c r="L266" i="7"/>
  <c r="L265" i="7"/>
  <c r="L65" i="7"/>
  <c r="L100" i="7"/>
  <c r="L50" i="7"/>
  <c r="L113" i="7"/>
  <c r="L142" i="7"/>
  <c r="L123" i="7"/>
  <c r="L150" i="7"/>
  <c r="L191" i="7"/>
  <c r="L245" i="7"/>
  <c r="L222" i="7"/>
  <c r="L297" i="7"/>
  <c r="L79" i="7"/>
  <c r="L256" i="7"/>
  <c r="L270" i="7"/>
  <c r="L165" i="7"/>
  <c r="L315" i="7"/>
  <c r="L269" i="7"/>
  <c r="L173" i="7"/>
  <c r="L186" i="7"/>
  <c r="L296" i="7"/>
  <c r="L78" i="7"/>
  <c r="L97" i="7"/>
  <c r="L39" i="7"/>
  <c r="L110" i="7"/>
  <c r="L139" i="7"/>
  <c r="L149" i="7"/>
  <c r="L154" i="7"/>
  <c r="L188" i="7"/>
  <c r="L242" i="7"/>
  <c r="L153" i="7"/>
  <c r="L172" i="7"/>
  <c r="L235" i="7"/>
  <c r="L298" i="7"/>
  <c r="L354" i="7"/>
  <c r="L133" i="7"/>
  <c r="L170" i="7"/>
  <c r="L316" i="7"/>
  <c r="L87" i="7"/>
  <c r="L94" i="7"/>
  <c r="L144" i="7"/>
  <c r="L218" i="7"/>
  <c r="L197" i="7"/>
  <c r="L313" i="7"/>
  <c r="L32" i="7"/>
  <c r="L99" i="7"/>
  <c r="L141" i="7"/>
  <c r="L219" i="7"/>
  <c r="L292" i="7"/>
  <c r="L263" i="7"/>
  <c r="L283" i="7"/>
  <c r="L28" i="7"/>
  <c r="L88" i="7"/>
  <c r="L12" i="7"/>
  <c r="L69" i="7"/>
  <c r="L55" i="7"/>
  <c r="L22" i="7"/>
  <c r="L152" i="7"/>
  <c r="L162" i="7"/>
  <c r="L216" i="7"/>
  <c r="L54" i="7"/>
  <c r="L232" i="7"/>
  <c r="L305" i="7"/>
  <c r="L129" i="7"/>
  <c r="L260" i="7"/>
  <c r="L335" i="7"/>
  <c r="L198" i="7"/>
  <c r="L288" i="7"/>
  <c r="L319" i="7"/>
  <c r="L310" i="7"/>
  <c r="L205" i="7"/>
  <c r="L284" i="7"/>
  <c r="L215" i="7"/>
  <c r="L21" i="7"/>
  <c r="L86" i="7"/>
  <c r="L13" i="7"/>
  <c r="L43" i="7"/>
  <c r="L143" i="7"/>
  <c r="L163" i="7"/>
  <c r="L209" i="7"/>
  <c r="L246" i="7"/>
  <c r="L196" i="7"/>
  <c r="L272" i="7"/>
  <c r="L302" i="7"/>
  <c r="L358" i="7"/>
  <c r="L203" i="7"/>
  <c r="L257" i="7"/>
  <c r="L159" i="7"/>
  <c r="L202" i="7"/>
  <c r="L320" i="7"/>
  <c r="L327" i="7"/>
  <c r="L332" i="7"/>
  <c r="L174" i="7"/>
  <c r="L304" i="5"/>
  <c r="L9" i="5"/>
  <c r="L79" i="5"/>
  <c r="L33" i="5"/>
  <c r="L104" i="5"/>
  <c r="L73" i="5"/>
  <c r="L156" i="5"/>
  <c r="L135" i="5"/>
  <c r="L149" i="5"/>
  <c r="L213" i="5"/>
  <c r="L226" i="5"/>
  <c r="L142" i="5"/>
  <c r="L270" i="5"/>
  <c r="L351" i="5"/>
  <c r="L205" i="5"/>
  <c r="L91" i="5"/>
  <c r="L361" i="5"/>
  <c r="L286" i="5"/>
  <c r="L177" i="5"/>
  <c r="L238" i="5"/>
  <c r="L14" i="5"/>
  <c r="L30" i="5"/>
  <c r="L105" i="5"/>
  <c r="L157" i="5"/>
  <c r="L175" i="5"/>
  <c r="L99" i="5"/>
  <c r="L144" i="5"/>
  <c r="L250" i="5"/>
  <c r="L354" i="5"/>
  <c r="L330" i="5"/>
  <c r="L362" i="5"/>
  <c r="L52" i="5"/>
  <c r="L31" i="5"/>
  <c r="L87" i="5"/>
  <c r="L71" i="5"/>
  <c r="L154" i="5"/>
  <c r="L114" i="5"/>
  <c r="L137" i="5"/>
  <c r="L180" i="5"/>
  <c r="L163" i="5"/>
  <c r="L215" i="5"/>
  <c r="L241" i="5"/>
  <c r="L196" i="5"/>
  <c r="L290" i="5"/>
  <c r="L323" i="5"/>
  <c r="L219" i="5"/>
  <c r="L308" i="5"/>
  <c r="L281" i="5"/>
  <c r="L280" i="5"/>
  <c r="L231" i="5"/>
  <c r="L115" i="5"/>
  <c r="L334" i="5"/>
  <c r="L57" i="5"/>
  <c r="L28" i="5"/>
  <c r="L88" i="5"/>
  <c r="L13" i="5"/>
  <c r="L103" i="5"/>
  <c r="L61" i="5"/>
  <c r="L108" i="5"/>
  <c r="L37" i="5"/>
  <c r="L77" i="5"/>
  <c r="L160" i="5"/>
  <c r="L174" i="5"/>
  <c r="L165" i="5"/>
  <c r="L217" i="5"/>
  <c r="L239" i="5"/>
  <c r="L245" i="5"/>
  <c r="L288" i="5"/>
  <c r="L124" i="5"/>
  <c r="L227" i="5"/>
  <c r="L224" i="5"/>
  <c r="L298" i="5"/>
  <c r="L302" i="5"/>
  <c r="L47" i="5"/>
  <c r="L295" i="5"/>
  <c r="L55" i="5"/>
  <c r="L58" i="5"/>
  <c r="L109" i="5"/>
  <c r="L161" i="5"/>
  <c r="L179" i="5"/>
  <c r="L76" i="5"/>
  <c r="L192" i="5"/>
  <c r="L255" i="5"/>
  <c r="L356" i="5"/>
  <c r="L274" i="5"/>
  <c r="L338" i="5"/>
  <c r="L252" i="5"/>
  <c r="L81" i="5"/>
  <c r="L59" i="5"/>
  <c r="L106" i="5"/>
  <c r="L39" i="5"/>
  <c r="L50" i="5"/>
  <c r="L158" i="5"/>
  <c r="L118" i="5"/>
  <c r="L147" i="5"/>
  <c r="L167" i="5"/>
  <c r="L195" i="5"/>
  <c r="L126" i="5"/>
  <c r="L256" i="5"/>
  <c r="L322" i="5"/>
  <c r="L336" i="5"/>
  <c r="L283" i="5"/>
  <c r="L246" i="5"/>
  <c r="L314" i="5"/>
  <c r="L297" i="5"/>
  <c r="L345" i="5"/>
  <c r="L199" i="5"/>
  <c r="L134" i="5"/>
  <c r="L225" i="5"/>
  <c r="L349" i="5"/>
  <c r="L12" i="5"/>
  <c r="L102" i="5"/>
  <c r="L32" i="5"/>
  <c r="L111" i="5"/>
  <c r="L44" i="5"/>
  <c r="L222" i="5"/>
  <c r="L17" i="5"/>
  <c r="L25" i="5"/>
  <c r="L65" i="5"/>
  <c r="L112" i="5"/>
  <c r="L41" i="5"/>
  <c r="L96" i="5"/>
  <c r="L116" i="5"/>
  <c r="L178" i="5"/>
  <c r="L189" i="5"/>
  <c r="L243" i="5"/>
  <c r="L249" i="5"/>
  <c r="L292" i="5"/>
  <c r="L273" i="5"/>
  <c r="L265" i="5"/>
  <c r="L306" i="5"/>
  <c r="L333" i="5"/>
  <c r="L230" i="5"/>
  <c r="L346" i="5"/>
  <c r="L18" i="5"/>
  <c r="L62" i="5"/>
  <c r="L90" i="5"/>
  <c r="L162" i="5"/>
  <c r="L218" i="5"/>
  <c r="L317" i="5"/>
  <c r="L229" i="5"/>
  <c r="L299" i="5"/>
  <c r="L278" i="5"/>
  <c r="L347" i="5"/>
  <c r="L277" i="5"/>
  <c r="L329" i="5"/>
  <c r="L23" i="5"/>
  <c r="L63" i="5"/>
  <c r="L110" i="5"/>
  <c r="L43" i="5"/>
  <c r="L100" i="5"/>
  <c r="L129" i="5"/>
  <c r="L172" i="5"/>
  <c r="L187" i="5"/>
  <c r="L233" i="5"/>
  <c r="L184" i="5"/>
  <c r="L268" i="5"/>
  <c r="L353" i="5"/>
  <c r="L232" i="5"/>
  <c r="L316" i="5"/>
  <c r="L261" i="5"/>
  <c r="L359" i="5"/>
  <c r="L313" i="5"/>
  <c r="L267" i="5"/>
  <c r="L145" i="5"/>
  <c r="L257" i="5"/>
  <c r="L16" i="5"/>
  <c r="L20" i="5"/>
  <c r="L60" i="5"/>
  <c r="L36" i="5"/>
  <c r="L188" i="5"/>
  <c r="L54" i="5"/>
  <c r="L29" i="5"/>
  <c r="L85" i="5"/>
  <c r="L69" i="5"/>
  <c r="L152" i="5"/>
  <c r="L123" i="5"/>
  <c r="L121" i="5"/>
  <c r="L209" i="5"/>
  <c r="L210" i="5"/>
  <c r="L258" i="5"/>
  <c r="L320" i="5"/>
  <c r="L327" i="5"/>
  <c r="L279" i="5"/>
  <c r="L310" i="5"/>
  <c r="L264" i="5"/>
  <c r="L357" i="5"/>
  <c r="L212" i="5"/>
  <c r="L10" i="5"/>
  <c r="L26" i="5"/>
  <c r="L86" i="5"/>
  <c r="L48" i="5"/>
  <c r="L166" i="5"/>
  <c r="L194" i="5"/>
  <c r="L315" i="5"/>
  <c r="L260" i="5"/>
  <c r="L307" i="5"/>
  <c r="L358" i="5"/>
  <c r="L276" i="5"/>
  <c r="L11" i="5"/>
  <c r="L27" i="5"/>
  <c r="L83" i="5"/>
  <c r="L67" i="5"/>
  <c r="L150" i="5"/>
  <c r="L133" i="5"/>
  <c r="L176" i="5"/>
  <c r="L101" i="5"/>
  <c r="L191" i="5"/>
  <c r="L237" i="5"/>
  <c r="L146" i="5"/>
  <c r="L272" i="5"/>
  <c r="L223" i="5"/>
  <c r="L355" i="5"/>
  <c r="L294" i="5"/>
  <c r="L363" i="5"/>
  <c r="L341" i="5"/>
  <c r="L234" i="5"/>
  <c r="L53" i="5"/>
  <c r="L24" i="5"/>
  <c r="L84" i="5"/>
  <c r="L68" i="4"/>
  <c r="L136" i="4"/>
  <c r="L188" i="4"/>
  <c r="L169" i="4"/>
  <c r="L250" i="4"/>
  <c r="L255" i="4"/>
  <c r="L240" i="4"/>
  <c r="L332" i="4"/>
  <c r="L243" i="4"/>
  <c r="L65" i="4"/>
  <c r="L96" i="4"/>
  <c r="L139" i="4"/>
  <c r="L135" i="4"/>
  <c r="L220" i="4"/>
  <c r="L307" i="4"/>
  <c r="L280" i="4"/>
  <c r="L349" i="4"/>
  <c r="L218" i="4"/>
  <c r="L208" i="4"/>
  <c r="L78" i="4"/>
  <c r="L110" i="4"/>
  <c r="L149" i="4"/>
  <c r="L242" i="4"/>
  <c r="L15" i="4"/>
  <c r="L34" i="4"/>
  <c r="L79" i="4"/>
  <c r="L20" i="4"/>
  <c r="L88" i="4"/>
  <c r="L52" i="4"/>
  <c r="L134" i="4"/>
  <c r="L162" i="4"/>
  <c r="L176" i="4"/>
  <c r="L215" i="4"/>
  <c r="L232" i="4"/>
  <c r="L201" i="4"/>
  <c r="L270" i="4"/>
  <c r="L275" i="4"/>
  <c r="L338" i="4"/>
  <c r="L265" i="4"/>
  <c r="L344" i="4"/>
  <c r="L247" i="4"/>
  <c r="L296" i="4"/>
  <c r="L25" i="4"/>
  <c r="L93" i="4"/>
  <c r="L59" i="4"/>
  <c r="L100" i="4"/>
  <c r="L84" i="4"/>
  <c r="L170" i="4"/>
  <c r="L70" i="4"/>
  <c r="L154" i="4"/>
  <c r="L185" i="4"/>
  <c r="L53" i="4"/>
  <c r="L192" i="4"/>
  <c r="L171" i="4"/>
  <c r="L111" i="4"/>
  <c r="L311" i="4"/>
  <c r="L252" i="4"/>
  <c r="L316" i="4"/>
  <c r="L329" i="4"/>
  <c r="L299" i="4"/>
  <c r="L248" i="4"/>
  <c r="L56" i="4"/>
  <c r="L11" i="4"/>
  <c r="L217" i="4"/>
  <c r="L267" i="4"/>
  <c r="L284" i="4"/>
  <c r="L74" i="4"/>
  <c r="L82" i="4"/>
  <c r="L166" i="4"/>
  <c r="L183" i="4"/>
  <c r="L112" i="4"/>
  <c r="L269" i="4"/>
  <c r="L234" i="4"/>
  <c r="L264" i="4"/>
  <c r="L98" i="4"/>
  <c r="L72" i="4"/>
  <c r="L190" i="4"/>
  <c r="L308" i="4"/>
  <c r="L266" i="4"/>
  <c r="L352" i="4"/>
  <c r="L28" i="4"/>
  <c r="L47" i="4"/>
  <c r="L95" i="4"/>
  <c r="L37" i="4"/>
  <c r="L150" i="4"/>
  <c r="L64" i="4"/>
  <c r="L153" i="4"/>
  <c r="L39" i="4"/>
  <c r="L180" i="4"/>
  <c r="L219" i="4"/>
  <c r="L145" i="4"/>
  <c r="L205" i="4"/>
  <c r="L274" i="4"/>
  <c r="L355" i="4"/>
  <c r="L279" i="4"/>
  <c r="L304" i="4"/>
  <c r="L282" i="4"/>
  <c r="L294" i="4"/>
  <c r="L348" i="4"/>
  <c r="L301" i="4"/>
  <c r="L91" i="4"/>
  <c r="L29" i="4"/>
  <c r="L31" i="4"/>
  <c r="L76" i="4"/>
  <c r="L10" i="4"/>
  <c r="L14" i="4"/>
  <c r="L42" i="4"/>
  <c r="L127" i="4"/>
  <c r="L109" i="4"/>
  <c r="L189" i="4"/>
  <c r="L147" i="4"/>
  <c r="L198" i="4"/>
  <c r="L251" i="4"/>
  <c r="L358" i="4"/>
  <c r="L256" i="4"/>
  <c r="L320" i="4"/>
  <c r="L334" i="4"/>
  <c r="L305" i="4"/>
  <c r="L66" i="4"/>
  <c r="L51" i="4"/>
  <c r="L199" i="4"/>
  <c r="L303" i="4"/>
  <c r="L19" i="4"/>
  <c r="L86" i="4"/>
  <c r="L174" i="4"/>
  <c r="L187" i="4"/>
  <c r="L167" i="4"/>
  <c r="L298" i="4"/>
  <c r="L126" i="4"/>
  <c r="L281" i="4"/>
  <c r="L30" i="4"/>
  <c r="L9" i="4"/>
  <c r="L83" i="4"/>
  <c r="L130" i="4"/>
  <c r="L168" i="4"/>
  <c r="L224" i="4"/>
  <c r="L336" i="4"/>
  <c r="L323" i="4"/>
  <c r="L16" i="4"/>
  <c r="L48" i="4"/>
  <c r="L50" i="4"/>
  <c r="L177" i="4"/>
  <c r="L116" i="4"/>
  <c r="L226" i="4"/>
  <c r="L306" i="4"/>
  <c r="L339" i="4"/>
  <c r="L291" i="4"/>
  <c r="L244" i="4"/>
  <c r="L94" i="4"/>
  <c r="L81" i="4"/>
  <c r="L152" i="4"/>
  <c r="L356" i="4"/>
  <c r="L46" i="4"/>
  <c r="L103" i="4"/>
  <c r="L222" i="4"/>
  <c r="L361" i="4"/>
  <c r="L246" i="4"/>
  <c r="L75" i="4"/>
  <c r="L58" i="4"/>
  <c r="L99" i="4"/>
  <c r="L69" i="4"/>
  <c r="L104" i="4"/>
  <c r="L157" i="4"/>
  <c r="L144" i="4"/>
  <c r="L184" i="4"/>
  <c r="L191" i="4"/>
  <c r="L161" i="4"/>
  <c r="L73" i="4"/>
  <c r="L310" i="4"/>
  <c r="L235" i="4"/>
  <c r="L319" i="4"/>
  <c r="L236" i="4"/>
  <c r="L286" i="4"/>
  <c r="L328" i="4"/>
  <c r="L331" i="4"/>
  <c r="L245" i="4"/>
  <c r="L45" i="4"/>
  <c r="L35" i="4"/>
  <c r="L80" i="4"/>
  <c r="L21" i="4"/>
  <c r="L125" i="4"/>
  <c r="L131" i="4"/>
  <c r="L159" i="4"/>
  <c r="L216" i="4"/>
  <c r="L206" i="4"/>
  <c r="L271" i="4"/>
  <c r="L362" i="4"/>
  <c r="L276" i="4"/>
  <c r="L324" i="4"/>
  <c r="L241" i="4"/>
  <c r="L357" i="4"/>
  <c r="L297" i="4"/>
  <c r="L36" i="4"/>
  <c r="L77" i="4"/>
  <c r="L140" i="4"/>
  <c r="L327" i="4"/>
  <c r="L33" i="4"/>
  <c r="L67" i="4"/>
  <c r="L175" i="4"/>
  <c r="L214" i="4"/>
  <c r="L61" i="3"/>
  <c r="L125" i="3"/>
  <c r="L189" i="3"/>
  <c r="L253" i="3"/>
  <c r="L34" i="3"/>
  <c r="L98" i="3"/>
  <c r="L162" i="3"/>
  <c r="L226" i="3"/>
  <c r="L290" i="3"/>
  <c r="L354" i="3"/>
  <c r="L63" i="3"/>
  <c r="L127" i="3"/>
  <c r="L191" i="3"/>
  <c r="L255" i="3"/>
  <c r="L319" i="3"/>
  <c r="L44" i="3"/>
  <c r="L108" i="3"/>
  <c r="L172" i="3"/>
  <c r="L248" i="3"/>
  <c r="L268" i="3"/>
  <c r="L353" i="3"/>
  <c r="L276" i="3"/>
  <c r="L49" i="3"/>
  <c r="L113" i="3"/>
  <c r="L177" i="3"/>
  <c r="L241" i="3"/>
  <c r="L22" i="3"/>
  <c r="L86" i="3"/>
  <c r="L150" i="3"/>
  <c r="L214" i="3"/>
  <c r="L278" i="3"/>
  <c r="L342" i="3"/>
  <c r="L51" i="3"/>
  <c r="L115" i="3"/>
  <c r="L179" i="3"/>
  <c r="L243" i="3"/>
  <c r="L307" i="3"/>
  <c r="L32" i="3"/>
  <c r="L96" i="3"/>
  <c r="L160" i="3"/>
  <c r="L224" i="3"/>
  <c r="L292" i="3"/>
  <c r="L300" i="3"/>
  <c r="L357" i="3"/>
  <c r="L57" i="3"/>
  <c r="L62" i="3"/>
  <c r="L318" i="3"/>
  <c r="L72" i="3"/>
  <c r="L340" i="3"/>
  <c r="L37" i="3"/>
  <c r="L101" i="3"/>
  <c r="L165" i="3"/>
  <c r="L229" i="3"/>
  <c r="L10" i="3"/>
  <c r="L74" i="3"/>
  <c r="L138" i="3"/>
  <c r="L202" i="3"/>
  <c r="L266" i="3"/>
  <c r="L330" i="3"/>
  <c r="L39" i="3"/>
  <c r="L103" i="3"/>
  <c r="L167" i="3"/>
  <c r="L231" i="3"/>
  <c r="L295" i="3"/>
  <c r="L20" i="3"/>
  <c r="L84" i="3"/>
  <c r="L148" i="3"/>
  <c r="L212" i="3"/>
  <c r="L349" i="3"/>
  <c r="L328" i="3"/>
  <c r="L305" i="3"/>
  <c r="L13" i="3"/>
  <c r="L77" i="3"/>
  <c r="L141" i="3"/>
  <c r="L205" i="3"/>
  <c r="L269" i="3"/>
  <c r="L50" i="3"/>
  <c r="L114" i="3"/>
  <c r="L178" i="3"/>
  <c r="L242" i="3"/>
  <c r="L306" i="3"/>
  <c r="L15" i="3"/>
  <c r="L79" i="3"/>
  <c r="L143" i="3"/>
  <c r="L207" i="3"/>
  <c r="L271" i="3"/>
  <c r="L335" i="3"/>
  <c r="L60" i="3"/>
  <c r="L124" i="3"/>
  <c r="L188" i="3"/>
  <c r="L301" i="3"/>
  <c r="L312" i="3"/>
  <c r="L288" i="3"/>
  <c r="L348" i="3"/>
  <c r="L27" i="3"/>
  <c r="L65" i="3"/>
  <c r="L129" i="3"/>
  <c r="L193" i="3"/>
  <c r="L257" i="3"/>
  <c r="L38" i="3"/>
  <c r="L102" i="3"/>
  <c r="L166" i="3"/>
  <c r="L230" i="3"/>
  <c r="L294" i="3"/>
  <c r="L358" i="3"/>
  <c r="L67" i="3"/>
  <c r="L131" i="3"/>
  <c r="L195" i="3"/>
  <c r="L259" i="3"/>
  <c r="L323" i="3"/>
  <c r="L48" i="3"/>
  <c r="L112" i="3"/>
  <c r="L176" i="3"/>
  <c r="L264" i="3"/>
  <c r="L284" i="3"/>
  <c r="L240" i="3"/>
  <c r="L308" i="3"/>
  <c r="L107" i="3"/>
  <c r="L53" i="3"/>
  <c r="L117" i="3"/>
  <c r="L181" i="3"/>
  <c r="L245" i="3"/>
  <c r="L26" i="3"/>
  <c r="L90" i="3"/>
  <c r="L154" i="3"/>
  <c r="L218" i="3"/>
  <c r="L282" i="3"/>
  <c r="L346" i="3"/>
  <c r="L55" i="3"/>
  <c r="L119" i="3"/>
  <c r="L183" i="3"/>
  <c r="L247" i="3"/>
  <c r="L311" i="3"/>
  <c r="L36" i="3"/>
  <c r="L100" i="3"/>
  <c r="L164" i="3"/>
  <c r="L228" i="3"/>
  <c r="L236" i="3"/>
  <c r="L356" i="3"/>
  <c r="L337" i="3"/>
  <c r="L29" i="3"/>
  <c r="L93" i="3"/>
  <c r="L157" i="3"/>
  <c r="L221" i="3"/>
  <c r="L285" i="3"/>
  <c r="L66" i="3"/>
  <c r="L130" i="3"/>
  <c r="L194" i="3"/>
  <c r="L258" i="3"/>
  <c r="L322" i="3"/>
  <c r="L31" i="3"/>
  <c r="L95" i="3"/>
  <c r="L159" i="3"/>
  <c r="L223" i="3"/>
  <c r="L287" i="3"/>
  <c r="L12" i="3"/>
  <c r="L76" i="3"/>
  <c r="L140" i="3"/>
  <c r="L204" i="3"/>
  <c r="L333" i="3"/>
  <c r="L344" i="3"/>
  <c r="L321" i="3"/>
  <c r="L9" i="3"/>
  <c r="L171" i="3"/>
  <c r="L17" i="3"/>
  <c r="L81" i="3"/>
  <c r="L145" i="3"/>
  <c r="L209" i="3"/>
  <c r="L273" i="3"/>
  <c r="L54" i="3"/>
  <c r="L118" i="3"/>
  <c r="L182" i="3"/>
  <c r="L246" i="3"/>
  <c r="L310" i="3"/>
  <c r="L19" i="3"/>
  <c r="L83" i="3"/>
  <c r="L147" i="3"/>
  <c r="L211" i="3"/>
  <c r="L275" i="3"/>
  <c r="L339" i="3"/>
  <c r="L64" i="3"/>
  <c r="L128" i="3"/>
  <c r="L192" i="3"/>
  <c r="L309" i="3"/>
  <c r="L320" i="3"/>
  <c r="L297" i="3"/>
  <c r="L359" i="3"/>
  <c r="L185" i="3"/>
  <c r="L190" i="3"/>
  <c r="L69" i="3"/>
  <c r="L133" i="3"/>
  <c r="L197" i="3"/>
  <c r="L261" i="3"/>
  <c r="L42" i="3"/>
  <c r="L106" i="3"/>
  <c r="L170" i="3"/>
  <c r="L234" i="3"/>
  <c r="L298" i="3"/>
  <c r="L362" i="3"/>
  <c r="L71" i="3"/>
  <c r="L135" i="3"/>
  <c r="L199" i="3"/>
  <c r="L263" i="3"/>
  <c r="L327" i="3"/>
  <c r="L52" i="3"/>
  <c r="L116" i="3"/>
  <c r="L180" i="3"/>
  <c r="L280" i="3"/>
  <c r="L324" i="3"/>
  <c r="L363" i="3"/>
  <c r="L235" i="3"/>
  <c r="L45" i="3"/>
  <c r="L109" i="3"/>
  <c r="L173" i="3"/>
  <c r="L237" i="3"/>
  <c r="L18" i="3"/>
  <c r="L82" i="3"/>
  <c r="L146" i="3"/>
  <c r="L210" i="3"/>
  <c r="L274" i="3"/>
  <c r="L338" i="3"/>
  <c r="L47" i="3"/>
  <c r="L111" i="3"/>
  <c r="L175" i="3"/>
  <c r="L239" i="3"/>
  <c r="L303" i="3"/>
  <c r="L28" i="3"/>
  <c r="L92" i="3"/>
  <c r="L156" i="3"/>
  <c r="L220" i="3"/>
  <c r="L360" i="3"/>
  <c r="L260" i="3"/>
  <c r="L352" i="3"/>
  <c r="L299" i="3"/>
  <c r="L33" i="3"/>
  <c r="L97" i="3"/>
  <c r="L161" i="3"/>
  <c r="L225" i="3"/>
  <c r="L289" i="3"/>
  <c r="L70" i="3"/>
  <c r="L134" i="3"/>
  <c r="L198" i="3"/>
  <c r="L262" i="3"/>
  <c r="L326" i="3"/>
  <c r="L35" i="3"/>
  <c r="L99" i="3"/>
  <c r="L163" i="3"/>
  <c r="L227" i="3"/>
  <c r="L291" i="3"/>
  <c r="L16" i="3"/>
  <c r="L80" i="3"/>
  <c r="L144" i="3"/>
  <c r="L208" i="3"/>
  <c r="L341" i="3"/>
  <c r="L351" i="3"/>
  <c r="L329" i="3"/>
  <c r="L25" i="3"/>
  <c r="L89" i="3"/>
  <c r="L201" i="3"/>
  <c r="L126" i="3"/>
  <c r="L254" i="3"/>
  <c r="L136" i="3"/>
  <c r="L21" i="3"/>
  <c r="L85" i="3"/>
  <c r="L149" i="3"/>
  <c r="L213" i="3"/>
  <c r="L277" i="3"/>
  <c r="L58" i="3"/>
  <c r="L122" i="3"/>
  <c r="L186" i="3"/>
  <c r="L250" i="3"/>
  <c r="L314" i="3"/>
  <c r="L23" i="3"/>
  <c r="L87" i="3"/>
  <c r="L151" i="3"/>
  <c r="L215" i="3"/>
  <c r="L279" i="3"/>
  <c r="L343" i="3"/>
  <c r="L68" i="3"/>
  <c r="L132" i="3"/>
  <c r="L196" i="3"/>
  <c r="L317" i="3"/>
  <c r="L256" i="3"/>
  <c r="L316" i="3"/>
  <c r="L200" i="3"/>
  <c r="L13" i="1"/>
  <c r="L14" i="1"/>
  <c r="J12" i="6" l="1"/>
  <c r="K12" i="6" s="1"/>
  <c r="M12" i="6" s="1"/>
  <c r="O12" i="6" s="1"/>
  <c r="J9" i="6"/>
  <c r="K9" i="6" s="1"/>
  <c r="M9" i="6" s="1"/>
  <c r="O9" i="6" s="1"/>
  <c r="J13" i="6"/>
  <c r="K13" i="6" s="1"/>
  <c r="M13" i="6" s="1"/>
  <c r="O13" i="6" s="1"/>
  <c r="J17" i="6"/>
  <c r="K17" i="6" s="1"/>
  <c r="M17" i="6" s="1"/>
  <c r="O17" i="6" s="1"/>
  <c r="J21" i="6"/>
  <c r="K21" i="6" s="1"/>
  <c r="M21" i="6" s="1"/>
  <c r="O21" i="6" s="1"/>
  <c r="J25" i="6"/>
  <c r="K25" i="6" s="1"/>
  <c r="M25" i="6" s="1"/>
  <c r="O25" i="6" s="1"/>
  <c r="J29" i="6"/>
  <c r="K29" i="6" s="1"/>
  <c r="M29" i="6" s="1"/>
  <c r="O29" i="6" s="1"/>
  <c r="J33" i="6"/>
  <c r="K33" i="6" s="1"/>
  <c r="M33" i="6" s="1"/>
  <c r="O33" i="6" s="1"/>
  <c r="J37" i="6"/>
  <c r="K37" i="6" s="1"/>
  <c r="M37" i="6" s="1"/>
  <c r="O37" i="6" s="1"/>
  <c r="J10" i="6"/>
  <c r="K10" i="6" s="1"/>
  <c r="M10" i="6" s="1"/>
  <c r="O10" i="6" s="1"/>
  <c r="J14" i="6"/>
  <c r="K14" i="6" s="1"/>
  <c r="M14" i="6" s="1"/>
  <c r="O14" i="6" s="1"/>
  <c r="J18" i="6"/>
  <c r="K18" i="6" s="1"/>
  <c r="M18" i="6" s="1"/>
  <c r="O18" i="6" s="1"/>
  <c r="J22" i="6"/>
  <c r="K22" i="6" s="1"/>
  <c r="M22" i="6" s="1"/>
  <c r="O22" i="6" s="1"/>
  <c r="J26" i="6"/>
  <c r="K26" i="6" s="1"/>
  <c r="M26" i="6" s="1"/>
  <c r="O26" i="6" s="1"/>
  <c r="J30" i="6"/>
  <c r="K30" i="6" s="1"/>
  <c r="M30" i="6" s="1"/>
  <c r="O30" i="6" s="1"/>
  <c r="J34" i="6"/>
  <c r="K34" i="6" s="1"/>
  <c r="M34" i="6" s="1"/>
  <c r="O34" i="6" s="1"/>
  <c r="J38" i="6"/>
  <c r="K38" i="6" s="1"/>
  <c r="M38" i="6" s="1"/>
  <c r="O38" i="6" s="1"/>
  <c r="J42" i="6"/>
  <c r="K42" i="6" s="1"/>
  <c r="M42" i="6" s="1"/>
  <c r="O42" i="6" s="1"/>
  <c r="J46" i="6"/>
  <c r="K46" i="6" s="1"/>
  <c r="M46" i="6" s="1"/>
  <c r="O46" i="6" s="1"/>
  <c r="J50" i="6"/>
  <c r="K50" i="6" s="1"/>
  <c r="M50" i="6" s="1"/>
  <c r="O50" i="6" s="1"/>
  <c r="J28" i="6"/>
  <c r="K28" i="6" s="1"/>
  <c r="M28" i="6" s="1"/>
  <c r="O28" i="6" s="1"/>
  <c r="J31" i="6"/>
  <c r="K31" i="6" s="1"/>
  <c r="M31" i="6" s="1"/>
  <c r="O31" i="6" s="1"/>
  <c r="J39" i="6"/>
  <c r="K39" i="6" s="1"/>
  <c r="M39" i="6" s="1"/>
  <c r="O39" i="6" s="1"/>
  <c r="J43" i="6"/>
  <c r="K43" i="6" s="1"/>
  <c r="M43" i="6" s="1"/>
  <c r="O43" i="6" s="1"/>
  <c r="J47" i="6"/>
  <c r="K47" i="6" s="1"/>
  <c r="M47" i="6" s="1"/>
  <c r="O47" i="6" s="1"/>
  <c r="J51" i="6"/>
  <c r="K51" i="6" s="1"/>
  <c r="M51" i="6" s="1"/>
  <c r="O51" i="6" s="1"/>
  <c r="J55" i="6"/>
  <c r="K55" i="6" s="1"/>
  <c r="M55" i="6" s="1"/>
  <c r="O55" i="6" s="1"/>
  <c r="J59" i="6"/>
  <c r="K59" i="6" s="1"/>
  <c r="M59" i="6" s="1"/>
  <c r="O59" i="6" s="1"/>
  <c r="J63" i="6"/>
  <c r="K63" i="6" s="1"/>
  <c r="M63" i="6" s="1"/>
  <c r="O63" i="6" s="1"/>
  <c r="J67" i="6"/>
  <c r="K67" i="6" s="1"/>
  <c r="M67" i="6" s="1"/>
  <c r="O67" i="6" s="1"/>
  <c r="J71" i="6"/>
  <c r="K71" i="6" s="1"/>
  <c r="M71" i="6" s="1"/>
  <c r="O71" i="6" s="1"/>
  <c r="J15" i="6"/>
  <c r="K15" i="6" s="1"/>
  <c r="M15" i="6" s="1"/>
  <c r="O15" i="6" s="1"/>
  <c r="J20" i="6"/>
  <c r="K20" i="6" s="1"/>
  <c r="M20" i="6" s="1"/>
  <c r="O20" i="6" s="1"/>
  <c r="J23" i="6"/>
  <c r="K23" i="6" s="1"/>
  <c r="M23" i="6" s="1"/>
  <c r="O23" i="6" s="1"/>
  <c r="J36" i="6"/>
  <c r="K36" i="6" s="1"/>
  <c r="M36" i="6" s="1"/>
  <c r="O36" i="6" s="1"/>
  <c r="J41" i="6"/>
  <c r="K41" i="6" s="1"/>
  <c r="M41" i="6" s="1"/>
  <c r="O41" i="6" s="1"/>
  <c r="J45" i="6"/>
  <c r="K45" i="6" s="1"/>
  <c r="M45" i="6" s="1"/>
  <c r="O45" i="6" s="1"/>
  <c r="J49" i="6"/>
  <c r="K49" i="6" s="1"/>
  <c r="M49" i="6" s="1"/>
  <c r="O49" i="6" s="1"/>
  <c r="J53" i="6"/>
  <c r="K53" i="6" s="1"/>
  <c r="M53" i="6" s="1"/>
  <c r="O53" i="6" s="1"/>
  <c r="J57" i="6"/>
  <c r="K57" i="6" s="1"/>
  <c r="M57" i="6" s="1"/>
  <c r="O57" i="6" s="1"/>
  <c r="J61" i="6"/>
  <c r="K61" i="6" s="1"/>
  <c r="M61" i="6" s="1"/>
  <c r="O61" i="6" s="1"/>
  <c r="J65" i="6"/>
  <c r="K65" i="6" s="1"/>
  <c r="M65" i="6" s="1"/>
  <c r="O65" i="6" s="1"/>
  <c r="J69" i="6"/>
  <c r="K69" i="6" s="1"/>
  <c r="M69" i="6" s="1"/>
  <c r="O69" i="6" s="1"/>
  <c r="J16" i="6"/>
  <c r="K16" i="6" s="1"/>
  <c r="M16" i="6" s="1"/>
  <c r="O16" i="6" s="1"/>
  <c r="J19" i="6"/>
  <c r="K19" i="6" s="1"/>
  <c r="M19" i="6" s="1"/>
  <c r="O19" i="6" s="1"/>
  <c r="J32" i="6"/>
  <c r="K32" i="6" s="1"/>
  <c r="M32" i="6" s="1"/>
  <c r="O32" i="6" s="1"/>
  <c r="J35" i="6"/>
  <c r="K35" i="6" s="1"/>
  <c r="M35" i="6" s="1"/>
  <c r="O35" i="6" s="1"/>
  <c r="J44" i="6"/>
  <c r="K44" i="6" s="1"/>
  <c r="M44" i="6" s="1"/>
  <c r="O44" i="6" s="1"/>
  <c r="J58" i="6"/>
  <c r="K58" i="6" s="1"/>
  <c r="M58" i="6" s="1"/>
  <c r="O58" i="6" s="1"/>
  <c r="J64" i="6"/>
  <c r="K64" i="6" s="1"/>
  <c r="M64" i="6" s="1"/>
  <c r="O64" i="6" s="1"/>
  <c r="J73" i="6"/>
  <c r="K73" i="6" s="1"/>
  <c r="M73" i="6" s="1"/>
  <c r="O73" i="6" s="1"/>
  <c r="J75" i="6"/>
  <c r="K75" i="6" s="1"/>
  <c r="M75" i="6" s="1"/>
  <c r="O75" i="6" s="1"/>
  <c r="J79" i="6"/>
  <c r="K79" i="6" s="1"/>
  <c r="M79" i="6" s="1"/>
  <c r="O79" i="6" s="1"/>
  <c r="J83" i="6"/>
  <c r="K83" i="6" s="1"/>
  <c r="M83" i="6" s="1"/>
  <c r="O83" i="6" s="1"/>
  <c r="J87" i="6"/>
  <c r="K87" i="6" s="1"/>
  <c r="M87" i="6" s="1"/>
  <c r="O87" i="6" s="1"/>
  <c r="J91" i="6"/>
  <c r="K91" i="6" s="1"/>
  <c r="M91" i="6" s="1"/>
  <c r="O91" i="6" s="1"/>
  <c r="J95" i="6"/>
  <c r="K95" i="6" s="1"/>
  <c r="M95" i="6" s="1"/>
  <c r="O95" i="6" s="1"/>
  <c r="J99" i="6"/>
  <c r="K99" i="6" s="1"/>
  <c r="M99" i="6" s="1"/>
  <c r="O99" i="6" s="1"/>
  <c r="J103" i="6"/>
  <c r="K103" i="6" s="1"/>
  <c r="M103" i="6" s="1"/>
  <c r="O103" i="6" s="1"/>
  <c r="J107" i="6"/>
  <c r="K107" i="6" s="1"/>
  <c r="M107" i="6" s="1"/>
  <c r="O107" i="6" s="1"/>
  <c r="J111" i="6"/>
  <c r="K111" i="6" s="1"/>
  <c r="M111" i="6" s="1"/>
  <c r="O111" i="6" s="1"/>
  <c r="J115" i="6"/>
  <c r="K115" i="6" s="1"/>
  <c r="M115" i="6" s="1"/>
  <c r="O115" i="6" s="1"/>
  <c r="J119" i="6"/>
  <c r="K119" i="6" s="1"/>
  <c r="M119" i="6" s="1"/>
  <c r="O119" i="6" s="1"/>
  <c r="J123" i="6"/>
  <c r="K123" i="6" s="1"/>
  <c r="M123" i="6" s="1"/>
  <c r="O123" i="6" s="1"/>
  <c r="J127" i="6"/>
  <c r="K127" i="6" s="1"/>
  <c r="M127" i="6" s="1"/>
  <c r="O127" i="6" s="1"/>
  <c r="J11" i="6"/>
  <c r="K11" i="6" s="1"/>
  <c r="M11" i="6" s="1"/>
  <c r="O11" i="6" s="1"/>
  <c r="J48" i="6"/>
  <c r="K48" i="6" s="1"/>
  <c r="M48" i="6" s="1"/>
  <c r="O48" i="6" s="1"/>
  <c r="J52" i="6"/>
  <c r="K52" i="6" s="1"/>
  <c r="M52" i="6" s="1"/>
  <c r="O52" i="6" s="1"/>
  <c r="J62" i="6"/>
  <c r="K62" i="6" s="1"/>
  <c r="M62" i="6" s="1"/>
  <c r="O62" i="6" s="1"/>
  <c r="J68" i="6"/>
  <c r="K68" i="6" s="1"/>
  <c r="M68" i="6" s="1"/>
  <c r="O68" i="6" s="1"/>
  <c r="J72" i="6"/>
  <c r="K72" i="6" s="1"/>
  <c r="M72" i="6" s="1"/>
  <c r="O72" i="6" s="1"/>
  <c r="J76" i="6"/>
  <c r="K76" i="6" s="1"/>
  <c r="M76" i="6" s="1"/>
  <c r="O76" i="6" s="1"/>
  <c r="J80" i="6"/>
  <c r="K80" i="6" s="1"/>
  <c r="M80" i="6" s="1"/>
  <c r="O80" i="6" s="1"/>
  <c r="J84" i="6"/>
  <c r="K84" i="6" s="1"/>
  <c r="M84" i="6" s="1"/>
  <c r="O84" i="6" s="1"/>
  <c r="J88" i="6"/>
  <c r="K88" i="6" s="1"/>
  <c r="M88" i="6" s="1"/>
  <c r="O88" i="6" s="1"/>
  <c r="J92" i="6"/>
  <c r="K92" i="6" s="1"/>
  <c r="M92" i="6" s="1"/>
  <c r="O92" i="6" s="1"/>
  <c r="J96" i="6"/>
  <c r="K96" i="6" s="1"/>
  <c r="M96" i="6" s="1"/>
  <c r="O96" i="6" s="1"/>
  <c r="J100" i="6"/>
  <c r="K100" i="6" s="1"/>
  <c r="M100" i="6" s="1"/>
  <c r="O100" i="6" s="1"/>
  <c r="J24" i="6"/>
  <c r="K24" i="6" s="1"/>
  <c r="M24" i="6" s="1"/>
  <c r="O24" i="6" s="1"/>
  <c r="J27" i="6"/>
  <c r="K27" i="6" s="1"/>
  <c r="M27" i="6" s="1"/>
  <c r="O27" i="6" s="1"/>
  <c r="J56" i="6"/>
  <c r="K56" i="6" s="1"/>
  <c r="M56" i="6" s="1"/>
  <c r="O56" i="6" s="1"/>
  <c r="J66" i="6"/>
  <c r="K66" i="6" s="1"/>
  <c r="M66" i="6" s="1"/>
  <c r="O66" i="6" s="1"/>
  <c r="J77" i="6"/>
  <c r="K77" i="6" s="1"/>
  <c r="M77" i="6" s="1"/>
  <c r="O77" i="6" s="1"/>
  <c r="J81" i="6"/>
  <c r="K81" i="6" s="1"/>
  <c r="M81" i="6" s="1"/>
  <c r="O81" i="6" s="1"/>
  <c r="J85" i="6"/>
  <c r="K85" i="6" s="1"/>
  <c r="M85" i="6" s="1"/>
  <c r="O85" i="6" s="1"/>
  <c r="J89" i="6"/>
  <c r="K89" i="6" s="1"/>
  <c r="M89" i="6" s="1"/>
  <c r="O89" i="6" s="1"/>
  <c r="J93" i="6"/>
  <c r="K93" i="6" s="1"/>
  <c r="M93" i="6" s="1"/>
  <c r="O93" i="6" s="1"/>
  <c r="J97" i="6"/>
  <c r="K97" i="6" s="1"/>
  <c r="M97" i="6" s="1"/>
  <c r="O97" i="6" s="1"/>
  <c r="J101" i="6"/>
  <c r="K101" i="6" s="1"/>
  <c r="M101" i="6" s="1"/>
  <c r="O101" i="6" s="1"/>
  <c r="J54" i="6"/>
  <c r="K54" i="6" s="1"/>
  <c r="M54" i="6" s="1"/>
  <c r="O54" i="6" s="1"/>
  <c r="J86" i="6"/>
  <c r="K86" i="6" s="1"/>
  <c r="M86" i="6" s="1"/>
  <c r="O86" i="6" s="1"/>
  <c r="J105" i="6"/>
  <c r="K105" i="6" s="1"/>
  <c r="M105" i="6" s="1"/>
  <c r="O105" i="6" s="1"/>
  <c r="J109" i="6"/>
  <c r="K109" i="6" s="1"/>
  <c r="M109" i="6" s="1"/>
  <c r="O109" i="6" s="1"/>
  <c r="J113" i="6"/>
  <c r="K113" i="6" s="1"/>
  <c r="M113" i="6" s="1"/>
  <c r="O113" i="6" s="1"/>
  <c r="J117" i="6"/>
  <c r="K117" i="6" s="1"/>
  <c r="M117" i="6" s="1"/>
  <c r="O117" i="6" s="1"/>
  <c r="J121" i="6"/>
  <c r="K121" i="6" s="1"/>
  <c r="M121" i="6" s="1"/>
  <c r="O121" i="6" s="1"/>
  <c r="J125" i="6"/>
  <c r="K125" i="6" s="1"/>
  <c r="M125" i="6" s="1"/>
  <c r="O125" i="6" s="1"/>
  <c r="J130" i="6"/>
  <c r="K130" i="6" s="1"/>
  <c r="M130" i="6" s="1"/>
  <c r="O130" i="6" s="1"/>
  <c r="J60" i="6"/>
  <c r="K60" i="6" s="1"/>
  <c r="M60" i="6" s="1"/>
  <c r="O60" i="6" s="1"/>
  <c r="J70" i="6"/>
  <c r="K70" i="6" s="1"/>
  <c r="M70" i="6" s="1"/>
  <c r="O70" i="6" s="1"/>
  <c r="J82" i="6"/>
  <c r="K82" i="6" s="1"/>
  <c r="M82" i="6" s="1"/>
  <c r="O82" i="6" s="1"/>
  <c r="J98" i="6"/>
  <c r="K98" i="6" s="1"/>
  <c r="M98" i="6" s="1"/>
  <c r="O98" i="6" s="1"/>
  <c r="J102" i="6"/>
  <c r="K102" i="6" s="1"/>
  <c r="M102" i="6" s="1"/>
  <c r="O102" i="6" s="1"/>
  <c r="J104" i="6"/>
  <c r="K104" i="6" s="1"/>
  <c r="M104" i="6" s="1"/>
  <c r="O104" i="6" s="1"/>
  <c r="J108" i="6"/>
  <c r="K108" i="6" s="1"/>
  <c r="M108" i="6" s="1"/>
  <c r="O108" i="6" s="1"/>
  <c r="J112" i="6"/>
  <c r="K112" i="6" s="1"/>
  <c r="M112" i="6" s="1"/>
  <c r="O112" i="6" s="1"/>
  <c r="J116" i="6"/>
  <c r="K116" i="6" s="1"/>
  <c r="M116" i="6" s="1"/>
  <c r="O116" i="6" s="1"/>
  <c r="J120" i="6"/>
  <c r="K120" i="6" s="1"/>
  <c r="M120" i="6" s="1"/>
  <c r="O120" i="6" s="1"/>
  <c r="J124" i="6"/>
  <c r="K124" i="6" s="1"/>
  <c r="M124" i="6" s="1"/>
  <c r="O124" i="6" s="1"/>
  <c r="J131" i="6"/>
  <c r="K131" i="6" s="1"/>
  <c r="M131" i="6" s="1"/>
  <c r="O131" i="6" s="1"/>
  <c r="J135" i="6"/>
  <c r="K135" i="6" s="1"/>
  <c r="M135" i="6" s="1"/>
  <c r="O135" i="6" s="1"/>
  <c r="J139" i="6"/>
  <c r="K139" i="6" s="1"/>
  <c r="M139" i="6" s="1"/>
  <c r="O139" i="6" s="1"/>
  <c r="J106" i="6"/>
  <c r="K106" i="6" s="1"/>
  <c r="M106" i="6" s="1"/>
  <c r="O106" i="6" s="1"/>
  <c r="J114" i="6"/>
  <c r="K114" i="6" s="1"/>
  <c r="M114" i="6" s="1"/>
  <c r="O114" i="6" s="1"/>
  <c r="J128" i="6"/>
  <c r="K128" i="6" s="1"/>
  <c r="M128" i="6" s="1"/>
  <c r="O128" i="6" s="1"/>
  <c r="J136" i="6"/>
  <c r="K136" i="6" s="1"/>
  <c r="M136" i="6" s="1"/>
  <c r="O136" i="6" s="1"/>
  <c r="J140" i="6"/>
  <c r="K140" i="6" s="1"/>
  <c r="M140" i="6" s="1"/>
  <c r="O140" i="6" s="1"/>
  <c r="J144" i="6"/>
  <c r="K144" i="6" s="1"/>
  <c r="M144" i="6" s="1"/>
  <c r="O144" i="6" s="1"/>
  <c r="J148" i="6"/>
  <c r="K148" i="6" s="1"/>
  <c r="M148" i="6" s="1"/>
  <c r="O148" i="6" s="1"/>
  <c r="J152" i="6"/>
  <c r="K152" i="6" s="1"/>
  <c r="M152" i="6" s="1"/>
  <c r="O152" i="6" s="1"/>
  <c r="J156" i="6"/>
  <c r="K156" i="6" s="1"/>
  <c r="M156" i="6" s="1"/>
  <c r="O156" i="6" s="1"/>
  <c r="J160" i="6"/>
  <c r="K160" i="6" s="1"/>
  <c r="M160" i="6" s="1"/>
  <c r="O160" i="6" s="1"/>
  <c r="J164" i="6"/>
  <c r="K164" i="6" s="1"/>
  <c r="M164" i="6" s="1"/>
  <c r="O164" i="6" s="1"/>
  <c r="J168" i="6"/>
  <c r="K168" i="6" s="1"/>
  <c r="M168" i="6" s="1"/>
  <c r="O168" i="6" s="1"/>
  <c r="J172" i="6"/>
  <c r="K172" i="6" s="1"/>
  <c r="M172" i="6" s="1"/>
  <c r="O172" i="6" s="1"/>
  <c r="J176" i="6"/>
  <c r="K176" i="6" s="1"/>
  <c r="M176" i="6" s="1"/>
  <c r="O176" i="6" s="1"/>
  <c r="J180" i="6"/>
  <c r="K180" i="6" s="1"/>
  <c r="M180" i="6" s="1"/>
  <c r="O180" i="6" s="1"/>
  <c r="J184" i="6"/>
  <c r="K184" i="6" s="1"/>
  <c r="M184" i="6" s="1"/>
  <c r="O184" i="6" s="1"/>
  <c r="J188" i="6"/>
  <c r="K188" i="6" s="1"/>
  <c r="M188" i="6" s="1"/>
  <c r="O188" i="6" s="1"/>
  <c r="J192" i="6"/>
  <c r="K192" i="6" s="1"/>
  <c r="M192" i="6" s="1"/>
  <c r="O192" i="6" s="1"/>
  <c r="J196" i="6"/>
  <c r="K196" i="6" s="1"/>
  <c r="M196" i="6" s="1"/>
  <c r="O196" i="6" s="1"/>
  <c r="J200" i="6"/>
  <c r="K200" i="6" s="1"/>
  <c r="M200" i="6" s="1"/>
  <c r="O200" i="6" s="1"/>
  <c r="J204" i="6"/>
  <c r="K204" i="6" s="1"/>
  <c r="M204" i="6" s="1"/>
  <c r="O204" i="6" s="1"/>
  <c r="J74" i="6"/>
  <c r="K74" i="6" s="1"/>
  <c r="M74" i="6" s="1"/>
  <c r="O74" i="6" s="1"/>
  <c r="J94" i="6"/>
  <c r="K94" i="6" s="1"/>
  <c r="M94" i="6" s="1"/>
  <c r="O94" i="6" s="1"/>
  <c r="J126" i="6"/>
  <c r="K126" i="6" s="1"/>
  <c r="M126" i="6" s="1"/>
  <c r="O126" i="6" s="1"/>
  <c r="J133" i="6"/>
  <c r="K133" i="6" s="1"/>
  <c r="M133" i="6" s="1"/>
  <c r="O133" i="6" s="1"/>
  <c r="J137" i="6"/>
  <c r="K137" i="6" s="1"/>
  <c r="M137" i="6" s="1"/>
  <c r="O137" i="6" s="1"/>
  <c r="J143" i="6"/>
  <c r="K143" i="6" s="1"/>
  <c r="M143" i="6" s="1"/>
  <c r="O143" i="6" s="1"/>
  <c r="J147" i="6"/>
  <c r="K147" i="6" s="1"/>
  <c r="M147" i="6" s="1"/>
  <c r="O147" i="6" s="1"/>
  <c r="J151" i="6"/>
  <c r="K151" i="6" s="1"/>
  <c r="M151" i="6" s="1"/>
  <c r="O151" i="6" s="1"/>
  <c r="J155" i="6"/>
  <c r="K155" i="6" s="1"/>
  <c r="M155" i="6" s="1"/>
  <c r="O155" i="6" s="1"/>
  <c r="J159" i="6"/>
  <c r="K159" i="6" s="1"/>
  <c r="M159" i="6" s="1"/>
  <c r="O159" i="6" s="1"/>
  <c r="J163" i="6"/>
  <c r="K163" i="6" s="1"/>
  <c r="M163" i="6" s="1"/>
  <c r="O163" i="6" s="1"/>
  <c r="J167" i="6"/>
  <c r="K167" i="6" s="1"/>
  <c r="M167" i="6" s="1"/>
  <c r="O167" i="6" s="1"/>
  <c r="J171" i="6"/>
  <c r="K171" i="6" s="1"/>
  <c r="M171" i="6" s="1"/>
  <c r="O171" i="6" s="1"/>
  <c r="J175" i="6"/>
  <c r="K175" i="6" s="1"/>
  <c r="M175" i="6" s="1"/>
  <c r="O175" i="6" s="1"/>
  <c r="J179" i="6"/>
  <c r="K179" i="6" s="1"/>
  <c r="M179" i="6" s="1"/>
  <c r="O179" i="6" s="1"/>
  <c r="J183" i="6"/>
  <c r="K183" i="6" s="1"/>
  <c r="M183" i="6" s="1"/>
  <c r="O183" i="6" s="1"/>
  <c r="J187" i="6"/>
  <c r="K187" i="6" s="1"/>
  <c r="M187" i="6" s="1"/>
  <c r="O187" i="6" s="1"/>
  <c r="J191" i="6"/>
  <c r="K191" i="6" s="1"/>
  <c r="M191" i="6" s="1"/>
  <c r="O191" i="6" s="1"/>
  <c r="J195" i="6"/>
  <c r="K195" i="6" s="1"/>
  <c r="M195" i="6" s="1"/>
  <c r="O195" i="6" s="1"/>
  <c r="J199" i="6"/>
  <c r="K199" i="6" s="1"/>
  <c r="M199" i="6" s="1"/>
  <c r="O199" i="6" s="1"/>
  <c r="J203" i="6"/>
  <c r="K203" i="6" s="1"/>
  <c r="M203" i="6" s="1"/>
  <c r="O203" i="6" s="1"/>
  <c r="J78" i="6"/>
  <c r="K78" i="6" s="1"/>
  <c r="M78" i="6" s="1"/>
  <c r="O78" i="6" s="1"/>
  <c r="J90" i="6"/>
  <c r="K90" i="6" s="1"/>
  <c r="M90" i="6" s="1"/>
  <c r="O90" i="6" s="1"/>
  <c r="J110" i="6"/>
  <c r="K110" i="6" s="1"/>
  <c r="M110" i="6" s="1"/>
  <c r="O110" i="6" s="1"/>
  <c r="J122" i="6"/>
  <c r="K122" i="6" s="1"/>
  <c r="M122" i="6" s="1"/>
  <c r="O122" i="6" s="1"/>
  <c r="J150" i="6"/>
  <c r="K150" i="6" s="1"/>
  <c r="M150" i="6" s="1"/>
  <c r="O150" i="6" s="1"/>
  <c r="J153" i="6"/>
  <c r="K153" i="6" s="1"/>
  <c r="M153" i="6" s="1"/>
  <c r="O153" i="6" s="1"/>
  <c r="J166" i="6"/>
  <c r="K166" i="6" s="1"/>
  <c r="M166" i="6" s="1"/>
  <c r="O166" i="6" s="1"/>
  <c r="J169" i="6"/>
  <c r="K169" i="6" s="1"/>
  <c r="M169" i="6" s="1"/>
  <c r="O169" i="6" s="1"/>
  <c r="J182" i="6"/>
  <c r="K182" i="6" s="1"/>
  <c r="M182" i="6" s="1"/>
  <c r="O182" i="6" s="1"/>
  <c r="J185" i="6"/>
  <c r="K185" i="6" s="1"/>
  <c r="M185" i="6" s="1"/>
  <c r="O185" i="6" s="1"/>
  <c r="J198" i="6"/>
  <c r="K198" i="6" s="1"/>
  <c r="M198" i="6" s="1"/>
  <c r="O198" i="6" s="1"/>
  <c r="J201" i="6"/>
  <c r="K201" i="6" s="1"/>
  <c r="M201" i="6" s="1"/>
  <c r="O201" i="6" s="1"/>
  <c r="J206" i="6"/>
  <c r="K206" i="6" s="1"/>
  <c r="M206" i="6" s="1"/>
  <c r="O206" i="6" s="1"/>
  <c r="J208" i="6"/>
  <c r="K208" i="6" s="1"/>
  <c r="M208" i="6" s="1"/>
  <c r="O208" i="6" s="1"/>
  <c r="J212" i="6"/>
  <c r="K212" i="6" s="1"/>
  <c r="M212" i="6" s="1"/>
  <c r="O212" i="6" s="1"/>
  <c r="J216" i="6"/>
  <c r="K216" i="6" s="1"/>
  <c r="M216" i="6" s="1"/>
  <c r="O216" i="6" s="1"/>
  <c r="J220" i="6"/>
  <c r="K220" i="6" s="1"/>
  <c r="M220" i="6" s="1"/>
  <c r="O220" i="6" s="1"/>
  <c r="J224" i="6"/>
  <c r="K224" i="6" s="1"/>
  <c r="M224" i="6" s="1"/>
  <c r="O224" i="6" s="1"/>
  <c r="J228" i="6"/>
  <c r="K228" i="6" s="1"/>
  <c r="M228" i="6" s="1"/>
  <c r="O228" i="6" s="1"/>
  <c r="J232" i="6"/>
  <c r="K232" i="6" s="1"/>
  <c r="M232" i="6" s="1"/>
  <c r="O232" i="6" s="1"/>
  <c r="J236" i="6"/>
  <c r="K236" i="6" s="1"/>
  <c r="M236" i="6" s="1"/>
  <c r="O236" i="6" s="1"/>
  <c r="J240" i="6"/>
  <c r="K240" i="6" s="1"/>
  <c r="M240" i="6" s="1"/>
  <c r="O240" i="6" s="1"/>
  <c r="J244" i="6"/>
  <c r="K244" i="6" s="1"/>
  <c r="M244" i="6" s="1"/>
  <c r="O244" i="6" s="1"/>
  <c r="J248" i="6"/>
  <c r="K248" i="6" s="1"/>
  <c r="M248" i="6" s="1"/>
  <c r="O248" i="6" s="1"/>
  <c r="J252" i="6"/>
  <c r="K252" i="6" s="1"/>
  <c r="M252" i="6" s="1"/>
  <c r="O252" i="6" s="1"/>
  <c r="J256" i="6"/>
  <c r="K256" i="6" s="1"/>
  <c r="M256" i="6" s="1"/>
  <c r="O256" i="6" s="1"/>
  <c r="J260" i="6"/>
  <c r="K260" i="6" s="1"/>
  <c r="M260" i="6" s="1"/>
  <c r="O260" i="6" s="1"/>
  <c r="J264" i="6"/>
  <c r="K264" i="6" s="1"/>
  <c r="M264" i="6" s="1"/>
  <c r="O264" i="6" s="1"/>
  <c r="J268" i="6"/>
  <c r="K268" i="6" s="1"/>
  <c r="M268" i="6" s="1"/>
  <c r="O268" i="6" s="1"/>
  <c r="J272" i="6"/>
  <c r="K272" i="6" s="1"/>
  <c r="M272" i="6" s="1"/>
  <c r="O272" i="6" s="1"/>
  <c r="J276" i="6"/>
  <c r="K276" i="6" s="1"/>
  <c r="M276" i="6" s="1"/>
  <c r="O276" i="6" s="1"/>
  <c r="J40" i="6"/>
  <c r="K40" i="6" s="1"/>
  <c r="M40" i="6" s="1"/>
  <c r="O40" i="6" s="1"/>
  <c r="J118" i="6"/>
  <c r="K118" i="6" s="1"/>
  <c r="M118" i="6" s="1"/>
  <c r="O118" i="6" s="1"/>
  <c r="J146" i="6"/>
  <c r="K146" i="6" s="1"/>
  <c r="M146" i="6" s="1"/>
  <c r="O146" i="6" s="1"/>
  <c r="J149" i="6"/>
  <c r="K149" i="6" s="1"/>
  <c r="M149" i="6" s="1"/>
  <c r="O149" i="6" s="1"/>
  <c r="J162" i="6"/>
  <c r="K162" i="6" s="1"/>
  <c r="M162" i="6" s="1"/>
  <c r="O162" i="6" s="1"/>
  <c r="J165" i="6"/>
  <c r="K165" i="6" s="1"/>
  <c r="M165" i="6" s="1"/>
  <c r="O165" i="6" s="1"/>
  <c r="J178" i="6"/>
  <c r="K178" i="6" s="1"/>
  <c r="M178" i="6" s="1"/>
  <c r="O178" i="6" s="1"/>
  <c r="J181" i="6"/>
  <c r="K181" i="6" s="1"/>
  <c r="M181" i="6" s="1"/>
  <c r="O181" i="6" s="1"/>
  <c r="J194" i="6"/>
  <c r="K194" i="6" s="1"/>
  <c r="M194" i="6" s="1"/>
  <c r="O194" i="6" s="1"/>
  <c r="J197" i="6"/>
  <c r="K197" i="6" s="1"/>
  <c r="M197" i="6" s="1"/>
  <c r="O197" i="6" s="1"/>
  <c r="J207" i="6"/>
  <c r="K207" i="6" s="1"/>
  <c r="M207" i="6" s="1"/>
  <c r="O207" i="6" s="1"/>
  <c r="J211" i="6"/>
  <c r="K211" i="6" s="1"/>
  <c r="M211" i="6" s="1"/>
  <c r="O211" i="6" s="1"/>
  <c r="J215" i="6"/>
  <c r="K215" i="6" s="1"/>
  <c r="M215" i="6" s="1"/>
  <c r="O215" i="6" s="1"/>
  <c r="J219" i="6"/>
  <c r="K219" i="6" s="1"/>
  <c r="M219" i="6" s="1"/>
  <c r="O219" i="6" s="1"/>
  <c r="J223" i="6"/>
  <c r="K223" i="6" s="1"/>
  <c r="M223" i="6" s="1"/>
  <c r="O223" i="6" s="1"/>
  <c r="J227" i="6"/>
  <c r="K227" i="6" s="1"/>
  <c r="M227" i="6" s="1"/>
  <c r="O227" i="6" s="1"/>
  <c r="J231" i="6"/>
  <c r="K231" i="6" s="1"/>
  <c r="M231" i="6" s="1"/>
  <c r="O231" i="6" s="1"/>
  <c r="J235" i="6"/>
  <c r="K235" i="6" s="1"/>
  <c r="M235" i="6" s="1"/>
  <c r="O235" i="6" s="1"/>
  <c r="J239" i="6"/>
  <c r="K239" i="6" s="1"/>
  <c r="M239" i="6" s="1"/>
  <c r="O239" i="6" s="1"/>
  <c r="J243" i="6"/>
  <c r="K243" i="6" s="1"/>
  <c r="M243" i="6" s="1"/>
  <c r="O243" i="6" s="1"/>
  <c r="J247" i="6"/>
  <c r="K247" i="6" s="1"/>
  <c r="M247" i="6" s="1"/>
  <c r="O247" i="6" s="1"/>
  <c r="J251" i="6"/>
  <c r="K251" i="6" s="1"/>
  <c r="M251" i="6" s="1"/>
  <c r="O251" i="6" s="1"/>
  <c r="J255" i="6"/>
  <c r="K255" i="6" s="1"/>
  <c r="M255" i="6" s="1"/>
  <c r="O255" i="6" s="1"/>
  <c r="J259" i="6"/>
  <c r="K259" i="6" s="1"/>
  <c r="M259" i="6" s="1"/>
  <c r="O259" i="6" s="1"/>
  <c r="J263" i="6"/>
  <c r="K263" i="6" s="1"/>
  <c r="M263" i="6" s="1"/>
  <c r="O263" i="6" s="1"/>
  <c r="J134" i="6"/>
  <c r="K134" i="6" s="1"/>
  <c r="M134" i="6" s="1"/>
  <c r="O134" i="6" s="1"/>
  <c r="J209" i="6"/>
  <c r="K209" i="6" s="1"/>
  <c r="M209" i="6" s="1"/>
  <c r="O209" i="6" s="1"/>
  <c r="J222" i="6"/>
  <c r="K222" i="6" s="1"/>
  <c r="M222" i="6" s="1"/>
  <c r="O222" i="6" s="1"/>
  <c r="J225" i="6"/>
  <c r="K225" i="6" s="1"/>
  <c r="M225" i="6" s="1"/>
  <c r="O225" i="6" s="1"/>
  <c r="J238" i="6"/>
  <c r="K238" i="6" s="1"/>
  <c r="M238" i="6" s="1"/>
  <c r="O238" i="6" s="1"/>
  <c r="J241" i="6"/>
  <c r="K241" i="6" s="1"/>
  <c r="M241" i="6" s="1"/>
  <c r="O241" i="6" s="1"/>
  <c r="J254" i="6"/>
  <c r="K254" i="6" s="1"/>
  <c r="M254" i="6" s="1"/>
  <c r="O254" i="6" s="1"/>
  <c r="J257" i="6"/>
  <c r="K257" i="6" s="1"/>
  <c r="M257" i="6" s="1"/>
  <c r="O257" i="6" s="1"/>
  <c r="J269" i="6"/>
  <c r="K269" i="6" s="1"/>
  <c r="M269" i="6" s="1"/>
  <c r="O269" i="6" s="1"/>
  <c r="J273" i="6"/>
  <c r="K273" i="6" s="1"/>
  <c r="M273" i="6" s="1"/>
  <c r="O273" i="6" s="1"/>
  <c r="J277" i="6"/>
  <c r="K277" i="6" s="1"/>
  <c r="M277" i="6" s="1"/>
  <c r="O277" i="6" s="1"/>
  <c r="J280" i="6"/>
  <c r="K280" i="6" s="1"/>
  <c r="M280" i="6" s="1"/>
  <c r="O280" i="6" s="1"/>
  <c r="J284" i="6"/>
  <c r="K284" i="6" s="1"/>
  <c r="M284" i="6" s="1"/>
  <c r="O284" i="6" s="1"/>
  <c r="J288" i="6"/>
  <c r="K288" i="6" s="1"/>
  <c r="M288" i="6" s="1"/>
  <c r="O288" i="6" s="1"/>
  <c r="J292" i="6"/>
  <c r="K292" i="6" s="1"/>
  <c r="M292" i="6" s="1"/>
  <c r="O292" i="6" s="1"/>
  <c r="J296" i="6"/>
  <c r="K296" i="6" s="1"/>
  <c r="M296" i="6" s="1"/>
  <c r="O296" i="6" s="1"/>
  <c r="J300" i="6"/>
  <c r="K300" i="6" s="1"/>
  <c r="M300" i="6" s="1"/>
  <c r="O300" i="6" s="1"/>
  <c r="J304" i="6"/>
  <c r="K304" i="6" s="1"/>
  <c r="M304" i="6" s="1"/>
  <c r="O304" i="6" s="1"/>
  <c r="J308" i="6"/>
  <c r="K308" i="6" s="1"/>
  <c r="M308" i="6" s="1"/>
  <c r="O308" i="6" s="1"/>
  <c r="J312" i="6"/>
  <c r="K312" i="6" s="1"/>
  <c r="M312" i="6" s="1"/>
  <c r="O312" i="6" s="1"/>
  <c r="J129" i="6"/>
  <c r="K129" i="6" s="1"/>
  <c r="M129" i="6" s="1"/>
  <c r="O129" i="6" s="1"/>
  <c r="J210" i="6"/>
  <c r="K210" i="6" s="1"/>
  <c r="M210" i="6" s="1"/>
  <c r="O210" i="6" s="1"/>
  <c r="J213" i="6"/>
  <c r="K213" i="6" s="1"/>
  <c r="M213" i="6" s="1"/>
  <c r="O213" i="6" s="1"/>
  <c r="J226" i="6"/>
  <c r="K226" i="6" s="1"/>
  <c r="M226" i="6" s="1"/>
  <c r="O226" i="6" s="1"/>
  <c r="J229" i="6"/>
  <c r="K229" i="6" s="1"/>
  <c r="M229" i="6" s="1"/>
  <c r="O229" i="6" s="1"/>
  <c r="J242" i="6"/>
  <c r="K242" i="6" s="1"/>
  <c r="M242" i="6" s="1"/>
  <c r="O242" i="6" s="1"/>
  <c r="J245" i="6"/>
  <c r="K245" i="6" s="1"/>
  <c r="M245" i="6" s="1"/>
  <c r="O245" i="6" s="1"/>
  <c r="J258" i="6"/>
  <c r="K258" i="6" s="1"/>
  <c r="M258" i="6" s="1"/>
  <c r="O258" i="6" s="1"/>
  <c r="J261" i="6"/>
  <c r="K261" i="6" s="1"/>
  <c r="M261" i="6" s="1"/>
  <c r="O261" i="6" s="1"/>
  <c r="J281" i="6"/>
  <c r="K281" i="6" s="1"/>
  <c r="M281" i="6" s="1"/>
  <c r="O281" i="6" s="1"/>
  <c r="J285" i="6"/>
  <c r="K285" i="6" s="1"/>
  <c r="M285" i="6" s="1"/>
  <c r="O285" i="6" s="1"/>
  <c r="J289" i="6"/>
  <c r="K289" i="6" s="1"/>
  <c r="M289" i="6" s="1"/>
  <c r="O289" i="6" s="1"/>
  <c r="J293" i="6"/>
  <c r="K293" i="6" s="1"/>
  <c r="M293" i="6" s="1"/>
  <c r="O293" i="6" s="1"/>
  <c r="J297" i="6"/>
  <c r="K297" i="6" s="1"/>
  <c r="M297" i="6" s="1"/>
  <c r="O297" i="6" s="1"/>
  <c r="J301" i="6"/>
  <c r="K301" i="6" s="1"/>
  <c r="M301" i="6" s="1"/>
  <c r="O301" i="6" s="1"/>
  <c r="J305" i="6"/>
  <c r="K305" i="6" s="1"/>
  <c r="M305" i="6" s="1"/>
  <c r="O305" i="6" s="1"/>
  <c r="J309" i="6"/>
  <c r="K309" i="6" s="1"/>
  <c r="M309" i="6" s="1"/>
  <c r="O309" i="6" s="1"/>
  <c r="J313" i="6"/>
  <c r="K313" i="6" s="1"/>
  <c r="M313" i="6" s="1"/>
  <c r="O313" i="6" s="1"/>
  <c r="J317" i="6"/>
  <c r="K317" i="6" s="1"/>
  <c r="M317" i="6" s="1"/>
  <c r="O317" i="6" s="1"/>
  <c r="J321" i="6"/>
  <c r="K321" i="6" s="1"/>
  <c r="M321" i="6" s="1"/>
  <c r="O321" i="6" s="1"/>
  <c r="J325" i="6"/>
  <c r="K325" i="6" s="1"/>
  <c r="M325" i="6" s="1"/>
  <c r="O325" i="6" s="1"/>
  <c r="J329" i="6"/>
  <c r="K329" i="6" s="1"/>
  <c r="M329" i="6" s="1"/>
  <c r="O329" i="6" s="1"/>
  <c r="J333" i="6"/>
  <c r="K333" i="6" s="1"/>
  <c r="M333" i="6" s="1"/>
  <c r="O333" i="6" s="1"/>
  <c r="J337" i="6"/>
  <c r="K337" i="6" s="1"/>
  <c r="M337" i="6" s="1"/>
  <c r="O337" i="6" s="1"/>
  <c r="J138" i="6"/>
  <c r="K138" i="6" s="1"/>
  <c r="M138" i="6" s="1"/>
  <c r="O138" i="6" s="1"/>
  <c r="J141" i="6"/>
  <c r="K141" i="6" s="1"/>
  <c r="M141" i="6" s="1"/>
  <c r="O141" i="6" s="1"/>
  <c r="J142" i="6"/>
  <c r="K142" i="6" s="1"/>
  <c r="M142" i="6" s="1"/>
  <c r="O142" i="6" s="1"/>
  <c r="J145" i="6"/>
  <c r="K145" i="6" s="1"/>
  <c r="M145" i="6" s="1"/>
  <c r="O145" i="6" s="1"/>
  <c r="J154" i="6"/>
  <c r="K154" i="6" s="1"/>
  <c r="M154" i="6" s="1"/>
  <c r="O154" i="6" s="1"/>
  <c r="J157" i="6"/>
  <c r="K157" i="6" s="1"/>
  <c r="M157" i="6" s="1"/>
  <c r="O157" i="6" s="1"/>
  <c r="J158" i="6"/>
  <c r="K158" i="6" s="1"/>
  <c r="M158" i="6" s="1"/>
  <c r="O158" i="6" s="1"/>
  <c r="J161" i="6"/>
  <c r="K161" i="6" s="1"/>
  <c r="M161" i="6" s="1"/>
  <c r="O161" i="6" s="1"/>
  <c r="J170" i="6"/>
  <c r="K170" i="6" s="1"/>
  <c r="M170" i="6" s="1"/>
  <c r="O170" i="6" s="1"/>
  <c r="J173" i="6"/>
  <c r="K173" i="6" s="1"/>
  <c r="M173" i="6" s="1"/>
  <c r="O173" i="6" s="1"/>
  <c r="J174" i="6"/>
  <c r="K174" i="6" s="1"/>
  <c r="M174" i="6" s="1"/>
  <c r="O174" i="6" s="1"/>
  <c r="J177" i="6"/>
  <c r="K177" i="6" s="1"/>
  <c r="M177" i="6" s="1"/>
  <c r="O177" i="6" s="1"/>
  <c r="J186" i="6"/>
  <c r="K186" i="6" s="1"/>
  <c r="M186" i="6" s="1"/>
  <c r="O186" i="6" s="1"/>
  <c r="J189" i="6"/>
  <c r="K189" i="6" s="1"/>
  <c r="M189" i="6" s="1"/>
  <c r="O189" i="6" s="1"/>
  <c r="J190" i="6"/>
  <c r="K190" i="6" s="1"/>
  <c r="M190" i="6" s="1"/>
  <c r="O190" i="6" s="1"/>
  <c r="J193" i="6"/>
  <c r="K193" i="6" s="1"/>
  <c r="M193" i="6" s="1"/>
  <c r="O193" i="6" s="1"/>
  <c r="J202" i="6"/>
  <c r="K202" i="6" s="1"/>
  <c r="M202" i="6" s="1"/>
  <c r="O202" i="6" s="1"/>
  <c r="J205" i="6"/>
  <c r="K205" i="6" s="1"/>
  <c r="M205" i="6" s="1"/>
  <c r="O205" i="6" s="1"/>
  <c r="J214" i="6"/>
  <c r="K214" i="6" s="1"/>
  <c r="M214" i="6" s="1"/>
  <c r="O214" i="6" s="1"/>
  <c r="J217" i="6"/>
  <c r="K217" i="6" s="1"/>
  <c r="M217" i="6" s="1"/>
  <c r="O217" i="6" s="1"/>
  <c r="J230" i="6"/>
  <c r="K230" i="6" s="1"/>
  <c r="M230" i="6" s="1"/>
  <c r="O230" i="6" s="1"/>
  <c r="J233" i="6"/>
  <c r="K233" i="6" s="1"/>
  <c r="M233" i="6" s="1"/>
  <c r="O233" i="6" s="1"/>
  <c r="J246" i="6"/>
  <c r="K246" i="6" s="1"/>
  <c r="M246" i="6" s="1"/>
  <c r="O246" i="6" s="1"/>
  <c r="J249" i="6"/>
  <c r="K249" i="6" s="1"/>
  <c r="M249" i="6" s="1"/>
  <c r="O249" i="6" s="1"/>
  <c r="J262" i="6"/>
  <c r="K262" i="6" s="1"/>
  <c r="M262" i="6" s="1"/>
  <c r="O262" i="6" s="1"/>
  <c r="J265" i="6"/>
  <c r="K265" i="6" s="1"/>
  <c r="M265" i="6" s="1"/>
  <c r="O265" i="6" s="1"/>
  <c r="J267" i="6"/>
  <c r="K267" i="6" s="1"/>
  <c r="M267" i="6" s="1"/>
  <c r="O267" i="6" s="1"/>
  <c r="J271" i="6"/>
  <c r="K271" i="6" s="1"/>
  <c r="M271" i="6" s="1"/>
  <c r="O271" i="6" s="1"/>
  <c r="J275" i="6"/>
  <c r="K275" i="6" s="1"/>
  <c r="M275" i="6" s="1"/>
  <c r="O275" i="6" s="1"/>
  <c r="J282" i="6"/>
  <c r="K282" i="6" s="1"/>
  <c r="M282" i="6" s="1"/>
  <c r="O282" i="6" s="1"/>
  <c r="J286" i="6"/>
  <c r="K286" i="6" s="1"/>
  <c r="M286" i="6" s="1"/>
  <c r="O286" i="6" s="1"/>
  <c r="J290" i="6"/>
  <c r="K290" i="6" s="1"/>
  <c r="M290" i="6" s="1"/>
  <c r="O290" i="6" s="1"/>
  <c r="J294" i="6"/>
  <c r="K294" i="6" s="1"/>
  <c r="M294" i="6" s="1"/>
  <c r="O294" i="6" s="1"/>
  <c r="J298" i="6"/>
  <c r="K298" i="6" s="1"/>
  <c r="M298" i="6" s="1"/>
  <c r="O298" i="6" s="1"/>
  <c r="J302" i="6"/>
  <c r="K302" i="6" s="1"/>
  <c r="M302" i="6" s="1"/>
  <c r="O302" i="6" s="1"/>
  <c r="J306" i="6"/>
  <c r="K306" i="6" s="1"/>
  <c r="M306" i="6" s="1"/>
  <c r="O306" i="6" s="1"/>
  <c r="J310" i="6"/>
  <c r="K310" i="6" s="1"/>
  <c r="M310" i="6" s="1"/>
  <c r="O310" i="6" s="1"/>
  <c r="J132" i="6"/>
  <c r="K132" i="6" s="1"/>
  <c r="M132" i="6" s="1"/>
  <c r="O132" i="6" s="1"/>
  <c r="J218" i="6"/>
  <c r="K218" i="6" s="1"/>
  <c r="M218" i="6" s="1"/>
  <c r="O218" i="6" s="1"/>
  <c r="J221" i="6"/>
  <c r="K221" i="6" s="1"/>
  <c r="M221" i="6" s="1"/>
  <c r="O221" i="6" s="1"/>
  <c r="J234" i="6"/>
  <c r="K234" i="6" s="1"/>
  <c r="M234" i="6" s="1"/>
  <c r="O234" i="6" s="1"/>
  <c r="J237" i="6"/>
  <c r="K237" i="6" s="1"/>
  <c r="M237" i="6" s="1"/>
  <c r="O237" i="6" s="1"/>
  <c r="J250" i="6"/>
  <c r="K250" i="6" s="1"/>
  <c r="M250" i="6" s="1"/>
  <c r="O250" i="6" s="1"/>
  <c r="J253" i="6"/>
  <c r="K253" i="6" s="1"/>
  <c r="M253" i="6" s="1"/>
  <c r="O253" i="6" s="1"/>
  <c r="J266" i="6"/>
  <c r="K266" i="6" s="1"/>
  <c r="M266" i="6" s="1"/>
  <c r="O266" i="6" s="1"/>
  <c r="J270" i="6"/>
  <c r="K270" i="6" s="1"/>
  <c r="M270" i="6" s="1"/>
  <c r="O270" i="6" s="1"/>
  <c r="J274" i="6"/>
  <c r="K274" i="6" s="1"/>
  <c r="M274" i="6" s="1"/>
  <c r="O274" i="6" s="1"/>
  <c r="J278" i="6"/>
  <c r="K278" i="6" s="1"/>
  <c r="M278" i="6" s="1"/>
  <c r="O278" i="6" s="1"/>
  <c r="J279" i="6"/>
  <c r="K279" i="6" s="1"/>
  <c r="M279" i="6" s="1"/>
  <c r="O279" i="6" s="1"/>
  <c r="J283" i="6"/>
  <c r="K283" i="6" s="1"/>
  <c r="M283" i="6" s="1"/>
  <c r="O283" i="6" s="1"/>
  <c r="J287" i="6"/>
  <c r="K287" i="6" s="1"/>
  <c r="M287" i="6" s="1"/>
  <c r="O287" i="6" s="1"/>
  <c r="J291" i="6"/>
  <c r="K291" i="6" s="1"/>
  <c r="M291" i="6" s="1"/>
  <c r="O291" i="6" s="1"/>
  <c r="J295" i="6"/>
  <c r="K295" i="6" s="1"/>
  <c r="M295" i="6" s="1"/>
  <c r="O295" i="6" s="1"/>
  <c r="J299" i="6"/>
  <c r="K299" i="6" s="1"/>
  <c r="M299" i="6" s="1"/>
  <c r="O299" i="6" s="1"/>
  <c r="J303" i="6"/>
  <c r="K303" i="6" s="1"/>
  <c r="M303" i="6" s="1"/>
  <c r="O303" i="6" s="1"/>
  <c r="J307" i="6"/>
  <c r="K307" i="6" s="1"/>
  <c r="M307" i="6" s="1"/>
  <c r="O307" i="6" s="1"/>
  <c r="J311" i="6"/>
  <c r="K311" i="6" s="1"/>
  <c r="M311" i="6" s="1"/>
  <c r="O311" i="6" s="1"/>
  <c r="J315" i="6"/>
  <c r="K315" i="6" s="1"/>
  <c r="M315" i="6" s="1"/>
  <c r="O315" i="6" s="1"/>
  <c r="J319" i="6"/>
  <c r="K319" i="6" s="1"/>
  <c r="M319" i="6" s="1"/>
  <c r="O319" i="6" s="1"/>
  <c r="J323" i="6"/>
  <c r="K323" i="6" s="1"/>
  <c r="M323" i="6" s="1"/>
  <c r="O323" i="6" s="1"/>
  <c r="J327" i="6"/>
  <c r="K327" i="6" s="1"/>
  <c r="M327" i="6" s="1"/>
  <c r="O327" i="6" s="1"/>
  <c r="J331" i="6"/>
  <c r="K331" i="6" s="1"/>
  <c r="M331" i="6" s="1"/>
  <c r="O331" i="6" s="1"/>
  <c r="J335" i="6"/>
  <c r="K335" i="6" s="1"/>
  <c r="M335" i="6" s="1"/>
  <c r="O335" i="6" s="1"/>
  <c r="J339" i="6"/>
  <c r="K339" i="6" s="1"/>
  <c r="M339" i="6" s="1"/>
  <c r="O339" i="6" s="1"/>
  <c r="J343" i="6"/>
  <c r="K343" i="6" s="1"/>
  <c r="M343" i="6" s="1"/>
  <c r="O343" i="6" s="1"/>
  <c r="J347" i="6"/>
  <c r="K347" i="6" s="1"/>
  <c r="M347" i="6" s="1"/>
  <c r="O347" i="6" s="1"/>
  <c r="J351" i="6"/>
  <c r="K351" i="6" s="1"/>
  <c r="M351" i="6" s="1"/>
  <c r="O351" i="6" s="1"/>
  <c r="J355" i="6"/>
  <c r="K355" i="6" s="1"/>
  <c r="M355" i="6" s="1"/>
  <c r="O355" i="6" s="1"/>
  <c r="J359" i="6"/>
  <c r="K359" i="6" s="1"/>
  <c r="M359" i="6" s="1"/>
  <c r="O359" i="6" s="1"/>
  <c r="J363" i="6"/>
  <c r="K363" i="6" s="1"/>
  <c r="M363" i="6" s="1"/>
  <c r="O363" i="6" s="1"/>
  <c r="J316" i="6"/>
  <c r="K316" i="6" s="1"/>
  <c r="M316" i="6" s="1"/>
  <c r="O316" i="6" s="1"/>
  <c r="J320" i="6"/>
  <c r="K320" i="6" s="1"/>
  <c r="M320" i="6" s="1"/>
  <c r="O320" i="6" s="1"/>
  <c r="J324" i="6"/>
  <c r="K324" i="6" s="1"/>
  <c r="M324" i="6" s="1"/>
  <c r="O324" i="6" s="1"/>
  <c r="J328" i="6"/>
  <c r="K328" i="6" s="1"/>
  <c r="M328" i="6" s="1"/>
  <c r="O328" i="6" s="1"/>
  <c r="J332" i="6"/>
  <c r="K332" i="6" s="1"/>
  <c r="M332" i="6" s="1"/>
  <c r="O332" i="6" s="1"/>
  <c r="J336" i="6"/>
  <c r="K336" i="6" s="1"/>
  <c r="M336" i="6" s="1"/>
  <c r="O336" i="6" s="1"/>
  <c r="J340" i="6"/>
  <c r="K340" i="6" s="1"/>
  <c r="M340" i="6" s="1"/>
  <c r="O340" i="6" s="1"/>
  <c r="J344" i="6"/>
  <c r="K344" i="6" s="1"/>
  <c r="M344" i="6" s="1"/>
  <c r="O344" i="6" s="1"/>
  <c r="J348" i="6"/>
  <c r="K348" i="6" s="1"/>
  <c r="M348" i="6" s="1"/>
  <c r="O348" i="6" s="1"/>
  <c r="J360" i="6"/>
  <c r="K360" i="6" s="1"/>
  <c r="M360" i="6" s="1"/>
  <c r="O360" i="6" s="1"/>
  <c r="J364" i="6"/>
  <c r="K364" i="6" s="1"/>
  <c r="M364" i="6" s="1"/>
  <c r="O364" i="6" s="1"/>
  <c r="J322" i="6"/>
  <c r="K322" i="6" s="1"/>
  <c r="M322" i="6" s="1"/>
  <c r="O322" i="6" s="1"/>
  <c r="J318" i="6"/>
  <c r="K318" i="6" s="1"/>
  <c r="M318" i="6" s="1"/>
  <c r="O318" i="6" s="1"/>
  <c r="J334" i="6"/>
  <c r="K334" i="6" s="1"/>
  <c r="M334" i="6" s="1"/>
  <c r="O334" i="6" s="1"/>
  <c r="J338" i="6"/>
  <c r="K338" i="6" s="1"/>
  <c r="M338" i="6" s="1"/>
  <c r="O338" i="6" s="1"/>
  <c r="J341" i="6"/>
  <c r="K341" i="6" s="1"/>
  <c r="M341" i="6" s="1"/>
  <c r="O341" i="6" s="1"/>
  <c r="J346" i="6"/>
  <c r="K346" i="6" s="1"/>
  <c r="M346" i="6" s="1"/>
  <c r="O346" i="6" s="1"/>
  <c r="J350" i="6"/>
  <c r="K350" i="6" s="1"/>
  <c r="M350" i="6" s="1"/>
  <c r="O350" i="6" s="1"/>
  <c r="J354" i="6"/>
  <c r="K354" i="6" s="1"/>
  <c r="M354" i="6" s="1"/>
  <c r="O354" i="6" s="1"/>
  <c r="J358" i="6"/>
  <c r="K358" i="6" s="1"/>
  <c r="M358" i="6" s="1"/>
  <c r="O358" i="6" s="1"/>
  <c r="J362" i="6"/>
  <c r="K362" i="6" s="1"/>
  <c r="M362" i="6" s="1"/>
  <c r="O362" i="6" s="1"/>
  <c r="J314" i="6"/>
  <c r="K314" i="6" s="1"/>
  <c r="M314" i="6" s="1"/>
  <c r="O314" i="6" s="1"/>
  <c r="J330" i="6"/>
  <c r="K330" i="6" s="1"/>
  <c r="M330" i="6" s="1"/>
  <c r="O330" i="6" s="1"/>
  <c r="J342" i="6"/>
  <c r="K342" i="6" s="1"/>
  <c r="M342" i="6" s="1"/>
  <c r="O342" i="6" s="1"/>
  <c r="J345" i="6"/>
  <c r="K345" i="6" s="1"/>
  <c r="M345" i="6" s="1"/>
  <c r="O345" i="6" s="1"/>
  <c r="J349" i="6"/>
  <c r="K349" i="6" s="1"/>
  <c r="M349" i="6" s="1"/>
  <c r="O349" i="6" s="1"/>
  <c r="J353" i="6"/>
  <c r="K353" i="6" s="1"/>
  <c r="M353" i="6" s="1"/>
  <c r="O353" i="6" s="1"/>
  <c r="J357" i="6"/>
  <c r="K357" i="6" s="1"/>
  <c r="M357" i="6" s="1"/>
  <c r="O357" i="6" s="1"/>
  <c r="J361" i="6"/>
  <c r="K361" i="6" s="1"/>
  <c r="M361" i="6" s="1"/>
  <c r="O361" i="6" s="1"/>
  <c r="J326" i="6"/>
  <c r="K326" i="6" s="1"/>
  <c r="M326" i="6" s="1"/>
  <c r="O326" i="6" s="1"/>
  <c r="J352" i="6"/>
  <c r="K352" i="6" s="1"/>
  <c r="M352" i="6" s="1"/>
  <c r="O352" i="6" s="1"/>
  <c r="J356" i="6"/>
  <c r="K356" i="6" s="1"/>
  <c r="M356" i="6" s="1"/>
  <c r="O356" i="6" s="1"/>
  <c r="J8" i="6"/>
  <c r="K8" i="6" s="1"/>
  <c r="M8" i="6" s="1"/>
  <c r="O8" i="6" s="1"/>
  <c r="O364" i="8"/>
  <c r="N364" i="9"/>
  <c r="L366" i="3"/>
  <c r="D368" i="3" s="1"/>
  <c r="L366" i="1"/>
  <c r="I368" i="1" s="1"/>
  <c r="D368" i="4"/>
  <c r="L366" i="7"/>
  <c r="I368" i="7" s="1"/>
  <c r="J50" i="7" s="1"/>
  <c r="K50" i="7" s="1"/>
  <c r="M50" i="7" s="1"/>
  <c r="D368" i="5"/>
  <c r="L366" i="9"/>
  <c r="D368" i="9" s="1"/>
  <c r="L366" i="10"/>
  <c r="D368" i="10" s="1"/>
  <c r="D368" i="6"/>
  <c r="J8" i="8"/>
  <c r="K8" i="8" s="1"/>
  <c r="M8" i="8" s="1"/>
  <c r="J48" i="8"/>
  <c r="K48" i="8" s="1"/>
  <c r="M48" i="8" s="1"/>
  <c r="J63" i="8"/>
  <c r="K63" i="8" s="1"/>
  <c r="M63" i="8" s="1"/>
  <c r="J82" i="8"/>
  <c r="K82" i="8" s="1"/>
  <c r="M82" i="8" s="1"/>
  <c r="J13" i="8"/>
  <c r="K13" i="8" s="1"/>
  <c r="M13" i="8" s="1"/>
  <c r="J20" i="8"/>
  <c r="K20" i="8" s="1"/>
  <c r="M20" i="8" s="1"/>
  <c r="J32" i="8"/>
  <c r="K32" i="8" s="1"/>
  <c r="M32" i="8" s="1"/>
  <c r="J41" i="8"/>
  <c r="K41" i="8" s="1"/>
  <c r="M41" i="8" s="1"/>
  <c r="J53" i="8"/>
  <c r="K53" i="8" s="1"/>
  <c r="M53" i="8" s="1"/>
  <c r="J60" i="8"/>
  <c r="K60" i="8" s="1"/>
  <c r="M60" i="8" s="1"/>
  <c r="J73" i="8"/>
  <c r="K73" i="8" s="1"/>
  <c r="M73" i="8" s="1"/>
  <c r="J86" i="8"/>
  <c r="K86" i="8" s="1"/>
  <c r="M86" i="8" s="1"/>
  <c r="J96" i="8"/>
  <c r="K96" i="8" s="1"/>
  <c r="M96" i="8" s="1"/>
  <c r="J27" i="8"/>
  <c r="K27" i="8" s="1"/>
  <c r="M27" i="8" s="1"/>
  <c r="J58" i="8"/>
  <c r="K58" i="8" s="1"/>
  <c r="M58" i="8" s="1"/>
  <c r="J79" i="8"/>
  <c r="K79" i="8" s="1"/>
  <c r="M79" i="8" s="1"/>
  <c r="J26" i="8"/>
  <c r="K26" i="8" s="1"/>
  <c r="M26" i="8" s="1"/>
  <c r="J95" i="8"/>
  <c r="K95" i="8" s="1"/>
  <c r="M95" i="8" s="1"/>
  <c r="J106" i="8"/>
  <c r="K106" i="8" s="1"/>
  <c r="M106" i="8" s="1"/>
  <c r="J113" i="8"/>
  <c r="K113" i="8" s="1"/>
  <c r="M113" i="8" s="1"/>
  <c r="J120" i="8"/>
  <c r="K120" i="8" s="1"/>
  <c r="M120" i="8" s="1"/>
  <c r="J132" i="8"/>
  <c r="K132" i="8" s="1"/>
  <c r="M132" i="8" s="1"/>
  <c r="J144" i="8"/>
  <c r="K144" i="8" s="1"/>
  <c r="M144" i="8" s="1"/>
  <c r="J152" i="8"/>
  <c r="K152" i="8" s="1"/>
  <c r="M152" i="8" s="1"/>
  <c r="J68" i="8"/>
  <c r="K68" i="8" s="1"/>
  <c r="M68" i="8" s="1"/>
  <c r="J76" i="8"/>
  <c r="K76" i="8" s="1"/>
  <c r="M76" i="8" s="1"/>
  <c r="J127" i="8"/>
  <c r="K127" i="8" s="1"/>
  <c r="M127" i="8" s="1"/>
  <c r="J139" i="8"/>
  <c r="K139" i="8" s="1"/>
  <c r="M139" i="8" s="1"/>
  <c r="J153" i="8"/>
  <c r="K153" i="8" s="1"/>
  <c r="M153" i="8" s="1"/>
  <c r="J169" i="8"/>
  <c r="K169" i="8" s="1"/>
  <c r="M169" i="8" s="1"/>
  <c r="J185" i="8"/>
  <c r="K185" i="8" s="1"/>
  <c r="M185" i="8" s="1"/>
  <c r="J36" i="8"/>
  <c r="K36" i="8" s="1"/>
  <c r="M36" i="8" s="1"/>
  <c r="J121" i="8"/>
  <c r="K121" i="8" s="1"/>
  <c r="M121" i="8" s="1"/>
  <c r="J10" i="8"/>
  <c r="K10" i="8" s="1"/>
  <c r="M10" i="8" s="1"/>
  <c r="J33" i="8"/>
  <c r="K33" i="8" s="1"/>
  <c r="M33" i="8" s="1"/>
  <c r="J92" i="8"/>
  <c r="K92" i="8" s="1"/>
  <c r="M92" i="8" s="1"/>
  <c r="J135" i="8"/>
  <c r="K135" i="8" s="1"/>
  <c r="M135" i="8" s="1"/>
  <c r="J154" i="8"/>
  <c r="K154" i="8" s="1"/>
  <c r="M154" i="8" s="1"/>
  <c r="J170" i="8"/>
  <c r="K170" i="8" s="1"/>
  <c r="M170" i="8" s="1"/>
  <c r="J186" i="8"/>
  <c r="K186" i="8" s="1"/>
  <c r="M186" i="8" s="1"/>
  <c r="J202" i="8"/>
  <c r="K202" i="8" s="1"/>
  <c r="M202" i="8" s="1"/>
  <c r="J213" i="8"/>
  <c r="K213" i="8" s="1"/>
  <c r="M213" i="8" s="1"/>
  <c r="J234" i="8"/>
  <c r="K234" i="8" s="1"/>
  <c r="M234" i="8" s="1"/>
  <c r="J244" i="8"/>
  <c r="K244" i="8" s="1"/>
  <c r="M244" i="8" s="1"/>
  <c r="J16" i="8"/>
  <c r="K16" i="8" s="1"/>
  <c r="M16" i="8" s="1"/>
  <c r="J176" i="8"/>
  <c r="K176" i="8" s="1"/>
  <c r="M176" i="8" s="1"/>
  <c r="J200" i="8"/>
  <c r="K200" i="8" s="1"/>
  <c r="M200" i="8" s="1"/>
  <c r="J217" i="8"/>
  <c r="K217" i="8" s="1"/>
  <c r="M217" i="8" s="1"/>
  <c r="J239" i="8"/>
  <c r="K239" i="8" s="1"/>
  <c r="M239" i="8" s="1"/>
  <c r="J256" i="8"/>
  <c r="K256" i="8" s="1"/>
  <c r="M256" i="8" s="1"/>
  <c r="J166" i="8"/>
  <c r="K166" i="8" s="1"/>
  <c r="M166" i="8" s="1"/>
  <c r="J196" i="8"/>
  <c r="K196" i="8" s="1"/>
  <c r="M196" i="8" s="1"/>
  <c r="J94" i="8"/>
  <c r="K94" i="8" s="1"/>
  <c r="M94" i="8" s="1"/>
  <c r="J167" i="8"/>
  <c r="K167" i="8" s="1"/>
  <c r="M167" i="8" s="1"/>
  <c r="J205" i="8"/>
  <c r="K205" i="8" s="1"/>
  <c r="M205" i="8" s="1"/>
  <c r="J219" i="8"/>
  <c r="K219" i="8" s="1"/>
  <c r="M219" i="8" s="1"/>
  <c r="J237" i="8"/>
  <c r="K237" i="8" s="1"/>
  <c r="M237" i="8" s="1"/>
  <c r="J252" i="8"/>
  <c r="K252" i="8" s="1"/>
  <c r="M252" i="8" s="1"/>
  <c r="J263" i="8"/>
  <c r="K263" i="8" s="1"/>
  <c r="M263" i="8" s="1"/>
  <c r="J289" i="8"/>
  <c r="K289" i="8" s="1"/>
  <c r="M289" i="8" s="1"/>
  <c r="J302" i="8"/>
  <c r="K302" i="8" s="1"/>
  <c r="M302" i="8" s="1"/>
  <c r="J320" i="8"/>
  <c r="K320" i="8" s="1"/>
  <c r="M320" i="8" s="1"/>
  <c r="J327" i="8"/>
  <c r="K327" i="8" s="1"/>
  <c r="M327" i="8" s="1"/>
  <c r="J353" i="8"/>
  <c r="K353" i="8" s="1"/>
  <c r="M353" i="8" s="1"/>
  <c r="J175" i="8"/>
  <c r="K175" i="8" s="1"/>
  <c r="M175" i="8" s="1"/>
  <c r="J251" i="8"/>
  <c r="K251" i="8" s="1"/>
  <c r="M251" i="8" s="1"/>
  <c r="J274" i="8"/>
  <c r="K274" i="8" s="1"/>
  <c r="M274" i="8" s="1"/>
  <c r="J294" i="8"/>
  <c r="K294" i="8" s="1"/>
  <c r="M294" i="8" s="1"/>
  <c r="J307" i="8"/>
  <c r="K307" i="8" s="1"/>
  <c r="M307" i="8" s="1"/>
  <c r="J325" i="8"/>
  <c r="K325" i="8" s="1"/>
  <c r="M325" i="8" s="1"/>
  <c r="J340" i="8"/>
  <c r="K340" i="8" s="1"/>
  <c r="M340" i="8" s="1"/>
  <c r="J192" i="8"/>
  <c r="K192" i="8" s="1"/>
  <c r="M192" i="8" s="1"/>
  <c r="J258" i="8"/>
  <c r="K258" i="8" s="1"/>
  <c r="M258" i="8" s="1"/>
  <c r="J277" i="8"/>
  <c r="K277" i="8" s="1"/>
  <c r="M277" i="8" s="1"/>
  <c r="J296" i="8"/>
  <c r="K296" i="8" s="1"/>
  <c r="M296" i="8" s="1"/>
  <c r="J318" i="8"/>
  <c r="K318" i="8" s="1"/>
  <c r="M318" i="8" s="1"/>
  <c r="J343" i="8"/>
  <c r="K343" i="8" s="1"/>
  <c r="M343" i="8" s="1"/>
  <c r="J208" i="8"/>
  <c r="K208" i="8" s="1"/>
  <c r="M208" i="8" s="1"/>
  <c r="J250" i="8"/>
  <c r="K250" i="8" s="1"/>
  <c r="M250" i="8" s="1"/>
  <c r="J278" i="8"/>
  <c r="K278" i="8" s="1"/>
  <c r="M278" i="8" s="1"/>
  <c r="J297" i="8"/>
  <c r="K297" i="8" s="1"/>
  <c r="M297" i="8" s="1"/>
  <c r="J319" i="8"/>
  <c r="K319" i="8" s="1"/>
  <c r="M319" i="8" s="1"/>
  <c r="J336" i="8"/>
  <c r="K336" i="8" s="1"/>
  <c r="M336" i="8" s="1"/>
  <c r="J349" i="8"/>
  <c r="K349" i="8" s="1"/>
  <c r="M349" i="8" s="1"/>
  <c r="J230" i="8"/>
  <c r="K230" i="8" s="1"/>
  <c r="M230" i="8" s="1"/>
  <c r="J273" i="8"/>
  <c r="K273" i="8" s="1"/>
  <c r="M273" i="8" s="1"/>
  <c r="J301" i="8"/>
  <c r="K301" i="8" s="1"/>
  <c r="M301" i="8" s="1"/>
  <c r="J339" i="8"/>
  <c r="K339" i="8" s="1"/>
  <c r="M339" i="8" s="1"/>
  <c r="J361" i="8"/>
  <c r="K361" i="8" s="1"/>
  <c r="M361" i="8" s="1"/>
  <c r="J21" i="8"/>
  <c r="K21" i="8" s="1"/>
  <c r="M21" i="8" s="1"/>
  <c r="J50" i="8"/>
  <c r="K50" i="8" s="1"/>
  <c r="M50" i="8" s="1"/>
  <c r="J65" i="8"/>
  <c r="K65" i="8" s="1"/>
  <c r="M65" i="8" s="1"/>
  <c r="J99" i="8"/>
  <c r="K99" i="8" s="1"/>
  <c r="M99" i="8" s="1"/>
  <c r="J15" i="8"/>
  <c r="K15" i="8" s="1"/>
  <c r="M15" i="8" s="1"/>
  <c r="J25" i="8"/>
  <c r="K25" i="8" s="1"/>
  <c r="M25" i="8" s="1"/>
  <c r="J34" i="8"/>
  <c r="K34" i="8" s="1"/>
  <c r="M34" i="8" s="1"/>
  <c r="J43" i="8"/>
  <c r="K43" i="8" s="1"/>
  <c r="M43" i="8" s="1"/>
  <c r="J55" i="8"/>
  <c r="K55" i="8" s="1"/>
  <c r="M55" i="8" s="1"/>
  <c r="J67" i="8"/>
  <c r="K67" i="8" s="1"/>
  <c r="M67" i="8" s="1"/>
  <c r="J75" i="8"/>
  <c r="K75" i="8" s="1"/>
  <c r="M75" i="8" s="1"/>
  <c r="J89" i="8"/>
  <c r="K89" i="8" s="1"/>
  <c r="M89" i="8" s="1"/>
  <c r="J98" i="8"/>
  <c r="K98" i="8" s="1"/>
  <c r="M98" i="8" s="1"/>
  <c r="J49" i="8"/>
  <c r="K49" i="8" s="1"/>
  <c r="M49" i="8" s="1"/>
  <c r="J62" i="8"/>
  <c r="K62" i="8" s="1"/>
  <c r="M62" i="8" s="1"/>
  <c r="J81" i="8"/>
  <c r="K81" i="8" s="1"/>
  <c r="M81" i="8" s="1"/>
  <c r="J83" i="8"/>
  <c r="K83" i="8" s="1"/>
  <c r="M83" i="8" s="1"/>
  <c r="J100" i="8"/>
  <c r="K100" i="8" s="1"/>
  <c r="M100" i="8" s="1"/>
  <c r="J107" i="8"/>
  <c r="K107" i="8" s="1"/>
  <c r="M107" i="8" s="1"/>
  <c r="J115" i="8"/>
  <c r="K115" i="8" s="1"/>
  <c r="M115" i="8" s="1"/>
  <c r="J122" i="8"/>
  <c r="K122" i="8" s="1"/>
  <c r="M122" i="8" s="1"/>
  <c r="J134" i="8"/>
  <c r="K134" i="8" s="1"/>
  <c r="M134" i="8" s="1"/>
  <c r="J146" i="8"/>
  <c r="K146" i="8" s="1"/>
  <c r="M146" i="8" s="1"/>
  <c r="J14" i="8"/>
  <c r="K14" i="8" s="1"/>
  <c r="M14" i="8" s="1"/>
  <c r="J70" i="8"/>
  <c r="K70" i="8" s="1"/>
  <c r="M70" i="8" s="1"/>
  <c r="J97" i="8"/>
  <c r="K97" i="8" s="1"/>
  <c r="M97" i="8" s="1"/>
  <c r="J129" i="8"/>
  <c r="K129" i="8" s="1"/>
  <c r="M129" i="8" s="1"/>
  <c r="J140" i="8"/>
  <c r="K140" i="8" s="1"/>
  <c r="M140" i="8" s="1"/>
  <c r="J155" i="8"/>
  <c r="K155" i="8" s="1"/>
  <c r="M155" i="8" s="1"/>
  <c r="J171" i="8"/>
  <c r="K171" i="8" s="1"/>
  <c r="M171" i="8" s="1"/>
  <c r="J187" i="8"/>
  <c r="K187" i="8" s="1"/>
  <c r="M187" i="8" s="1"/>
  <c r="J44" i="8"/>
  <c r="K44" i="8" s="1"/>
  <c r="M44" i="8" s="1"/>
  <c r="J125" i="8"/>
  <c r="K125" i="8" s="1"/>
  <c r="M125" i="8" s="1"/>
  <c r="J18" i="8"/>
  <c r="K18" i="8" s="1"/>
  <c r="M18" i="8" s="1"/>
  <c r="J42" i="8"/>
  <c r="K42" i="8" s="1"/>
  <c r="M42" i="8" s="1"/>
  <c r="J112" i="8"/>
  <c r="K112" i="8" s="1"/>
  <c r="M112" i="8" s="1"/>
  <c r="J137" i="8"/>
  <c r="K137" i="8" s="1"/>
  <c r="M137" i="8" s="1"/>
  <c r="J156" i="8"/>
  <c r="K156" i="8" s="1"/>
  <c r="M156" i="8" s="1"/>
  <c r="J172" i="8"/>
  <c r="K172" i="8" s="1"/>
  <c r="M172" i="8" s="1"/>
  <c r="J188" i="8"/>
  <c r="K188" i="8" s="1"/>
  <c r="M188" i="8" s="1"/>
  <c r="J204" i="8"/>
  <c r="K204" i="8" s="1"/>
  <c r="M204" i="8" s="1"/>
  <c r="J220" i="8"/>
  <c r="K220" i="8" s="1"/>
  <c r="M220" i="8" s="1"/>
  <c r="J235" i="8"/>
  <c r="K235" i="8" s="1"/>
  <c r="M235" i="8" s="1"/>
  <c r="J246" i="8"/>
  <c r="K246" i="8" s="1"/>
  <c r="M246" i="8" s="1"/>
  <c r="J40" i="8"/>
  <c r="K40" i="8" s="1"/>
  <c r="M40" i="8" s="1"/>
  <c r="J182" i="8"/>
  <c r="K182" i="8" s="1"/>
  <c r="M182" i="8" s="1"/>
  <c r="J206" i="8"/>
  <c r="K206" i="8" s="1"/>
  <c r="M206" i="8" s="1"/>
  <c r="J223" i="8"/>
  <c r="K223" i="8" s="1"/>
  <c r="M223" i="8" s="1"/>
  <c r="J243" i="8"/>
  <c r="K243" i="8" s="1"/>
  <c r="M243" i="8" s="1"/>
  <c r="J104" i="8"/>
  <c r="K104" i="8" s="1"/>
  <c r="M104" i="8" s="1"/>
  <c r="J173" i="8"/>
  <c r="K173" i="8" s="1"/>
  <c r="M173" i="8" s="1"/>
  <c r="J198" i="8"/>
  <c r="K198" i="8" s="1"/>
  <c r="M198" i="8" s="1"/>
  <c r="J109" i="8"/>
  <c r="K109" i="8" s="1"/>
  <c r="M109" i="8" s="1"/>
  <c r="J174" i="8"/>
  <c r="K174" i="8" s="1"/>
  <c r="M174" i="8" s="1"/>
  <c r="J210" i="8"/>
  <c r="K210" i="8" s="1"/>
  <c r="M210" i="8" s="1"/>
  <c r="J224" i="8"/>
  <c r="K224" i="8" s="1"/>
  <c r="M224" i="8" s="1"/>
  <c r="J241" i="8"/>
  <c r="K241" i="8" s="1"/>
  <c r="M241" i="8" s="1"/>
  <c r="J257" i="8"/>
  <c r="K257" i="8" s="1"/>
  <c r="M257" i="8" s="1"/>
  <c r="J269" i="8"/>
  <c r="K269" i="8" s="1"/>
  <c r="M269" i="8" s="1"/>
  <c r="J291" i="8"/>
  <c r="K291" i="8" s="1"/>
  <c r="M291" i="8" s="1"/>
  <c r="J312" i="8"/>
  <c r="K312" i="8" s="1"/>
  <c r="M312" i="8" s="1"/>
  <c r="J322" i="8"/>
  <c r="K322" i="8" s="1"/>
  <c r="M322" i="8" s="1"/>
  <c r="J333" i="8"/>
  <c r="K333" i="8" s="1"/>
  <c r="M333" i="8" s="1"/>
  <c r="J355" i="8"/>
  <c r="K355" i="8" s="1"/>
  <c r="M355" i="8" s="1"/>
  <c r="J181" i="8"/>
  <c r="K181" i="8" s="1"/>
  <c r="M181" i="8" s="1"/>
  <c r="J255" i="8"/>
  <c r="K255" i="8" s="1"/>
  <c r="M255" i="8" s="1"/>
  <c r="J279" i="8"/>
  <c r="K279" i="8" s="1"/>
  <c r="M279" i="8" s="1"/>
  <c r="J298" i="8"/>
  <c r="K298" i="8" s="1"/>
  <c r="M298" i="8" s="1"/>
  <c r="J313" i="8"/>
  <c r="K313" i="8" s="1"/>
  <c r="M313" i="8" s="1"/>
  <c r="J329" i="8"/>
  <c r="K329" i="8" s="1"/>
  <c r="M329" i="8" s="1"/>
  <c r="J346" i="8"/>
  <c r="K346" i="8" s="1"/>
  <c r="M346" i="8" s="1"/>
  <c r="J199" i="8"/>
  <c r="K199" i="8" s="1"/>
  <c r="M199" i="8" s="1"/>
  <c r="J264" i="8"/>
  <c r="K264" i="8" s="1"/>
  <c r="M264" i="8" s="1"/>
  <c r="J280" i="8"/>
  <c r="K280" i="8" s="1"/>
  <c r="M280" i="8" s="1"/>
  <c r="J305" i="8"/>
  <c r="K305" i="8" s="1"/>
  <c r="M305" i="8" s="1"/>
  <c r="J330" i="8"/>
  <c r="K330" i="8" s="1"/>
  <c r="M330" i="8" s="1"/>
  <c r="J348" i="8"/>
  <c r="K348" i="8" s="1"/>
  <c r="M348" i="8" s="1"/>
  <c r="J226" i="8"/>
  <c r="K226" i="8" s="1"/>
  <c r="M226" i="8" s="1"/>
  <c r="J259" i="8"/>
  <c r="K259" i="8" s="1"/>
  <c r="M259" i="8" s="1"/>
  <c r="J288" i="8"/>
  <c r="K288" i="8" s="1"/>
  <c r="M288" i="8" s="1"/>
  <c r="J303" i="8"/>
  <c r="K303" i="8" s="1"/>
  <c r="M303" i="8" s="1"/>
  <c r="J323" i="8"/>
  <c r="K323" i="8" s="1"/>
  <c r="M323" i="8" s="1"/>
  <c r="J341" i="8"/>
  <c r="K341" i="8" s="1"/>
  <c r="M341" i="8" s="1"/>
  <c r="J358" i="8"/>
  <c r="K358" i="8" s="1"/>
  <c r="M358" i="8" s="1"/>
  <c r="J261" i="8"/>
  <c r="K261" i="8" s="1"/>
  <c r="M261" i="8" s="1"/>
  <c r="J276" i="8"/>
  <c r="K276" i="8" s="1"/>
  <c r="M276" i="8" s="1"/>
  <c r="J306" i="8"/>
  <c r="K306" i="8" s="1"/>
  <c r="M306" i="8" s="1"/>
  <c r="J342" i="8"/>
  <c r="K342" i="8" s="1"/>
  <c r="M342" i="8" s="1"/>
  <c r="J360" i="8"/>
  <c r="K360" i="8" s="1"/>
  <c r="M360" i="8" s="1"/>
  <c r="J61" i="8"/>
  <c r="K61" i="8" s="1"/>
  <c r="M61" i="8" s="1"/>
  <c r="J11" i="8"/>
  <c r="K11" i="8" s="1"/>
  <c r="M11" i="8" s="1"/>
  <c r="J30" i="8"/>
  <c r="K30" i="8" s="1"/>
  <c r="M30" i="8" s="1"/>
  <c r="J47" i="8"/>
  <c r="K47" i="8" s="1"/>
  <c r="M47" i="8" s="1"/>
  <c r="J71" i="8"/>
  <c r="K71" i="8" s="1"/>
  <c r="M71" i="8" s="1"/>
  <c r="J93" i="8"/>
  <c r="K93" i="8" s="1"/>
  <c r="M93" i="8" s="1"/>
  <c r="J52" i="8"/>
  <c r="K52" i="8" s="1"/>
  <c r="M52" i="8" s="1"/>
  <c r="J24" i="8"/>
  <c r="K24" i="8" s="1"/>
  <c r="M24" i="8" s="1"/>
  <c r="J105" i="8"/>
  <c r="K105" i="8" s="1"/>
  <c r="M105" i="8" s="1"/>
  <c r="J118" i="8"/>
  <c r="K118" i="8" s="1"/>
  <c r="M118" i="8" s="1"/>
  <c r="J143" i="8"/>
  <c r="K143" i="8" s="1"/>
  <c r="M143" i="8" s="1"/>
  <c r="J46" i="8"/>
  <c r="K46" i="8" s="1"/>
  <c r="M46" i="8" s="1"/>
  <c r="J114" i="8"/>
  <c r="K114" i="8" s="1"/>
  <c r="M114" i="8" s="1"/>
  <c r="J149" i="8"/>
  <c r="K149" i="8" s="1"/>
  <c r="M149" i="8" s="1"/>
  <c r="J180" i="8"/>
  <c r="K180" i="8" s="1"/>
  <c r="M180" i="8" s="1"/>
  <c r="J117" i="8"/>
  <c r="K117" i="8" s="1"/>
  <c r="M117" i="8" s="1"/>
  <c r="J31" i="8"/>
  <c r="K31" i="8" s="1"/>
  <c r="M31" i="8" s="1"/>
  <c r="J131" i="8"/>
  <c r="K131" i="8" s="1"/>
  <c r="M131" i="8" s="1"/>
  <c r="J163" i="8"/>
  <c r="K163" i="8" s="1"/>
  <c r="M163" i="8" s="1"/>
  <c r="J195" i="8"/>
  <c r="K195" i="8" s="1"/>
  <c r="M195" i="8" s="1"/>
  <c r="J232" i="8"/>
  <c r="K232" i="8" s="1"/>
  <c r="M232" i="8" s="1"/>
  <c r="J253" i="8"/>
  <c r="K253" i="8" s="1"/>
  <c r="M253" i="8" s="1"/>
  <c r="J197" i="8"/>
  <c r="K197" i="8" s="1"/>
  <c r="M197" i="8" s="1"/>
  <c r="J236" i="8"/>
  <c r="K236" i="8" s="1"/>
  <c r="M236" i="8" s="1"/>
  <c r="J160" i="8"/>
  <c r="K160" i="8" s="1"/>
  <c r="M160" i="8" s="1"/>
  <c r="J207" i="8"/>
  <c r="K207" i="8" s="1"/>
  <c r="M207" i="8" s="1"/>
  <c r="J191" i="8"/>
  <c r="K191" i="8" s="1"/>
  <c r="M191" i="8" s="1"/>
  <c r="J233" i="8"/>
  <c r="K233" i="8" s="1"/>
  <c r="M233" i="8" s="1"/>
  <c r="J262" i="8"/>
  <c r="K262" i="8" s="1"/>
  <c r="M262" i="8" s="1"/>
  <c r="J300" i="8"/>
  <c r="K300" i="8" s="1"/>
  <c r="M300" i="8" s="1"/>
  <c r="J326" i="8"/>
  <c r="K326" i="8" s="1"/>
  <c r="M326" i="8" s="1"/>
  <c r="J142" i="8"/>
  <c r="K142" i="8" s="1"/>
  <c r="M142" i="8" s="1"/>
  <c r="J271" i="8"/>
  <c r="K271" i="8" s="1"/>
  <c r="M271" i="8" s="1"/>
  <c r="J304" i="8"/>
  <c r="K304" i="8" s="1"/>
  <c r="M304" i="8" s="1"/>
  <c r="J337" i="8"/>
  <c r="K337" i="8" s="1"/>
  <c r="M337" i="8" s="1"/>
  <c r="J225" i="8"/>
  <c r="K225" i="8" s="1"/>
  <c r="M225" i="8" s="1"/>
  <c r="J285" i="8"/>
  <c r="K285" i="8" s="1"/>
  <c r="M285" i="8" s="1"/>
  <c r="J338" i="8"/>
  <c r="K338" i="8" s="1"/>
  <c r="M338" i="8" s="1"/>
  <c r="J231" i="8"/>
  <c r="K231" i="8" s="1"/>
  <c r="M231" i="8" s="1"/>
  <c r="J295" i="8"/>
  <c r="K295" i="8" s="1"/>
  <c r="M295" i="8" s="1"/>
  <c r="J334" i="8"/>
  <c r="K334" i="8" s="1"/>
  <c r="M334" i="8" s="1"/>
  <c r="J203" i="8"/>
  <c r="K203" i="8" s="1"/>
  <c r="M203" i="8" s="1"/>
  <c r="J286" i="8"/>
  <c r="K286" i="8" s="1"/>
  <c r="M286" i="8" s="1"/>
  <c r="J356" i="8"/>
  <c r="K356" i="8" s="1"/>
  <c r="M356" i="8" s="1"/>
  <c r="J28" i="8"/>
  <c r="K28" i="8" s="1"/>
  <c r="M28" i="8" s="1"/>
  <c r="J69" i="8"/>
  <c r="K69" i="8" s="1"/>
  <c r="M69" i="8" s="1"/>
  <c r="J88" i="8"/>
  <c r="K88" i="8" s="1"/>
  <c r="M88" i="8" s="1"/>
  <c r="J38" i="8"/>
  <c r="K38" i="8" s="1"/>
  <c r="M38" i="8" s="1"/>
  <c r="J145" i="8"/>
  <c r="K145" i="8" s="1"/>
  <c r="M145" i="8" s="1"/>
  <c r="J102" i="8"/>
  <c r="K102" i="8" s="1"/>
  <c r="M102" i="8" s="1"/>
  <c r="J161" i="8"/>
  <c r="K161" i="8" s="1"/>
  <c r="M161" i="8" s="1"/>
  <c r="J222" i="8"/>
  <c r="K222" i="8" s="1"/>
  <c r="M222" i="8" s="1"/>
  <c r="J228" i="8"/>
  <c r="K228" i="8" s="1"/>
  <c r="M228" i="8" s="1"/>
  <c r="J184" i="8"/>
  <c r="K184" i="8" s="1"/>
  <c r="M184" i="8" s="1"/>
  <c r="J293" i="8"/>
  <c r="K293" i="8" s="1"/>
  <c r="M293" i="8" s="1"/>
  <c r="J357" i="8"/>
  <c r="K357" i="8" s="1"/>
  <c r="M357" i="8" s="1"/>
  <c r="J332" i="8"/>
  <c r="K332" i="8" s="1"/>
  <c r="M332" i="8" s="1"/>
  <c r="J335" i="8"/>
  <c r="K335" i="8" s="1"/>
  <c r="M335" i="8" s="1"/>
  <c r="J328" i="8"/>
  <c r="K328" i="8" s="1"/>
  <c r="M328" i="8" s="1"/>
  <c r="J352" i="8"/>
  <c r="K352" i="8" s="1"/>
  <c r="M352" i="8" s="1"/>
  <c r="J23" i="8"/>
  <c r="K23" i="8" s="1"/>
  <c r="M23" i="8" s="1"/>
  <c r="J78" i="8"/>
  <c r="K78" i="8" s="1"/>
  <c r="M78" i="8" s="1"/>
  <c r="J17" i="8"/>
  <c r="K17" i="8" s="1"/>
  <c r="M17" i="8" s="1"/>
  <c r="J37" i="8"/>
  <c r="K37" i="8" s="1"/>
  <c r="M37" i="8" s="1"/>
  <c r="J56" i="8"/>
  <c r="K56" i="8" s="1"/>
  <c r="M56" i="8" s="1"/>
  <c r="J77" i="8"/>
  <c r="K77" i="8" s="1"/>
  <c r="M77" i="8" s="1"/>
  <c r="J101" i="8"/>
  <c r="K101" i="8" s="1"/>
  <c r="M101" i="8" s="1"/>
  <c r="J64" i="8"/>
  <c r="K64" i="8" s="1"/>
  <c r="M64" i="8" s="1"/>
  <c r="J85" i="8"/>
  <c r="K85" i="8" s="1"/>
  <c r="M85" i="8" s="1"/>
  <c r="J108" i="8"/>
  <c r="K108" i="8" s="1"/>
  <c r="M108" i="8" s="1"/>
  <c r="J124" i="8"/>
  <c r="K124" i="8" s="1"/>
  <c r="M124" i="8" s="1"/>
  <c r="J148" i="8"/>
  <c r="K148" i="8" s="1"/>
  <c r="M148" i="8" s="1"/>
  <c r="J72" i="8"/>
  <c r="K72" i="8" s="1"/>
  <c r="M72" i="8" s="1"/>
  <c r="J133" i="8"/>
  <c r="K133" i="8" s="1"/>
  <c r="M133" i="8" s="1"/>
  <c r="J162" i="8"/>
  <c r="K162" i="8" s="1"/>
  <c r="M162" i="8" s="1"/>
  <c r="J194" i="8"/>
  <c r="K194" i="8" s="1"/>
  <c r="M194" i="8" s="1"/>
  <c r="J130" i="8"/>
  <c r="K130" i="8" s="1"/>
  <c r="M130" i="8" s="1"/>
  <c r="J54" i="8"/>
  <c r="K54" i="8" s="1"/>
  <c r="M54" i="8" s="1"/>
  <c r="J147" i="8"/>
  <c r="K147" i="8" s="1"/>
  <c r="M147" i="8" s="1"/>
  <c r="J177" i="8"/>
  <c r="K177" i="8" s="1"/>
  <c r="M177" i="8" s="1"/>
  <c r="J209" i="8"/>
  <c r="K209" i="8" s="1"/>
  <c r="M209" i="8" s="1"/>
  <c r="J240" i="8"/>
  <c r="K240" i="8" s="1"/>
  <c r="M240" i="8" s="1"/>
  <c r="J159" i="8"/>
  <c r="K159" i="8" s="1"/>
  <c r="M159" i="8" s="1"/>
  <c r="J212" i="8"/>
  <c r="K212" i="8" s="1"/>
  <c r="M212" i="8" s="1"/>
  <c r="J248" i="8"/>
  <c r="K248" i="8" s="1"/>
  <c r="M248" i="8" s="1"/>
  <c r="J183" i="8"/>
  <c r="K183" i="8" s="1"/>
  <c r="M183" i="8" s="1"/>
  <c r="J119" i="8"/>
  <c r="K119" i="8" s="1"/>
  <c r="M119" i="8" s="1"/>
  <c r="J214" i="8"/>
  <c r="K214" i="8" s="1"/>
  <c r="M214" i="8" s="1"/>
  <c r="J245" i="8"/>
  <c r="K245" i="8" s="1"/>
  <c r="M245" i="8" s="1"/>
  <c r="J281" i="8"/>
  <c r="K281" i="8" s="1"/>
  <c r="M281" i="8" s="1"/>
  <c r="J314" i="8"/>
  <c r="K314" i="8" s="1"/>
  <c r="M314" i="8" s="1"/>
  <c r="J345" i="8"/>
  <c r="K345" i="8" s="1"/>
  <c r="M345" i="8" s="1"/>
  <c r="J221" i="8"/>
  <c r="K221" i="8" s="1"/>
  <c r="M221" i="8" s="1"/>
  <c r="J284" i="8"/>
  <c r="K284" i="8" s="1"/>
  <c r="M284" i="8" s="1"/>
  <c r="J317" i="8"/>
  <c r="K317" i="8" s="1"/>
  <c r="M317" i="8" s="1"/>
  <c r="J350" i="8"/>
  <c r="K350" i="8" s="1"/>
  <c r="M350" i="8" s="1"/>
  <c r="J270" i="8"/>
  <c r="K270" i="8" s="1"/>
  <c r="M270" i="8" s="1"/>
  <c r="J310" i="8"/>
  <c r="K310" i="8" s="1"/>
  <c r="M310" i="8" s="1"/>
  <c r="J354" i="8"/>
  <c r="K354" i="8" s="1"/>
  <c r="M354" i="8" s="1"/>
  <c r="J267" i="8"/>
  <c r="K267" i="8" s="1"/>
  <c r="M267" i="8" s="1"/>
  <c r="J308" i="8"/>
  <c r="K308" i="8" s="1"/>
  <c r="M308" i="8" s="1"/>
  <c r="J344" i="8"/>
  <c r="K344" i="8" s="1"/>
  <c r="M344" i="8" s="1"/>
  <c r="J265" i="8"/>
  <c r="K265" i="8" s="1"/>
  <c r="M265" i="8" s="1"/>
  <c r="J309" i="8"/>
  <c r="K309" i="8" s="1"/>
  <c r="M309" i="8" s="1"/>
  <c r="J362" i="8"/>
  <c r="K362" i="8" s="1"/>
  <c r="M362" i="8" s="1"/>
  <c r="J57" i="8"/>
  <c r="K57" i="8" s="1"/>
  <c r="M57" i="8" s="1"/>
  <c r="J45" i="8"/>
  <c r="K45" i="8" s="1"/>
  <c r="M45" i="8" s="1"/>
  <c r="J91" i="8"/>
  <c r="K91" i="8" s="1"/>
  <c r="M91" i="8" s="1"/>
  <c r="J103" i="8"/>
  <c r="K103" i="8" s="1"/>
  <c r="M103" i="8" s="1"/>
  <c r="J141" i="8"/>
  <c r="K141" i="8" s="1"/>
  <c r="M141" i="8" s="1"/>
  <c r="J178" i="8"/>
  <c r="K178" i="8" s="1"/>
  <c r="M178" i="8" s="1"/>
  <c r="J128" i="8"/>
  <c r="K128" i="8" s="1"/>
  <c r="M128" i="8" s="1"/>
  <c r="J247" i="8"/>
  <c r="K247" i="8" s="1"/>
  <c r="M247" i="8" s="1"/>
  <c r="J123" i="8"/>
  <c r="K123" i="8" s="1"/>
  <c r="M123" i="8" s="1"/>
  <c r="J227" i="8"/>
  <c r="K227" i="8" s="1"/>
  <c r="M227" i="8" s="1"/>
  <c r="J324" i="8"/>
  <c r="K324" i="8" s="1"/>
  <c r="M324" i="8" s="1"/>
  <c r="J299" i="8"/>
  <c r="K299" i="8" s="1"/>
  <c r="M299" i="8" s="1"/>
  <c r="J283" i="8"/>
  <c r="K283" i="8" s="1"/>
  <c r="M283" i="8" s="1"/>
  <c r="J229" i="8"/>
  <c r="K229" i="8" s="1"/>
  <c r="M229" i="8" s="1"/>
  <c r="J359" i="8"/>
  <c r="K359" i="8" s="1"/>
  <c r="M359" i="8" s="1"/>
  <c r="J35" i="8"/>
  <c r="K35" i="8" s="1"/>
  <c r="M35" i="8" s="1"/>
  <c r="J80" i="8"/>
  <c r="K80" i="8" s="1"/>
  <c r="M80" i="8" s="1"/>
  <c r="J19" i="8"/>
  <c r="K19" i="8" s="1"/>
  <c r="M19" i="8" s="1"/>
  <c r="J39" i="8"/>
  <c r="K39" i="8" s="1"/>
  <c r="M39" i="8" s="1"/>
  <c r="J59" i="8"/>
  <c r="K59" i="8" s="1"/>
  <c r="M59" i="8" s="1"/>
  <c r="J84" i="8"/>
  <c r="K84" i="8" s="1"/>
  <c r="M84" i="8" s="1"/>
  <c r="J22" i="8"/>
  <c r="K22" i="8" s="1"/>
  <c r="M22" i="8" s="1"/>
  <c r="J66" i="8"/>
  <c r="K66" i="8" s="1"/>
  <c r="M66" i="8" s="1"/>
  <c r="J87" i="8"/>
  <c r="K87" i="8" s="1"/>
  <c r="M87" i="8" s="1"/>
  <c r="J111" i="8"/>
  <c r="K111" i="8" s="1"/>
  <c r="M111" i="8" s="1"/>
  <c r="J126" i="8"/>
  <c r="K126" i="8" s="1"/>
  <c r="M126" i="8" s="1"/>
  <c r="J150" i="8"/>
  <c r="K150" i="8" s="1"/>
  <c r="M150" i="8" s="1"/>
  <c r="J74" i="8"/>
  <c r="K74" i="8" s="1"/>
  <c r="M74" i="8" s="1"/>
  <c r="J138" i="8"/>
  <c r="K138" i="8" s="1"/>
  <c r="M138" i="8" s="1"/>
  <c r="J164" i="8"/>
  <c r="K164" i="8" s="1"/>
  <c r="M164" i="8" s="1"/>
  <c r="J12" i="8"/>
  <c r="K12" i="8" s="1"/>
  <c r="M12" i="8" s="1"/>
  <c r="J136" i="8"/>
  <c r="K136" i="8" s="1"/>
  <c r="M136" i="8" s="1"/>
  <c r="J90" i="8"/>
  <c r="K90" i="8" s="1"/>
  <c r="M90" i="8" s="1"/>
  <c r="J151" i="8"/>
  <c r="K151" i="8" s="1"/>
  <c r="M151" i="8" s="1"/>
  <c r="J179" i="8"/>
  <c r="K179" i="8" s="1"/>
  <c r="M179" i="8" s="1"/>
  <c r="J211" i="8"/>
  <c r="K211" i="8" s="1"/>
  <c r="M211" i="8" s="1"/>
  <c r="J242" i="8"/>
  <c r="K242" i="8" s="1"/>
  <c r="M242" i="8" s="1"/>
  <c r="J165" i="8"/>
  <c r="K165" i="8" s="1"/>
  <c r="M165" i="8" s="1"/>
  <c r="J215" i="8"/>
  <c r="K215" i="8" s="1"/>
  <c r="M215" i="8" s="1"/>
  <c r="J254" i="8"/>
  <c r="K254" i="8" s="1"/>
  <c r="M254" i="8" s="1"/>
  <c r="J190" i="8"/>
  <c r="K190" i="8" s="1"/>
  <c r="M190" i="8" s="1"/>
  <c r="J157" i="8"/>
  <c r="K157" i="8" s="1"/>
  <c r="M157" i="8" s="1"/>
  <c r="J218" i="8"/>
  <c r="K218" i="8" s="1"/>
  <c r="M218" i="8" s="1"/>
  <c r="J249" i="8"/>
  <c r="K249" i="8" s="1"/>
  <c r="M249" i="8" s="1"/>
  <c r="J287" i="8"/>
  <c r="K287" i="8" s="1"/>
  <c r="M287" i="8" s="1"/>
  <c r="J315" i="8"/>
  <c r="K315" i="8" s="1"/>
  <c r="M315" i="8" s="1"/>
  <c r="J351" i="8"/>
  <c r="K351" i="8" s="1"/>
  <c r="M351" i="8" s="1"/>
  <c r="J238" i="8"/>
  <c r="K238" i="8" s="1"/>
  <c r="M238" i="8" s="1"/>
  <c r="J290" i="8"/>
  <c r="K290" i="8" s="1"/>
  <c r="M290" i="8" s="1"/>
  <c r="J321" i="8"/>
  <c r="K321" i="8" s="1"/>
  <c r="M321" i="8" s="1"/>
  <c r="J168" i="8"/>
  <c r="K168" i="8" s="1"/>
  <c r="M168" i="8" s="1"/>
  <c r="J272" i="8"/>
  <c r="K272" i="8" s="1"/>
  <c r="M272" i="8" s="1"/>
  <c r="J311" i="8"/>
  <c r="K311" i="8" s="1"/>
  <c r="M311" i="8" s="1"/>
  <c r="J158" i="8"/>
  <c r="K158" i="8" s="1"/>
  <c r="M158" i="8" s="1"/>
  <c r="J275" i="8"/>
  <c r="K275" i="8" s="1"/>
  <c r="M275" i="8" s="1"/>
  <c r="J316" i="8"/>
  <c r="K316" i="8" s="1"/>
  <c r="M316" i="8" s="1"/>
  <c r="J347" i="8"/>
  <c r="K347" i="8" s="1"/>
  <c r="M347" i="8" s="1"/>
  <c r="J268" i="8"/>
  <c r="K268" i="8" s="1"/>
  <c r="M268" i="8" s="1"/>
  <c r="J331" i="8"/>
  <c r="K331" i="8" s="1"/>
  <c r="M331" i="8" s="1"/>
  <c r="J363" i="8"/>
  <c r="K363" i="8" s="1"/>
  <c r="M363" i="8" s="1"/>
  <c r="J9" i="8"/>
  <c r="K9" i="8" s="1"/>
  <c r="M9" i="8" s="1"/>
  <c r="J51" i="8"/>
  <c r="K51" i="8" s="1"/>
  <c r="M51" i="8" s="1"/>
  <c r="J116" i="8"/>
  <c r="K116" i="8" s="1"/>
  <c r="M116" i="8" s="1"/>
  <c r="J110" i="8"/>
  <c r="K110" i="8" s="1"/>
  <c r="M110" i="8" s="1"/>
  <c r="J29" i="8"/>
  <c r="K29" i="8" s="1"/>
  <c r="M29" i="8" s="1"/>
  <c r="J193" i="8"/>
  <c r="K193" i="8" s="1"/>
  <c r="M193" i="8" s="1"/>
  <c r="J189" i="8"/>
  <c r="K189" i="8" s="1"/>
  <c r="M189" i="8" s="1"/>
  <c r="J201" i="8"/>
  <c r="K201" i="8" s="1"/>
  <c r="M201" i="8" s="1"/>
  <c r="J260" i="8"/>
  <c r="K260" i="8" s="1"/>
  <c r="M260" i="8" s="1"/>
  <c r="J266" i="8"/>
  <c r="K266" i="8" s="1"/>
  <c r="M266" i="8" s="1"/>
  <c r="J216" i="8"/>
  <c r="K216" i="8" s="1"/>
  <c r="M216" i="8" s="1"/>
  <c r="J292" i="8"/>
  <c r="K292" i="8" s="1"/>
  <c r="M292" i="8" s="1"/>
  <c r="J282" i="8"/>
  <c r="K282" i="8" s="1"/>
  <c r="M282" i="8" s="1"/>
  <c r="J44" i="7"/>
  <c r="K44" i="7" s="1"/>
  <c r="M44" i="7" s="1"/>
  <c r="J56" i="7"/>
  <c r="K56" i="7" s="1"/>
  <c r="M56" i="7" s="1"/>
  <c r="J69" i="7"/>
  <c r="K69" i="7" s="1"/>
  <c r="M69" i="7" s="1"/>
  <c r="J113" i="7"/>
  <c r="K113" i="7" s="1"/>
  <c r="M113" i="7" s="1"/>
  <c r="J25" i="7"/>
  <c r="K25" i="7" s="1"/>
  <c r="M25" i="7" s="1"/>
  <c r="J87" i="7"/>
  <c r="K87" i="7" s="1"/>
  <c r="M87" i="7" s="1"/>
  <c r="J95" i="7"/>
  <c r="K95" i="7" s="1"/>
  <c r="M95" i="7" s="1"/>
  <c r="J129" i="7"/>
  <c r="K129" i="7" s="1"/>
  <c r="M129" i="7" s="1"/>
  <c r="J154" i="7"/>
  <c r="K154" i="7" s="1"/>
  <c r="M154" i="7" s="1"/>
  <c r="J62" i="7"/>
  <c r="K62" i="7" s="1"/>
  <c r="M62" i="7" s="1"/>
  <c r="J66" i="7"/>
  <c r="K66" i="7" s="1"/>
  <c r="M66" i="7" s="1"/>
  <c r="J145" i="7"/>
  <c r="K145" i="7" s="1"/>
  <c r="M145" i="7" s="1"/>
  <c r="J151" i="7"/>
  <c r="K151" i="7" s="1"/>
  <c r="M151" i="7" s="1"/>
  <c r="J196" i="7"/>
  <c r="K196" i="7" s="1"/>
  <c r="M196" i="7" s="1"/>
  <c r="J202" i="7"/>
  <c r="K202" i="7" s="1"/>
  <c r="M202" i="7" s="1"/>
  <c r="J225" i="7"/>
  <c r="K225" i="7" s="1"/>
  <c r="M225" i="7" s="1"/>
  <c r="J228" i="7"/>
  <c r="K228" i="7" s="1"/>
  <c r="M228" i="7" s="1"/>
  <c r="J235" i="7"/>
  <c r="K235" i="7" s="1"/>
  <c r="M235" i="7" s="1"/>
  <c r="J262" i="7"/>
  <c r="K262" i="7" s="1"/>
  <c r="M262" i="7" s="1"/>
  <c r="J270" i="7"/>
  <c r="K270" i="7" s="1"/>
  <c r="M270" i="7" s="1"/>
  <c r="J273" i="7"/>
  <c r="K273" i="7" s="1"/>
  <c r="M273" i="7" s="1"/>
  <c r="J168" i="7"/>
  <c r="K168" i="7" s="1"/>
  <c r="M168" i="7" s="1"/>
  <c r="J173" i="7"/>
  <c r="K173" i="7" s="1"/>
  <c r="M173" i="7" s="1"/>
  <c r="J236" i="7"/>
  <c r="K236" i="7" s="1"/>
  <c r="M236" i="7" s="1"/>
  <c r="J122" i="7"/>
  <c r="K122" i="7" s="1"/>
  <c r="M122" i="7" s="1"/>
  <c r="J212" i="7"/>
  <c r="K212" i="7" s="1"/>
  <c r="M212" i="7" s="1"/>
  <c r="J218" i="7"/>
  <c r="K218" i="7" s="1"/>
  <c r="M218" i="7" s="1"/>
  <c r="J274" i="7"/>
  <c r="K274" i="7" s="1"/>
  <c r="M274" i="7" s="1"/>
  <c r="J278" i="7"/>
  <c r="K278" i="7" s="1"/>
  <c r="M278" i="7" s="1"/>
  <c r="J332" i="7"/>
  <c r="K332" i="7" s="1"/>
  <c r="M332" i="7" s="1"/>
  <c r="J333" i="7"/>
  <c r="K333" i="7" s="1"/>
  <c r="M333" i="7" s="1"/>
  <c r="J337" i="7"/>
  <c r="K337" i="7" s="1"/>
  <c r="M337" i="7" s="1"/>
  <c r="J63" i="7"/>
  <c r="K63" i="7" s="1"/>
  <c r="M63" i="7" s="1"/>
  <c r="J177" i="7"/>
  <c r="K177" i="7" s="1"/>
  <c r="M177" i="7" s="1"/>
  <c r="J179" i="7"/>
  <c r="K179" i="7" s="1"/>
  <c r="M179" i="7" s="1"/>
  <c r="J187" i="7"/>
  <c r="K187" i="7" s="1"/>
  <c r="M187" i="7" s="1"/>
  <c r="J189" i="7"/>
  <c r="K189" i="7" s="1"/>
  <c r="M189" i="7" s="1"/>
  <c r="J244" i="7"/>
  <c r="K244" i="7" s="1"/>
  <c r="M244" i="7" s="1"/>
  <c r="J248" i="7"/>
  <c r="K248" i="7" s="1"/>
  <c r="M248" i="7" s="1"/>
  <c r="J136" i="7"/>
  <c r="K136" i="7" s="1"/>
  <c r="M136" i="7" s="1"/>
  <c r="J148" i="7"/>
  <c r="K148" i="7" s="1"/>
  <c r="M148" i="7" s="1"/>
  <c r="J186" i="7"/>
  <c r="K186" i="7" s="1"/>
  <c r="M186" i="7" s="1"/>
  <c r="J191" i="7"/>
  <c r="K191" i="7" s="1"/>
  <c r="M191" i="7" s="1"/>
  <c r="J251" i="7"/>
  <c r="K251" i="7" s="1"/>
  <c r="M251" i="7" s="1"/>
  <c r="J255" i="7"/>
  <c r="K255" i="7" s="1"/>
  <c r="M255" i="7" s="1"/>
  <c r="J281" i="7"/>
  <c r="K281" i="7" s="1"/>
  <c r="M281" i="7" s="1"/>
  <c r="J284" i="7"/>
  <c r="K284" i="7" s="1"/>
  <c r="M284" i="7" s="1"/>
  <c r="J358" i="7"/>
  <c r="K358" i="7" s="1"/>
  <c r="M358" i="7" s="1"/>
  <c r="J362" i="7"/>
  <c r="K362" i="7" s="1"/>
  <c r="M362" i="7" s="1"/>
  <c r="J176" i="7"/>
  <c r="K176" i="7" s="1"/>
  <c r="M176" i="7" s="1"/>
  <c r="J184" i="7"/>
  <c r="K184" i="7" s="1"/>
  <c r="M184" i="7" s="1"/>
  <c r="J242" i="7"/>
  <c r="K242" i="7" s="1"/>
  <c r="M242" i="7" s="1"/>
  <c r="J246" i="7"/>
  <c r="K246" i="7" s="1"/>
  <c r="M246" i="7" s="1"/>
  <c r="J258" i="7"/>
  <c r="K258" i="7" s="1"/>
  <c r="M258" i="7" s="1"/>
  <c r="J275" i="7"/>
  <c r="K275" i="7" s="1"/>
  <c r="M275" i="7" s="1"/>
  <c r="J294" i="7"/>
  <c r="K294" i="7" s="1"/>
  <c r="M294" i="7" s="1"/>
  <c r="J298" i="7"/>
  <c r="K298" i="7" s="1"/>
  <c r="M298" i="7" s="1"/>
  <c r="J349" i="7"/>
  <c r="K349" i="7" s="1"/>
  <c r="M349" i="7" s="1"/>
  <c r="J361" i="7"/>
  <c r="K361" i="7" s="1"/>
  <c r="M361" i="7" s="1"/>
  <c r="J144" i="7"/>
  <c r="K144" i="7" s="1"/>
  <c r="M144" i="7" s="1"/>
  <c r="J182" i="7"/>
  <c r="K182" i="7" s="1"/>
  <c r="M182" i="7" s="1"/>
  <c r="J219" i="7"/>
  <c r="K219" i="7" s="1"/>
  <c r="M219" i="7" s="1"/>
  <c r="J221" i="7"/>
  <c r="K221" i="7" s="1"/>
  <c r="M221" i="7" s="1"/>
  <c r="J257" i="7"/>
  <c r="K257" i="7" s="1"/>
  <c r="M257" i="7" s="1"/>
  <c r="J261" i="7"/>
  <c r="K261" i="7" s="1"/>
  <c r="M261" i="7" s="1"/>
  <c r="J285" i="7"/>
  <c r="K285" i="7" s="1"/>
  <c r="M285" i="7" s="1"/>
  <c r="J289" i="7"/>
  <c r="K289" i="7" s="1"/>
  <c r="M289" i="7" s="1"/>
  <c r="J301" i="7"/>
  <c r="K301" i="7" s="1"/>
  <c r="M301" i="7" s="1"/>
  <c r="J305" i="7"/>
  <c r="K305" i="7" s="1"/>
  <c r="M305" i="7" s="1"/>
  <c r="J347" i="7"/>
  <c r="K347" i="7" s="1"/>
  <c r="M347" i="7" s="1"/>
  <c r="J352" i="7"/>
  <c r="K352" i="7" s="1"/>
  <c r="M352" i="7" s="1"/>
  <c r="J341" i="7"/>
  <c r="K341" i="7" s="1"/>
  <c r="M341" i="7" s="1"/>
  <c r="J345" i="7"/>
  <c r="K345" i="7" s="1"/>
  <c r="M345" i="7" s="1"/>
  <c r="J363" i="7"/>
  <c r="K363" i="7" s="1"/>
  <c r="M363" i="7" s="1"/>
  <c r="J353" i="7"/>
  <c r="K353" i="7" s="1"/>
  <c r="M353" i="7" s="1"/>
  <c r="J180" i="7"/>
  <c r="K180" i="7" s="1"/>
  <c r="M180" i="7" s="1"/>
  <c r="J188" i="7"/>
  <c r="K188" i="7" s="1"/>
  <c r="M188" i="7" s="1"/>
  <c r="J217" i="7"/>
  <c r="K217" i="7" s="1"/>
  <c r="M217" i="7" s="1"/>
  <c r="J239" i="7"/>
  <c r="K239" i="7" s="1"/>
  <c r="M239" i="7" s="1"/>
  <c r="J243" i="7"/>
  <c r="K243" i="7" s="1"/>
  <c r="M243" i="7" s="1"/>
  <c r="J252" i="7"/>
  <c r="K252" i="7" s="1"/>
  <c r="M252" i="7" s="1"/>
  <c r="J256" i="7"/>
  <c r="K256" i="7" s="1"/>
  <c r="M256" i="7" s="1"/>
  <c r="J260" i="7"/>
  <c r="K260" i="7" s="1"/>
  <c r="M260" i="7" s="1"/>
  <c r="J287" i="7"/>
  <c r="K287" i="7" s="1"/>
  <c r="M287" i="7" s="1"/>
  <c r="J288" i="7"/>
  <c r="K288" i="7" s="1"/>
  <c r="M288" i="7" s="1"/>
  <c r="J292" i="7"/>
  <c r="K292" i="7" s="1"/>
  <c r="M292" i="7" s="1"/>
  <c r="J300" i="7"/>
  <c r="K300" i="7" s="1"/>
  <c r="M300" i="7" s="1"/>
  <c r="J304" i="7"/>
  <c r="K304" i="7" s="1"/>
  <c r="M304" i="7" s="1"/>
  <c r="J308" i="7"/>
  <c r="K308" i="7" s="1"/>
  <c r="M308" i="7" s="1"/>
  <c r="J310" i="7"/>
  <c r="K310" i="7" s="1"/>
  <c r="M310" i="7" s="1"/>
  <c r="J311" i="7"/>
  <c r="K311" i="7" s="1"/>
  <c r="M311" i="7" s="1"/>
  <c r="J312" i="7"/>
  <c r="K312" i="7" s="1"/>
  <c r="M312" i="7" s="1"/>
  <c r="J314" i="7"/>
  <c r="K314" i="7" s="1"/>
  <c r="M314" i="7" s="1"/>
  <c r="J315" i="7"/>
  <c r="K315" i="7" s="1"/>
  <c r="M315" i="7" s="1"/>
  <c r="J316" i="7"/>
  <c r="K316" i="7" s="1"/>
  <c r="M316" i="7" s="1"/>
  <c r="J318" i="7"/>
  <c r="K318" i="7" s="1"/>
  <c r="M318" i="7" s="1"/>
  <c r="J319" i="7"/>
  <c r="K319" i="7" s="1"/>
  <c r="M319" i="7" s="1"/>
  <c r="J320" i="7"/>
  <c r="K320" i="7" s="1"/>
  <c r="M320" i="7" s="1"/>
  <c r="J322" i="7"/>
  <c r="K322" i="7" s="1"/>
  <c r="M322" i="7" s="1"/>
  <c r="J323" i="7"/>
  <c r="K323" i="7" s="1"/>
  <c r="M323" i="7" s="1"/>
  <c r="J324" i="7"/>
  <c r="K324" i="7" s="1"/>
  <c r="M324" i="7" s="1"/>
  <c r="J326" i="7"/>
  <c r="K326" i="7" s="1"/>
  <c r="M326" i="7" s="1"/>
  <c r="J327" i="7"/>
  <c r="K327" i="7" s="1"/>
  <c r="M327" i="7" s="1"/>
  <c r="J328" i="7"/>
  <c r="K328" i="7" s="1"/>
  <c r="M328" i="7" s="1"/>
  <c r="J346" i="7"/>
  <c r="K346" i="7" s="1"/>
  <c r="M346" i="7" s="1"/>
  <c r="J351" i="7"/>
  <c r="K351" i="7" s="1"/>
  <c r="M351" i="7" s="1"/>
  <c r="J355" i="7"/>
  <c r="K355" i="7" s="1"/>
  <c r="M355" i="7" s="1"/>
  <c r="J291" i="7"/>
  <c r="K291" i="7" s="1"/>
  <c r="M291" i="7" s="1"/>
  <c r="J299" i="7"/>
  <c r="K299" i="7" s="1"/>
  <c r="M299" i="7" s="1"/>
  <c r="J303" i="7"/>
  <c r="K303" i="7" s="1"/>
  <c r="M303" i="7" s="1"/>
  <c r="J344" i="7"/>
  <c r="K344" i="7" s="1"/>
  <c r="M344" i="7" s="1"/>
  <c r="J348" i="7"/>
  <c r="K348" i="7" s="1"/>
  <c r="M348" i="7" s="1"/>
  <c r="J357" i="7"/>
  <c r="K357" i="7" s="1"/>
  <c r="M357" i="7" s="1"/>
  <c r="I368" i="9"/>
  <c r="J364" i="9" s="1"/>
  <c r="K364" i="9" s="1"/>
  <c r="M364" i="9" s="1"/>
  <c r="D368" i="8"/>
  <c r="N364" i="10" l="1"/>
  <c r="O364" i="9"/>
  <c r="N22" i="7"/>
  <c r="N24" i="7"/>
  <c r="N90" i="7"/>
  <c r="N173" i="7"/>
  <c r="O173" i="7" s="1"/>
  <c r="N26" i="7"/>
  <c r="N44" i="7"/>
  <c r="N10" i="7"/>
  <c r="N15" i="7"/>
  <c r="N32" i="7"/>
  <c r="N48" i="7"/>
  <c r="N80" i="7"/>
  <c r="N145" i="7"/>
  <c r="O145" i="7" s="1"/>
  <c r="N63" i="7"/>
  <c r="N79" i="7"/>
  <c r="N130" i="7"/>
  <c r="N207" i="7"/>
  <c r="O207" i="7" s="1"/>
  <c r="N58" i="7"/>
  <c r="N74" i="7"/>
  <c r="N176" i="7"/>
  <c r="O176" i="7" s="1"/>
  <c r="N33" i="7"/>
  <c r="N49" i="7"/>
  <c r="N81" i="7"/>
  <c r="O81" i="7" s="1"/>
  <c r="N142" i="7"/>
  <c r="N99" i="7"/>
  <c r="N139" i="7"/>
  <c r="N161" i="7"/>
  <c r="N19" i="7"/>
  <c r="N14" i="7"/>
  <c r="N18" i="7"/>
  <c r="N20" i="7"/>
  <c r="O20" i="7" s="1"/>
  <c r="N36" i="7"/>
  <c r="N52" i="7"/>
  <c r="O52" i="7" s="1"/>
  <c r="N68" i="7"/>
  <c r="N84" i="7"/>
  <c r="N109" i="7"/>
  <c r="N188" i="7"/>
  <c r="O188" i="7" s="1"/>
  <c r="N51" i="7"/>
  <c r="N67" i="7"/>
  <c r="O67" i="7" s="1"/>
  <c r="N83" i="7"/>
  <c r="N114" i="7"/>
  <c r="N131" i="7"/>
  <c r="N151" i="7"/>
  <c r="N30" i="7"/>
  <c r="N46" i="7"/>
  <c r="N62" i="7"/>
  <c r="N78" i="7"/>
  <c r="N101" i="7"/>
  <c r="N189" i="7"/>
  <c r="O189" i="7" s="1"/>
  <c r="N21" i="7"/>
  <c r="N37" i="7"/>
  <c r="N53" i="7"/>
  <c r="N69" i="7"/>
  <c r="O69" i="7" s="1"/>
  <c r="N86" i="7"/>
  <c r="N125" i="7"/>
  <c r="N157" i="7"/>
  <c r="N87" i="7"/>
  <c r="O87" i="7" s="1"/>
  <c r="N103" i="7"/>
  <c r="N123" i="7"/>
  <c r="O123" i="7" s="1"/>
  <c r="N149" i="7"/>
  <c r="N181" i="7"/>
  <c r="O181" i="7" s="1"/>
  <c r="N208" i="7"/>
  <c r="N92" i="7"/>
  <c r="N108" i="7"/>
  <c r="N127" i="7"/>
  <c r="O127" i="7" s="1"/>
  <c r="N153" i="7"/>
  <c r="N167" i="7"/>
  <c r="N183" i="7"/>
  <c r="N199" i="7"/>
  <c r="N120" i="7"/>
  <c r="N136" i="7"/>
  <c r="N152" i="7"/>
  <c r="N169" i="7"/>
  <c r="N195" i="7"/>
  <c r="N212" i="7"/>
  <c r="O212" i="7" s="1"/>
  <c r="N233" i="7"/>
  <c r="O233" i="7" s="1"/>
  <c r="N256" i="7"/>
  <c r="O256" i="7" s="1"/>
  <c r="N239" i="7"/>
  <c r="N219" i="7"/>
  <c r="O219" i="7" s="1"/>
  <c r="N236" i="7"/>
  <c r="N205" i="7"/>
  <c r="N231" i="7"/>
  <c r="N248" i="7"/>
  <c r="O248" i="7" s="1"/>
  <c r="N166" i="7"/>
  <c r="O166" i="7" s="1"/>
  <c r="N182" i="7"/>
  <c r="O182" i="7" s="1"/>
  <c r="N198" i="7"/>
  <c r="N214" i="7"/>
  <c r="N230" i="7"/>
  <c r="N246" i="7"/>
  <c r="O246" i="7" s="1"/>
  <c r="N262" i="7"/>
  <c r="N288" i="7"/>
  <c r="O288" i="7" s="1"/>
  <c r="N305" i="7"/>
  <c r="O305" i="7" s="1"/>
  <c r="N258" i="7"/>
  <c r="O258" i="7" s="1"/>
  <c r="N284" i="7"/>
  <c r="N301" i="7"/>
  <c r="O301" i="7" s="1"/>
  <c r="N312" i="7"/>
  <c r="O312" i="7" s="1"/>
  <c r="N265" i="7"/>
  <c r="N286" i="7"/>
  <c r="N315" i="7"/>
  <c r="O315" i="7" s="1"/>
  <c r="N277" i="7"/>
  <c r="O277" i="7" s="1"/>
  <c r="N298" i="7"/>
  <c r="O298" i="7" s="1"/>
  <c r="N322" i="7"/>
  <c r="N259" i="7"/>
  <c r="O259" i="7" s="1"/>
  <c r="N275" i="7"/>
  <c r="O275" i="7" s="1"/>
  <c r="N291" i="7"/>
  <c r="O291" i="7" s="1"/>
  <c r="N308" i="7"/>
  <c r="N344" i="7"/>
  <c r="O344" i="7" s="1"/>
  <c r="N364" i="7"/>
  <c r="N348" i="7"/>
  <c r="O348" i="7" s="1"/>
  <c r="N313" i="7"/>
  <c r="O313" i="7" s="1"/>
  <c r="N336" i="7"/>
  <c r="N329" i="7"/>
  <c r="N345" i="7"/>
  <c r="O345" i="7" s="1"/>
  <c r="N361" i="7"/>
  <c r="O361" i="7" s="1"/>
  <c r="N343" i="7"/>
  <c r="N359" i="7"/>
  <c r="N8" i="7"/>
  <c r="O8" i="7" s="1"/>
  <c r="N56" i="7"/>
  <c r="O56" i="7" s="1"/>
  <c r="N113" i="7"/>
  <c r="N39" i="7"/>
  <c r="O39" i="7" s="1"/>
  <c r="N71" i="7"/>
  <c r="N115" i="7"/>
  <c r="N135" i="7"/>
  <c r="N34" i="7"/>
  <c r="N50" i="7"/>
  <c r="O50" i="7" s="1"/>
  <c r="N66" i="7"/>
  <c r="N82" i="7"/>
  <c r="N168" i="7"/>
  <c r="O168" i="7" s="1"/>
  <c r="N9" i="7"/>
  <c r="O9" i="7" s="1"/>
  <c r="N25" i="7"/>
  <c r="N41" i="7"/>
  <c r="N57" i="7"/>
  <c r="N73" i="7"/>
  <c r="O73" i="7" s="1"/>
  <c r="N94" i="7"/>
  <c r="N126" i="7"/>
  <c r="N158" i="7"/>
  <c r="O158" i="7" s="1"/>
  <c r="N91" i="7"/>
  <c r="N107" i="7"/>
  <c r="N133" i="7"/>
  <c r="N150" i="7"/>
  <c r="O150" i="7" s="1"/>
  <c r="N197" i="7"/>
  <c r="N209" i="7"/>
  <c r="O209" i="7" s="1"/>
  <c r="N96" i="7"/>
  <c r="N111" i="7"/>
  <c r="N137" i="7"/>
  <c r="O137" i="7" s="1"/>
  <c r="N154" i="7"/>
  <c r="N171" i="7"/>
  <c r="N187" i="7"/>
  <c r="O187" i="7" s="1"/>
  <c r="N203" i="7"/>
  <c r="O203" i="7" s="1"/>
  <c r="N124" i="7"/>
  <c r="N140" i="7"/>
  <c r="O140" i="7" s="1"/>
  <c r="N156" i="7"/>
  <c r="N179" i="7"/>
  <c r="O179" i="7" s="1"/>
  <c r="N196" i="7"/>
  <c r="N217" i="7"/>
  <c r="O217" i="7" s="1"/>
  <c r="N243" i="7"/>
  <c r="N223" i="7"/>
  <c r="O223" i="7" s="1"/>
  <c r="N240" i="7"/>
  <c r="N220" i="7"/>
  <c r="O220" i="7" s="1"/>
  <c r="N241" i="7"/>
  <c r="O241" i="7" s="1"/>
  <c r="N215" i="7"/>
  <c r="O215" i="7" s="1"/>
  <c r="N232" i="7"/>
  <c r="N253" i="7"/>
  <c r="O253" i="7" s="1"/>
  <c r="N170" i="7"/>
  <c r="N186" i="7"/>
  <c r="O186" i="7" s="1"/>
  <c r="N202" i="7"/>
  <c r="N218" i="7"/>
  <c r="O218" i="7" s="1"/>
  <c r="N234" i="7"/>
  <c r="N250" i="7"/>
  <c r="N272" i="7"/>
  <c r="N289" i="7"/>
  <c r="O289" i="7" s="1"/>
  <c r="N320" i="7"/>
  <c r="O320" i="7" s="1"/>
  <c r="N268" i="7"/>
  <c r="N285" i="7"/>
  <c r="N306" i="7"/>
  <c r="O306" i="7" s="1"/>
  <c r="N323" i="7"/>
  <c r="O323" i="7" s="1"/>
  <c r="N270" i="7"/>
  <c r="O270" i="7" s="1"/>
  <c r="N296" i="7"/>
  <c r="N261" i="7"/>
  <c r="O261" i="7" s="1"/>
  <c r="N282" i="7"/>
  <c r="N310" i="7"/>
  <c r="O310" i="7" s="1"/>
  <c r="N326" i="7"/>
  <c r="N263" i="7"/>
  <c r="N279" i="7"/>
  <c r="N295" i="7"/>
  <c r="O295" i="7" s="1"/>
  <c r="N318" i="7"/>
  <c r="N346" i="7"/>
  <c r="O346" i="7" s="1"/>
  <c r="N340" i="7"/>
  <c r="O340" i="7" s="1"/>
  <c r="N350" i="7"/>
  <c r="N317" i="7"/>
  <c r="O317" i="7" s="1"/>
  <c r="N342" i="7"/>
  <c r="O342" i="7" s="1"/>
  <c r="N333" i="7"/>
  <c r="O333" i="7" s="1"/>
  <c r="N349" i="7"/>
  <c r="O349" i="7" s="1"/>
  <c r="N331" i="7"/>
  <c r="N347" i="7"/>
  <c r="O347" i="7" s="1"/>
  <c r="N363" i="7"/>
  <c r="O363" i="7" s="1"/>
  <c r="N27" i="7"/>
  <c r="O27" i="7" s="1"/>
  <c r="N40" i="7"/>
  <c r="N72" i="7"/>
  <c r="N89" i="7"/>
  <c r="N35" i="7"/>
  <c r="N31" i="7"/>
  <c r="N12" i="7"/>
  <c r="N28" i="7"/>
  <c r="N60" i="7"/>
  <c r="N76" i="7"/>
  <c r="N93" i="7"/>
  <c r="N129" i="7"/>
  <c r="O129" i="7" s="1"/>
  <c r="N43" i="7"/>
  <c r="N59" i="7"/>
  <c r="N75" i="7"/>
  <c r="N102" i="7"/>
  <c r="N119" i="7"/>
  <c r="N146" i="7"/>
  <c r="N184" i="7"/>
  <c r="O184" i="7" s="1"/>
  <c r="N38" i="7"/>
  <c r="N54" i="7"/>
  <c r="N70" i="7"/>
  <c r="N85" i="7"/>
  <c r="N172" i="7"/>
  <c r="N13" i="7"/>
  <c r="N29" i="7"/>
  <c r="N45" i="7"/>
  <c r="N61" i="7"/>
  <c r="O61" i="7" s="1"/>
  <c r="N77" i="7"/>
  <c r="O77" i="7" s="1"/>
  <c r="N97" i="7"/>
  <c r="N141" i="7"/>
  <c r="N160" i="7"/>
  <c r="N95" i="7"/>
  <c r="O95" i="7" s="1"/>
  <c r="N117" i="7"/>
  <c r="O117" i="7" s="1"/>
  <c r="N134" i="7"/>
  <c r="N155" i="7"/>
  <c r="N204" i="7"/>
  <c r="N213" i="7"/>
  <c r="N100" i="7"/>
  <c r="N121" i="7"/>
  <c r="O121" i="7" s="1"/>
  <c r="N138" i="7"/>
  <c r="N159" i="7"/>
  <c r="N175" i="7"/>
  <c r="N191" i="7"/>
  <c r="O191" i="7" s="1"/>
  <c r="N112" i="7"/>
  <c r="N128" i="7"/>
  <c r="N144" i="7"/>
  <c r="O144" i="7" s="1"/>
  <c r="N163" i="7"/>
  <c r="N180" i="7"/>
  <c r="O180" i="7" s="1"/>
  <c r="N201" i="7"/>
  <c r="N227" i="7"/>
  <c r="N244" i="7"/>
  <c r="N224" i="7"/>
  <c r="O224" i="7" s="1"/>
  <c r="N245" i="7"/>
  <c r="N225" i="7"/>
  <c r="N251" i="7"/>
  <c r="O251" i="7" s="1"/>
  <c r="N216" i="7"/>
  <c r="N237" i="7"/>
  <c r="O237" i="7" s="1"/>
  <c r="N260" i="7"/>
  <c r="O260" i="7" s="1"/>
  <c r="N174" i="7"/>
  <c r="O174" i="7" s="1"/>
  <c r="N190" i="7"/>
  <c r="O190" i="7" s="1"/>
  <c r="N206" i="7"/>
  <c r="N222" i="7"/>
  <c r="O222" i="7" s="1"/>
  <c r="N238" i="7"/>
  <c r="N254" i="7"/>
  <c r="O254" i="7" s="1"/>
  <c r="N273" i="7"/>
  <c r="O273" i="7" s="1"/>
  <c r="N294" i="7"/>
  <c r="O294" i="7" s="1"/>
  <c r="N327" i="7"/>
  <c r="N269" i="7"/>
  <c r="N290" i="7"/>
  <c r="N307" i="7"/>
  <c r="O307" i="7" s="1"/>
  <c r="N328" i="7"/>
  <c r="O328" i="7" s="1"/>
  <c r="N280" i="7"/>
  <c r="O280" i="7" s="1"/>
  <c r="N297" i="7"/>
  <c r="N266" i="7"/>
  <c r="O266" i="7" s="1"/>
  <c r="N292" i="7"/>
  <c r="O292" i="7" s="1"/>
  <c r="N314" i="7"/>
  <c r="O314" i="7" s="1"/>
  <c r="N332" i="7"/>
  <c r="O332" i="7" s="1"/>
  <c r="N267" i="7"/>
  <c r="O267" i="7" s="1"/>
  <c r="N283" i="7"/>
  <c r="O283" i="7" s="1"/>
  <c r="N299" i="7"/>
  <c r="O299" i="7" s="1"/>
  <c r="N319" i="7"/>
  <c r="N356" i="7"/>
  <c r="O356" i="7" s="1"/>
  <c r="N360" i="7"/>
  <c r="N354" i="7"/>
  <c r="O354" i="7" s="1"/>
  <c r="N321" i="7"/>
  <c r="O321" i="7" s="1"/>
  <c r="N352" i="7"/>
  <c r="O352" i="7" s="1"/>
  <c r="N337" i="7"/>
  <c r="O337" i="7" s="1"/>
  <c r="N353" i="7"/>
  <c r="O353" i="7" s="1"/>
  <c r="N335" i="7"/>
  <c r="N351" i="7"/>
  <c r="O351" i="7" s="1"/>
  <c r="N23" i="7"/>
  <c r="N55" i="7"/>
  <c r="N11" i="7"/>
  <c r="N16" i="7"/>
  <c r="N64" i="7"/>
  <c r="N106" i="7"/>
  <c r="N47" i="7"/>
  <c r="N105" i="7"/>
  <c r="N147" i="7"/>
  <c r="N42" i="7"/>
  <c r="N98" i="7"/>
  <c r="N17" i="7"/>
  <c r="N65" i="7"/>
  <c r="O65" i="7" s="1"/>
  <c r="N110" i="7"/>
  <c r="N200" i="7"/>
  <c r="N118" i="7"/>
  <c r="N165" i="7"/>
  <c r="N192" i="7"/>
  <c r="O192" i="7" s="1"/>
  <c r="N88" i="7"/>
  <c r="O88" i="7" s="1"/>
  <c r="N104" i="7"/>
  <c r="N122" i="7"/>
  <c r="O122" i="7" s="1"/>
  <c r="N143" i="7"/>
  <c r="N177" i="7"/>
  <c r="O177" i="7" s="1"/>
  <c r="N193" i="7"/>
  <c r="N116" i="7"/>
  <c r="N132" i="7"/>
  <c r="N148" i="7"/>
  <c r="O148" i="7" s="1"/>
  <c r="N164" i="7"/>
  <c r="N185" i="7"/>
  <c r="O185" i="7" s="1"/>
  <c r="N211" i="7"/>
  <c r="N228" i="7"/>
  <c r="O228" i="7" s="1"/>
  <c r="N249" i="7"/>
  <c r="N229" i="7"/>
  <c r="N255" i="7"/>
  <c r="O255" i="7" s="1"/>
  <c r="N235" i="7"/>
  <c r="O235" i="7" s="1"/>
  <c r="N252" i="7"/>
  <c r="O252" i="7" s="1"/>
  <c r="N221" i="7"/>
  <c r="O221" i="7" s="1"/>
  <c r="N247" i="7"/>
  <c r="O247" i="7" s="1"/>
  <c r="N162" i="7"/>
  <c r="O162" i="7" s="1"/>
  <c r="N178" i="7"/>
  <c r="N194" i="7"/>
  <c r="N210" i="7"/>
  <c r="O210" i="7" s="1"/>
  <c r="N226" i="7"/>
  <c r="N242" i="7"/>
  <c r="N257" i="7"/>
  <c r="O257" i="7" s="1"/>
  <c r="N278" i="7"/>
  <c r="O278" i="7" s="1"/>
  <c r="N304" i="7"/>
  <c r="N330" i="7"/>
  <c r="O330" i="7" s="1"/>
  <c r="N274" i="7"/>
  <c r="O274" i="7" s="1"/>
  <c r="N300" i="7"/>
  <c r="O300" i="7" s="1"/>
  <c r="N311" i="7"/>
  <c r="O311" i="7" s="1"/>
  <c r="N264" i="7"/>
  <c r="N281" i="7"/>
  <c r="O281" i="7" s="1"/>
  <c r="N302" i="7"/>
  <c r="N276" i="7"/>
  <c r="N293" i="7"/>
  <c r="O293" i="7" s="1"/>
  <c r="N316" i="7"/>
  <c r="O316" i="7" s="1"/>
  <c r="N334" i="7"/>
  <c r="N271" i="7"/>
  <c r="N287" i="7"/>
  <c r="O287" i="7" s="1"/>
  <c r="N303" i="7"/>
  <c r="O303" i="7" s="1"/>
  <c r="N324" i="7"/>
  <c r="O324" i="7" s="1"/>
  <c r="N338" i="7"/>
  <c r="N362" i="7"/>
  <c r="O362" i="7" s="1"/>
  <c r="N309" i="7"/>
  <c r="N325" i="7"/>
  <c r="N358" i="7"/>
  <c r="O358" i="7" s="1"/>
  <c r="N341" i="7"/>
  <c r="N357" i="7"/>
  <c r="O357" i="7" s="1"/>
  <c r="N339" i="7"/>
  <c r="N355" i="7"/>
  <c r="O355" i="7" s="1"/>
  <c r="J138" i="7"/>
  <c r="K138" i="7" s="1"/>
  <c r="M138" i="7" s="1"/>
  <c r="J354" i="7"/>
  <c r="K354" i="7" s="1"/>
  <c r="M354" i="7" s="1"/>
  <c r="J360" i="7"/>
  <c r="K360" i="7" s="1"/>
  <c r="M360" i="7" s="1"/>
  <c r="J343" i="7"/>
  <c r="K343" i="7" s="1"/>
  <c r="M343" i="7" s="1"/>
  <c r="O343" i="7" s="1"/>
  <c r="J297" i="7"/>
  <c r="K297" i="7" s="1"/>
  <c r="M297" i="7" s="1"/>
  <c r="J280" i="7"/>
  <c r="K280" i="7" s="1"/>
  <c r="M280" i="7" s="1"/>
  <c r="J253" i="7"/>
  <c r="K253" i="7" s="1"/>
  <c r="M253" i="7" s="1"/>
  <c r="J211" i="7"/>
  <c r="K211" i="7" s="1"/>
  <c r="M211" i="7" s="1"/>
  <c r="N211" i="8" s="1"/>
  <c r="O211" i="8" s="1"/>
  <c r="J121" i="7"/>
  <c r="K121" i="7" s="1"/>
  <c r="M121" i="7" s="1"/>
  <c r="J340" i="7"/>
  <c r="K340" i="7" s="1"/>
  <c r="M340" i="7" s="1"/>
  <c r="J290" i="7"/>
  <c r="K290" i="7" s="1"/>
  <c r="M290" i="7" s="1"/>
  <c r="J254" i="7"/>
  <c r="K254" i="7" s="1"/>
  <c r="M254" i="7" s="1"/>
  <c r="N254" i="8" s="1"/>
  <c r="O254" i="8" s="1"/>
  <c r="J238" i="7"/>
  <c r="K238" i="7" s="1"/>
  <c r="M238" i="7" s="1"/>
  <c r="J162" i="7"/>
  <c r="K162" i="7" s="1"/>
  <c r="M162" i="7" s="1"/>
  <c r="J307" i="7"/>
  <c r="K307" i="7" s="1"/>
  <c r="M307" i="7" s="1"/>
  <c r="J276" i="7"/>
  <c r="K276" i="7" s="1"/>
  <c r="M276" i="7" s="1"/>
  <c r="N276" i="8" s="1"/>
  <c r="O276" i="8" s="1"/>
  <c r="J222" i="7"/>
  <c r="K222" i="7" s="1"/>
  <c r="M222" i="7" s="1"/>
  <c r="J178" i="7"/>
  <c r="K178" i="7" s="1"/>
  <c r="M178" i="7" s="1"/>
  <c r="J88" i="7"/>
  <c r="K88" i="7" s="1"/>
  <c r="M88" i="7" s="1"/>
  <c r="J240" i="7"/>
  <c r="K240" i="7" s="1"/>
  <c r="M240" i="7" s="1"/>
  <c r="J185" i="7"/>
  <c r="K185" i="7" s="1"/>
  <c r="M185" i="7" s="1"/>
  <c r="J140" i="7"/>
  <c r="K140" i="7" s="1"/>
  <c r="M140" i="7" s="1"/>
  <c r="J336" i="7"/>
  <c r="K336" i="7" s="1"/>
  <c r="M336" i="7" s="1"/>
  <c r="J330" i="7"/>
  <c r="K330" i="7" s="1"/>
  <c r="M330" i="7" s="1"/>
  <c r="N330" i="8" s="1"/>
  <c r="O330" i="8" s="1"/>
  <c r="J241" i="7"/>
  <c r="K241" i="7" s="1"/>
  <c r="M241" i="7" s="1"/>
  <c r="J210" i="7"/>
  <c r="K210" i="7" s="1"/>
  <c r="M210" i="7" s="1"/>
  <c r="J207" i="7"/>
  <c r="K207" i="7" s="1"/>
  <c r="M207" i="7" s="1"/>
  <c r="J98" i="7"/>
  <c r="K98" i="7" s="1"/>
  <c r="M98" i="7" s="1"/>
  <c r="O98" i="7" s="1"/>
  <c r="J267" i="7"/>
  <c r="K267" i="7" s="1"/>
  <c r="M267" i="7" s="1"/>
  <c r="J233" i="7"/>
  <c r="K233" i="7" s="1"/>
  <c r="M233" i="7" s="1"/>
  <c r="J223" i="7"/>
  <c r="K223" i="7" s="1"/>
  <c r="M223" i="7" s="1"/>
  <c r="J194" i="7"/>
  <c r="K194" i="7" s="1"/>
  <c r="M194" i="7" s="1"/>
  <c r="N194" i="8" s="1"/>
  <c r="O194" i="8" s="1"/>
  <c r="J137" i="7"/>
  <c r="K137" i="7" s="1"/>
  <c r="M137" i="7" s="1"/>
  <c r="J158" i="7"/>
  <c r="K158" i="7" s="1"/>
  <c r="M158" i="7" s="1"/>
  <c r="J127" i="7"/>
  <c r="K127" i="7" s="1"/>
  <c r="M127" i="7" s="1"/>
  <c r="J29" i="7"/>
  <c r="K29" i="7" s="1"/>
  <c r="M29" i="7" s="1"/>
  <c r="J81" i="7"/>
  <c r="K81" i="7" s="1"/>
  <c r="M81" i="7" s="1"/>
  <c r="J20" i="7"/>
  <c r="K20" i="7" s="1"/>
  <c r="M20" i="7" s="1"/>
  <c r="J306" i="7"/>
  <c r="K306" i="7" s="1"/>
  <c r="M306" i="7" s="1"/>
  <c r="J359" i="7"/>
  <c r="K359" i="7" s="1"/>
  <c r="M359" i="7" s="1"/>
  <c r="J342" i="7"/>
  <c r="K342" i="7" s="1"/>
  <c r="M342" i="7" s="1"/>
  <c r="J325" i="7"/>
  <c r="K325" i="7" s="1"/>
  <c r="M325" i="7" s="1"/>
  <c r="J321" i="7"/>
  <c r="K321" i="7" s="1"/>
  <c r="M321" i="7" s="1"/>
  <c r="J317" i="7"/>
  <c r="K317" i="7" s="1"/>
  <c r="M317" i="7" s="1"/>
  <c r="N317" i="8" s="1"/>
  <c r="O317" i="8" s="1"/>
  <c r="J313" i="7"/>
  <c r="K313" i="7" s="1"/>
  <c r="M313" i="7" s="1"/>
  <c r="J309" i="7"/>
  <c r="K309" i="7" s="1"/>
  <c r="M309" i="7" s="1"/>
  <c r="J296" i="7"/>
  <c r="K296" i="7" s="1"/>
  <c r="M296" i="7" s="1"/>
  <c r="J279" i="7"/>
  <c r="K279" i="7" s="1"/>
  <c r="M279" i="7" s="1"/>
  <c r="N279" i="8" s="1"/>
  <c r="O279" i="8" s="1"/>
  <c r="J247" i="7"/>
  <c r="K247" i="7" s="1"/>
  <c r="M247" i="7" s="1"/>
  <c r="J209" i="7"/>
  <c r="K209" i="7" s="1"/>
  <c r="M209" i="7" s="1"/>
  <c r="J94" i="7"/>
  <c r="K94" i="7" s="1"/>
  <c r="M94" i="7" s="1"/>
  <c r="J350" i="7"/>
  <c r="K350" i="7" s="1"/>
  <c r="M350" i="7" s="1"/>
  <c r="N350" i="8" s="1"/>
  <c r="O350" i="8" s="1"/>
  <c r="J356" i="7"/>
  <c r="K356" i="7" s="1"/>
  <c r="M356" i="7" s="1"/>
  <c r="J339" i="7"/>
  <c r="K339" i="7" s="1"/>
  <c r="M339" i="7" s="1"/>
  <c r="J293" i="7"/>
  <c r="K293" i="7" s="1"/>
  <c r="M293" i="7" s="1"/>
  <c r="J277" i="7"/>
  <c r="K277" i="7" s="1"/>
  <c r="M277" i="7" s="1"/>
  <c r="N277" i="8" s="1"/>
  <c r="O277" i="8" s="1"/>
  <c r="J237" i="7"/>
  <c r="K237" i="7" s="1"/>
  <c r="M237" i="7" s="1"/>
  <c r="J190" i="7"/>
  <c r="K190" i="7" s="1"/>
  <c r="M190" i="7" s="1"/>
  <c r="J61" i="7"/>
  <c r="K61" i="7" s="1"/>
  <c r="M61" i="7" s="1"/>
  <c r="J302" i="7"/>
  <c r="K302" i="7" s="1"/>
  <c r="M302" i="7" s="1"/>
  <c r="J283" i="7"/>
  <c r="K283" i="7" s="1"/>
  <c r="M283" i="7" s="1"/>
  <c r="J250" i="7"/>
  <c r="K250" i="7" s="1"/>
  <c r="M250" i="7" s="1"/>
  <c r="J213" i="7"/>
  <c r="K213" i="7" s="1"/>
  <c r="M213" i="7" s="1"/>
  <c r="J146" i="7"/>
  <c r="K146" i="7" s="1"/>
  <c r="M146" i="7" s="1"/>
  <c r="J295" i="7"/>
  <c r="K295" i="7" s="1"/>
  <c r="M295" i="7" s="1"/>
  <c r="J259" i="7"/>
  <c r="K259" i="7" s="1"/>
  <c r="M259" i="7" s="1"/>
  <c r="J215" i="7"/>
  <c r="K215" i="7" s="1"/>
  <c r="M215" i="7" s="1"/>
  <c r="J166" i="7"/>
  <c r="K166" i="7" s="1"/>
  <c r="M166" i="7" s="1"/>
  <c r="N166" i="8" s="1"/>
  <c r="O166" i="8" s="1"/>
  <c r="J9" i="7"/>
  <c r="K9" i="7" s="1"/>
  <c r="M9" i="7" s="1"/>
  <c r="J192" i="7"/>
  <c r="K192" i="7" s="1"/>
  <c r="M192" i="7" s="1"/>
  <c r="J181" i="7"/>
  <c r="K181" i="7" s="1"/>
  <c r="M181" i="7" s="1"/>
  <c r="J96" i="7"/>
  <c r="K96" i="7" s="1"/>
  <c r="M96" i="7" s="1"/>
  <c r="N96" i="8" s="1"/>
  <c r="O96" i="8" s="1"/>
  <c r="J335" i="7"/>
  <c r="K335" i="7" s="1"/>
  <c r="M335" i="7" s="1"/>
  <c r="J286" i="7"/>
  <c r="K286" i="7" s="1"/>
  <c r="M286" i="7" s="1"/>
  <c r="O286" i="7" s="1"/>
  <c r="J220" i="7"/>
  <c r="K220" i="7" s="1"/>
  <c r="M220" i="7" s="1"/>
  <c r="J149" i="7"/>
  <c r="K149" i="7" s="1"/>
  <c r="M149" i="7" s="1"/>
  <c r="J174" i="7"/>
  <c r="K174" i="7" s="1"/>
  <c r="M174" i="7" s="1"/>
  <c r="J65" i="7"/>
  <c r="K65" i="7" s="1"/>
  <c r="M65" i="7" s="1"/>
  <c r="J266" i="7"/>
  <c r="K266" i="7" s="1"/>
  <c r="M266" i="7" s="1"/>
  <c r="J229" i="7"/>
  <c r="K229" i="7" s="1"/>
  <c r="M229" i="7" s="1"/>
  <c r="N229" i="8" s="1"/>
  <c r="O229" i="8" s="1"/>
  <c r="J203" i="7"/>
  <c r="K203" i="7" s="1"/>
  <c r="M203" i="7" s="1"/>
  <c r="J172" i="7"/>
  <c r="K172" i="7" s="1"/>
  <c r="M172" i="7" s="1"/>
  <c r="O172" i="7" s="1"/>
  <c r="J67" i="7"/>
  <c r="K67" i="7" s="1"/>
  <c r="M67" i="7" s="1"/>
  <c r="J156" i="7"/>
  <c r="K156" i="7" s="1"/>
  <c r="M156" i="7" s="1"/>
  <c r="J123" i="7"/>
  <c r="K123" i="7" s="1"/>
  <c r="M123" i="7" s="1"/>
  <c r="J58" i="7"/>
  <c r="K58" i="7" s="1"/>
  <c r="M58" i="7" s="1"/>
  <c r="J73" i="7"/>
  <c r="K73" i="7" s="1"/>
  <c r="M73" i="7" s="1"/>
  <c r="J109" i="7"/>
  <c r="K109" i="7" s="1"/>
  <c r="M109" i="7" s="1"/>
  <c r="N109" i="8" s="1"/>
  <c r="O109" i="8" s="1"/>
  <c r="J52" i="7"/>
  <c r="K52" i="7" s="1"/>
  <c r="M52" i="7" s="1"/>
  <c r="J27" i="7"/>
  <c r="K27" i="7" s="1"/>
  <c r="M27" i="7" s="1"/>
  <c r="J77" i="7"/>
  <c r="K77" i="7" s="1"/>
  <c r="M77" i="7" s="1"/>
  <c r="J22" i="7"/>
  <c r="K22" i="7" s="1"/>
  <c r="M22" i="7" s="1"/>
  <c r="N22" i="8" s="1"/>
  <c r="O22" i="8" s="1"/>
  <c r="I368" i="4"/>
  <c r="J364" i="1"/>
  <c r="K364" i="1" s="1"/>
  <c r="M364" i="1" s="1"/>
  <c r="J8" i="1"/>
  <c r="M366" i="8"/>
  <c r="M366" i="6"/>
  <c r="D368" i="7"/>
  <c r="J33" i="7"/>
  <c r="K33" i="7" s="1"/>
  <c r="M33" i="7" s="1"/>
  <c r="O33" i="7" s="1"/>
  <c r="J364" i="7"/>
  <c r="K364" i="7" s="1"/>
  <c r="M364" i="7" s="1"/>
  <c r="I368" i="5"/>
  <c r="J364" i="5" s="1"/>
  <c r="K364" i="5" s="1"/>
  <c r="M364" i="5" s="1"/>
  <c r="J183" i="7"/>
  <c r="K183" i="7" s="1"/>
  <c r="M183" i="7" s="1"/>
  <c r="N183" i="8" s="1"/>
  <c r="O183" i="8" s="1"/>
  <c r="J167" i="7"/>
  <c r="K167" i="7" s="1"/>
  <c r="M167" i="7" s="1"/>
  <c r="J338" i="7"/>
  <c r="K338" i="7" s="1"/>
  <c r="M338" i="7" s="1"/>
  <c r="O338" i="7" s="1"/>
  <c r="J334" i="7"/>
  <c r="K334" i="7" s="1"/>
  <c r="M334" i="7" s="1"/>
  <c r="J329" i="7"/>
  <c r="K329" i="7" s="1"/>
  <c r="M329" i="7" s="1"/>
  <c r="N329" i="8" s="1"/>
  <c r="O329" i="8" s="1"/>
  <c r="J249" i="7"/>
  <c r="K249" i="7" s="1"/>
  <c r="M249" i="7" s="1"/>
  <c r="J214" i="7"/>
  <c r="K214" i="7" s="1"/>
  <c r="M214" i="7" s="1"/>
  <c r="N214" i="8" s="1"/>
  <c r="O214" i="8" s="1"/>
  <c r="J142" i="7"/>
  <c r="K142" i="7" s="1"/>
  <c r="M142" i="7" s="1"/>
  <c r="J206" i="7"/>
  <c r="K206" i="7" s="1"/>
  <c r="M206" i="7" s="1"/>
  <c r="N206" i="8" s="1"/>
  <c r="O206" i="8" s="1"/>
  <c r="J119" i="7"/>
  <c r="K119" i="7" s="1"/>
  <c r="M119" i="7" s="1"/>
  <c r="N119" i="8" s="1"/>
  <c r="O119" i="8" s="1"/>
  <c r="J271" i="7"/>
  <c r="K271" i="7" s="1"/>
  <c r="M271" i="7" s="1"/>
  <c r="N271" i="8" s="1"/>
  <c r="O271" i="8" s="1"/>
  <c r="J265" i="7"/>
  <c r="K265" i="7" s="1"/>
  <c r="M265" i="7" s="1"/>
  <c r="N265" i="8" s="1"/>
  <c r="O265" i="8" s="1"/>
  <c r="J231" i="7"/>
  <c r="K231" i="7" s="1"/>
  <c r="M231" i="7" s="1"/>
  <c r="N231" i="8" s="1"/>
  <c r="O231" i="8" s="1"/>
  <c r="J224" i="7"/>
  <c r="K224" i="7" s="1"/>
  <c r="M224" i="7" s="1"/>
  <c r="J200" i="7"/>
  <c r="K200" i="7" s="1"/>
  <c r="M200" i="7" s="1"/>
  <c r="N200" i="8" s="1"/>
  <c r="O200" i="8" s="1"/>
  <c r="J165" i="7"/>
  <c r="K165" i="7" s="1"/>
  <c r="M165" i="7" s="1"/>
  <c r="N165" i="8" s="1"/>
  <c r="O165" i="8" s="1"/>
  <c r="J100" i="7"/>
  <c r="K100" i="7" s="1"/>
  <c r="M100" i="7" s="1"/>
  <c r="J10" i="7"/>
  <c r="K10" i="7" s="1"/>
  <c r="M10" i="7" s="1"/>
  <c r="J131" i="7"/>
  <c r="K131" i="7" s="1"/>
  <c r="M131" i="7" s="1"/>
  <c r="N131" i="8" s="1"/>
  <c r="O131" i="8" s="1"/>
  <c r="J99" i="7"/>
  <c r="K99" i="7" s="1"/>
  <c r="M99" i="7" s="1"/>
  <c r="N99" i="8" s="1"/>
  <c r="O99" i="8" s="1"/>
  <c r="J85" i="7"/>
  <c r="K85" i="7" s="1"/>
  <c r="M85" i="7" s="1"/>
  <c r="J115" i="7"/>
  <c r="K115" i="7" s="1"/>
  <c r="M115" i="7" s="1"/>
  <c r="N115" i="8" s="1"/>
  <c r="O115" i="8" s="1"/>
  <c r="J75" i="7"/>
  <c r="K75" i="7" s="1"/>
  <c r="M75" i="7" s="1"/>
  <c r="J54" i="7"/>
  <c r="K54" i="7" s="1"/>
  <c r="M54" i="7" s="1"/>
  <c r="J107" i="7"/>
  <c r="K107" i="7" s="1"/>
  <c r="M107" i="7" s="1"/>
  <c r="N107" i="8" s="1"/>
  <c r="O107" i="8" s="1"/>
  <c r="J42" i="7"/>
  <c r="K42" i="7" s="1"/>
  <c r="M42" i="7" s="1"/>
  <c r="J150" i="7"/>
  <c r="K150" i="7" s="1"/>
  <c r="M150" i="7" s="1"/>
  <c r="J30" i="7"/>
  <c r="K30" i="7" s="1"/>
  <c r="M30" i="7" s="1"/>
  <c r="J269" i="7"/>
  <c r="K269" i="7" s="1"/>
  <c r="M269" i="7" s="1"/>
  <c r="N269" i="8" s="1"/>
  <c r="O269" i="8" s="1"/>
  <c r="J263" i="7"/>
  <c r="K263" i="7" s="1"/>
  <c r="M263" i="7" s="1"/>
  <c r="N263" i="8" s="1"/>
  <c r="O263" i="8" s="1"/>
  <c r="J232" i="7"/>
  <c r="K232" i="7" s="1"/>
  <c r="M232" i="7" s="1"/>
  <c r="J227" i="7"/>
  <c r="K227" i="7" s="1"/>
  <c r="M227" i="7" s="1"/>
  <c r="J204" i="7"/>
  <c r="K204" i="7" s="1"/>
  <c r="M204" i="7" s="1"/>
  <c r="J198" i="7"/>
  <c r="K198" i="7" s="1"/>
  <c r="M198" i="7" s="1"/>
  <c r="N198" i="8" s="1"/>
  <c r="O198" i="8" s="1"/>
  <c r="J170" i="7"/>
  <c r="K170" i="7" s="1"/>
  <c r="M170" i="7" s="1"/>
  <c r="J141" i="7"/>
  <c r="K141" i="7" s="1"/>
  <c r="M141" i="7" s="1"/>
  <c r="J134" i="7"/>
  <c r="K134" i="7" s="1"/>
  <c r="M134" i="7" s="1"/>
  <c r="J160" i="7"/>
  <c r="K160" i="7" s="1"/>
  <c r="M160" i="7" s="1"/>
  <c r="N160" i="8" s="1"/>
  <c r="O160" i="8" s="1"/>
  <c r="J152" i="7"/>
  <c r="K152" i="7" s="1"/>
  <c r="M152" i="7" s="1"/>
  <c r="J125" i="7"/>
  <c r="K125" i="7" s="1"/>
  <c r="M125" i="7" s="1"/>
  <c r="N125" i="8" s="1"/>
  <c r="O125" i="8" s="1"/>
  <c r="J91" i="7"/>
  <c r="K91" i="7" s="1"/>
  <c r="M91" i="7" s="1"/>
  <c r="J83" i="7"/>
  <c r="K83" i="7" s="1"/>
  <c r="M83" i="7" s="1"/>
  <c r="J117" i="7"/>
  <c r="K117" i="7" s="1"/>
  <c r="M117" i="7" s="1"/>
  <c r="N117" i="8" s="1"/>
  <c r="O117" i="8" s="1"/>
  <c r="J79" i="7"/>
  <c r="K79" i="7" s="1"/>
  <c r="M79" i="7" s="1"/>
  <c r="J71" i="7"/>
  <c r="K71" i="7" s="1"/>
  <c r="M71" i="7" s="1"/>
  <c r="N71" i="8" s="1"/>
  <c r="O71" i="8" s="1"/>
  <c r="J24" i="7"/>
  <c r="K24" i="7" s="1"/>
  <c r="M24" i="7" s="1"/>
  <c r="N24" i="8" s="1"/>
  <c r="O24" i="8" s="1"/>
  <c r="J111" i="7"/>
  <c r="K111" i="7" s="1"/>
  <c r="M111" i="7" s="1"/>
  <c r="J103" i="7"/>
  <c r="K103" i="7" s="1"/>
  <c r="M103" i="7" s="1"/>
  <c r="O103" i="7" s="1"/>
  <c r="J46" i="7"/>
  <c r="K46" i="7" s="1"/>
  <c r="M46" i="7" s="1"/>
  <c r="N46" i="8" s="1"/>
  <c r="O46" i="8" s="1"/>
  <c r="J8" i="7"/>
  <c r="K8" i="7" s="1"/>
  <c r="J18" i="7"/>
  <c r="K18" i="7" s="1"/>
  <c r="M18" i="7" s="1"/>
  <c r="J105" i="7"/>
  <c r="K105" i="7" s="1"/>
  <c r="M105" i="7" s="1"/>
  <c r="N105" i="8" s="1"/>
  <c r="O105" i="8" s="1"/>
  <c r="J48" i="7"/>
  <c r="K48" i="7" s="1"/>
  <c r="M48" i="7" s="1"/>
  <c r="J39" i="7"/>
  <c r="K39" i="7" s="1"/>
  <c r="M39" i="7" s="1"/>
  <c r="O319" i="7"/>
  <c r="O304" i="7"/>
  <c r="O239" i="7"/>
  <c r="N363" i="8"/>
  <c r="O363" i="8" s="1"/>
  <c r="O285" i="7"/>
  <c r="O242" i="7"/>
  <c r="O136" i="7"/>
  <c r="O202" i="7"/>
  <c r="O151" i="7"/>
  <c r="O318" i="7"/>
  <c r="O94" i="7"/>
  <c r="O213" i="7"/>
  <c r="O308" i="7"/>
  <c r="O178" i="7"/>
  <c r="O335" i="7"/>
  <c r="J331" i="7"/>
  <c r="K331" i="7" s="1"/>
  <c r="M331" i="7" s="1"/>
  <c r="J282" i="7"/>
  <c r="K282" i="7" s="1"/>
  <c r="M282" i="7" s="1"/>
  <c r="J245" i="7"/>
  <c r="K245" i="7" s="1"/>
  <c r="M245" i="7" s="1"/>
  <c r="J216" i="7"/>
  <c r="K216" i="7" s="1"/>
  <c r="M216" i="7" s="1"/>
  <c r="N216" i="8" s="1"/>
  <c r="O216" i="8" s="1"/>
  <c r="J208" i="7"/>
  <c r="K208" i="7" s="1"/>
  <c r="M208" i="7" s="1"/>
  <c r="J102" i="7"/>
  <c r="K102" i="7" s="1"/>
  <c r="M102" i="7" s="1"/>
  <c r="J175" i="7"/>
  <c r="K175" i="7" s="1"/>
  <c r="M175" i="7" s="1"/>
  <c r="J163" i="7"/>
  <c r="K163" i="7" s="1"/>
  <c r="M163" i="7" s="1"/>
  <c r="N163" i="8" s="1"/>
  <c r="O163" i="8" s="1"/>
  <c r="J90" i="7"/>
  <c r="K90" i="7" s="1"/>
  <c r="M90" i="7" s="1"/>
  <c r="J272" i="7"/>
  <c r="K272" i="7" s="1"/>
  <c r="M272" i="7" s="1"/>
  <c r="J268" i="7"/>
  <c r="K268" i="7" s="1"/>
  <c r="M268" i="7" s="1"/>
  <c r="J264" i="7"/>
  <c r="K264" i="7" s="1"/>
  <c r="M264" i="7" s="1"/>
  <c r="J234" i="7"/>
  <c r="K234" i="7" s="1"/>
  <c r="M234" i="7" s="1"/>
  <c r="J230" i="7"/>
  <c r="K230" i="7" s="1"/>
  <c r="M230" i="7" s="1"/>
  <c r="J226" i="7"/>
  <c r="K226" i="7" s="1"/>
  <c r="M226" i="7" s="1"/>
  <c r="J205" i="7"/>
  <c r="K205" i="7" s="1"/>
  <c r="M205" i="7" s="1"/>
  <c r="J201" i="7"/>
  <c r="K201" i="7" s="1"/>
  <c r="M201" i="7" s="1"/>
  <c r="J197" i="7"/>
  <c r="K197" i="7" s="1"/>
  <c r="M197" i="7" s="1"/>
  <c r="J193" i="7"/>
  <c r="K193" i="7" s="1"/>
  <c r="M193" i="7" s="1"/>
  <c r="N193" i="8" s="1"/>
  <c r="O193" i="8" s="1"/>
  <c r="J169" i="7"/>
  <c r="K169" i="7" s="1"/>
  <c r="M169" i="7" s="1"/>
  <c r="N169" i="8" s="1"/>
  <c r="O169" i="8" s="1"/>
  <c r="J147" i="7"/>
  <c r="K147" i="7" s="1"/>
  <c r="M147" i="7" s="1"/>
  <c r="J139" i="7"/>
  <c r="K139" i="7" s="1"/>
  <c r="M139" i="7" s="1"/>
  <c r="N139" i="8" s="1"/>
  <c r="O139" i="8" s="1"/>
  <c r="J92" i="7"/>
  <c r="K92" i="7" s="1"/>
  <c r="M92" i="7" s="1"/>
  <c r="N92" i="8" s="1"/>
  <c r="O92" i="8" s="1"/>
  <c r="J133" i="7"/>
  <c r="K133" i="7" s="1"/>
  <c r="M133" i="7" s="1"/>
  <c r="J60" i="7"/>
  <c r="K60" i="7" s="1"/>
  <c r="M60" i="7" s="1"/>
  <c r="J159" i="7"/>
  <c r="K159" i="7" s="1"/>
  <c r="M159" i="7" s="1"/>
  <c r="J155" i="7"/>
  <c r="K155" i="7" s="1"/>
  <c r="M155" i="7" s="1"/>
  <c r="J132" i="7"/>
  <c r="K132" i="7" s="1"/>
  <c r="M132" i="7" s="1"/>
  <c r="J128" i="7"/>
  <c r="K128" i="7" s="1"/>
  <c r="M128" i="7" s="1"/>
  <c r="J124" i="7"/>
  <c r="K124" i="7" s="1"/>
  <c r="M124" i="7" s="1"/>
  <c r="J97" i="7"/>
  <c r="K97" i="7" s="1"/>
  <c r="M97" i="7" s="1"/>
  <c r="N97" i="8" s="1"/>
  <c r="O97" i="8" s="1"/>
  <c r="J89" i="7"/>
  <c r="K89" i="7" s="1"/>
  <c r="M89" i="7" s="1"/>
  <c r="N89" i="8" s="1"/>
  <c r="O89" i="8" s="1"/>
  <c r="J86" i="7"/>
  <c r="K86" i="7" s="1"/>
  <c r="M86" i="7" s="1"/>
  <c r="J59" i="7"/>
  <c r="K59" i="7" s="1"/>
  <c r="M59" i="7" s="1"/>
  <c r="J26" i="7"/>
  <c r="K26" i="7" s="1"/>
  <c r="M26" i="7" s="1"/>
  <c r="J116" i="7"/>
  <c r="K116" i="7" s="1"/>
  <c r="M116" i="7" s="1"/>
  <c r="J82" i="7"/>
  <c r="K82" i="7" s="1"/>
  <c r="M82" i="7" s="1"/>
  <c r="J78" i="7"/>
  <c r="K78" i="7" s="1"/>
  <c r="M78" i="7" s="1"/>
  <c r="J74" i="7"/>
  <c r="K74" i="7" s="1"/>
  <c r="M74" i="7" s="1"/>
  <c r="J70" i="7"/>
  <c r="K70" i="7" s="1"/>
  <c r="M70" i="7" s="1"/>
  <c r="N70" i="8" s="1"/>
  <c r="O70" i="8" s="1"/>
  <c r="J55" i="7"/>
  <c r="K55" i="7" s="1"/>
  <c r="M55" i="7" s="1"/>
  <c r="J23" i="7"/>
  <c r="K23" i="7" s="1"/>
  <c r="M23" i="7" s="1"/>
  <c r="J19" i="7"/>
  <c r="K19" i="7" s="1"/>
  <c r="M19" i="7" s="1"/>
  <c r="N19" i="8" s="1"/>
  <c r="O19" i="8" s="1"/>
  <c r="J110" i="7"/>
  <c r="K110" i="7" s="1"/>
  <c r="M110" i="7" s="1"/>
  <c r="J106" i="7"/>
  <c r="K106" i="7" s="1"/>
  <c r="M106" i="7" s="1"/>
  <c r="N106" i="8" s="1"/>
  <c r="O106" i="8" s="1"/>
  <c r="J68" i="7"/>
  <c r="K68" i="7" s="1"/>
  <c r="M68" i="7" s="1"/>
  <c r="J49" i="7"/>
  <c r="K49" i="7" s="1"/>
  <c r="M49" i="7" s="1"/>
  <c r="N49" i="8" s="1"/>
  <c r="O49" i="8" s="1"/>
  <c r="J45" i="7"/>
  <c r="K45" i="7" s="1"/>
  <c r="M45" i="7" s="1"/>
  <c r="J41" i="7"/>
  <c r="K41" i="7" s="1"/>
  <c r="M41" i="7" s="1"/>
  <c r="J17" i="7"/>
  <c r="K17" i="7" s="1"/>
  <c r="M17" i="7" s="1"/>
  <c r="N17" i="8" s="1"/>
  <c r="O17" i="8" s="1"/>
  <c r="N8" i="9"/>
  <c r="O232" i="7"/>
  <c r="J199" i="7"/>
  <c r="K199" i="7" s="1"/>
  <c r="M199" i="7" s="1"/>
  <c r="N199" i="8" s="1"/>
  <c r="O199" i="8" s="1"/>
  <c r="J195" i="7"/>
  <c r="K195" i="7" s="1"/>
  <c r="M195" i="7" s="1"/>
  <c r="N195" i="8" s="1"/>
  <c r="O195" i="8" s="1"/>
  <c r="J171" i="7"/>
  <c r="K171" i="7" s="1"/>
  <c r="M171" i="7" s="1"/>
  <c r="N171" i="8" s="1"/>
  <c r="O171" i="8" s="1"/>
  <c r="J164" i="7"/>
  <c r="K164" i="7" s="1"/>
  <c r="M164" i="7" s="1"/>
  <c r="N164" i="8" s="1"/>
  <c r="O164" i="8" s="1"/>
  <c r="J143" i="7"/>
  <c r="K143" i="7" s="1"/>
  <c r="M143" i="7" s="1"/>
  <c r="J120" i="7"/>
  <c r="K120" i="7" s="1"/>
  <c r="M120" i="7" s="1"/>
  <c r="N120" i="8" s="1"/>
  <c r="O120" i="8" s="1"/>
  <c r="J135" i="7"/>
  <c r="K135" i="7" s="1"/>
  <c r="M135" i="7" s="1"/>
  <c r="J64" i="7"/>
  <c r="K64" i="7" s="1"/>
  <c r="M64" i="7" s="1"/>
  <c r="N64" i="8" s="1"/>
  <c r="O64" i="8" s="1"/>
  <c r="J161" i="7"/>
  <c r="K161" i="7" s="1"/>
  <c r="M161" i="7" s="1"/>
  <c r="J157" i="7"/>
  <c r="K157" i="7" s="1"/>
  <c r="M157" i="7" s="1"/>
  <c r="N157" i="8" s="1"/>
  <c r="O157" i="8" s="1"/>
  <c r="J153" i="7"/>
  <c r="K153" i="7" s="1"/>
  <c r="M153" i="7" s="1"/>
  <c r="O153" i="7" s="1"/>
  <c r="J130" i="7"/>
  <c r="K130" i="7" s="1"/>
  <c r="M130" i="7" s="1"/>
  <c r="O130" i="7" s="1"/>
  <c r="J126" i="7"/>
  <c r="K126" i="7" s="1"/>
  <c r="M126" i="7" s="1"/>
  <c r="O126" i="7" s="1"/>
  <c r="J101" i="7"/>
  <c r="K101" i="7" s="1"/>
  <c r="M101" i="7" s="1"/>
  <c r="N101" i="8" s="1"/>
  <c r="O101" i="8" s="1"/>
  <c r="J93" i="7"/>
  <c r="K93" i="7" s="1"/>
  <c r="M93" i="7" s="1"/>
  <c r="J31" i="7"/>
  <c r="K31" i="7" s="1"/>
  <c r="M31" i="7" s="1"/>
  <c r="N31" i="8" s="1"/>
  <c r="O31" i="8" s="1"/>
  <c r="J84" i="7"/>
  <c r="K84" i="7" s="1"/>
  <c r="M84" i="7" s="1"/>
  <c r="N84" i="8" s="1"/>
  <c r="O84" i="8" s="1"/>
  <c r="J28" i="7"/>
  <c r="K28" i="7" s="1"/>
  <c r="M28" i="7" s="1"/>
  <c r="N28" i="8" s="1"/>
  <c r="O28" i="8" s="1"/>
  <c r="J118" i="7"/>
  <c r="K118" i="7" s="1"/>
  <c r="M118" i="7" s="1"/>
  <c r="N118" i="8" s="1"/>
  <c r="O118" i="8" s="1"/>
  <c r="J114" i="7"/>
  <c r="K114" i="7" s="1"/>
  <c r="M114" i="7" s="1"/>
  <c r="J80" i="7"/>
  <c r="K80" i="7" s="1"/>
  <c r="M80" i="7" s="1"/>
  <c r="J76" i="7"/>
  <c r="K76" i="7" s="1"/>
  <c r="M76" i="7" s="1"/>
  <c r="N76" i="8" s="1"/>
  <c r="O76" i="8" s="1"/>
  <c r="J72" i="7"/>
  <c r="K72" i="7" s="1"/>
  <c r="M72" i="7" s="1"/>
  <c r="N72" i="8" s="1"/>
  <c r="O72" i="8" s="1"/>
  <c r="J57" i="7"/>
  <c r="K57" i="7" s="1"/>
  <c r="M57" i="7" s="1"/>
  <c r="J53" i="7"/>
  <c r="K53" i="7" s="1"/>
  <c r="M53" i="7" s="1"/>
  <c r="J21" i="7"/>
  <c r="K21" i="7" s="1"/>
  <c r="M21" i="7" s="1"/>
  <c r="N21" i="8" s="1"/>
  <c r="O21" i="8" s="1"/>
  <c r="J112" i="7"/>
  <c r="K112" i="7" s="1"/>
  <c r="M112" i="7" s="1"/>
  <c r="N112" i="8" s="1"/>
  <c r="O112" i="8" s="1"/>
  <c r="J108" i="7"/>
  <c r="K108" i="7" s="1"/>
  <c r="M108" i="7" s="1"/>
  <c r="N108" i="8" s="1"/>
  <c r="O108" i="8" s="1"/>
  <c r="J104" i="7"/>
  <c r="K104" i="7" s="1"/>
  <c r="M104" i="7" s="1"/>
  <c r="O104" i="7" s="1"/>
  <c r="J51" i="7"/>
  <c r="K51" i="7" s="1"/>
  <c r="M51" i="7" s="1"/>
  <c r="J47" i="7"/>
  <c r="K47" i="7" s="1"/>
  <c r="M47" i="7" s="1"/>
  <c r="N47" i="8" s="1"/>
  <c r="O47" i="8" s="1"/>
  <c r="J43" i="7"/>
  <c r="K43" i="7" s="1"/>
  <c r="M43" i="7" s="1"/>
  <c r="J38" i="7"/>
  <c r="K38" i="7" s="1"/>
  <c r="M38" i="7" s="1"/>
  <c r="N38" i="8" s="1"/>
  <c r="O38" i="8" s="1"/>
  <c r="D368" i="1"/>
  <c r="D368" i="2"/>
  <c r="J35" i="9"/>
  <c r="K35" i="9" s="1"/>
  <c r="M35" i="9" s="1"/>
  <c r="N35" i="10" s="1"/>
  <c r="J36" i="9"/>
  <c r="K36" i="9" s="1"/>
  <c r="M36" i="9" s="1"/>
  <c r="N36" i="10" s="1"/>
  <c r="J37" i="9"/>
  <c r="K37" i="9" s="1"/>
  <c r="M37" i="9" s="1"/>
  <c r="J38" i="9"/>
  <c r="K38" i="9" s="1"/>
  <c r="M38" i="9" s="1"/>
  <c r="N38" i="10" s="1"/>
  <c r="J39" i="9"/>
  <c r="K39" i="9" s="1"/>
  <c r="M39" i="9" s="1"/>
  <c r="N39" i="10" s="1"/>
  <c r="J40" i="9"/>
  <c r="K40" i="9" s="1"/>
  <c r="M40" i="9" s="1"/>
  <c r="J41" i="9"/>
  <c r="K41" i="9" s="1"/>
  <c r="M41" i="9" s="1"/>
  <c r="N41" i="10" s="1"/>
  <c r="J42" i="9"/>
  <c r="K42" i="9" s="1"/>
  <c r="M42" i="9" s="1"/>
  <c r="N42" i="10" s="1"/>
  <c r="J43" i="9"/>
  <c r="K43" i="9" s="1"/>
  <c r="M43" i="9" s="1"/>
  <c r="J44" i="9"/>
  <c r="K44" i="9" s="1"/>
  <c r="M44" i="9" s="1"/>
  <c r="J45" i="9"/>
  <c r="K45" i="9" s="1"/>
  <c r="M45" i="9" s="1"/>
  <c r="N45" i="10" s="1"/>
  <c r="J46" i="9"/>
  <c r="K46" i="9" s="1"/>
  <c r="M46" i="9" s="1"/>
  <c r="N46" i="10" s="1"/>
  <c r="J47" i="9"/>
  <c r="K47" i="9" s="1"/>
  <c r="M47" i="9" s="1"/>
  <c r="N47" i="10" s="1"/>
  <c r="J48" i="9"/>
  <c r="K48" i="9" s="1"/>
  <c r="M48" i="9" s="1"/>
  <c r="J49" i="9"/>
  <c r="K49" i="9" s="1"/>
  <c r="M49" i="9" s="1"/>
  <c r="J50" i="9"/>
  <c r="K50" i="9" s="1"/>
  <c r="M50" i="9" s="1"/>
  <c r="N50" i="10" s="1"/>
  <c r="J51" i="9"/>
  <c r="K51" i="9" s="1"/>
  <c r="M51" i="9" s="1"/>
  <c r="N51" i="10" s="1"/>
  <c r="J52" i="9"/>
  <c r="K52" i="9" s="1"/>
  <c r="M52" i="9" s="1"/>
  <c r="J53" i="9"/>
  <c r="K53" i="9" s="1"/>
  <c r="M53" i="9" s="1"/>
  <c r="N53" i="10" s="1"/>
  <c r="J54" i="9"/>
  <c r="K54" i="9" s="1"/>
  <c r="M54" i="9" s="1"/>
  <c r="N54" i="10" s="1"/>
  <c r="J55" i="9"/>
  <c r="K55" i="9" s="1"/>
  <c r="M55" i="9" s="1"/>
  <c r="J56" i="9"/>
  <c r="K56" i="9" s="1"/>
  <c r="M56" i="9" s="1"/>
  <c r="J57" i="9"/>
  <c r="K57" i="9" s="1"/>
  <c r="M57" i="9" s="1"/>
  <c r="J58" i="9"/>
  <c r="K58" i="9" s="1"/>
  <c r="M58" i="9" s="1"/>
  <c r="N58" i="10" s="1"/>
  <c r="J59" i="9"/>
  <c r="K59" i="9" s="1"/>
  <c r="M59" i="9" s="1"/>
  <c r="N59" i="10" s="1"/>
  <c r="J60" i="9"/>
  <c r="K60" i="9" s="1"/>
  <c r="M60" i="9" s="1"/>
  <c r="J61" i="9"/>
  <c r="K61" i="9" s="1"/>
  <c r="M61" i="9" s="1"/>
  <c r="N61" i="10" s="1"/>
  <c r="J62" i="9"/>
  <c r="K62" i="9" s="1"/>
  <c r="M62" i="9" s="1"/>
  <c r="N62" i="10" s="1"/>
  <c r="J63" i="9"/>
  <c r="K63" i="9" s="1"/>
  <c r="M63" i="9" s="1"/>
  <c r="N63" i="10" s="1"/>
  <c r="J64" i="9"/>
  <c r="K64" i="9" s="1"/>
  <c r="M64" i="9" s="1"/>
  <c r="N64" i="10" s="1"/>
  <c r="J65" i="9"/>
  <c r="K65" i="9" s="1"/>
  <c r="M65" i="9" s="1"/>
  <c r="J66" i="9"/>
  <c r="K66" i="9" s="1"/>
  <c r="M66" i="9" s="1"/>
  <c r="N66" i="10" s="1"/>
  <c r="J67" i="9"/>
  <c r="K67" i="9" s="1"/>
  <c r="M67" i="9" s="1"/>
  <c r="J68" i="9"/>
  <c r="K68" i="9" s="1"/>
  <c r="M68" i="9" s="1"/>
  <c r="J69" i="9"/>
  <c r="K69" i="9" s="1"/>
  <c r="M69" i="9" s="1"/>
  <c r="J70" i="9"/>
  <c r="K70" i="9" s="1"/>
  <c r="M70" i="9" s="1"/>
  <c r="N70" i="10" s="1"/>
  <c r="J71" i="9"/>
  <c r="K71" i="9" s="1"/>
  <c r="M71" i="9" s="1"/>
  <c r="J72" i="9"/>
  <c r="K72" i="9" s="1"/>
  <c r="M72" i="9" s="1"/>
  <c r="N72" i="10" s="1"/>
  <c r="J111" i="9"/>
  <c r="K111" i="9" s="1"/>
  <c r="M111" i="9" s="1"/>
  <c r="N111" i="10" s="1"/>
  <c r="J112" i="9"/>
  <c r="K112" i="9" s="1"/>
  <c r="M112" i="9" s="1"/>
  <c r="N112" i="10" s="1"/>
  <c r="J9" i="9"/>
  <c r="K9" i="9" s="1"/>
  <c r="M9" i="9" s="1"/>
  <c r="N9" i="10" s="1"/>
  <c r="J10" i="9"/>
  <c r="K10" i="9" s="1"/>
  <c r="M10" i="9" s="1"/>
  <c r="N10" i="10" s="1"/>
  <c r="J11" i="9"/>
  <c r="K11" i="9" s="1"/>
  <c r="M11" i="9" s="1"/>
  <c r="N11" i="10" s="1"/>
  <c r="J73" i="9"/>
  <c r="K73" i="9" s="1"/>
  <c r="M73" i="9" s="1"/>
  <c r="N73" i="10" s="1"/>
  <c r="J80" i="9"/>
  <c r="K80" i="9" s="1"/>
  <c r="M80" i="9" s="1"/>
  <c r="J84" i="9"/>
  <c r="K84" i="9" s="1"/>
  <c r="M84" i="9" s="1"/>
  <c r="N84" i="10" s="1"/>
  <c r="J88" i="9"/>
  <c r="K88" i="9" s="1"/>
  <c r="M88" i="9" s="1"/>
  <c r="J92" i="9"/>
  <c r="K92" i="9" s="1"/>
  <c r="M92" i="9" s="1"/>
  <c r="N92" i="10" s="1"/>
  <c r="J96" i="9"/>
  <c r="K96" i="9" s="1"/>
  <c r="M96" i="9" s="1"/>
  <c r="N96" i="10" s="1"/>
  <c r="J13" i="9"/>
  <c r="K13" i="9" s="1"/>
  <c r="M13" i="9" s="1"/>
  <c r="N13" i="10" s="1"/>
  <c r="J15" i="9"/>
  <c r="K15" i="9" s="1"/>
  <c r="M15" i="9" s="1"/>
  <c r="N15" i="10" s="1"/>
  <c r="J17" i="9"/>
  <c r="K17" i="9" s="1"/>
  <c r="M17" i="9" s="1"/>
  <c r="N17" i="10" s="1"/>
  <c r="J19" i="9"/>
  <c r="K19" i="9" s="1"/>
  <c r="M19" i="9" s="1"/>
  <c r="N19" i="10" s="1"/>
  <c r="J21" i="9"/>
  <c r="K21" i="9" s="1"/>
  <c r="M21" i="9" s="1"/>
  <c r="J23" i="9"/>
  <c r="K23" i="9" s="1"/>
  <c r="M23" i="9" s="1"/>
  <c r="J25" i="9"/>
  <c r="K25" i="9" s="1"/>
  <c r="M25" i="9" s="1"/>
  <c r="N25" i="10" s="1"/>
  <c r="J27" i="9"/>
  <c r="K27" i="9" s="1"/>
  <c r="M27" i="9" s="1"/>
  <c r="J29" i="9"/>
  <c r="K29" i="9" s="1"/>
  <c r="M29" i="9" s="1"/>
  <c r="N29" i="10" s="1"/>
  <c r="J31" i="9"/>
  <c r="K31" i="9" s="1"/>
  <c r="M31" i="9" s="1"/>
  <c r="J33" i="9"/>
  <c r="K33" i="9" s="1"/>
  <c r="M33" i="9" s="1"/>
  <c r="N33" i="10" s="1"/>
  <c r="J75" i="9"/>
  <c r="K75" i="9" s="1"/>
  <c r="M75" i="9" s="1"/>
  <c r="N75" i="10" s="1"/>
  <c r="J77" i="9"/>
  <c r="K77" i="9" s="1"/>
  <c r="M77" i="9" s="1"/>
  <c r="N77" i="10" s="1"/>
  <c r="J79" i="9"/>
  <c r="K79" i="9" s="1"/>
  <c r="M79" i="9" s="1"/>
  <c r="N79" i="10" s="1"/>
  <c r="J83" i="9"/>
  <c r="K83" i="9" s="1"/>
  <c r="M83" i="9" s="1"/>
  <c r="N83" i="10" s="1"/>
  <c r="J87" i="9"/>
  <c r="K87" i="9" s="1"/>
  <c r="M87" i="9" s="1"/>
  <c r="J91" i="9"/>
  <c r="K91" i="9" s="1"/>
  <c r="M91" i="9" s="1"/>
  <c r="N91" i="10" s="1"/>
  <c r="J95" i="9"/>
  <c r="K95" i="9" s="1"/>
  <c r="M95" i="9" s="1"/>
  <c r="J113" i="9"/>
  <c r="K113" i="9" s="1"/>
  <c r="M113" i="9" s="1"/>
  <c r="N113" i="10" s="1"/>
  <c r="J114" i="9"/>
  <c r="K114" i="9" s="1"/>
  <c r="M114" i="9" s="1"/>
  <c r="J115" i="9"/>
  <c r="K115" i="9" s="1"/>
  <c r="M115" i="9" s="1"/>
  <c r="N115" i="10" s="1"/>
  <c r="J116" i="9"/>
  <c r="K116" i="9" s="1"/>
  <c r="M116" i="9" s="1"/>
  <c r="N116" i="10" s="1"/>
  <c r="J117" i="9"/>
  <c r="K117" i="9" s="1"/>
  <c r="M117" i="9" s="1"/>
  <c r="N117" i="10" s="1"/>
  <c r="J118" i="9"/>
  <c r="K118" i="9" s="1"/>
  <c r="M118" i="9" s="1"/>
  <c r="J119" i="9"/>
  <c r="K119" i="9" s="1"/>
  <c r="M119" i="9" s="1"/>
  <c r="N119" i="10" s="1"/>
  <c r="J120" i="9"/>
  <c r="K120" i="9" s="1"/>
  <c r="M120" i="9" s="1"/>
  <c r="J121" i="9"/>
  <c r="K121" i="9" s="1"/>
  <c r="M121" i="9" s="1"/>
  <c r="N121" i="10" s="1"/>
  <c r="J122" i="9"/>
  <c r="K122" i="9" s="1"/>
  <c r="M122" i="9" s="1"/>
  <c r="J123" i="9"/>
  <c r="K123" i="9" s="1"/>
  <c r="M123" i="9" s="1"/>
  <c r="J124" i="9"/>
  <c r="K124" i="9" s="1"/>
  <c r="M124" i="9" s="1"/>
  <c r="N124" i="10" s="1"/>
  <c r="J125" i="9"/>
  <c r="K125" i="9" s="1"/>
  <c r="M125" i="9" s="1"/>
  <c r="N125" i="10" s="1"/>
  <c r="J126" i="9"/>
  <c r="K126" i="9" s="1"/>
  <c r="M126" i="9" s="1"/>
  <c r="N126" i="10" s="1"/>
  <c r="J127" i="9"/>
  <c r="K127" i="9" s="1"/>
  <c r="M127" i="9" s="1"/>
  <c r="N127" i="10" s="1"/>
  <c r="J128" i="9"/>
  <c r="K128" i="9" s="1"/>
  <c r="M128" i="9" s="1"/>
  <c r="J129" i="9"/>
  <c r="K129" i="9" s="1"/>
  <c r="M129" i="9" s="1"/>
  <c r="N129" i="10" s="1"/>
  <c r="J130" i="9"/>
  <c r="K130" i="9" s="1"/>
  <c r="M130" i="9" s="1"/>
  <c r="J131" i="9"/>
  <c r="K131" i="9" s="1"/>
  <c r="M131" i="9" s="1"/>
  <c r="N131" i="10" s="1"/>
  <c r="J132" i="9"/>
  <c r="K132" i="9" s="1"/>
  <c r="M132" i="9" s="1"/>
  <c r="N132" i="10" s="1"/>
  <c r="J133" i="9"/>
  <c r="K133" i="9" s="1"/>
  <c r="M133" i="9" s="1"/>
  <c r="N133" i="10" s="1"/>
  <c r="J134" i="9"/>
  <c r="K134" i="9" s="1"/>
  <c r="M134" i="9" s="1"/>
  <c r="N134" i="10" s="1"/>
  <c r="J135" i="9"/>
  <c r="K135" i="9" s="1"/>
  <c r="M135" i="9" s="1"/>
  <c r="J136" i="9"/>
  <c r="K136" i="9" s="1"/>
  <c r="M136" i="9" s="1"/>
  <c r="N136" i="10" s="1"/>
  <c r="J137" i="9"/>
  <c r="K137" i="9" s="1"/>
  <c r="M137" i="9" s="1"/>
  <c r="N137" i="10" s="1"/>
  <c r="J138" i="9"/>
  <c r="K138" i="9" s="1"/>
  <c r="M138" i="9" s="1"/>
  <c r="J139" i="9"/>
  <c r="K139" i="9" s="1"/>
  <c r="M139" i="9" s="1"/>
  <c r="N139" i="10" s="1"/>
  <c r="J140" i="9"/>
  <c r="K140" i="9" s="1"/>
  <c r="M140" i="9" s="1"/>
  <c r="N140" i="10" s="1"/>
  <c r="J18" i="9"/>
  <c r="K18" i="9" s="1"/>
  <c r="M18" i="9" s="1"/>
  <c r="N18" i="10" s="1"/>
  <c r="J26" i="9"/>
  <c r="K26" i="9" s="1"/>
  <c r="M26" i="9" s="1"/>
  <c r="J34" i="9"/>
  <c r="K34" i="9" s="1"/>
  <c r="M34" i="9" s="1"/>
  <c r="J74" i="9"/>
  <c r="K74" i="9" s="1"/>
  <c r="M74" i="9" s="1"/>
  <c r="J81" i="9"/>
  <c r="K81" i="9" s="1"/>
  <c r="M81" i="9" s="1"/>
  <c r="N81" i="10" s="1"/>
  <c r="J85" i="9"/>
  <c r="K85" i="9" s="1"/>
  <c r="M85" i="9" s="1"/>
  <c r="J89" i="9"/>
  <c r="K89" i="9" s="1"/>
  <c r="M89" i="9" s="1"/>
  <c r="N89" i="10" s="1"/>
  <c r="J93" i="9"/>
  <c r="K93" i="9" s="1"/>
  <c r="M93" i="9" s="1"/>
  <c r="N93" i="10" s="1"/>
  <c r="J97" i="9"/>
  <c r="K97" i="9" s="1"/>
  <c r="M97" i="9" s="1"/>
  <c r="N97" i="10" s="1"/>
  <c r="J99" i="9"/>
  <c r="K99" i="9" s="1"/>
  <c r="M99" i="9" s="1"/>
  <c r="J101" i="9"/>
  <c r="K101" i="9" s="1"/>
  <c r="M101" i="9" s="1"/>
  <c r="J103" i="9"/>
  <c r="K103" i="9" s="1"/>
  <c r="M103" i="9" s="1"/>
  <c r="J105" i="9"/>
  <c r="K105" i="9" s="1"/>
  <c r="M105" i="9" s="1"/>
  <c r="N105" i="10" s="1"/>
  <c r="J107" i="9"/>
  <c r="K107" i="9" s="1"/>
  <c r="M107" i="9" s="1"/>
  <c r="J109" i="9"/>
  <c r="K109" i="9" s="1"/>
  <c r="M109" i="9" s="1"/>
  <c r="N109" i="10" s="1"/>
  <c r="J141" i="9"/>
  <c r="K141" i="9" s="1"/>
  <c r="M141" i="9" s="1"/>
  <c r="N141" i="10" s="1"/>
  <c r="J143" i="9"/>
  <c r="K143" i="9" s="1"/>
  <c r="M143" i="9" s="1"/>
  <c r="N143" i="10" s="1"/>
  <c r="J145" i="9"/>
  <c r="K145" i="9" s="1"/>
  <c r="M145" i="9" s="1"/>
  <c r="N145" i="10" s="1"/>
  <c r="J147" i="9"/>
  <c r="K147" i="9" s="1"/>
  <c r="M147" i="9" s="1"/>
  <c r="N147" i="10" s="1"/>
  <c r="J149" i="9"/>
  <c r="K149" i="9" s="1"/>
  <c r="M149" i="9" s="1"/>
  <c r="N149" i="10" s="1"/>
  <c r="J151" i="9"/>
  <c r="K151" i="9" s="1"/>
  <c r="M151" i="9" s="1"/>
  <c r="N151" i="10" s="1"/>
  <c r="J153" i="9"/>
  <c r="K153" i="9" s="1"/>
  <c r="M153" i="9" s="1"/>
  <c r="N153" i="10" s="1"/>
  <c r="J155" i="9"/>
  <c r="K155" i="9" s="1"/>
  <c r="M155" i="9" s="1"/>
  <c r="N155" i="10" s="1"/>
  <c r="J167" i="9"/>
  <c r="K167" i="9" s="1"/>
  <c r="M167" i="9" s="1"/>
  <c r="N167" i="10" s="1"/>
  <c r="J168" i="9"/>
  <c r="K168" i="9" s="1"/>
  <c r="M168" i="9" s="1"/>
  <c r="N168" i="10" s="1"/>
  <c r="J169" i="9"/>
  <c r="K169" i="9" s="1"/>
  <c r="M169" i="9" s="1"/>
  <c r="N169" i="10" s="1"/>
  <c r="J170" i="9"/>
  <c r="K170" i="9" s="1"/>
  <c r="M170" i="9" s="1"/>
  <c r="N170" i="10" s="1"/>
  <c r="J171" i="9"/>
  <c r="K171" i="9" s="1"/>
  <c r="M171" i="9" s="1"/>
  <c r="N171" i="10" s="1"/>
  <c r="J172" i="9"/>
  <c r="K172" i="9" s="1"/>
  <c r="M172" i="9" s="1"/>
  <c r="N172" i="10" s="1"/>
  <c r="J173" i="9"/>
  <c r="K173" i="9" s="1"/>
  <c r="M173" i="9" s="1"/>
  <c r="N173" i="10" s="1"/>
  <c r="J174" i="9"/>
  <c r="K174" i="9" s="1"/>
  <c r="M174" i="9" s="1"/>
  <c r="J175" i="9"/>
  <c r="K175" i="9" s="1"/>
  <c r="M175" i="9" s="1"/>
  <c r="N175" i="10" s="1"/>
  <c r="J176" i="9"/>
  <c r="K176" i="9" s="1"/>
  <c r="M176" i="9" s="1"/>
  <c r="N176" i="10" s="1"/>
  <c r="J177" i="9"/>
  <c r="K177" i="9" s="1"/>
  <c r="M177" i="9" s="1"/>
  <c r="J178" i="9"/>
  <c r="K178" i="9" s="1"/>
  <c r="M178" i="9" s="1"/>
  <c r="N178" i="10" s="1"/>
  <c r="J218" i="9"/>
  <c r="K218" i="9" s="1"/>
  <c r="M218" i="9" s="1"/>
  <c r="J219" i="9"/>
  <c r="K219" i="9" s="1"/>
  <c r="M219" i="9" s="1"/>
  <c r="N219" i="10" s="1"/>
  <c r="J220" i="9"/>
  <c r="K220" i="9" s="1"/>
  <c r="M220" i="9" s="1"/>
  <c r="J221" i="9"/>
  <c r="K221" i="9" s="1"/>
  <c r="M221" i="9" s="1"/>
  <c r="J222" i="9"/>
  <c r="K222" i="9" s="1"/>
  <c r="M222" i="9" s="1"/>
  <c r="N222" i="10" s="1"/>
  <c r="J223" i="9"/>
  <c r="K223" i="9" s="1"/>
  <c r="M223" i="9" s="1"/>
  <c r="N223" i="10" s="1"/>
  <c r="J224" i="9"/>
  <c r="K224" i="9" s="1"/>
  <c r="M224" i="9" s="1"/>
  <c r="J225" i="9"/>
  <c r="K225" i="9" s="1"/>
  <c r="M225" i="9" s="1"/>
  <c r="N225" i="10" s="1"/>
  <c r="J226" i="9"/>
  <c r="K226" i="9" s="1"/>
  <c r="M226" i="9" s="1"/>
  <c r="N226" i="10" s="1"/>
  <c r="J16" i="9"/>
  <c r="K16" i="9" s="1"/>
  <c r="M16" i="9" s="1"/>
  <c r="N16" i="10" s="1"/>
  <c r="J24" i="9"/>
  <c r="K24" i="9" s="1"/>
  <c r="M24" i="9" s="1"/>
  <c r="J32" i="9"/>
  <c r="K32" i="9" s="1"/>
  <c r="M32" i="9" s="1"/>
  <c r="N32" i="10" s="1"/>
  <c r="J179" i="9"/>
  <c r="K179" i="9" s="1"/>
  <c r="M179" i="9" s="1"/>
  <c r="N179" i="10" s="1"/>
  <c r="J180" i="9"/>
  <c r="K180" i="9" s="1"/>
  <c r="M180" i="9" s="1"/>
  <c r="N180" i="10" s="1"/>
  <c r="J181" i="9"/>
  <c r="K181" i="9" s="1"/>
  <c r="M181" i="9" s="1"/>
  <c r="J182" i="9"/>
  <c r="K182" i="9" s="1"/>
  <c r="M182" i="9" s="1"/>
  <c r="J183" i="9"/>
  <c r="K183" i="9" s="1"/>
  <c r="M183" i="9" s="1"/>
  <c r="N183" i="10" s="1"/>
  <c r="J184" i="9"/>
  <c r="K184" i="9" s="1"/>
  <c r="M184" i="9" s="1"/>
  <c r="N184" i="10" s="1"/>
  <c r="J185" i="9"/>
  <c r="K185" i="9" s="1"/>
  <c r="M185" i="9" s="1"/>
  <c r="N185" i="10" s="1"/>
  <c r="J186" i="9"/>
  <c r="K186" i="9" s="1"/>
  <c r="M186" i="9" s="1"/>
  <c r="J187" i="9"/>
  <c r="K187" i="9" s="1"/>
  <c r="M187" i="9" s="1"/>
  <c r="N187" i="10" s="1"/>
  <c r="J188" i="9"/>
  <c r="K188" i="9" s="1"/>
  <c r="M188" i="9" s="1"/>
  <c r="N188" i="10" s="1"/>
  <c r="J189" i="9"/>
  <c r="K189" i="9" s="1"/>
  <c r="M189" i="9" s="1"/>
  <c r="N189" i="10" s="1"/>
  <c r="J190" i="9"/>
  <c r="K190" i="9" s="1"/>
  <c r="M190" i="9" s="1"/>
  <c r="N190" i="10" s="1"/>
  <c r="J191" i="9"/>
  <c r="K191" i="9" s="1"/>
  <c r="M191" i="9" s="1"/>
  <c r="N191" i="10" s="1"/>
  <c r="J192" i="9"/>
  <c r="K192" i="9" s="1"/>
  <c r="M192" i="9" s="1"/>
  <c r="N192" i="10" s="1"/>
  <c r="J193" i="9"/>
  <c r="K193" i="9" s="1"/>
  <c r="M193" i="9" s="1"/>
  <c r="J194" i="9"/>
  <c r="K194" i="9" s="1"/>
  <c r="M194" i="9" s="1"/>
  <c r="J195" i="9"/>
  <c r="K195" i="9" s="1"/>
  <c r="M195" i="9" s="1"/>
  <c r="N195" i="10" s="1"/>
  <c r="J196" i="9"/>
  <c r="K196" i="9" s="1"/>
  <c r="M196" i="9" s="1"/>
  <c r="N196" i="10" s="1"/>
  <c r="J197" i="9"/>
  <c r="K197" i="9" s="1"/>
  <c r="M197" i="9" s="1"/>
  <c r="J233" i="9"/>
  <c r="K233" i="9" s="1"/>
  <c r="M233" i="9" s="1"/>
  <c r="N233" i="10" s="1"/>
  <c r="J234" i="9"/>
  <c r="K234" i="9" s="1"/>
  <c r="M234" i="9" s="1"/>
  <c r="N234" i="10" s="1"/>
  <c r="J235" i="9"/>
  <c r="K235" i="9" s="1"/>
  <c r="M235" i="9" s="1"/>
  <c r="N235" i="10" s="1"/>
  <c r="J236" i="9"/>
  <c r="K236" i="9" s="1"/>
  <c r="M236" i="9" s="1"/>
  <c r="J237" i="9"/>
  <c r="K237" i="9" s="1"/>
  <c r="M237" i="9" s="1"/>
  <c r="N237" i="10" s="1"/>
  <c r="J238" i="9"/>
  <c r="K238" i="9" s="1"/>
  <c r="M238" i="9" s="1"/>
  <c r="N238" i="10" s="1"/>
  <c r="J239" i="9"/>
  <c r="K239" i="9" s="1"/>
  <c r="M239" i="9" s="1"/>
  <c r="N239" i="10" s="1"/>
  <c r="J240" i="9"/>
  <c r="K240" i="9" s="1"/>
  <c r="M240" i="9" s="1"/>
  <c r="J241" i="9"/>
  <c r="K241" i="9" s="1"/>
  <c r="M241" i="9" s="1"/>
  <c r="J242" i="9"/>
  <c r="K242" i="9" s="1"/>
  <c r="M242" i="9" s="1"/>
  <c r="N242" i="10" s="1"/>
  <c r="J243" i="9"/>
  <c r="K243" i="9" s="1"/>
  <c r="M243" i="9" s="1"/>
  <c r="N243" i="10" s="1"/>
  <c r="J244" i="9"/>
  <c r="K244" i="9" s="1"/>
  <c r="M244" i="9" s="1"/>
  <c r="N244" i="10" s="1"/>
  <c r="J245" i="9"/>
  <c r="K245" i="9" s="1"/>
  <c r="M245" i="9" s="1"/>
  <c r="J246" i="9"/>
  <c r="K246" i="9" s="1"/>
  <c r="M246" i="9" s="1"/>
  <c r="N246" i="10" s="1"/>
  <c r="J247" i="9"/>
  <c r="K247" i="9" s="1"/>
  <c r="M247" i="9" s="1"/>
  <c r="N247" i="10" s="1"/>
  <c r="J248" i="9"/>
  <c r="K248" i="9" s="1"/>
  <c r="M248" i="9" s="1"/>
  <c r="N248" i="10" s="1"/>
  <c r="J249" i="9"/>
  <c r="K249" i="9" s="1"/>
  <c r="M249" i="9" s="1"/>
  <c r="J250" i="9"/>
  <c r="K250" i="9" s="1"/>
  <c r="M250" i="9" s="1"/>
  <c r="N250" i="10" s="1"/>
  <c r="J251" i="9"/>
  <c r="K251" i="9" s="1"/>
  <c r="M251" i="9" s="1"/>
  <c r="N251" i="10" s="1"/>
  <c r="J252" i="9"/>
  <c r="K252" i="9" s="1"/>
  <c r="M252" i="9" s="1"/>
  <c r="J253" i="9"/>
  <c r="K253" i="9" s="1"/>
  <c r="M253" i="9" s="1"/>
  <c r="N253" i="10" s="1"/>
  <c r="J278" i="9"/>
  <c r="K278" i="9" s="1"/>
  <c r="M278" i="9" s="1"/>
  <c r="N278" i="10" s="1"/>
  <c r="J279" i="9"/>
  <c r="K279" i="9" s="1"/>
  <c r="M279" i="9" s="1"/>
  <c r="N279" i="10" s="1"/>
  <c r="J280" i="9"/>
  <c r="K280" i="9" s="1"/>
  <c r="M280" i="9" s="1"/>
  <c r="J281" i="9"/>
  <c r="K281" i="9" s="1"/>
  <c r="M281" i="9" s="1"/>
  <c r="N281" i="10" s="1"/>
  <c r="J282" i="9"/>
  <c r="K282" i="9" s="1"/>
  <c r="M282" i="9" s="1"/>
  <c r="N282" i="10" s="1"/>
  <c r="J283" i="9"/>
  <c r="K283" i="9" s="1"/>
  <c r="M283" i="9" s="1"/>
  <c r="N283" i="10" s="1"/>
  <c r="J284" i="9"/>
  <c r="K284" i="9" s="1"/>
  <c r="M284" i="9" s="1"/>
  <c r="J285" i="9"/>
  <c r="K285" i="9" s="1"/>
  <c r="M285" i="9" s="1"/>
  <c r="J311" i="9"/>
  <c r="K311" i="9" s="1"/>
  <c r="M311" i="9" s="1"/>
  <c r="N311" i="10" s="1"/>
  <c r="J312" i="9"/>
  <c r="K312" i="9" s="1"/>
  <c r="M312" i="9" s="1"/>
  <c r="N312" i="10" s="1"/>
  <c r="J313" i="9"/>
  <c r="K313" i="9" s="1"/>
  <c r="M313" i="9" s="1"/>
  <c r="J314" i="9"/>
  <c r="K314" i="9" s="1"/>
  <c r="M314" i="9" s="1"/>
  <c r="N314" i="10" s="1"/>
  <c r="J315" i="9"/>
  <c r="K315" i="9" s="1"/>
  <c r="M315" i="9" s="1"/>
  <c r="N315" i="10" s="1"/>
  <c r="J316" i="9"/>
  <c r="K316" i="9" s="1"/>
  <c r="M316" i="9" s="1"/>
  <c r="N316" i="10" s="1"/>
  <c r="J317" i="9"/>
  <c r="K317" i="9" s="1"/>
  <c r="M317" i="9" s="1"/>
  <c r="J318" i="9"/>
  <c r="K318" i="9" s="1"/>
  <c r="M318" i="9" s="1"/>
  <c r="J22" i="9"/>
  <c r="K22" i="9" s="1"/>
  <c r="M22" i="9" s="1"/>
  <c r="N22" i="10" s="1"/>
  <c r="J82" i="9"/>
  <c r="K82" i="9" s="1"/>
  <c r="M82" i="9" s="1"/>
  <c r="N82" i="10" s="1"/>
  <c r="J90" i="9"/>
  <c r="K90" i="9" s="1"/>
  <c r="M90" i="9" s="1"/>
  <c r="N90" i="10" s="1"/>
  <c r="J98" i="9"/>
  <c r="K98" i="9" s="1"/>
  <c r="M98" i="9" s="1"/>
  <c r="N98" i="10" s="1"/>
  <c r="J106" i="9"/>
  <c r="K106" i="9" s="1"/>
  <c r="M106" i="9" s="1"/>
  <c r="N106" i="10" s="1"/>
  <c r="J146" i="9"/>
  <c r="K146" i="9" s="1"/>
  <c r="M146" i="9" s="1"/>
  <c r="N146" i="10" s="1"/>
  <c r="J154" i="9"/>
  <c r="K154" i="9" s="1"/>
  <c r="M154" i="9" s="1"/>
  <c r="J156" i="9"/>
  <c r="K156" i="9" s="1"/>
  <c r="M156" i="9" s="1"/>
  <c r="J158" i="9"/>
  <c r="K158" i="9" s="1"/>
  <c r="M158" i="9" s="1"/>
  <c r="N158" i="10" s="1"/>
  <c r="J162" i="9"/>
  <c r="K162" i="9" s="1"/>
  <c r="M162" i="9" s="1"/>
  <c r="N162" i="10" s="1"/>
  <c r="J166" i="9"/>
  <c r="K166" i="9" s="1"/>
  <c r="M166" i="9" s="1"/>
  <c r="N166" i="10" s="1"/>
  <c r="J199" i="9"/>
  <c r="K199" i="9" s="1"/>
  <c r="M199" i="9" s="1"/>
  <c r="N199" i="10" s="1"/>
  <c r="J201" i="9"/>
  <c r="K201" i="9" s="1"/>
  <c r="M201" i="9" s="1"/>
  <c r="N201" i="10" s="1"/>
  <c r="J203" i="9"/>
  <c r="K203" i="9" s="1"/>
  <c r="M203" i="9" s="1"/>
  <c r="N203" i="10" s="1"/>
  <c r="J205" i="9"/>
  <c r="K205" i="9" s="1"/>
  <c r="M205" i="9" s="1"/>
  <c r="N205" i="10" s="1"/>
  <c r="J208" i="9"/>
  <c r="K208" i="9" s="1"/>
  <c r="M208" i="9" s="1"/>
  <c r="N208" i="10" s="1"/>
  <c r="J212" i="9"/>
  <c r="K212" i="9" s="1"/>
  <c r="M212" i="9" s="1"/>
  <c r="J216" i="9"/>
  <c r="K216" i="9" s="1"/>
  <c r="M216" i="9" s="1"/>
  <c r="N216" i="10" s="1"/>
  <c r="J256" i="9"/>
  <c r="K256" i="9" s="1"/>
  <c r="M256" i="9" s="1"/>
  <c r="J260" i="9"/>
  <c r="K260" i="9" s="1"/>
  <c r="M260" i="9" s="1"/>
  <c r="N260" i="10" s="1"/>
  <c r="J265" i="9"/>
  <c r="K265" i="9" s="1"/>
  <c r="M265" i="9" s="1"/>
  <c r="N265" i="10" s="1"/>
  <c r="J269" i="9"/>
  <c r="K269" i="9" s="1"/>
  <c r="M269" i="9" s="1"/>
  <c r="N269" i="10" s="1"/>
  <c r="J270" i="9"/>
  <c r="K270" i="9" s="1"/>
  <c r="M270" i="9" s="1"/>
  <c r="N270" i="10" s="1"/>
  <c r="J271" i="9"/>
  <c r="K271" i="9" s="1"/>
  <c r="M271" i="9" s="1"/>
  <c r="N271" i="10" s="1"/>
  <c r="J272" i="9"/>
  <c r="K272" i="9" s="1"/>
  <c r="M272" i="9" s="1"/>
  <c r="J273" i="9"/>
  <c r="K273" i="9" s="1"/>
  <c r="M273" i="9" s="1"/>
  <c r="N273" i="10" s="1"/>
  <c r="J274" i="9"/>
  <c r="K274" i="9" s="1"/>
  <c r="M274" i="9" s="1"/>
  <c r="N274" i="10" s="1"/>
  <c r="J275" i="9"/>
  <c r="K275" i="9" s="1"/>
  <c r="M275" i="9" s="1"/>
  <c r="J276" i="9"/>
  <c r="K276" i="9" s="1"/>
  <c r="M276" i="9" s="1"/>
  <c r="J277" i="9"/>
  <c r="K277" i="9" s="1"/>
  <c r="M277" i="9" s="1"/>
  <c r="N277" i="10" s="1"/>
  <c r="J287" i="9"/>
  <c r="K287" i="9" s="1"/>
  <c r="M287" i="9" s="1"/>
  <c r="N287" i="10" s="1"/>
  <c r="J291" i="9"/>
  <c r="K291" i="9" s="1"/>
  <c r="M291" i="9" s="1"/>
  <c r="J296" i="9"/>
  <c r="K296" i="9" s="1"/>
  <c r="M296" i="9" s="1"/>
  <c r="N296" i="10" s="1"/>
  <c r="J300" i="9"/>
  <c r="K300" i="9" s="1"/>
  <c r="M300" i="9" s="1"/>
  <c r="N300" i="10" s="1"/>
  <c r="J322" i="9"/>
  <c r="K322" i="9" s="1"/>
  <c r="M322" i="9" s="1"/>
  <c r="J323" i="9"/>
  <c r="K323" i="9" s="1"/>
  <c r="M323" i="9" s="1"/>
  <c r="N323" i="10" s="1"/>
  <c r="J324" i="9"/>
  <c r="K324" i="9" s="1"/>
  <c r="M324" i="9" s="1"/>
  <c r="N324" i="10" s="1"/>
  <c r="J325" i="9"/>
  <c r="K325" i="9" s="1"/>
  <c r="M325" i="9" s="1"/>
  <c r="N325" i="10" s="1"/>
  <c r="J326" i="9"/>
  <c r="K326" i="9" s="1"/>
  <c r="M326" i="9" s="1"/>
  <c r="N326" i="10" s="1"/>
  <c r="J327" i="9"/>
  <c r="K327" i="9" s="1"/>
  <c r="M327" i="9" s="1"/>
  <c r="N327" i="10" s="1"/>
  <c r="J328" i="9"/>
  <c r="K328" i="9" s="1"/>
  <c r="M328" i="9" s="1"/>
  <c r="J360" i="9"/>
  <c r="K360" i="9" s="1"/>
  <c r="M360" i="9" s="1"/>
  <c r="N360" i="10" s="1"/>
  <c r="J361" i="9"/>
  <c r="K361" i="9" s="1"/>
  <c r="M361" i="9" s="1"/>
  <c r="N361" i="10" s="1"/>
  <c r="J362" i="9"/>
  <c r="K362" i="9" s="1"/>
  <c r="M362" i="9" s="1"/>
  <c r="N362" i="10" s="1"/>
  <c r="J363" i="9"/>
  <c r="K363" i="9" s="1"/>
  <c r="M363" i="9" s="1"/>
  <c r="N363" i="10" s="1"/>
  <c r="J20" i="9"/>
  <c r="K20" i="9" s="1"/>
  <c r="M20" i="9" s="1"/>
  <c r="N20" i="10" s="1"/>
  <c r="J104" i="9"/>
  <c r="K104" i="9" s="1"/>
  <c r="M104" i="9" s="1"/>
  <c r="J144" i="9"/>
  <c r="K144" i="9" s="1"/>
  <c r="M144" i="9" s="1"/>
  <c r="J152" i="9"/>
  <c r="K152" i="9" s="1"/>
  <c r="M152" i="9" s="1"/>
  <c r="N152" i="10" s="1"/>
  <c r="J161" i="9"/>
  <c r="K161" i="9" s="1"/>
  <c r="M161" i="9" s="1"/>
  <c r="N161" i="10" s="1"/>
  <c r="J165" i="9"/>
  <c r="K165" i="9" s="1"/>
  <c r="M165" i="9" s="1"/>
  <c r="J207" i="9"/>
  <c r="K207" i="9" s="1"/>
  <c r="M207" i="9" s="1"/>
  <c r="J211" i="9"/>
  <c r="K211" i="9" s="1"/>
  <c r="M211" i="9" s="1"/>
  <c r="J215" i="9"/>
  <c r="K215" i="9" s="1"/>
  <c r="M215" i="9" s="1"/>
  <c r="N215" i="10" s="1"/>
  <c r="J255" i="9"/>
  <c r="K255" i="9" s="1"/>
  <c r="M255" i="9" s="1"/>
  <c r="J259" i="9"/>
  <c r="K259" i="9" s="1"/>
  <c r="M259" i="9" s="1"/>
  <c r="N259" i="10" s="1"/>
  <c r="J264" i="9"/>
  <c r="K264" i="9" s="1"/>
  <c r="M264" i="9" s="1"/>
  <c r="J268" i="9"/>
  <c r="K268" i="9" s="1"/>
  <c r="M268" i="9" s="1"/>
  <c r="N268" i="10" s="1"/>
  <c r="J286" i="9"/>
  <c r="K286" i="9" s="1"/>
  <c r="M286" i="9" s="1"/>
  <c r="N286" i="10" s="1"/>
  <c r="J290" i="9"/>
  <c r="K290" i="9" s="1"/>
  <c r="M290" i="9" s="1"/>
  <c r="N290" i="10" s="1"/>
  <c r="J294" i="9"/>
  <c r="K294" i="9" s="1"/>
  <c r="M294" i="9" s="1"/>
  <c r="J295" i="9"/>
  <c r="K295" i="9" s="1"/>
  <c r="M295" i="9" s="1"/>
  <c r="N295" i="10" s="1"/>
  <c r="J299" i="9"/>
  <c r="K299" i="9" s="1"/>
  <c r="M299" i="9" s="1"/>
  <c r="J321" i="9"/>
  <c r="K321" i="9" s="1"/>
  <c r="M321" i="9" s="1"/>
  <c r="N321" i="10" s="1"/>
  <c r="J329" i="9"/>
  <c r="K329" i="9" s="1"/>
  <c r="M329" i="9" s="1"/>
  <c r="J330" i="9"/>
  <c r="K330" i="9" s="1"/>
  <c r="M330" i="9" s="1"/>
  <c r="N330" i="10" s="1"/>
  <c r="J331" i="9"/>
  <c r="K331" i="9" s="1"/>
  <c r="M331" i="9" s="1"/>
  <c r="J332" i="9"/>
  <c r="K332" i="9" s="1"/>
  <c r="M332" i="9" s="1"/>
  <c r="N332" i="10" s="1"/>
  <c r="J333" i="9"/>
  <c r="K333" i="9" s="1"/>
  <c r="M333" i="9" s="1"/>
  <c r="N333" i="10" s="1"/>
  <c r="J334" i="9"/>
  <c r="K334" i="9" s="1"/>
  <c r="M334" i="9" s="1"/>
  <c r="N334" i="10" s="1"/>
  <c r="J335" i="9"/>
  <c r="K335" i="9" s="1"/>
  <c r="M335" i="9" s="1"/>
  <c r="N335" i="10" s="1"/>
  <c r="J336" i="9"/>
  <c r="K336" i="9" s="1"/>
  <c r="M336" i="9" s="1"/>
  <c r="N336" i="10" s="1"/>
  <c r="J337" i="9"/>
  <c r="K337" i="9" s="1"/>
  <c r="M337" i="9" s="1"/>
  <c r="N337" i="10" s="1"/>
  <c r="J14" i="9"/>
  <c r="K14" i="9" s="1"/>
  <c r="M14" i="9" s="1"/>
  <c r="N14" i="10" s="1"/>
  <c r="J30" i="9"/>
  <c r="K30" i="9" s="1"/>
  <c r="M30" i="9" s="1"/>
  <c r="N30" i="10" s="1"/>
  <c r="J78" i="9"/>
  <c r="K78" i="9" s="1"/>
  <c r="M78" i="9" s="1"/>
  <c r="J86" i="9"/>
  <c r="K86" i="9" s="1"/>
  <c r="M86" i="9" s="1"/>
  <c r="J94" i="9"/>
  <c r="K94" i="9" s="1"/>
  <c r="M94" i="9" s="1"/>
  <c r="N94" i="10" s="1"/>
  <c r="J102" i="9"/>
  <c r="K102" i="9" s="1"/>
  <c r="M102" i="9" s="1"/>
  <c r="N102" i="10" s="1"/>
  <c r="J110" i="9"/>
  <c r="K110" i="9" s="1"/>
  <c r="M110" i="9" s="1"/>
  <c r="N110" i="10" s="1"/>
  <c r="J142" i="9"/>
  <c r="K142" i="9" s="1"/>
  <c r="M142" i="9" s="1"/>
  <c r="N142" i="10" s="1"/>
  <c r="J150" i="9"/>
  <c r="K150" i="9" s="1"/>
  <c r="M150" i="9" s="1"/>
  <c r="N150" i="10" s="1"/>
  <c r="J157" i="9"/>
  <c r="K157" i="9" s="1"/>
  <c r="M157" i="9" s="1"/>
  <c r="N157" i="10" s="1"/>
  <c r="J160" i="9"/>
  <c r="K160" i="9" s="1"/>
  <c r="M160" i="9" s="1"/>
  <c r="N160" i="10" s="1"/>
  <c r="J164" i="9"/>
  <c r="K164" i="9" s="1"/>
  <c r="M164" i="9" s="1"/>
  <c r="J198" i="9"/>
  <c r="K198" i="9" s="1"/>
  <c r="M198" i="9" s="1"/>
  <c r="N198" i="10" s="1"/>
  <c r="J200" i="9"/>
  <c r="K200" i="9" s="1"/>
  <c r="M200" i="9" s="1"/>
  <c r="N200" i="10" s="1"/>
  <c r="J202" i="9"/>
  <c r="K202" i="9" s="1"/>
  <c r="M202" i="9" s="1"/>
  <c r="N202" i="10" s="1"/>
  <c r="J204" i="9"/>
  <c r="K204" i="9" s="1"/>
  <c r="M204" i="9" s="1"/>
  <c r="J206" i="9"/>
  <c r="K206" i="9" s="1"/>
  <c r="M206" i="9" s="1"/>
  <c r="N206" i="10" s="1"/>
  <c r="J210" i="9"/>
  <c r="K210" i="9" s="1"/>
  <c r="M210" i="9" s="1"/>
  <c r="J214" i="9"/>
  <c r="K214" i="9" s="1"/>
  <c r="M214" i="9" s="1"/>
  <c r="N214" i="10" s="1"/>
  <c r="J227" i="9"/>
  <c r="K227" i="9" s="1"/>
  <c r="M227" i="9" s="1"/>
  <c r="J228" i="9"/>
  <c r="K228" i="9" s="1"/>
  <c r="M228" i="9" s="1"/>
  <c r="N228" i="10" s="1"/>
  <c r="J229" i="9"/>
  <c r="K229" i="9" s="1"/>
  <c r="M229" i="9" s="1"/>
  <c r="J230" i="9"/>
  <c r="K230" i="9" s="1"/>
  <c r="M230" i="9" s="1"/>
  <c r="J231" i="9"/>
  <c r="K231" i="9" s="1"/>
  <c r="M231" i="9" s="1"/>
  <c r="N231" i="10" s="1"/>
  <c r="J232" i="9"/>
  <c r="K232" i="9" s="1"/>
  <c r="M232" i="9" s="1"/>
  <c r="N232" i="10" s="1"/>
  <c r="J254" i="9"/>
  <c r="K254" i="9" s="1"/>
  <c r="M254" i="9" s="1"/>
  <c r="N254" i="10" s="1"/>
  <c r="J28" i="9"/>
  <c r="K28" i="9" s="1"/>
  <c r="M28" i="9" s="1"/>
  <c r="N28" i="10" s="1"/>
  <c r="J100" i="9"/>
  <c r="K100" i="9" s="1"/>
  <c r="M100" i="9" s="1"/>
  <c r="J163" i="9"/>
  <c r="K163" i="9" s="1"/>
  <c r="M163" i="9" s="1"/>
  <c r="N163" i="10" s="1"/>
  <c r="J262" i="9"/>
  <c r="K262" i="9" s="1"/>
  <c r="M262" i="9" s="1"/>
  <c r="J266" i="9"/>
  <c r="K266" i="9" s="1"/>
  <c r="M266" i="9" s="1"/>
  <c r="N266" i="10" s="1"/>
  <c r="J319" i="9"/>
  <c r="K319" i="9" s="1"/>
  <c r="M319" i="9" s="1"/>
  <c r="J349" i="9"/>
  <c r="K349" i="9" s="1"/>
  <c r="M349" i="9" s="1"/>
  <c r="N349" i="10" s="1"/>
  <c r="J353" i="9"/>
  <c r="K353" i="9" s="1"/>
  <c r="M353" i="9" s="1"/>
  <c r="J357" i="9"/>
  <c r="K357" i="9" s="1"/>
  <c r="M357" i="9" s="1"/>
  <c r="N357" i="10" s="1"/>
  <c r="J108" i="9"/>
  <c r="K108" i="9" s="1"/>
  <c r="M108" i="9" s="1"/>
  <c r="N108" i="10" s="1"/>
  <c r="J148" i="9"/>
  <c r="K148" i="9" s="1"/>
  <c r="M148" i="9" s="1"/>
  <c r="N148" i="10" s="1"/>
  <c r="J209" i="9"/>
  <c r="K209" i="9" s="1"/>
  <c r="M209" i="9" s="1"/>
  <c r="N209" i="10" s="1"/>
  <c r="J217" i="9"/>
  <c r="K217" i="9" s="1"/>
  <c r="M217" i="9" s="1"/>
  <c r="N217" i="10" s="1"/>
  <c r="J257" i="9"/>
  <c r="K257" i="9" s="1"/>
  <c r="M257" i="9" s="1"/>
  <c r="J261" i="9"/>
  <c r="K261" i="9" s="1"/>
  <c r="M261" i="9" s="1"/>
  <c r="N261" i="10" s="1"/>
  <c r="J288" i="9"/>
  <c r="K288" i="9" s="1"/>
  <c r="M288" i="9" s="1"/>
  <c r="N288" i="10" s="1"/>
  <c r="J292" i="9"/>
  <c r="K292" i="9" s="1"/>
  <c r="M292" i="9" s="1"/>
  <c r="N292" i="10" s="1"/>
  <c r="J298" i="9"/>
  <c r="K298" i="9" s="1"/>
  <c r="M298" i="9" s="1"/>
  <c r="N298" i="10" s="1"/>
  <c r="J302" i="9"/>
  <c r="K302" i="9" s="1"/>
  <c r="M302" i="9" s="1"/>
  <c r="N302" i="10" s="1"/>
  <c r="J304" i="9"/>
  <c r="K304" i="9" s="1"/>
  <c r="M304" i="9" s="1"/>
  <c r="J306" i="9"/>
  <c r="K306" i="9" s="1"/>
  <c r="M306" i="9" s="1"/>
  <c r="N306" i="10" s="1"/>
  <c r="J308" i="9"/>
  <c r="K308" i="9" s="1"/>
  <c r="M308" i="9" s="1"/>
  <c r="O308" i="9" s="1"/>
  <c r="J310" i="9"/>
  <c r="K310" i="9" s="1"/>
  <c r="M310" i="9" s="1"/>
  <c r="N310" i="10" s="1"/>
  <c r="J338" i="9"/>
  <c r="K338" i="9" s="1"/>
  <c r="M338" i="9" s="1"/>
  <c r="N338" i="10" s="1"/>
  <c r="J340" i="9"/>
  <c r="K340" i="9" s="1"/>
  <c r="M340" i="9" s="1"/>
  <c r="J342" i="9"/>
  <c r="K342" i="9" s="1"/>
  <c r="M342" i="9" s="1"/>
  <c r="N342" i="10" s="1"/>
  <c r="J344" i="9"/>
  <c r="K344" i="9" s="1"/>
  <c r="M344" i="9" s="1"/>
  <c r="N344" i="10" s="1"/>
  <c r="J346" i="9"/>
  <c r="K346" i="9" s="1"/>
  <c r="M346" i="9" s="1"/>
  <c r="N346" i="10" s="1"/>
  <c r="J348" i="9"/>
  <c r="K348" i="9" s="1"/>
  <c r="M348" i="9" s="1"/>
  <c r="N348" i="10" s="1"/>
  <c r="J352" i="9"/>
  <c r="K352" i="9" s="1"/>
  <c r="M352" i="9" s="1"/>
  <c r="N352" i="10" s="1"/>
  <c r="J356" i="9"/>
  <c r="K356" i="9" s="1"/>
  <c r="M356" i="9" s="1"/>
  <c r="N356" i="10" s="1"/>
  <c r="J12" i="9"/>
  <c r="K12" i="9" s="1"/>
  <c r="M12" i="9" s="1"/>
  <c r="N12" i="10" s="1"/>
  <c r="J76" i="9"/>
  <c r="K76" i="9" s="1"/>
  <c r="M76" i="9" s="1"/>
  <c r="J213" i="9"/>
  <c r="K213" i="9" s="1"/>
  <c r="M213" i="9" s="1"/>
  <c r="N213" i="10" s="1"/>
  <c r="J258" i="9"/>
  <c r="K258" i="9" s="1"/>
  <c r="M258" i="9" s="1"/>
  <c r="N258" i="10" s="1"/>
  <c r="J289" i="9"/>
  <c r="K289" i="9" s="1"/>
  <c r="M289" i="9" s="1"/>
  <c r="N289" i="10" s="1"/>
  <c r="J293" i="9"/>
  <c r="K293" i="9" s="1"/>
  <c r="M293" i="9" s="1"/>
  <c r="N293" i="10" s="1"/>
  <c r="J297" i="9"/>
  <c r="K297" i="9" s="1"/>
  <c r="M297" i="9" s="1"/>
  <c r="N297" i="10" s="1"/>
  <c r="J301" i="9"/>
  <c r="K301" i="9" s="1"/>
  <c r="M301" i="9" s="1"/>
  <c r="N301" i="10" s="1"/>
  <c r="J303" i="9"/>
  <c r="K303" i="9" s="1"/>
  <c r="M303" i="9" s="1"/>
  <c r="J305" i="9"/>
  <c r="K305" i="9" s="1"/>
  <c r="M305" i="9" s="1"/>
  <c r="N305" i="10" s="1"/>
  <c r="J307" i="9"/>
  <c r="K307" i="9" s="1"/>
  <c r="M307" i="9" s="1"/>
  <c r="J309" i="9"/>
  <c r="K309" i="9" s="1"/>
  <c r="M309" i="9" s="1"/>
  <c r="N309" i="10" s="1"/>
  <c r="J339" i="9"/>
  <c r="K339" i="9" s="1"/>
  <c r="M339" i="9" s="1"/>
  <c r="N339" i="10" s="1"/>
  <c r="J341" i="9"/>
  <c r="K341" i="9" s="1"/>
  <c r="M341" i="9" s="1"/>
  <c r="N341" i="10" s="1"/>
  <c r="J343" i="9"/>
  <c r="K343" i="9" s="1"/>
  <c r="M343" i="9" s="1"/>
  <c r="J345" i="9"/>
  <c r="K345" i="9" s="1"/>
  <c r="M345" i="9" s="1"/>
  <c r="N345" i="10" s="1"/>
  <c r="J347" i="9"/>
  <c r="K347" i="9" s="1"/>
  <c r="M347" i="9" s="1"/>
  <c r="J350" i="9"/>
  <c r="K350" i="9" s="1"/>
  <c r="M350" i="9" s="1"/>
  <c r="N350" i="10" s="1"/>
  <c r="J354" i="9"/>
  <c r="K354" i="9" s="1"/>
  <c r="M354" i="9" s="1"/>
  <c r="J159" i="9"/>
  <c r="K159" i="9" s="1"/>
  <c r="M159" i="9" s="1"/>
  <c r="N159" i="10" s="1"/>
  <c r="J263" i="9"/>
  <c r="K263" i="9" s="1"/>
  <c r="M263" i="9" s="1"/>
  <c r="N263" i="10" s="1"/>
  <c r="J267" i="9"/>
  <c r="K267" i="9" s="1"/>
  <c r="M267" i="9" s="1"/>
  <c r="N267" i="10" s="1"/>
  <c r="J320" i="9"/>
  <c r="K320" i="9" s="1"/>
  <c r="M320" i="9" s="1"/>
  <c r="N320" i="10" s="1"/>
  <c r="J351" i="9"/>
  <c r="K351" i="9" s="1"/>
  <c r="M351" i="9" s="1"/>
  <c r="N351" i="10" s="1"/>
  <c r="J355" i="9"/>
  <c r="K355" i="9" s="1"/>
  <c r="M355" i="9" s="1"/>
  <c r="J359" i="9"/>
  <c r="K359" i="9" s="1"/>
  <c r="M359" i="9" s="1"/>
  <c r="N359" i="10" s="1"/>
  <c r="J358" i="9"/>
  <c r="K358" i="9" s="1"/>
  <c r="M358" i="9" s="1"/>
  <c r="N282" i="9"/>
  <c r="N260" i="9"/>
  <c r="N29" i="9"/>
  <c r="N9" i="9"/>
  <c r="N347" i="9"/>
  <c r="N311" i="9"/>
  <c r="N290" i="9"/>
  <c r="N287" i="9"/>
  <c r="N190" i="9"/>
  <c r="N242" i="9"/>
  <c r="N90" i="9"/>
  <c r="N138" i="9"/>
  <c r="N111" i="9"/>
  <c r="N84" i="9"/>
  <c r="N80" i="9"/>
  <c r="N283" i="9"/>
  <c r="N123" i="9"/>
  <c r="N141" i="9"/>
  <c r="N57" i="9"/>
  <c r="N344" i="9"/>
  <c r="N310" i="9"/>
  <c r="N284" i="9"/>
  <c r="N281" i="9"/>
  <c r="N183" i="9"/>
  <c r="N240" i="9"/>
  <c r="N54" i="9"/>
  <c r="N133" i="9"/>
  <c r="N108" i="9"/>
  <c r="N77" i="9"/>
  <c r="N78" i="9"/>
  <c r="N335" i="9"/>
  <c r="N184" i="9"/>
  <c r="N102" i="9"/>
  <c r="N69" i="9"/>
  <c r="N203" i="9"/>
  <c r="N338" i="9"/>
  <c r="N304" i="9"/>
  <c r="N300" i="9"/>
  <c r="N207" i="9"/>
  <c r="N253" i="9"/>
  <c r="N131" i="9"/>
  <c r="N149" i="9"/>
  <c r="N118" i="9"/>
  <c r="N93" i="9"/>
  <c r="N11" i="9"/>
  <c r="N306" i="9"/>
  <c r="N341" i="9"/>
  <c r="N259" i="9"/>
  <c r="N305" i="9"/>
  <c r="N346" i="9"/>
  <c r="N279" i="9"/>
  <c r="N333" i="9"/>
  <c r="N269" i="9"/>
  <c r="N210" i="9"/>
  <c r="N173" i="9"/>
  <c r="N206" i="9"/>
  <c r="N235" i="9"/>
  <c r="N172" i="9"/>
  <c r="N42" i="9"/>
  <c r="N187" i="9"/>
  <c r="N129" i="9"/>
  <c r="N146" i="9"/>
  <c r="N107" i="9"/>
  <c r="N62" i="9"/>
  <c r="N75" i="9"/>
  <c r="N34" i="9"/>
  <c r="N65" i="9"/>
  <c r="N339" i="9"/>
  <c r="N349" i="9"/>
  <c r="N278" i="9"/>
  <c r="N318" i="9"/>
  <c r="N192" i="9"/>
  <c r="N294" i="9"/>
  <c r="N353" i="9"/>
  <c r="N289" i="9"/>
  <c r="N219" i="9"/>
  <c r="N196" i="9"/>
  <c r="N217" i="9"/>
  <c r="N244" i="9"/>
  <c r="N186" i="9"/>
  <c r="N92" i="9"/>
  <c r="N36" i="9"/>
  <c r="N139" i="9"/>
  <c r="N152" i="9"/>
  <c r="N113" i="9"/>
  <c r="N79" i="9"/>
  <c r="N86" i="9"/>
  <c r="N41" i="9"/>
  <c r="N82" i="9"/>
  <c r="N292" i="9"/>
  <c r="N201" i="9"/>
  <c r="N110" i="9"/>
  <c r="N363" i="9"/>
  <c r="N316" i="9"/>
  <c r="N272" i="9"/>
  <c r="N238" i="9"/>
  <c r="N249" i="9"/>
  <c r="N254" i="9"/>
  <c r="N211" i="9"/>
  <c r="N136" i="9"/>
  <c r="N74" i="9"/>
  <c r="N87" i="9"/>
  <c r="N59" i="9"/>
  <c r="N35" i="9"/>
  <c r="N299" i="9"/>
  <c r="N247" i="9"/>
  <c r="N103" i="9"/>
  <c r="N362" i="9"/>
  <c r="N308" i="9"/>
  <c r="N270" i="9"/>
  <c r="N221" i="9"/>
  <c r="N245" i="9"/>
  <c r="N248" i="9"/>
  <c r="N209" i="9"/>
  <c r="N130" i="9"/>
  <c r="N72" i="9"/>
  <c r="N85" i="9"/>
  <c r="N56" i="9"/>
  <c r="N23" i="9"/>
  <c r="N332" i="9"/>
  <c r="N228" i="9"/>
  <c r="N145" i="9"/>
  <c r="N28" i="9"/>
  <c r="N334" i="9"/>
  <c r="N285" i="9"/>
  <c r="N271" i="9"/>
  <c r="N262" i="9"/>
  <c r="N160" i="9"/>
  <c r="N232" i="9"/>
  <c r="N31" i="9"/>
  <c r="N114" i="9"/>
  <c r="N105" i="9"/>
  <c r="N71" i="9"/>
  <c r="N61" i="9"/>
  <c r="N276" i="9"/>
  <c r="N323" i="9"/>
  <c r="N226" i="9"/>
  <c r="N280" i="9"/>
  <c r="N329" i="9"/>
  <c r="N255" i="9"/>
  <c r="N322" i="9"/>
  <c r="N257" i="9"/>
  <c r="N174" i="9"/>
  <c r="N104" i="9"/>
  <c r="N182" i="9"/>
  <c r="N220" i="9"/>
  <c r="N156" i="9"/>
  <c r="N18" i="9"/>
  <c r="N171" i="9"/>
  <c r="N97" i="9"/>
  <c r="N134" i="9"/>
  <c r="N100" i="9"/>
  <c r="N49" i="9"/>
  <c r="N67" i="9"/>
  <c r="N25" i="9"/>
  <c r="N50" i="9"/>
  <c r="N301" i="9"/>
  <c r="N336" i="9"/>
  <c r="N250" i="9"/>
  <c r="N296" i="9"/>
  <c r="N340" i="9"/>
  <c r="N274" i="9"/>
  <c r="N327" i="9"/>
  <c r="N263" i="9"/>
  <c r="N205" i="9"/>
  <c r="N166" i="9"/>
  <c r="N200" i="9"/>
  <c r="N234" i="9"/>
  <c r="N170" i="9"/>
  <c r="N33" i="9"/>
  <c r="N185" i="9"/>
  <c r="N127" i="9"/>
  <c r="N144" i="9"/>
  <c r="N106" i="9"/>
  <c r="N58" i="9"/>
  <c r="N73" i="9"/>
  <c r="N32" i="9"/>
  <c r="N63" i="9"/>
  <c r="N216" i="9"/>
  <c r="N189" i="9"/>
  <c r="N116" i="9"/>
  <c r="N331" i="9"/>
  <c r="N275" i="9"/>
  <c r="N168" i="9"/>
  <c r="N351" i="9"/>
  <c r="N218" i="9"/>
  <c r="N215" i="9"/>
  <c r="N179" i="9"/>
  <c r="N12" i="9"/>
  <c r="N150" i="9"/>
  <c r="N66" i="9"/>
  <c r="N39" i="9"/>
  <c r="N359" i="9"/>
  <c r="N324" i="9"/>
  <c r="N128" i="9"/>
  <c r="N91" i="9"/>
  <c r="N309" i="9"/>
  <c r="N267" i="9"/>
  <c r="N350" i="9"/>
  <c r="N345" i="9"/>
  <c r="N214" i="9"/>
  <c r="N212" i="9"/>
  <c r="N177" i="9"/>
  <c r="N194" i="9"/>
  <c r="N148" i="9"/>
  <c r="N64" i="9"/>
  <c r="N37" i="9"/>
  <c r="N352" i="9"/>
  <c r="N357" i="9"/>
  <c r="N222" i="9"/>
  <c r="N38" i="9"/>
  <c r="N356" i="9"/>
  <c r="N295" i="9"/>
  <c r="N225" i="9"/>
  <c r="N142" i="9"/>
  <c r="N233" i="9"/>
  <c r="N236" i="9"/>
  <c r="N195" i="9"/>
  <c r="N117" i="9"/>
  <c r="N46" i="9"/>
  <c r="N24" i="9"/>
  <c r="N47" i="9"/>
  <c r="N360" i="9"/>
  <c r="N261" i="9"/>
  <c r="N303" i="9"/>
  <c r="N348" i="9"/>
  <c r="N264" i="9"/>
  <c r="N313" i="9"/>
  <c r="N181" i="9"/>
  <c r="N312" i="9"/>
  <c r="N241" i="9"/>
  <c r="N109" i="9"/>
  <c r="N243" i="9"/>
  <c r="N40" i="9"/>
  <c r="N204" i="9"/>
  <c r="N137" i="9"/>
  <c r="N125" i="9"/>
  <c r="N155" i="9"/>
  <c r="N70" i="9"/>
  <c r="N122" i="9"/>
  <c r="N83" i="9"/>
  <c r="N98" i="9"/>
  <c r="N55" i="9"/>
  <c r="N15" i="9"/>
  <c r="N21" i="9"/>
  <c r="N273" i="9"/>
  <c r="N319" i="9"/>
  <c r="N208" i="9"/>
  <c r="N277" i="9"/>
  <c r="N325" i="9"/>
  <c r="N251" i="9"/>
  <c r="N320" i="9"/>
  <c r="N252" i="9"/>
  <c r="N167" i="9"/>
  <c r="N256" i="9"/>
  <c r="N176" i="9"/>
  <c r="N213" i="9"/>
  <c r="N154" i="9"/>
  <c r="N10" i="9"/>
  <c r="N169" i="9"/>
  <c r="N76" i="9"/>
  <c r="N132" i="9"/>
  <c r="N95" i="9"/>
  <c r="N27" i="9"/>
  <c r="N60" i="9"/>
  <c r="N20" i="9"/>
  <c r="N48" i="9"/>
  <c r="N266" i="9"/>
  <c r="N193" i="9"/>
  <c r="N51" i="9"/>
  <c r="N268" i="9"/>
  <c r="N158" i="9"/>
  <c r="N321" i="9"/>
  <c r="N315" i="9"/>
  <c r="N157" i="9"/>
  <c r="N165" i="9"/>
  <c r="N151" i="9"/>
  <c r="N164" i="9"/>
  <c r="N126" i="9"/>
  <c r="N22" i="9"/>
  <c r="N19" i="9"/>
  <c r="N229" i="9"/>
  <c r="N227" i="9"/>
  <c r="N178" i="9"/>
  <c r="N45" i="9"/>
  <c r="N265" i="9"/>
  <c r="N354" i="9"/>
  <c r="N317" i="9"/>
  <c r="N314" i="9"/>
  <c r="N119" i="9"/>
  <c r="N159" i="9"/>
  <c r="N147" i="9"/>
  <c r="N162" i="9"/>
  <c r="N124" i="9"/>
  <c r="N101" i="9"/>
  <c r="N17" i="9"/>
  <c r="N328" i="9"/>
  <c r="N293" i="9"/>
  <c r="N161" i="9"/>
  <c r="N88" i="9"/>
  <c r="N286" i="9"/>
  <c r="N231" i="9"/>
  <c r="N337" i="9"/>
  <c r="N326" i="9"/>
  <c r="N191" i="9"/>
  <c r="N197" i="9"/>
  <c r="N163" i="9"/>
  <c r="N180" i="9"/>
  <c r="N143" i="9"/>
  <c r="N52" i="9"/>
  <c r="N30" i="9"/>
  <c r="N342" i="9"/>
  <c r="N358" i="9"/>
  <c r="N288" i="9"/>
  <c r="N330" i="9"/>
  <c r="N199" i="9"/>
  <c r="N298" i="9"/>
  <c r="N355" i="9"/>
  <c r="N291" i="9"/>
  <c r="N224" i="9"/>
  <c r="N198" i="9"/>
  <c r="N223" i="9"/>
  <c r="N246" i="9"/>
  <c r="N188" i="9"/>
  <c r="N112" i="9"/>
  <c r="N44" i="9"/>
  <c r="N140" i="9"/>
  <c r="N14" i="9"/>
  <c r="N115" i="9"/>
  <c r="N81" i="9"/>
  <c r="N89" i="9"/>
  <c r="N43" i="9"/>
  <c r="N99" i="9"/>
  <c r="N361" i="9"/>
  <c r="N230" i="9"/>
  <c r="N297" i="9"/>
  <c r="N343" i="9"/>
  <c r="N258" i="9"/>
  <c r="N307" i="9"/>
  <c r="N175" i="9"/>
  <c r="N302" i="9"/>
  <c r="N237" i="9"/>
  <c r="N94" i="9"/>
  <c r="N239" i="9"/>
  <c r="N16" i="9"/>
  <c r="N202" i="9"/>
  <c r="N135" i="9"/>
  <c r="N121" i="9"/>
  <c r="N153" i="9"/>
  <c r="N68" i="9"/>
  <c r="N120" i="9"/>
  <c r="N26" i="9"/>
  <c r="N96" i="9"/>
  <c r="N53" i="9"/>
  <c r="N13" i="9"/>
  <c r="J37" i="7"/>
  <c r="K37" i="7" s="1"/>
  <c r="M37" i="7" s="1"/>
  <c r="J15" i="7"/>
  <c r="K15" i="7" s="1"/>
  <c r="M15" i="7" s="1"/>
  <c r="N15" i="8" s="1"/>
  <c r="O15" i="8" s="1"/>
  <c r="J35" i="7"/>
  <c r="K35" i="7" s="1"/>
  <c r="M35" i="7" s="1"/>
  <c r="J13" i="7"/>
  <c r="K13" i="7" s="1"/>
  <c r="M13" i="7" s="1"/>
  <c r="N13" i="8" s="1"/>
  <c r="O13" i="8" s="1"/>
  <c r="J34" i="7"/>
  <c r="K34" i="7" s="1"/>
  <c r="M34" i="7" s="1"/>
  <c r="N34" i="8" s="1"/>
  <c r="O34" i="8" s="1"/>
  <c r="J16" i="7"/>
  <c r="K16" i="7" s="1"/>
  <c r="M16" i="7" s="1"/>
  <c r="O16" i="7" s="1"/>
  <c r="J12" i="7"/>
  <c r="K12" i="7" s="1"/>
  <c r="M12" i="7" s="1"/>
  <c r="J11" i="7"/>
  <c r="K11" i="7" s="1"/>
  <c r="M11" i="7" s="1"/>
  <c r="N11" i="8" s="1"/>
  <c r="O11" i="8" s="1"/>
  <c r="J40" i="7"/>
  <c r="K40" i="7" s="1"/>
  <c r="M40" i="7" s="1"/>
  <c r="J36" i="7"/>
  <c r="K36" i="7" s="1"/>
  <c r="M36" i="7" s="1"/>
  <c r="N36" i="8" s="1"/>
  <c r="O36" i="8" s="1"/>
  <c r="J32" i="7"/>
  <c r="K32" i="7" s="1"/>
  <c r="M32" i="7" s="1"/>
  <c r="N32" i="8" s="1"/>
  <c r="O32" i="8" s="1"/>
  <c r="J14" i="7"/>
  <c r="K14" i="7" s="1"/>
  <c r="M14" i="7" s="1"/>
  <c r="O22" i="7"/>
  <c r="O327" i="7"/>
  <c r="O341" i="7"/>
  <c r="O322" i="7"/>
  <c r="O326" i="7"/>
  <c r="O58" i="7"/>
  <c r="O196" i="7"/>
  <c r="O198" i="7"/>
  <c r="O113" i="7"/>
  <c r="O225" i="7"/>
  <c r="O336" i="7"/>
  <c r="O243" i="7"/>
  <c r="O262" i="7"/>
  <c r="O290" i="7"/>
  <c r="O238" i="7"/>
  <c r="O154" i="7"/>
  <c r="O236" i="7"/>
  <c r="O66" i="7"/>
  <c r="O62" i="7"/>
  <c r="O296" i="7"/>
  <c r="O48" i="7"/>
  <c r="O284" i="7"/>
  <c r="O44" i="7"/>
  <c r="O244" i="7"/>
  <c r="O63" i="7"/>
  <c r="O25" i="7"/>
  <c r="J33" i="5"/>
  <c r="K33" i="5" s="1"/>
  <c r="M33" i="5" s="1"/>
  <c r="O33" i="5" s="1"/>
  <c r="J34" i="5"/>
  <c r="K34" i="5" s="1"/>
  <c r="M34" i="5" s="1"/>
  <c r="J35" i="5"/>
  <c r="K35" i="5" s="1"/>
  <c r="M35" i="5" s="1"/>
  <c r="O35" i="5" s="1"/>
  <c r="J36" i="5"/>
  <c r="K36" i="5" s="1"/>
  <c r="M36" i="5" s="1"/>
  <c r="J37" i="5"/>
  <c r="K37" i="5" s="1"/>
  <c r="M37" i="5" s="1"/>
  <c r="O37" i="5" s="1"/>
  <c r="J38" i="5"/>
  <c r="K38" i="5" s="1"/>
  <c r="M38" i="5" s="1"/>
  <c r="J39" i="5"/>
  <c r="K39" i="5" s="1"/>
  <c r="M39" i="5" s="1"/>
  <c r="O39" i="5" s="1"/>
  <c r="J40" i="5"/>
  <c r="K40" i="5" s="1"/>
  <c r="M40" i="5" s="1"/>
  <c r="J41" i="5"/>
  <c r="K41" i="5" s="1"/>
  <c r="M41" i="5" s="1"/>
  <c r="J42" i="5"/>
  <c r="K42" i="5" s="1"/>
  <c r="M42" i="5" s="1"/>
  <c r="J43" i="5"/>
  <c r="K43" i="5" s="1"/>
  <c r="M43" i="5" s="1"/>
  <c r="J44" i="5"/>
  <c r="K44" i="5" s="1"/>
  <c r="M44" i="5" s="1"/>
  <c r="J45" i="5"/>
  <c r="K45" i="5" s="1"/>
  <c r="M45" i="5" s="1"/>
  <c r="J65" i="5"/>
  <c r="K65" i="5" s="1"/>
  <c r="M65" i="5" s="1"/>
  <c r="J66" i="5"/>
  <c r="K66" i="5" s="1"/>
  <c r="M66" i="5" s="1"/>
  <c r="J67" i="5"/>
  <c r="K67" i="5" s="1"/>
  <c r="M67" i="5" s="1"/>
  <c r="J68" i="5"/>
  <c r="K68" i="5" s="1"/>
  <c r="M68" i="5" s="1"/>
  <c r="O68" i="5" s="1"/>
  <c r="J69" i="5"/>
  <c r="K69" i="5" s="1"/>
  <c r="M69" i="5" s="1"/>
  <c r="J70" i="5"/>
  <c r="K70" i="5" s="1"/>
  <c r="M70" i="5" s="1"/>
  <c r="O70" i="5" s="1"/>
  <c r="J71" i="5"/>
  <c r="K71" i="5" s="1"/>
  <c r="M71" i="5" s="1"/>
  <c r="J72" i="5"/>
  <c r="K72" i="5" s="1"/>
  <c r="M72" i="5" s="1"/>
  <c r="J89" i="5"/>
  <c r="K89" i="5" s="1"/>
  <c r="M89" i="5" s="1"/>
  <c r="J46" i="5"/>
  <c r="K46" i="5" s="1"/>
  <c r="M46" i="5" s="1"/>
  <c r="O46" i="5" s="1"/>
  <c r="J47" i="5"/>
  <c r="K47" i="5" s="1"/>
  <c r="M47" i="5" s="1"/>
  <c r="J48" i="5"/>
  <c r="K48" i="5" s="1"/>
  <c r="M48" i="5" s="1"/>
  <c r="J49" i="5"/>
  <c r="K49" i="5" s="1"/>
  <c r="M49" i="5" s="1"/>
  <c r="J73" i="5"/>
  <c r="K73" i="5" s="1"/>
  <c r="M73" i="5" s="1"/>
  <c r="O73" i="5" s="1"/>
  <c r="J74" i="5"/>
  <c r="K74" i="5" s="1"/>
  <c r="M74" i="5" s="1"/>
  <c r="J75" i="5"/>
  <c r="K75" i="5" s="1"/>
  <c r="M75" i="5" s="1"/>
  <c r="J76" i="5"/>
  <c r="K76" i="5" s="1"/>
  <c r="M76" i="5" s="1"/>
  <c r="J77" i="5"/>
  <c r="K77" i="5" s="1"/>
  <c r="M77" i="5" s="1"/>
  <c r="O77" i="5" s="1"/>
  <c r="J90" i="5"/>
  <c r="K90" i="5" s="1"/>
  <c r="M90" i="5" s="1"/>
  <c r="J91" i="5"/>
  <c r="K91" i="5" s="1"/>
  <c r="M91" i="5" s="1"/>
  <c r="O91" i="5" s="1"/>
  <c r="J92" i="5"/>
  <c r="K92" i="5" s="1"/>
  <c r="M92" i="5" s="1"/>
  <c r="J93" i="5"/>
  <c r="K93" i="5" s="1"/>
  <c r="M93" i="5" s="1"/>
  <c r="O93" i="5" s="1"/>
  <c r="J94" i="5"/>
  <c r="K94" i="5" s="1"/>
  <c r="M94" i="5" s="1"/>
  <c r="J95" i="5"/>
  <c r="K95" i="5" s="1"/>
  <c r="M95" i="5" s="1"/>
  <c r="J96" i="5"/>
  <c r="K96" i="5" s="1"/>
  <c r="M96" i="5" s="1"/>
  <c r="J97" i="5"/>
  <c r="K97" i="5" s="1"/>
  <c r="M97" i="5" s="1"/>
  <c r="J98" i="5"/>
  <c r="K98" i="5" s="1"/>
  <c r="M98" i="5" s="1"/>
  <c r="J99" i="5"/>
  <c r="K99" i="5" s="1"/>
  <c r="M99" i="5" s="1"/>
  <c r="O99" i="5" s="1"/>
  <c r="J100" i="5"/>
  <c r="K100" i="5" s="1"/>
  <c r="M100" i="5" s="1"/>
  <c r="J9" i="5"/>
  <c r="K9" i="5" s="1"/>
  <c r="M9" i="5" s="1"/>
  <c r="J10" i="5"/>
  <c r="K10" i="5" s="1"/>
  <c r="M10" i="5" s="1"/>
  <c r="J11" i="5"/>
  <c r="K11" i="5" s="1"/>
  <c r="O11" i="5" s="1"/>
  <c r="J12" i="5"/>
  <c r="K12" i="5" s="1"/>
  <c r="J13" i="5"/>
  <c r="K13" i="5" s="1"/>
  <c r="M13" i="5" s="1"/>
  <c r="J14" i="5"/>
  <c r="K14" i="5" s="1"/>
  <c r="M14" i="5" s="1"/>
  <c r="J15" i="5"/>
  <c r="K15" i="5" s="1"/>
  <c r="M15" i="5" s="1"/>
  <c r="O15" i="5" s="1"/>
  <c r="J16" i="5"/>
  <c r="K16" i="5" s="1"/>
  <c r="M16" i="5" s="1"/>
  <c r="J50" i="5"/>
  <c r="K50" i="5" s="1"/>
  <c r="M50" i="5" s="1"/>
  <c r="O50" i="5" s="1"/>
  <c r="J51" i="5"/>
  <c r="K51" i="5" s="1"/>
  <c r="M51" i="5" s="1"/>
  <c r="J52" i="5"/>
  <c r="K52" i="5" s="1"/>
  <c r="M52" i="5" s="1"/>
  <c r="O52" i="5" s="1"/>
  <c r="J53" i="5"/>
  <c r="K53" i="5" s="1"/>
  <c r="M53" i="5" s="1"/>
  <c r="J54" i="5"/>
  <c r="K54" i="5" s="1"/>
  <c r="M54" i="5" s="1"/>
  <c r="O54" i="5" s="1"/>
  <c r="J55" i="5"/>
  <c r="K55" i="5" s="1"/>
  <c r="M55" i="5" s="1"/>
  <c r="J56" i="5"/>
  <c r="K56" i="5" s="1"/>
  <c r="M56" i="5" s="1"/>
  <c r="O56" i="5" s="1"/>
  <c r="J78" i="5"/>
  <c r="K78" i="5" s="1"/>
  <c r="M78" i="5" s="1"/>
  <c r="J79" i="5"/>
  <c r="K79" i="5" s="1"/>
  <c r="M79" i="5" s="1"/>
  <c r="J80" i="5"/>
  <c r="K80" i="5" s="1"/>
  <c r="M80" i="5" s="1"/>
  <c r="J18" i="5"/>
  <c r="K18" i="5" s="1"/>
  <c r="M18" i="5" s="1"/>
  <c r="J20" i="5"/>
  <c r="K20" i="5" s="1"/>
  <c r="M20" i="5" s="1"/>
  <c r="J22" i="5"/>
  <c r="K22" i="5" s="1"/>
  <c r="M22" i="5" s="1"/>
  <c r="J24" i="5"/>
  <c r="K24" i="5" s="1"/>
  <c r="M24" i="5" s="1"/>
  <c r="J26" i="5"/>
  <c r="K26" i="5" s="1"/>
  <c r="M26" i="5" s="1"/>
  <c r="J28" i="5"/>
  <c r="K28" i="5" s="1"/>
  <c r="M28" i="5" s="1"/>
  <c r="J30" i="5"/>
  <c r="K30" i="5" s="1"/>
  <c r="M30" i="5" s="1"/>
  <c r="O30" i="5" s="1"/>
  <c r="J32" i="5"/>
  <c r="K32" i="5" s="1"/>
  <c r="M32" i="5" s="1"/>
  <c r="J57" i="5"/>
  <c r="K57" i="5" s="1"/>
  <c r="M57" i="5" s="1"/>
  <c r="O57" i="5" s="1"/>
  <c r="J59" i="5"/>
  <c r="K59" i="5" s="1"/>
  <c r="M59" i="5" s="1"/>
  <c r="J61" i="5"/>
  <c r="K61" i="5" s="1"/>
  <c r="M61" i="5" s="1"/>
  <c r="J63" i="5"/>
  <c r="K63" i="5" s="1"/>
  <c r="M63" i="5" s="1"/>
  <c r="J82" i="5"/>
  <c r="K82" i="5" s="1"/>
  <c r="M82" i="5" s="1"/>
  <c r="J84" i="5"/>
  <c r="K84" i="5" s="1"/>
  <c r="M84" i="5" s="1"/>
  <c r="J86" i="5"/>
  <c r="K86" i="5" s="1"/>
  <c r="M86" i="5" s="1"/>
  <c r="J88" i="5"/>
  <c r="K88" i="5" s="1"/>
  <c r="M88" i="5" s="1"/>
  <c r="J103" i="5"/>
  <c r="K103" i="5" s="1"/>
  <c r="M103" i="5" s="1"/>
  <c r="O103" i="5" s="1"/>
  <c r="J107" i="5"/>
  <c r="K107" i="5" s="1"/>
  <c r="M107" i="5" s="1"/>
  <c r="J111" i="5"/>
  <c r="K111" i="5" s="1"/>
  <c r="M111" i="5" s="1"/>
  <c r="O111" i="5" s="1"/>
  <c r="J117" i="5"/>
  <c r="K117" i="5" s="1"/>
  <c r="M117" i="5" s="1"/>
  <c r="J138" i="5"/>
  <c r="K138" i="5" s="1"/>
  <c r="M138" i="5" s="1"/>
  <c r="O138" i="5" s="1"/>
  <c r="J17" i="5"/>
  <c r="K17" i="5" s="1"/>
  <c r="M17" i="5" s="1"/>
  <c r="J25" i="5"/>
  <c r="K25" i="5" s="1"/>
  <c r="M25" i="5" s="1"/>
  <c r="J62" i="5"/>
  <c r="K62" i="5" s="1"/>
  <c r="M62" i="5" s="1"/>
  <c r="J81" i="5"/>
  <c r="K81" i="5" s="1"/>
  <c r="M81" i="5" s="1"/>
  <c r="J108" i="5"/>
  <c r="K108" i="5" s="1"/>
  <c r="M108" i="5" s="1"/>
  <c r="J120" i="5"/>
  <c r="K120" i="5" s="1"/>
  <c r="M120" i="5" s="1"/>
  <c r="J124" i="5"/>
  <c r="K124" i="5" s="1"/>
  <c r="M124" i="5" s="1"/>
  <c r="J140" i="5"/>
  <c r="K140" i="5" s="1"/>
  <c r="M140" i="5" s="1"/>
  <c r="J144" i="5"/>
  <c r="K144" i="5" s="1"/>
  <c r="M144" i="5" s="1"/>
  <c r="J148" i="5"/>
  <c r="K148" i="5" s="1"/>
  <c r="M148" i="5" s="1"/>
  <c r="O148" i="5" s="1"/>
  <c r="J149" i="5"/>
  <c r="K149" i="5" s="1"/>
  <c r="M149" i="5" s="1"/>
  <c r="J153" i="5"/>
  <c r="K153" i="5" s="1"/>
  <c r="M153" i="5" s="1"/>
  <c r="J157" i="5"/>
  <c r="K157" i="5" s="1"/>
  <c r="M157" i="5" s="1"/>
  <c r="J161" i="5"/>
  <c r="K161" i="5" s="1"/>
  <c r="M161" i="5" s="1"/>
  <c r="O161" i="5" s="1"/>
  <c r="J162" i="5"/>
  <c r="K162" i="5" s="1"/>
  <c r="M162" i="5" s="1"/>
  <c r="J163" i="5"/>
  <c r="K163" i="5" s="1"/>
  <c r="M163" i="5" s="1"/>
  <c r="O163" i="5" s="1"/>
  <c r="J164" i="5"/>
  <c r="K164" i="5" s="1"/>
  <c r="M164" i="5" s="1"/>
  <c r="J165" i="5"/>
  <c r="K165" i="5" s="1"/>
  <c r="M165" i="5" s="1"/>
  <c r="J166" i="5"/>
  <c r="K166" i="5" s="1"/>
  <c r="M166" i="5" s="1"/>
  <c r="J167" i="5"/>
  <c r="K167" i="5" s="1"/>
  <c r="M167" i="5" s="1"/>
  <c r="O167" i="5" s="1"/>
  <c r="J184" i="5"/>
  <c r="K184" i="5" s="1"/>
  <c r="M184" i="5" s="1"/>
  <c r="J185" i="5"/>
  <c r="K185" i="5" s="1"/>
  <c r="M185" i="5" s="1"/>
  <c r="O185" i="5" s="1"/>
  <c r="J186" i="5"/>
  <c r="K186" i="5" s="1"/>
  <c r="M186" i="5" s="1"/>
  <c r="J187" i="5"/>
  <c r="K187" i="5" s="1"/>
  <c r="M187" i="5" s="1"/>
  <c r="J23" i="5"/>
  <c r="K23" i="5" s="1"/>
  <c r="M23" i="5" s="1"/>
  <c r="J31" i="5"/>
  <c r="K31" i="5" s="1"/>
  <c r="M31" i="5" s="1"/>
  <c r="O31" i="5" s="1"/>
  <c r="J21" i="5"/>
  <c r="K21" i="5" s="1"/>
  <c r="M21" i="5" s="1"/>
  <c r="J29" i="5"/>
  <c r="K29" i="5" s="1"/>
  <c r="M29" i="5" s="1"/>
  <c r="O29" i="5" s="1"/>
  <c r="J58" i="5"/>
  <c r="K58" i="5" s="1"/>
  <c r="M58" i="5" s="1"/>
  <c r="J85" i="5"/>
  <c r="K85" i="5" s="1"/>
  <c r="M85" i="5" s="1"/>
  <c r="J104" i="5"/>
  <c r="K104" i="5" s="1"/>
  <c r="M104" i="5" s="1"/>
  <c r="J112" i="5"/>
  <c r="K112" i="5" s="1"/>
  <c r="M112" i="5" s="1"/>
  <c r="J113" i="5"/>
  <c r="K113" i="5" s="1"/>
  <c r="M113" i="5" s="1"/>
  <c r="J114" i="5"/>
  <c r="K114" i="5" s="1"/>
  <c r="M114" i="5" s="1"/>
  <c r="O114" i="5" s="1"/>
  <c r="J115" i="5"/>
  <c r="K115" i="5" s="1"/>
  <c r="M115" i="5" s="1"/>
  <c r="J116" i="5"/>
  <c r="K116" i="5" s="1"/>
  <c r="M116" i="5" s="1"/>
  <c r="O116" i="5" s="1"/>
  <c r="J118" i="5"/>
  <c r="K118" i="5" s="1"/>
  <c r="M118" i="5" s="1"/>
  <c r="J122" i="5"/>
  <c r="K122" i="5" s="1"/>
  <c r="M122" i="5" s="1"/>
  <c r="O122" i="5" s="1"/>
  <c r="J126" i="5"/>
  <c r="K126" i="5" s="1"/>
  <c r="M126" i="5" s="1"/>
  <c r="J127" i="5"/>
  <c r="K127" i="5" s="1"/>
  <c r="M127" i="5" s="1"/>
  <c r="J128" i="5"/>
  <c r="K128" i="5" s="1"/>
  <c r="M128" i="5" s="1"/>
  <c r="J129" i="5"/>
  <c r="K129" i="5" s="1"/>
  <c r="M129" i="5" s="1"/>
  <c r="O129" i="5" s="1"/>
  <c r="J130" i="5"/>
  <c r="K130" i="5" s="1"/>
  <c r="M130" i="5" s="1"/>
  <c r="J131" i="5"/>
  <c r="K131" i="5" s="1"/>
  <c r="M131" i="5" s="1"/>
  <c r="O131" i="5" s="1"/>
  <c r="J132" i="5"/>
  <c r="K132" i="5" s="1"/>
  <c r="M132" i="5" s="1"/>
  <c r="J133" i="5"/>
  <c r="K133" i="5" s="1"/>
  <c r="M133" i="5" s="1"/>
  <c r="J134" i="5"/>
  <c r="K134" i="5" s="1"/>
  <c r="M134" i="5" s="1"/>
  <c r="J135" i="5"/>
  <c r="K135" i="5" s="1"/>
  <c r="M135" i="5" s="1"/>
  <c r="J136" i="5"/>
  <c r="K136" i="5" s="1"/>
  <c r="M136" i="5" s="1"/>
  <c r="J137" i="5"/>
  <c r="K137" i="5" s="1"/>
  <c r="M137" i="5" s="1"/>
  <c r="J142" i="5"/>
  <c r="K142" i="5" s="1"/>
  <c r="M142" i="5" s="1"/>
  <c r="J146" i="5"/>
  <c r="K146" i="5" s="1"/>
  <c r="M146" i="5" s="1"/>
  <c r="J151" i="5"/>
  <c r="K151" i="5" s="1"/>
  <c r="M151" i="5" s="1"/>
  <c r="J155" i="5"/>
  <c r="K155" i="5" s="1"/>
  <c r="M155" i="5" s="1"/>
  <c r="J159" i="5"/>
  <c r="K159" i="5" s="1"/>
  <c r="M159" i="5" s="1"/>
  <c r="J170" i="5"/>
  <c r="K170" i="5" s="1"/>
  <c r="M170" i="5" s="1"/>
  <c r="O170" i="5" s="1"/>
  <c r="J171" i="5"/>
  <c r="K171" i="5" s="1"/>
  <c r="M171" i="5" s="1"/>
  <c r="J172" i="5"/>
  <c r="K172" i="5" s="1"/>
  <c r="M172" i="5" s="1"/>
  <c r="O172" i="5" s="1"/>
  <c r="J173" i="5"/>
  <c r="K173" i="5" s="1"/>
  <c r="M173" i="5" s="1"/>
  <c r="J174" i="5"/>
  <c r="K174" i="5" s="1"/>
  <c r="M174" i="5" s="1"/>
  <c r="J175" i="5"/>
  <c r="K175" i="5" s="1"/>
  <c r="M175" i="5" s="1"/>
  <c r="J176" i="5"/>
  <c r="K176" i="5" s="1"/>
  <c r="M176" i="5" s="1"/>
  <c r="J177" i="5"/>
  <c r="K177" i="5" s="1"/>
  <c r="M177" i="5" s="1"/>
  <c r="J178" i="5"/>
  <c r="K178" i="5" s="1"/>
  <c r="M178" i="5" s="1"/>
  <c r="O178" i="5" s="1"/>
  <c r="J179" i="5"/>
  <c r="K179" i="5" s="1"/>
  <c r="M179" i="5" s="1"/>
  <c r="J180" i="5"/>
  <c r="K180" i="5" s="1"/>
  <c r="M180" i="5" s="1"/>
  <c r="O180" i="5" s="1"/>
  <c r="J197" i="5"/>
  <c r="K197" i="5" s="1"/>
  <c r="M197" i="5" s="1"/>
  <c r="J198" i="5"/>
  <c r="K198" i="5" s="1"/>
  <c r="M198" i="5" s="1"/>
  <c r="O198" i="5" s="1"/>
  <c r="J199" i="5"/>
  <c r="K199" i="5" s="1"/>
  <c r="M199" i="5" s="1"/>
  <c r="J200" i="5"/>
  <c r="K200" i="5" s="1"/>
  <c r="M200" i="5" s="1"/>
  <c r="J201" i="5"/>
  <c r="K201" i="5" s="1"/>
  <c r="M201" i="5" s="1"/>
  <c r="J202" i="5"/>
  <c r="K202" i="5" s="1"/>
  <c r="M202" i="5" s="1"/>
  <c r="J203" i="5"/>
  <c r="K203" i="5" s="1"/>
  <c r="M203" i="5" s="1"/>
  <c r="J220" i="5"/>
  <c r="K220" i="5" s="1"/>
  <c r="M220" i="5" s="1"/>
  <c r="J221" i="5"/>
  <c r="K221" i="5" s="1"/>
  <c r="M221" i="5" s="1"/>
  <c r="J222" i="5"/>
  <c r="K222" i="5" s="1"/>
  <c r="M222" i="5" s="1"/>
  <c r="O222" i="5" s="1"/>
  <c r="J223" i="5"/>
  <c r="K223" i="5" s="1"/>
  <c r="M223" i="5" s="1"/>
  <c r="J224" i="5"/>
  <c r="K224" i="5" s="1"/>
  <c r="M224" i="5" s="1"/>
  <c r="O224" i="5" s="1"/>
  <c r="J225" i="5"/>
  <c r="K225" i="5" s="1"/>
  <c r="M225" i="5" s="1"/>
  <c r="J226" i="5"/>
  <c r="K226" i="5" s="1"/>
  <c r="M226" i="5" s="1"/>
  <c r="J227" i="5"/>
  <c r="K227" i="5" s="1"/>
  <c r="M227" i="5" s="1"/>
  <c r="J228" i="5"/>
  <c r="K228" i="5" s="1"/>
  <c r="M228" i="5" s="1"/>
  <c r="J27" i="5"/>
  <c r="K27" i="5" s="1"/>
  <c r="M27" i="5" s="1"/>
  <c r="J101" i="5"/>
  <c r="K101" i="5" s="1"/>
  <c r="M101" i="5" s="1"/>
  <c r="J105" i="5"/>
  <c r="K105" i="5" s="1"/>
  <c r="M105" i="5" s="1"/>
  <c r="J109" i="5"/>
  <c r="K109" i="5" s="1"/>
  <c r="M109" i="5" s="1"/>
  <c r="O109" i="5" s="1"/>
  <c r="J119" i="5"/>
  <c r="K119" i="5" s="1"/>
  <c r="M119" i="5" s="1"/>
  <c r="J121" i="5"/>
  <c r="K121" i="5" s="1"/>
  <c r="M121" i="5" s="1"/>
  <c r="J123" i="5"/>
  <c r="K123" i="5" s="1"/>
  <c r="M123" i="5" s="1"/>
  <c r="J125" i="5"/>
  <c r="K125" i="5" s="1"/>
  <c r="M125" i="5" s="1"/>
  <c r="O125" i="5" s="1"/>
  <c r="J168" i="5"/>
  <c r="K168" i="5" s="1"/>
  <c r="M168" i="5" s="1"/>
  <c r="J182" i="5"/>
  <c r="K182" i="5" s="1"/>
  <c r="M182" i="5" s="1"/>
  <c r="O182" i="5" s="1"/>
  <c r="J208" i="5"/>
  <c r="K208" i="5" s="1"/>
  <c r="M208" i="5" s="1"/>
  <c r="J212" i="5"/>
  <c r="K212" i="5" s="1"/>
  <c r="M212" i="5" s="1"/>
  <c r="O212" i="5" s="1"/>
  <c r="J216" i="5"/>
  <c r="K216" i="5" s="1"/>
  <c r="M216" i="5" s="1"/>
  <c r="J250" i="5"/>
  <c r="K250" i="5" s="1"/>
  <c r="M250" i="5" s="1"/>
  <c r="J251" i="5"/>
  <c r="K251" i="5" s="1"/>
  <c r="M251" i="5" s="1"/>
  <c r="J64" i="5"/>
  <c r="K64" i="5" s="1"/>
  <c r="M64" i="5" s="1"/>
  <c r="J102" i="5"/>
  <c r="K102" i="5" s="1"/>
  <c r="M102" i="5" s="1"/>
  <c r="J110" i="5"/>
  <c r="K110" i="5" s="1"/>
  <c r="M110" i="5" s="1"/>
  <c r="J139" i="5"/>
  <c r="K139" i="5" s="1"/>
  <c r="M139" i="5" s="1"/>
  <c r="J141" i="5"/>
  <c r="K141" i="5" s="1"/>
  <c r="M141" i="5" s="1"/>
  <c r="O141" i="5" s="1"/>
  <c r="J143" i="5"/>
  <c r="K143" i="5" s="1"/>
  <c r="M143" i="5" s="1"/>
  <c r="J145" i="5"/>
  <c r="K145" i="5" s="1"/>
  <c r="M145" i="5" s="1"/>
  <c r="J147" i="5"/>
  <c r="K147" i="5" s="1"/>
  <c r="M147" i="5" s="1"/>
  <c r="J188" i="5"/>
  <c r="K188" i="5" s="1"/>
  <c r="M188" i="5" s="1"/>
  <c r="J191" i="5"/>
  <c r="K191" i="5" s="1"/>
  <c r="M191" i="5" s="1"/>
  <c r="J195" i="5"/>
  <c r="K195" i="5" s="1"/>
  <c r="M195" i="5" s="1"/>
  <c r="J205" i="5"/>
  <c r="K205" i="5" s="1"/>
  <c r="M205" i="5" s="1"/>
  <c r="J213" i="5"/>
  <c r="K213" i="5" s="1"/>
  <c r="M213" i="5" s="1"/>
  <c r="O213" i="5" s="1"/>
  <c r="J19" i="5"/>
  <c r="K19" i="5" s="1"/>
  <c r="M19" i="5" s="1"/>
  <c r="J83" i="5"/>
  <c r="K83" i="5" s="1"/>
  <c r="M83" i="5" s="1"/>
  <c r="J60" i="5"/>
  <c r="K60" i="5" s="1"/>
  <c r="M60" i="5" s="1"/>
  <c r="J87" i="5"/>
  <c r="K87" i="5" s="1"/>
  <c r="M87" i="5" s="1"/>
  <c r="J106" i="5"/>
  <c r="K106" i="5" s="1"/>
  <c r="M106" i="5" s="1"/>
  <c r="J150" i="5"/>
  <c r="K150" i="5" s="1"/>
  <c r="M150" i="5" s="1"/>
  <c r="O150" i="5" s="1"/>
  <c r="J152" i="5"/>
  <c r="K152" i="5" s="1"/>
  <c r="M152" i="5" s="1"/>
  <c r="J154" i="5"/>
  <c r="K154" i="5" s="1"/>
  <c r="M154" i="5" s="1"/>
  <c r="O154" i="5" s="1"/>
  <c r="J156" i="5"/>
  <c r="K156" i="5" s="1"/>
  <c r="M156" i="5" s="1"/>
  <c r="J158" i="5"/>
  <c r="K158" i="5" s="1"/>
  <c r="M158" i="5" s="1"/>
  <c r="O158" i="5" s="1"/>
  <c r="J160" i="5"/>
  <c r="K160" i="5" s="1"/>
  <c r="M160" i="5" s="1"/>
  <c r="J183" i="5"/>
  <c r="K183" i="5" s="1"/>
  <c r="M183" i="5" s="1"/>
  <c r="O183" i="5" s="1"/>
  <c r="J193" i="5"/>
  <c r="K193" i="5" s="1"/>
  <c r="M193" i="5" s="1"/>
  <c r="J206" i="5"/>
  <c r="K206" i="5" s="1"/>
  <c r="M206" i="5" s="1"/>
  <c r="J209" i="5"/>
  <c r="K209" i="5" s="1"/>
  <c r="M209" i="5" s="1"/>
  <c r="J217" i="5"/>
  <c r="K217" i="5" s="1"/>
  <c r="M217" i="5" s="1"/>
  <c r="J218" i="5"/>
  <c r="K218" i="5" s="1"/>
  <c r="M218" i="5" s="1"/>
  <c r="J219" i="5"/>
  <c r="K219" i="5" s="1"/>
  <c r="M219" i="5" s="1"/>
  <c r="O219" i="5" s="1"/>
  <c r="J229" i="5"/>
  <c r="K229" i="5" s="1"/>
  <c r="M229" i="5" s="1"/>
  <c r="J233" i="5"/>
  <c r="K233" i="5" s="1"/>
  <c r="M233" i="5" s="1"/>
  <c r="O233" i="5" s="1"/>
  <c r="J237" i="5"/>
  <c r="K237" i="5" s="1"/>
  <c r="M237" i="5" s="1"/>
  <c r="J241" i="5"/>
  <c r="K241" i="5" s="1"/>
  <c r="M241" i="5" s="1"/>
  <c r="O241" i="5" s="1"/>
  <c r="J260" i="5"/>
  <c r="K260" i="5" s="1"/>
  <c r="M260" i="5" s="1"/>
  <c r="J261" i="5"/>
  <c r="K261" i="5" s="1"/>
  <c r="M261" i="5" s="1"/>
  <c r="J262" i="5"/>
  <c r="K262" i="5" s="1"/>
  <c r="M262" i="5" s="1"/>
  <c r="J263" i="5"/>
  <c r="K263" i="5" s="1"/>
  <c r="M263" i="5" s="1"/>
  <c r="J264" i="5"/>
  <c r="K264" i="5" s="1"/>
  <c r="M264" i="5" s="1"/>
  <c r="J265" i="5"/>
  <c r="K265" i="5" s="1"/>
  <c r="M265" i="5" s="1"/>
  <c r="J274" i="5"/>
  <c r="K274" i="5" s="1"/>
  <c r="M274" i="5" s="1"/>
  <c r="J275" i="5"/>
  <c r="K275" i="5" s="1"/>
  <c r="M275" i="5" s="1"/>
  <c r="O275" i="5" s="1"/>
  <c r="J276" i="5"/>
  <c r="K276" i="5" s="1"/>
  <c r="M276" i="5" s="1"/>
  <c r="J277" i="5"/>
  <c r="K277" i="5" s="1"/>
  <c r="M277" i="5" s="1"/>
  <c r="J278" i="5"/>
  <c r="K278" i="5" s="1"/>
  <c r="M278" i="5" s="1"/>
  <c r="J279" i="5"/>
  <c r="K279" i="5" s="1"/>
  <c r="M279" i="5" s="1"/>
  <c r="J280" i="5"/>
  <c r="K280" i="5" s="1"/>
  <c r="M280" i="5" s="1"/>
  <c r="J281" i="5"/>
  <c r="K281" i="5" s="1"/>
  <c r="M281" i="5" s="1"/>
  <c r="O281" i="5" s="1"/>
  <c r="J282" i="5"/>
  <c r="K282" i="5" s="1"/>
  <c r="M282" i="5" s="1"/>
  <c r="J283" i="5"/>
  <c r="K283" i="5" s="1"/>
  <c r="M283" i="5" s="1"/>
  <c r="O283" i="5" s="1"/>
  <c r="J284" i="5"/>
  <c r="K284" i="5" s="1"/>
  <c r="M284" i="5" s="1"/>
  <c r="J291" i="5"/>
  <c r="K291" i="5" s="1"/>
  <c r="M291" i="5" s="1"/>
  <c r="O291" i="5" s="1"/>
  <c r="J292" i="5"/>
  <c r="K292" i="5" s="1"/>
  <c r="M292" i="5" s="1"/>
  <c r="J293" i="5"/>
  <c r="K293" i="5" s="1"/>
  <c r="M293" i="5" s="1"/>
  <c r="J294" i="5"/>
  <c r="K294" i="5" s="1"/>
  <c r="M294" i="5" s="1"/>
  <c r="J295" i="5"/>
  <c r="K295" i="5" s="1"/>
  <c r="M295" i="5" s="1"/>
  <c r="J296" i="5"/>
  <c r="K296" i="5" s="1"/>
  <c r="M296" i="5" s="1"/>
  <c r="J297" i="5"/>
  <c r="K297" i="5" s="1"/>
  <c r="M297" i="5" s="1"/>
  <c r="O297" i="5" s="1"/>
  <c r="J298" i="5"/>
  <c r="K298" i="5" s="1"/>
  <c r="M298" i="5" s="1"/>
  <c r="J299" i="5"/>
  <c r="K299" i="5" s="1"/>
  <c r="M299" i="5" s="1"/>
  <c r="O299" i="5" s="1"/>
  <c r="J300" i="5"/>
  <c r="K300" i="5" s="1"/>
  <c r="M300" i="5" s="1"/>
  <c r="J309" i="5"/>
  <c r="K309" i="5" s="1"/>
  <c r="M309" i="5" s="1"/>
  <c r="O309" i="5" s="1"/>
  <c r="J310" i="5"/>
  <c r="K310" i="5" s="1"/>
  <c r="M310" i="5" s="1"/>
  <c r="J311" i="5"/>
  <c r="K311" i="5" s="1"/>
  <c r="M311" i="5" s="1"/>
  <c r="O311" i="5" s="1"/>
  <c r="J312" i="5"/>
  <c r="K312" i="5" s="1"/>
  <c r="M312" i="5" s="1"/>
  <c r="J313" i="5"/>
  <c r="K313" i="5" s="1"/>
  <c r="M313" i="5" s="1"/>
  <c r="J314" i="5"/>
  <c r="K314" i="5" s="1"/>
  <c r="M314" i="5" s="1"/>
  <c r="J327" i="5"/>
  <c r="K327" i="5" s="1"/>
  <c r="M327" i="5" s="1"/>
  <c r="O327" i="5" s="1"/>
  <c r="J328" i="5"/>
  <c r="K328" i="5" s="1"/>
  <c r="M328" i="5" s="1"/>
  <c r="J329" i="5"/>
  <c r="K329" i="5" s="1"/>
  <c r="M329" i="5" s="1"/>
  <c r="O329" i="5" s="1"/>
  <c r="J330" i="5"/>
  <c r="K330" i="5" s="1"/>
  <c r="M330" i="5" s="1"/>
  <c r="J331" i="5"/>
  <c r="K331" i="5" s="1"/>
  <c r="M331" i="5" s="1"/>
  <c r="J332" i="5"/>
  <c r="K332" i="5" s="1"/>
  <c r="M332" i="5" s="1"/>
  <c r="J333" i="5"/>
  <c r="K333" i="5" s="1"/>
  <c r="M333" i="5" s="1"/>
  <c r="O333" i="5" s="1"/>
  <c r="J334" i="5"/>
  <c r="K334" i="5" s="1"/>
  <c r="M334" i="5" s="1"/>
  <c r="J335" i="5"/>
  <c r="K335" i="5" s="1"/>
  <c r="M335" i="5" s="1"/>
  <c r="J336" i="5"/>
  <c r="K336" i="5" s="1"/>
  <c r="M336" i="5" s="1"/>
  <c r="J337" i="5"/>
  <c r="K337" i="5" s="1"/>
  <c r="M337" i="5" s="1"/>
  <c r="O337" i="5" s="1"/>
  <c r="J338" i="5"/>
  <c r="K338" i="5" s="1"/>
  <c r="M338" i="5" s="1"/>
  <c r="J339" i="5"/>
  <c r="K339" i="5" s="1"/>
  <c r="M339" i="5" s="1"/>
  <c r="O339" i="5" s="1"/>
  <c r="J340" i="5"/>
  <c r="K340" i="5" s="1"/>
  <c r="M340" i="5" s="1"/>
  <c r="J341" i="5"/>
  <c r="K341" i="5" s="1"/>
  <c r="M341" i="5" s="1"/>
  <c r="J342" i="5"/>
  <c r="K342" i="5" s="1"/>
  <c r="M342" i="5" s="1"/>
  <c r="J343" i="5"/>
  <c r="K343" i="5" s="1"/>
  <c r="M343" i="5" s="1"/>
  <c r="O343" i="5" s="1"/>
  <c r="J354" i="5"/>
  <c r="K354" i="5" s="1"/>
  <c r="M354" i="5" s="1"/>
  <c r="J355" i="5"/>
  <c r="K355" i="5" s="1"/>
  <c r="M355" i="5" s="1"/>
  <c r="O355" i="5" s="1"/>
  <c r="J356" i="5"/>
  <c r="K356" i="5" s="1"/>
  <c r="M356" i="5" s="1"/>
  <c r="J357" i="5"/>
  <c r="K357" i="5" s="1"/>
  <c r="M357" i="5" s="1"/>
  <c r="J207" i="5"/>
  <c r="K207" i="5" s="1"/>
  <c r="M207" i="5" s="1"/>
  <c r="J211" i="5"/>
  <c r="K211" i="5" s="1"/>
  <c r="M211" i="5" s="1"/>
  <c r="O211" i="5" s="1"/>
  <c r="J215" i="5"/>
  <c r="K215" i="5" s="1"/>
  <c r="M215" i="5" s="1"/>
  <c r="J239" i="5"/>
  <c r="K239" i="5" s="1"/>
  <c r="M239" i="5" s="1"/>
  <c r="O239" i="5" s="1"/>
  <c r="J245" i="5"/>
  <c r="K245" i="5" s="1"/>
  <c r="M245" i="5" s="1"/>
  <c r="J258" i="5"/>
  <c r="K258" i="5" s="1"/>
  <c r="M258" i="5" s="1"/>
  <c r="O258" i="5" s="1"/>
  <c r="J270" i="5"/>
  <c r="K270" i="5" s="1"/>
  <c r="M270" i="5" s="1"/>
  <c r="J304" i="5"/>
  <c r="K304" i="5" s="1"/>
  <c r="M304" i="5" s="1"/>
  <c r="O304" i="5" s="1"/>
  <c r="J307" i="5"/>
  <c r="K307" i="5" s="1"/>
  <c r="M307" i="5" s="1"/>
  <c r="J319" i="5"/>
  <c r="K319" i="5" s="1"/>
  <c r="M319" i="5" s="1"/>
  <c r="J346" i="5"/>
  <c r="K346" i="5" s="1"/>
  <c r="M346" i="5" s="1"/>
  <c r="J359" i="5"/>
  <c r="K359" i="5" s="1"/>
  <c r="M359" i="5" s="1"/>
  <c r="J361" i="5"/>
  <c r="K361" i="5" s="1"/>
  <c r="M361" i="5" s="1"/>
  <c r="J169" i="5"/>
  <c r="K169" i="5" s="1"/>
  <c r="M169" i="5" s="1"/>
  <c r="J190" i="5"/>
  <c r="K190" i="5" s="1"/>
  <c r="M190" i="5" s="1"/>
  <c r="J192" i="5"/>
  <c r="K192" i="5" s="1"/>
  <c r="M192" i="5" s="1"/>
  <c r="O192" i="5" s="1"/>
  <c r="J194" i="5"/>
  <c r="K194" i="5" s="1"/>
  <c r="M194" i="5" s="1"/>
  <c r="J196" i="5"/>
  <c r="K196" i="5" s="1"/>
  <c r="M196" i="5" s="1"/>
  <c r="J230" i="5"/>
  <c r="K230" i="5" s="1"/>
  <c r="M230" i="5" s="1"/>
  <c r="J238" i="5"/>
  <c r="K238" i="5" s="1"/>
  <c r="M238" i="5" s="1"/>
  <c r="J244" i="5"/>
  <c r="K244" i="5" s="1"/>
  <c r="M244" i="5" s="1"/>
  <c r="J248" i="5"/>
  <c r="K248" i="5" s="1"/>
  <c r="M248" i="5" s="1"/>
  <c r="J252" i="5"/>
  <c r="K252" i="5" s="1"/>
  <c r="M252" i="5" s="1"/>
  <c r="J256" i="5"/>
  <c r="K256" i="5" s="1"/>
  <c r="M256" i="5" s="1"/>
  <c r="J269" i="5"/>
  <c r="K269" i="5" s="1"/>
  <c r="M269" i="5" s="1"/>
  <c r="J285" i="5"/>
  <c r="K285" i="5" s="1"/>
  <c r="M285" i="5" s="1"/>
  <c r="J286" i="5"/>
  <c r="K286" i="5" s="1"/>
  <c r="M286" i="5" s="1"/>
  <c r="J301" i="5"/>
  <c r="K301" i="5" s="1"/>
  <c r="M301" i="5" s="1"/>
  <c r="J302" i="5"/>
  <c r="K302" i="5" s="1"/>
  <c r="M302" i="5" s="1"/>
  <c r="J318" i="5"/>
  <c r="K318" i="5" s="1"/>
  <c r="M318" i="5" s="1"/>
  <c r="J322" i="5"/>
  <c r="K322" i="5" s="1"/>
  <c r="M322" i="5" s="1"/>
  <c r="J345" i="5"/>
  <c r="K345" i="5" s="1"/>
  <c r="M345" i="5" s="1"/>
  <c r="J363" i="5"/>
  <c r="K363" i="5" s="1"/>
  <c r="M363" i="5" s="1"/>
  <c r="O363" i="5" s="1"/>
  <c r="J181" i="5"/>
  <c r="K181" i="5" s="1"/>
  <c r="M181" i="5" s="1"/>
  <c r="J210" i="5"/>
  <c r="K210" i="5" s="1"/>
  <c r="M210" i="5" s="1"/>
  <c r="J214" i="5"/>
  <c r="K214" i="5" s="1"/>
  <c r="M214" i="5" s="1"/>
  <c r="O214" i="5" s="1"/>
  <c r="J232" i="5"/>
  <c r="K232" i="5" s="1"/>
  <c r="M232" i="5" s="1"/>
  <c r="J235" i="5"/>
  <c r="K235" i="5" s="1"/>
  <c r="M235" i="5" s="1"/>
  <c r="J240" i="5"/>
  <c r="K240" i="5" s="1"/>
  <c r="M240" i="5" s="1"/>
  <c r="J243" i="5"/>
  <c r="K243" i="5" s="1"/>
  <c r="M243" i="5" s="1"/>
  <c r="O243" i="5" s="1"/>
  <c r="J247" i="5"/>
  <c r="K247" i="5" s="1"/>
  <c r="M247" i="5" s="1"/>
  <c r="J255" i="5"/>
  <c r="K255" i="5" s="1"/>
  <c r="M255" i="5" s="1"/>
  <c r="J268" i="5"/>
  <c r="K268" i="5" s="1"/>
  <c r="M268" i="5" s="1"/>
  <c r="J289" i="5"/>
  <c r="K289" i="5" s="1"/>
  <c r="M289" i="5" s="1"/>
  <c r="O289" i="5" s="1"/>
  <c r="J290" i="5"/>
  <c r="K290" i="5" s="1"/>
  <c r="M290" i="5" s="1"/>
  <c r="J317" i="5"/>
  <c r="K317" i="5" s="1"/>
  <c r="M317" i="5" s="1"/>
  <c r="J321" i="5"/>
  <c r="K321" i="5" s="1"/>
  <c r="M321" i="5" s="1"/>
  <c r="J323" i="5"/>
  <c r="K323" i="5" s="1"/>
  <c r="M323" i="5" s="1"/>
  <c r="J324" i="5"/>
  <c r="K324" i="5" s="1"/>
  <c r="M324" i="5" s="1"/>
  <c r="J325" i="5"/>
  <c r="K325" i="5" s="1"/>
  <c r="M325" i="5" s="1"/>
  <c r="J326" i="5"/>
  <c r="K326" i="5" s="1"/>
  <c r="M326" i="5" s="1"/>
  <c r="J344" i="5"/>
  <c r="K344" i="5" s="1"/>
  <c r="M344" i="5" s="1"/>
  <c r="O344" i="5" s="1"/>
  <c r="J348" i="5"/>
  <c r="K348" i="5" s="1"/>
  <c r="M348" i="5" s="1"/>
  <c r="J349" i="5"/>
  <c r="K349" i="5" s="1"/>
  <c r="M349" i="5" s="1"/>
  <c r="J189" i="5"/>
  <c r="K189" i="5" s="1"/>
  <c r="M189" i="5" s="1"/>
  <c r="J204" i="5"/>
  <c r="K204" i="5" s="1"/>
  <c r="M204" i="5" s="1"/>
  <c r="O204" i="5" s="1"/>
  <c r="J231" i="5"/>
  <c r="K231" i="5" s="1"/>
  <c r="M231" i="5" s="1"/>
  <c r="J234" i="5"/>
  <c r="K234" i="5" s="1"/>
  <c r="M234" i="5" s="1"/>
  <c r="O234" i="5" s="1"/>
  <c r="J242" i="5"/>
  <c r="K242" i="5" s="1"/>
  <c r="M242" i="5" s="1"/>
  <c r="J246" i="5"/>
  <c r="K246" i="5" s="1"/>
  <c r="M246" i="5" s="1"/>
  <c r="O246" i="5" s="1"/>
  <c r="J254" i="5"/>
  <c r="K254" i="5" s="1"/>
  <c r="M254" i="5" s="1"/>
  <c r="J267" i="5"/>
  <c r="K267" i="5" s="1"/>
  <c r="M267" i="5" s="1"/>
  <c r="J271" i="5"/>
  <c r="K271" i="5" s="1"/>
  <c r="M271" i="5" s="1"/>
  <c r="O271" i="5" s="1"/>
  <c r="J272" i="5"/>
  <c r="K272" i="5" s="1"/>
  <c r="M272" i="5" s="1"/>
  <c r="O272" i="5" s="1"/>
  <c r="J273" i="5"/>
  <c r="K273" i="5" s="1"/>
  <c r="M273" i="5" s="1"/>
  <c r="J288" i="5"/>
  <c r="K288" i="5" s="1"/>
  <c r="M288" i="5" s="1"/>
  <c r="J315" i="5"/>
  <c r="K315" i="5" s="1"/>
  <c r="M315" i="5" s="1"/>
  <c r="J316" i="5"/>
  <c r="K316" i="5" s="1"/>
  <c r="M316" i="5" s="1"/>
  <c r="J320" i="5"/>
  <c r="K320" i="5" s="1"/>
  <c r="M320" i="5" s="1"/>
  <c r="J347" i="5"/>
  <c r="K347" i="5" s="1"/>
  <c r="M347" i="5" s="1"/>
  <c r="J352" i="5"/>
  <c r="K352" i="5" s="1"/>
  <c r="M352" i="5" s="1"/>
  <c r="J353" i="5"/>
  <c r="K353" i="5" s="1"/>
  <c r="M353" i="5" s="1"/>
  <c r="O353" i="5" s="1"/>
  <c r="J236" i="5"/>
  <c r="K236" i="5" s="1"/>
  <c r="M236" i="5" s="1"/>
  <c r="J249" i="5"/>
  <c r="K249" i="5" s="1"/>
  <c r="M249" i="5" s="1"/>
  <c r="J253" i="5"/>
  <c r="K253" i="5" s="1"/>
  <c r="M253" i="5" s="1"/>
  <c r="J257" i="5"/>
  <c r="K257" i="5" s="1"/>
  <c r="M257" i="5" s="1"/>
  <c r="O257" i="5" s="1"/>
  <c r="J259" i="5"/>
  <c r="K259" i="5" s="1"/>
  <c r="M259" i="5" s="1"/>
  <c r="J266" i="5"/>
  <c r="K266" i="5" s="1"/>
  <c r="M266" i="5" s="1"/>
  <c r="O266" i="5" s="1"/>
  <c r="J287" i="5"/>
  <c r="K287" i="5" s="1"/>
  <c r="M287" i="5" s="1"/>
  <c r="J303" i="5"/>
  <c r="K303" i="5" s="1"/>
  <c r="M303" i="5" s="1"/>
  <c r="J305" i="5"/>
  <c r="K305" i="5" s="1"/>
  <c r="M305" i="5" s="1"/>
  <c r="J306" i="5"/>
  <c r="K306" i="5" s="1"/>
  <c r="M306" i="5" s="1"/>
  <c r="J308" i="5"/>
  <c r="K308" i="5" s="1"/>
  <c r="M308" i="5" s="1"/>
  <c r="O308" i="5" s="1"/>
  <c r="J351" i="5"/>
  <c r="K351" i="5" s="1"/>
  <c r="M351" i="5" s="1"/>
  <c r="J358" i="5"/>
  <c r="K358" i="5" s="1"/>
  <c r="M358" i="5" s="1"/>
  <c r="J360" i="5"/>
  <c r="K360" i="5" s="1"/>
  <c r="M360" i="5" s="1"/>
  <c r="J362" i="5"/>
  <c r="K362" i="5" s="1"/>
  <c r="M362" i="5" s="1"/>
  <c r="J350" i="5"/>
  <c r="K350" i="5" s="1"/>
  <c r="M350" i="5" s="1"/>
  <c r="O350" i="5" s="1"/>
  <c r="I368" i="3"/>
  <c r="J364" i="3" s="1"/>
  <c r="K364" i="3" s="1"/>
  <c r="M364" i="3" s="1"/>
  <c r="J8" i="5"/>
  <c r="K8" i="5" s="1"/>
  <c r="M8" i="5" s="1"/>
  <c r="O8" i="5" s="1"/>
  <c r="J8" i="9"/>
  <c r="K8" i="9" s="1"/>
  <c r="M8" i="9" s="1"/>
  <c r="J278" i="1"/>
  <c r="K278" i="1" s="1"/>
  <c r="M278" i="1" s="1"/>
  <c r="J285" i="1"/>
  <c r="K285" i="1" s="1"/>
  <c r="M285" i="1" s="1"/>
  <c r="J300" i="1"/>
  <c r="K300" i="1" s="1"/>
  <c r="M300" i="1" s="1"/>
  <c r="J315" i="1"/>
  <c r="K315" i="1" s="1"/>
  <c r="M315" i="1" s="1"/>
  <c r="J330" i="1"/>
  <c r="K330" i="1" s="1"/>
  <c r="M330" i="1" s="1"/>
  <c r="J345" i="1"/>
  <c r="K345" i="1" s="1"/>
  <c r="M345" i="1" s="1"/>
  <c r="J343" i="1"/>
  <c r="K343" i="1" s="1"/>
  <c r="M343" i="1" s="1"/>
  <c r="J199" i="1"/>
  <c r="K199" i="1" s="1"/>
  <c r="M199" i="1" s="1"/>
  <c r="J352" i="1"/>
  <c r="K352" i="1" s="1"/>
  <c r="M352" i="1" s="1"/>
  <c r="J304" i="1"/>
  <c r="K304" i="1" s="1"/>
  <c r="M304" i="1" s="1"/>
  <c r="J296" i="1"/>
  <c r="K296" i="1" s="1"/>
  <c r="M296" i="1" s="1"/>
  <c r="J234" i="1"/>
  <c r="K234" i="1" s="1"/>
  <c r="M234" i="1" s="1"/>
  <c r="J266" i="1"/>
  <c r="K266" i="1" s="1"/>
  <c r="M266" i="1" s="1"/>
  <c r="J214" i="1"/>
  <c r="K214" i="1" s="1"/>
  <c r="M214" i="1" s="1"/>
  <c r="J176" i="1"/>
  <c r="K176" i="1" s="1"/>
  <c r="M176" i="1" s="1"/>
  <c r="J170" i="1"/>
  <c r="K170" i="1" s="1"/>
  <c r="M170" i="1" s="1"/>
  <c r="J210" i="1"/>
  <c r="K210" i="1" s="1"/>
  <c r="M210" i="1" s="1"/>
  <c r="J221" i="1"/>
  <c r="K221" i="1" s="1"/>
  <c r="M221" i="1" s="1"/>
  <c r="J74" i="1"/>
  <c r="K74" i="1" s="1"/>
  <c r="M74" i="1" s="1"/>
  <c r="J164" i="1"/>
  <c r="K164" i="1" s="1"/>
  <c r="M164" i="1" s="1"/>
  <c r="J111" i="1"/>
  <c r="K111" i="1" s="1"/>
  <c r="M111" i="1" s="1"/>
  <c r="J23" i="1"/>
  <c r="K23" i="1" s="1"/>
  <c r="M23" i="1" s="1"/>
  <c r="J70" i="1"/>
  <c r="K70" i="1" s="1"/>
  <c r="M70" i="1" s="1"/>
  <c r="J172" i="1"/>
  <c r="K172" i="1" s="1"/>
  <c r="M172" i="1" s="1"/>
  <c r="J153" i="1"/>
  <c r="K153" i="1" s="1"/>
  <c r="M153" i="1" s="1"/>
  <c r="J108" i="1"/>
  <c r="K108" i="1" s="1"/>
  <c r="M108" i="1" s="1"/>
  <c r="J124" i="1"/>
  <c r="K124" i="1" s="1"/>
  <c r="M124" i="1" s="1"/>
  <c r="J133" i="1"/>
  <c r="K133" i="1" s="1"/>
  <c r="M133" i="1" s="1"/>
  <c r="J59" i="1"/>
  <c r="K59" i="1" s="1"/>
  <c r="M59" i="1" s="1"/>
  <c r="J11" i="1"/>
  <c r="K11" i="1" s="1"/>
  <c r="M11" i="1" s="1"/>
  <c r="J9" i="1"/>
  <c r="K9" i="1" s="1"/>
  <c r="M9" i="1" s="1"/>
  <c r="J25" i="1"/>
  <c r="K25" i="1" s="1"/>
  <c r="M25" i="1" s="1"/>
  <c r="J52" i="1"/>
  <c r="K52" i="1" s="1"/>
  <c r="M52" i="1" s="1"/>
  <c r="J353" i="1"/>
  <c r="K353" i="1" s="1"/>
  <c r="M353" i="1" s="1"/>
  <c r="J237" i="1"/>
  <c r="K237" i="1" s="1"/>
  <c r="M237" i="1" s="1"/>
  <c r="J208" i="1"/>
  <c r="K208" i="1" s="1"/>
  <c r="M208" i="1" s="1"/>
  <c r="J257" i="1"/>
  <c r="K257" i="1" s="1"/>
  <c r="M257" i="1" s="1"/>
  <c r="J113" i="1"/>
  <c r="K113" i="1" s="1"/>
  <c r="M113" i="1" s="1"/>
  <c r="J184" i="1"/>
  <c r="K184" i="1" s="1"/>
  <c r="M184" i="1" s="1"/>
  <c r="J41" i="1"/>
  <c r="K41" i="1" s="1"/>
  <c r="M41" i="1" s="1"/>
  <c r="J36" i="1"/>
  <c r="K36" i="1" s="1"/>
  <c r="M36" i="1" s="1"/>
  <c r="J334" i="1"/>
  <c r="K334" i="1" s="1"/>
  <c r="M334" i="1" s="1"/>
  <c r="J341" i="1"/>
  <c r="K341" i="1" s="1"/>
  <c r="M341" i="1" s="1"/>
  <c r="J348" i="1"/>
  <c r="K348" i="1" s="1"/>
  <c r="M348" i="1" s="1"/>
  <c r="J268" i="1"/>
  <c r="K268" i="1" s="1"/>
  <c r="M268" i="1" s="1"/>
  <c r="J283" i="1"/>
  <c r="K283" i="1" s="1"/>
  <c r="M283" i="1" s="1"/>
  <c r="J298" i="1"/>
  <c r="K298" i="1" s="1"/>
  <c r="M298" i="1" s="1"/>
  <c r="J313" i="1"/>
  <c r="K313" i="1" s="1"/>
  <c r="M313" i="1" s="1"/>
  <c r="J255" i="1"/>
  <c r="K255" i="1" s="1"/>
  <c r="M255" i="1" s="1"/>
  <c r="J262" i="1"/>
  <c r="K262" i="1" s="1"/>
  <c r="M262" i="1" s="1"/>
  <c r="J287" i="1"/>
  <c r="K287" i="1" s="1"/>
  <c r="M287" i="1" s="1"/>
  <c r="J235" i="1"/>
  <c r="K235" i="1" s="1"/>
  <c r="M235" i="1" s="1"/>
  <c r="J253" i="1"/>
  <c r="K253" i="1" s="1"/>
  <c r="M253" i="1" s="1"/>
  <c r="J188" i="1"/>
  <c r="K188" i="1" s="1"/>
  <c r="M188" i="1" s="1"/>
  <c r="J201" i="1"/>
  <c r="K201" i="1" s="1"/>
  <c r="M201" i="1" s="1"/>
  <c r="J169" i="1"/>
  <c r="K169" i="1" s="1"/>
  <c r="M169" i="1" s="1"/>
  <c r="J142" i="1"/>
  <c r="K142" i="1" s="1"/>
  <c r="M142" i="1" s="1"/>
  <c r="J131" i="1"/>
  <c r="K131" i="1" s="1"/>
  <c r="M131" i="1" s="1"/>
  <c r="J171" i="1"/>
  <c r="K171" i="1" s="1"/>
  <c r="M171" i="1" s="1"/>
  <c r="J122" i="1"/>
  <c r="K122" i="1" s="1"/>
  <c r="M122" i="1" s="1"/>
  <c r="J213" i="1"/>
  <c r="K213" i="1" s="1"/>
  <c r="M213" i="1" s="1"/>
  <c r="J168" i="1"/>
  <c r="K168" i="1" s="1"/>
  <c r="M168" i="1" s="1"/>
  <c r="J79" i="1"/>
  <c r="K79" i="1" s="1"/>
  <c r="M79" i="1" s="1"/>
  <c r="J156" i="1"/>
  <c r="K156" i="1" s="1"/>
  <c r="M156" i="1" s="1"/>
  <c r="J38" i="1"/>
  <c r="K38" i="1" s="1"/>
  <c r="M38" i="1" s="1"/>
  <c r="J128" i="1"/>
  <c r="K128" i="1" s="1"/>
  <c r="M128" i="1" s="1"/>
  <c r="J120" i="1"/>
  <c r="K120" i="1" s="1"/>
  <c r="M120" i="1" s="1"/>
  <c r="J84" i="1"/>
  <c r="K84" i="1" s="1"/>
  <c r="M84" i="1" s="1"/>
  <c r="J89" i="1"/>
  <c r="K89" i="1" s="1"/>
  <c r="M89" i="1" s="1"/>
  <c r="J92" i="1"/>
  <c r="K92" i="1" s="1"/>
  <c r="M92" i="1" s="1"/>
  <c r="J22" i="1"/>
  <c r="K22" i="1" s="1"/>
  <c r="M22" i="1" s="1"/>
  <c r="J77" i="1"/>
  <c r="K77" i="1" s="1"/>
  <c r="M77" i="1" s="1"/>
  <c r="J13" i="1"/>
  <c r="J18" i="1"/>
  <c r="K18" i="1" s="1"/>
  <c r="M18" i="1" s="1"/>
  <c r="J37" i="1"/>
  <c r="K37" i="1" s="1"/>
  <c r="M37" i="1" s="1"/>
  <c r="J135" i="1"/>
  <c r="K135" i="1" s="1"/>
  <c r="M135" i="1" s="1"/>
  <c r="J116" i="1"/>
  <c r="K116" i="1" s="1"/>
  <c r="M116" i="1" s="1"/>
  <c r="J83" i="1"/>
  <c r="K83" i="1" s="1"/>
  <c r="M83" i="1" s="1"/>
  <c r="J73" i="1"/>
  <c r="K73" i="1" s="1"/>
  <c r="M73" i="1" s="1"/>
  <c r="J21" i="1"/>
  <c r="K21" i="1" s="1"/>
  <c r="M21" i="1" s="1"/>
  <c r="J81" i="1"/>
  <c r="K81" i="1" s="1"/>
  <c r="M81" i="1" s="1"/>
  <c r="J72" i="1"/>
  <c r="K72" i="1" s="1"/>
  <c r="M72" i="1" s="1"/>
  <c r="J67" i="1"/>
  <c r="K67" i="1" s="1"/>
  <c r="M67" i="1" s="1"/>
  <c r="J323" i="1"/>
  <c r="K323" i="1" s="1"/>
  <c r="M323" i="1" s="1"/>
  <c r="J359" i="1"/>
  <c r="K359" i="1" s="1"/>
  <c r="M359" i="1" s="1"/>
  <c r="J288" i="1"/>
  <c r="K288" i="1" s="1"/>
  <c r="M288" i="1" s="1"/>
  <c r="J180" i="1"/>
  <c r="K180" i="1" s="1"/>
  <c r="M180" i="1" s="1"/>
  <c r="J82" i="1"/>
  <c r="K82" i="1" s="1"/>
  <c r="M82" i="1" s="1"/>
  <c r="J31" i="1"/>
  <c r="K31" i="1" s="1"/>
  <c r="M31" i="1" s="1"/>
  <c r="J163" i="1"/>
  <c r="K163" i="1" s="1"/>
  <c r="M163" i="1" s="1"/>
  <c r="J40" i="1"/>
  <c r="K40" i="1" s="1"/>
  <c r="M40" i="1" s="1"/>
  <c r="J12" i="1"/>
  <c r="K12" i="1" s="1"/>
  <c r="M12" i="1" s="1"/>
  <c r="J35" i="1"/>
  <c r="K35" i="1" s="1"/>
  <c r="M35" i="1" s="1"/>
  <c r="J318" i="1"/>
  <c r="K318" i="1" s="1"/>
  <c r="M318" i="1" s="1"/>
  <c r="J333" i="1"/>
  <c r="K333" i="1" s="1"/>
  <c r="M333" i="1" s="1"/>
  <c r="J340" i="1"/>
  <c r="K340" i="1" s="1"/>
  <c r="M340" i="1" s="1"/>
  <c r="J355" i="1"/>
  <c r="K355" i="1" s="1"/>
  <c r="M355" i="1" s="1"/>
  <c r="J275" i="1"/>
  <c r="K275" i="1" s="1"/>
  <c r="M275" i="1" s="1"/>
  <c r="J290" i="1"/>
  <c r="K290" i="1" s="1"/>
  <c r="M290" i="1" s="1"/>
  <c r="J297" i="1"/>
  <c r="K297" i="1" s="1"/>
  <c r="M297" i="1" s="1"/>
  <c r="J247" i="1"/>
  <c r="K247" i="1" s="1"/>
  <c r="M247" i="1" s="1"/>
  <c r="J254" i="1"/>
  <c r="K254" i="1" s="1"/>
  <c r="M254" i="1" s="1"/>
  <c r="J271" i="1"/>
  <c r="K271" i="1" s="1"/>
  <c r="M271" i="1" s="1"/>
  <c r="J227" i="1"/>
  <c r="K227" i="1" s="1"/>
  <c r="M227" i="1" s="1"/>
  <c r="J250" i="1"/>
  <c r="K250" i="1" s="1"/>
  <c r="M250" i="1" s="1"/>
  <c r="J173" i="1"/>
  <c r="K173" i="1" s="1"/>
  <c r="M173" i="1" s="1"/>
  <c r="J190" i="1"/>
  <c r="K190" i="1" s="1"/>
  <c r="M190" i="1" s="1"/>
  <c r="J161" i="1"/>
  <c r="K161" i="1" s="1"/>
  <c r="M161" i="1" s="1"/>
  <c r="J126" i="1"/>
  <c r="K126" i="1" s="1"/>
  <c r="M126" i="1" s="1"/>
  <c r="J123" i="1"/>
  <c r="K123" i="1" s="1"/>
  <c r="M123" i="1" s="1"/>
  <c r="J160" i="1"/>
  <c r="K160" i="1" s="1"/>
  <c r="M160" i="1" s="1"/>
  <c r="J119" i="1"/>
  <c r="K119" i="1" s="1"/>
  <c r="M119" i="1" s="1"/>
  <c r="J197" i="1"/>
  <c r="K197" i="1" s="1"/>
  <c r="M197" i="1" s="1"/>
  <c r="J162" i="1"/>
  <c r="K162" i="1" s="1"/>
  <c r="M162" i="1" s="1"/>
  <c r="J63" i="1"/>
  <c r="K63" i="1" s="1"/>
  <c r="M63" i="1" s="1"/>
  <c r="J30" i="1"/>
  <c r="K30" i="1" s="1"/>
  <c r="M30" i="1" s="1"/>
  <c r="J107" i="1"/>
  <c r="K107" i="1" s="1"/>
  <c r="M107" i="1" s="1"/>
  <c r="J91" i="1"/>
  <c r="K91" i="1" s="1"/>
  <c r="M91" i="1" s="1"/>
  <c r="J58" i="1"/>
  <c r="K58" i="1" s="1"/>
  <c r="M58" i="1" s="1"/>
  <c r="J286" i="1"/>
  <c r="K286" i="1" s="1"/>
  <c r="M286" i="1" s="1"/>
  <c r="J301" i="1"/>
  <c r="K301" i="1" s="1"/>
  <c r="M301" i="1" s="1"/>
  <c r="J308" i="1"/>
  <c r="K308" i="1" s="1"/>
  <c r="M308" i="1" s="1"/>
  <c r="J346" i="1"/>
  <c r="K346" i="1" s="1"/>
  <c r="M346" i="1" s="1"/>
  <c r="J336" i="1"/>
  <c r="K336" i="1" s="1"/>
  <c r="M336" i="1" s="1"/>
  <c r="J215" i="1"/>
  <c r="K215" i="1" s="1"/>
  <c r="M215" i="1" s="1"/>
  <c r="J236" i="1"/>
  <c r="K236" i="1" s="1"/>
  <c r="M236" i="1" s="1"/>
  <c r="J195" i="1"/>
  <c r="K195" i="1" s="1"/>
  <c r="M195" i="1" s="1"/>
  <c r="J249" i="1"/>
  <c r="K249" i="1" s="1"/>
  <c r="M249" i="1" s="1"/>
  <c r="J229" i="1"/>
  <c r="K229" i="1" s="1"/>
  <c r="M229" i="1" s="1"/>
  <c r="J217" i="1"/>
  <c r="K217" i="1" s="1"/>
  <c r="M217" i="1" s="1"/>
  <c r="J86" i="1"/>
  <c r="K86" i="1" s="1"/>
  <c r="M86" i="1" s="1"/>
  <c r="J144" i="1"/>
  <c r="K144" i="1" s="1"/>
  <c r="M144" i="1" s="1"/>
  <c r="J129" i="1"/>
  <c r="K129" i="1" s="1"/>
  <c r="M129" i="1" s="1"/>
  <c r="J17" i="1"/>
  <c r="K17" i="1" s="1"/>
  <c r="M17" i="1" s="1"/>
  <c r="J34" i="1"/>
  <c r="K34" i="1" s="1"/>
  <c r="M34" i="1" s="1"/>
  <c r="J358" i="1"/>
  <c r="K358" i="1" s="1"/>
  <c r="M358" i="1" s="1"/>
  <c r="J326" i="1"/>
  <c r="K326" i="1" s="1"/>
  <c r="M326" i="1" s="1"/>
  <c r="J294" i="1"/>
  <c r="K294" i="1" s="1"/>
  <c r="M294" i="1" s="1"/>
  <c r="J357" i="1"/>
  <c r="K357" i="1" s="1"/>
  <c r="M357" i="1" s="1"/>
  <c r="J325" i="1"/>
  <c r="K325" i="1" s="1"/>
  <c r="M325" i="1" s="1"/>
  <c r="J293" i="1"/>
  <c r="K293" i="1" s="1"/>
  <c r="M293" i="1" s="1"/>
  <c r="J356" i="1"/>
  <c r="K356" i="1" s="1"/>
  <c r="M356" i="1" s="1"/>
  <c r="J324" i="1"/>
  <c r="K324" i="1" s="1"/>
  <c r="M324" i="1" s="1"/>
  <c r="J292" i="1"/>
  <c r="K292" i="1" s="1"/>
  <c r="M292" i="1" s="1"/>
  <c r="J363" i="1"/>
  <c r="K363" i="1" s="1"/>
  <c r="M363" i="1" s="1"/>
  <c r="J331" i="1"/>
  <c r="K331" i="1" s="1"/>
  <c r="M331" i="1" s="1"/>
  <c r="J299" i="1"/>
  <c r="K299" i="1" s="1"/>
  <c r="M299" i="1" s="1"/>
  <c r="J267" i="1"/>
  <c r="K267" i="1" s="1"/>
  <c r="M267" i="1" s="1"/>
  <c r="J338" i="1"/>
  <c r="K338" i="1" s="1"/>
  <c r="M338" i="1" s="1"/>
  <c r="J306" i="1"/>
  <c r="K306" i="1" s="1"/>
  <c r="M306" i="1" s="1"/>
  <c r="J274" i="1"/>
  <c r="K274" i="1" s="1"/>
  <c r="M274" i="1" s="1"/>
  <c r="J337" i="1"/>
  <c r="K337" i="1" s="1"/>
  <c r="M337" i="1" s="1"/>
  <c r="J305" i="1"/>
  <c r="K305" i="1" s="1"/>
  <c r="M305" i="1" s="1"/>
  <c r="J273" i="1"/>
  <c r="K273" i="1" s="1"/>
  <c r="M273" i="1" s="1"/>
  <c r="J311" i="1"/>
  <c r="K311" i="1" s="1"/>
  <c r="M311" i="1" s="1"/>
  <c r="J239" i="1"/>
  <c r="K239" i="1" s="1"/>
  <c r="M239" i="1" s="1"/>
  <c r="J207" i="1"/>
  <c r="K207" i="1" s="1"/>
  <c r="M207" i="1" s="1"/>
  <c r="J344" i="1"/>
  <c r="K344" i="1" s="1"/>
  <c r="M344" i="1" s="1"/>
  <c r="J238" i="1"/>
  <c r="K238" i="1" s="1"/>
  <c r="M238" i="1" s="1"/>
  <c r="J320" i="1"/>
  <c r="K320" i="1" s="1"/>
  <c r="M320" i="1" s="1"/>
  <c r="J279" i="1"/>
  <c r="K279" i="1" s="1"/>
  <c r="M279" i="1" s="1"/>
  <c r="J244" i="1"/>
  <c r="K244" i="1" s="1"/>
  <c r="M244" i="1" s="1"/>
  <c r="J251" i="1"/>
  <c r="K251" i="1" s="1"/>
  <c r="M251" i="1" s="1"/>
  <c r="J219" i="1"/>
  <c r="K219" i="1" s="1"/>
  <c r="M219" i="1" s="1"/>
  <c r="J187" i="1"/>
  <c r="K187" i="1" s="1"/>
  <c r="M187" i="1" s="1"/>
  <c r="J303" i="1"/>
  <c r="K303" i="1" s="1"/>
  <c r="M303" i="1" s="1"/>
  <c r="J265" i="1"/>
  <c r="K265" i="1" s="1"/>
  <c r="M265" i="1" s="1"/>
  <c r="J220" i="1"/>
  <c r="K220" i="1" s="1"/>
  <c r="M220" i="1" s="1"/>
  <c r="J181" i="1"/>
  <c r="K181" i="1" s="1"/>
  <c r="M181" i="1" s="1"/>
  <c r="J149" i="1"/>
  <c r="K149" i="1" s="1"/>
  <c r="M149" i="1" s="1"/>
  <c r="J222" i="1"/>
  <c r="K222" i="1" s="1"/>
  <c r="M222" i="1" s="1"/>
  <c r="J245" i="1"/>
  <c r="K245" i="1" s="1"/>
  <c r="M245" i="1" s="1"/>
  <c r="J225" i="1"/>
  <c r="K225" i="1" s="1"/>
  <c r="M225" i="1" s="1"/>
  <c r="J177" i="1"/>
  <c r="K177" i="1" s="1"/>
  <c r="M177" i="1" s="1"/>
  <c r="J241" i="1"/>
  <c r="K241" i="1" s="1"/>
  <c r="M241" i="1" s="1"/>
  <c r="J166" i="1"/>
  <c r="K166" i="1" s="1"/>
  <c r="M166" i="1" s="1"/>
  <c r="J134" i="1"/>
  <c r="K134" i="1" s="1"/>
  <c r="M134" i="1" s="1"/>
  <c r="J196" i="1"/>
  <c r="K196" i="1" s="1"/>
  <c r="M196" i="1" s="1"/>
  <c r="J147" i="1"/>
  <c r="K147" i="1" s="1"/>
  <c r="M147" i="1" s="1"/>
  <c r="J115" i="1"/>
  <c r="K115" i="1" s="1"/>
  <c r="M115" i="1" s="1"/>
  <c r="J216" i="1"/>
  <c r="K216" i="1" s="1"/>
  <c r="M216" i="1" s="1"/>
  <c r="J182" i="1"/>
  <c r="K182" i="1" s="1"/>
  <c r="M182" i="1" s="1"/>
  <c r="J138" i="1"/>
  <c r="K138" i="1" s="1"/>
  <c r="M138" i="1" s="1"/>
  <c r="J194" i="1"/>
  <c r="K194" i="1" s="1"/>
  <c r="M194" i="1" s="1"/>
  <c r="J121" i="1"/>
  <c r="K121" i="1" s="1"/>
  <c r="M121" i="1" s="1"/>
  <c r="J90" i="1"/>
  <c r="K90" i="1" s="1"/>
  <c r="M90" i="1" s="1"/>
  <c r="J232" i="1"/>
  <c r="K232" i="1" s="1"/>
  <c r="M232" i="1" s="1"/>
  <c r="J192" i="1"/>
  <c r="K192" i="1" s="1"/>
  <c r="M192" i="1" s="1"/>
  <c r="J202" i="1"/>
  <c r="K202" i="1" s="1"/>
  <c r="M202" i="1" s="1"/>
  <c r="J174" i="1"/>
  <c r="K174" i="1" s="1"/>
  <c r="M174" i="1" s="1"/>
  <c r="J125" i="1"/>
  <c r="K125" i="1" s="1"/>
  <c r="M125" i="1" s="1"/>
  <c r="J103" i="1"/>
  <c r="K103" i="1" s="1"/>
  <c r="M103" i="1" s="1"/>
  <c r="J71" i="1"/>
  <c r="K71" i="1" s="1"/>
  <c r="M71" i="1" s="1"/>
  <c r="J39" i="1"/>
  <c r="K39" i="1" s="1"/>
  <c r="M39" i="1" s="1"/>
  <c r="J233" i="1"/>
  <c r="K233" i="1" s="1"/>
  <c r="M233" i="1" s="1"/>
  <c r="J110" i="1"/>
  <c r="K110" i="1" s="1"/>
  <c r="M110" i="1" s="1"/>
  <c r="J78" i="1"/>
  <c r="K78" i="1" s="1"/>
  <c r="M78" i="1" s="1"/>
  <c r="J46" i="1"/>
  <c r="K46" i="1" s="1"/>
  <c r="M46" i="1" s="1"/>
  <c r="J258" i="1"/>
  <c r="K258" i="1" s="1"/>
  <c r="M258" i="1" s="1"/>
  <c r="J152" i="1"/>
  <c r="K152" i="1" s="1"/>
  <c r="M152" i="1" s="1"/>
  <c r="J127" i="1"/>
  <c r="K127" i="1" s="1"/>
  <c r="M127" i="1" s="1"/>
  <c r="J167" i="1"/>
  <c r="K167" i="1" s="1"/>
  <c r="M167" i="1" s="1"/>
  <c r="J141" i="1"/>
  <c r="K141" i="1" s="1"/>
  <c r="M141" i="1" s="1"/>
  <c r="J104" i="1"/>
  <c r="K104" i="1" s="1"/>
  <c r="M104" i="1" s="1"/>
  <c r="J130" i="1"/>
  <c r="K130" i="1" s="1"/>
  <c r="M130" i="1" s="1"/>
  <c r="J88" i="1"/>
  <c r="K88" i="1" s="1"/>
  <c r="M88" i="1" s="1"/>
  <c r="J44" i="1"/>
  <c r="K44" i="1" s="1"/>
  <c r="M44" i="1" s="1"/>
  <c r="J117" i="1"/>
  <c r="K117" i="1" s="1"/>
  <c r="M117" i="1" s="1"/>
  <c r="J85" i="1"/>
  <c r="K85" i="1" s="1"/>
  <c r="M85" i="1" s="1"/>
  <c r="J42" i="1"/>
  <c r="K42" i="1" s="1"/>
  <c r="M42" i="1" s="1"/>
  <c r="J218" i="1"/>
  <c r="K218" i="1" s="1"/>
  <c r="M218" i="1" s="1"/>
  <c r="J80" i="1"/>
  <c r="K80" i="1" s="1"/>
  <c r="M80" i="1" s="1"/>
  <c r="J60" i="1"/>
  <c r="K60" i="1" s="1"/>
  <c r="M60" i="1" s="1"/>
  <c r="J27" i="1"/>
  <c r="K27" i="1" s="1"/>
  <c r="M27" i="1" s="1"/>
  <c r="J143" i="1"/>
  <c r="K143" i="1" s="1"/>
  <c r="M143" i="1" s="1"/>
  <c r="K8" i="1"/>
  <c r="M8" i="1" s="1"/>
  <c r="J16" i="1"/>
  <c r="K16" i="1" s="1"/>
  <c r="M16" i="1" s="1"/>
  <c r="J24" i="1"/>
  <c r="K24" i="1" s="1"/>
  <c r="M24" i="1" s="1"/>
  <c r="J49" i="1"/>
  <c r="K49" i="1" s="1"/>
  <c r="M49" i="1" s="1"/>
  <c r="J61" i="1"/>
  <c r="K61" i="1" s="1"/>
  <c r="M61" i="1" s="1"/>
  <c r="J50" i="1"/>
  <c r="K50" i="1" s="1"/>
  <c r="M50" i="1" s="1"/>
  <c r="J64" i="1"/>
  <c r="K64" i="1" s="1"/>
  <c r="M64" i="1" s="1"/>
  <c r="J10" i="1"/>
  <c r="K10" i="1" s="1"/>
  <c r="M10" i="1" s="1"/>
  <c r="J93" i="1"/>
  <c r="K93" i="1" s="1"/>
  <c r="M93" i="1" s="1"/>
  <c r="J53" i="1"/>
  <c r="K53" i="1" s="1"/>
  <c r="M53" i="1" s="1"/>
  <c r="J33" i="1"/>
  <c r="K33" i="1" s="1"/>
  <c r="M33" i="1" s="1"/>
  <c r="J48" i="1"/>
  <c r="K48" i="1" s="1"/>
  <c r="M48" i="1" s="1"/>
  <c r="J29" i="1"/>
  <c r="K29" i="1" s="1"/>
  <c r="M29" i="1" s="1"/>
  <c r="J97" i="1"/>
  <c r="K97" i="1" s="1"/>
  <c r="M97" i="1" s="1"/>
  <c r="J28" i="1"/>
  <c r="K28" i="1" s="1"/>
  <c r="M28" i="1" s="1"/>
  <c r="J75" i="1"/>
  <c r="K75" i="1" s="1"/>
  <c r="M75" i="1" s="1"/>
  <c r="J96" i="1"/>
  <c r="K96" i="1" s="1"/>
  <c r="M96" i="1" s="1"/>
  <c r="J45" i="1"/>
  <c r="K45" i="1" s="1"/>
  <c r="M45" i="1" s="1"/>
  <c r="J101" i="1"/>
  <c r="K101" i="1" s="1"/>
  <c r="M101" i="1" s="1"/>
  <c r="J43" i="1"/>
  <c r="K43" i="1" s="1"/>
  <c r="M43" i="1" s="1"/>
  <c r="J99" i="1"/>
  <c r="K99" i="1" s="1"/>
  <c r="M99" i="1" s="1"/>
  <c r="J148" i="1"/>
  <c r="K148" i="1" s="1"/>
  <c r="M148" i="1" s="1"/>
  <c r="J137" i="1"/>
  <c r="K137" i="1" s="1"/>
  <c r="M137" i="1" s="1"/>
  <c r="J179" i="1"/>
  <c r="K179" i="1" s="1"/>
  <c r="M179" i="1" s="1"/>
  <c r="J136" i="1"/>
  <c r="K136" i="1" s="1"/>
  <c r="M136" i="1" s="1"/>
  <c r="J189" i="1"/>
  <c r="K189" i="1" s="1"/>
  <c r="M189" i="1" s="1"/>
  <c r="J54" i="1"/>
  <c r="K54" i="1" s="1"/>
  <c r="M54" i="1" s="1"/>
  <c r="J94" i="1"/>
  <c r="K94" i="1" s="1"/>
  <c r="M94" i="1" s="1"/>
  <c r="J205" i="1"/>
  <c r="K205" i="1" s="1"/>
  <c r="M205" i="1" s="1"/>
  <c r="J47" i="1"/>
  <c r="K47" i="1" s="1"/>
  <c r="M47" i="1" s="1"/>
  <c r="J87" i="1"/>
  <c r="K87" i="1" s="1"/>
  <c r="M87" i="1" s="1"/>
  <c r="J114" i="1"/>
  <c r="K114" i="1" s="1"/>
  <c r="M114" i="1" s="1"/>
  <c r="J178" i="1"/>
  <c r="K178" i="1" s="1"/>
  <c r="M178" i="1" s="1"/>
  <c r="J158" i="1"/>
  <c r="K158" i="1" s="1"/>
  <c r="M158" i="1" s="1"/>
  <c r="J226" i="1"/>
  <c r="K226" i="1" s="1"/>
  <c r="M226" i="1" s="1"/>
  <c r="J98" i="1"/>
  <c r="K98" i="1" s="1"/>
  <c r="M98" i="1" s="1"/>
  <c r="J132" i="1"/>
  <c r="K132" i="1" s="1"/>
  <c r="M132" i="1" s="1"/>
  <c r="J261" i="1"/>
  <c r="K261" i="1" s="1"/>
  <c r="M261" i="1" s="1"/>
  <c r="J186" i="1"/>
  <c r="K186" i="1" s="1"/>
  <c r="M186" i="1" s="1"/>
  <c r="J240" i="1"/>
  <c r="K240" i="1" s="1"/>
  <c r="M240" i="1" s="1"/>
  <c r="J139" i="1"/>
  <c r="K139" i="1" s="1"/>
  <c r="M139" i="1" s="1"/>
  <c r="J200" i="1"/>
  <c r="K200" i="1" s="1"/>
  <c r="M200" i="1" s="1"/>
  <c r="J154" i="1"/>
  <c r="K154" i="1" s="1"/>
  <c r="M154" i="1" s="1"/>
  <c r="J224" i="1"/>
  <c r="K224" i="1" s="1"/>
  <c r="M224" i="1" s="1"/>
  <c r="J193" i="1"/>
  <c r="K193" i="1" s="1"/>
  <c r="M193" i="1" s="1"/>
  <c r="J272" i="1"/>
  <c r="K272" i="1" s="1"/>
  <c r="M272" i="1" s="1"/>
  <c r="J212" i="1"/>
  <c r="K212" i="1" s="1"/>
  <c r="M212" i="1" s="1"/>
  <c r="J157" i="1"/>
  <c r="K157" i="1" s="1"/>
  <c r="M157" i="1" s="1"/>
  <c r="J198" i="1"/>
  <c r="K198" i="1" s="1"/>
  <c r="M198" i="1" s="1"/>
  <c r="J264" i="1"/>
  <c r="K264" i="1" s="1"/>
  <c r="M264" i="1" s="1"/>
  <c r="J312" i="1"/>
  <c r="K312" i="1" s="1"/>
  <c r="M312" i="1" s="1"/>
  <c r="J203" i="1"/>
  <c r="K203" i="1" s="1"/>
  <c r="M203" i="1" s="1"/>
  <c r="J243" i="1"/>
  <c r="K243" i="1" s="1"/>
  <c r="M243" i="1" s="1"/>
  <c r="J252" i="1"/>
  <c r="K252" i="1" s="1"/>
  <c r="M252" i="1" s="1"/>
  <c r="J328" i="1"/>
  <c r="K328" i="1" s="1"/>
  <c r="M328" i="1" s="1"/>
  <c r="J230" i="1"/>
  <c r="K230" i="1" s="1"/>
  <c r="M230" i="1" s="1"/>
  <c r="J351" i="1"/>
  <c r="K351" i="1" s="1"/>
  <c r="M351" i="1" s="1"/>
  <c r="J223" i="1"/>
  <c r="K223" i="1" s="1"/>
  <c r="M223" i="1" s="1"/>
  <c r="J263" i="1"/>
  <c r="K263" i="1" s="1"/>
  <c r="M263" i="1" s="1"/>
  <c r="J281" i="1"/>
  <c r="K281" i="1" s="1"/>
  <c r="M281" i="1" s="1"/>
  <c r="J321" i="1"/>
  <c r="K321" i="1" s="1"/>
  <c r="M321" i="1" s="1"/>
  <c r="J361" i="1"/>
  <c r="K361" i="1" s="1"/>
  <c r="M361" i="1" s="1"/>
  <c r="J314" i="1"/>
  <c r="K314" i="1" s="1"/>
  <c r="M314" i="1" s="1"/>
  <c r="J354" i="1"/>
  <c r="K354" i="1" s="1"/>
  <c r="M354" i="1" s="1"/>
  <c r="J291" i="1"/>
  <c r="K291" i="1" s="1"/>
  <c r="M291" i="1" s="1"/>
  <c r="J339" i="1"/>
  <c r="K339" i="1" s="1"/>
  <c r="M339" i="1" s="1"/>
  <c r="J276" i="1"/>
  <c r="K276" i="1" s="1"/>
  <c r="M276" i="1" s="1"/>
  <c r="J316" i="1"/>
  <c r="K316" i="1" s="1"/>
  <c r="M316" i="1" s="1"/>
  <c r="J269" i="1"/>
  <c r="K269" i="1" s="1"/>
  <c r="M269" i="1" s="1"/>
  <c r="J309" i="1"/>
  <c r="K309" i="1" s="1"/>
  <c r="M309" i="1" s="1"/>
  <c r="J349" i="1"/>
  <c r="K349" i="1" s="1"/>
  <c r="M349" i="1" s="1"/>
  <c r="J302" i="1"/>
  <c r="K302" i="1" s="1"/>
  <c r="M302" i="1" s="1"/>
  <c r="J342" i="1"/>
  <c r="K342" i="1" s="1"/>
  <c r="M342" i="1" s="1"/>
  <c r="J51" i="1"/>
  <c r="K51" i="1" s="1"/>
  <c r="M51" i="1" s="1"/>
  <c r="J32" i="1"/>
  <c r="K32" i="1" s="1"/>
  <c r="M32" i="1" s="1"/>
  <c r="J19" i="1"/>
  <c r="K19" i="1" s="1"/>
  <c r="M19" i="1" s="1"/>
  <c r="J14" i="1"/>
  <c r="K14" i="1" s="1"/>
  <c r="M14" i="1" s="1"/>
  <c r="J57" i="1"/>
  <c r="K57" i="1" s="1"/>
  <c r="M57" i="1" s="1"/>
  <c r="J26" i="1"/>
  <c r="K26" i="1" s="1"/>
  <c r="M26" i="1" s="1"/>
  <c r="J65" i="1"/>
  <c r="K65" i="1" s="1"/>
  <c r="M65" i="1" s="1"/>
  <c r="J68" i="1"/>
  <c r="K68" i="1" s="1"/>
  <c r="M68" i="1" s="1"/>
  <c r="J20" i="1"/>
  <c r="K20" i="1" s="1"/>
  <c r="M20" i="1" s="1"/>
  <c r="J56" i="1"/>
  <c r="K56" i="1" s="1"/>
  <c r="M56" i="1" s="1"/>
  <c r="J76" i="1"/>
  <c r="K76" i="1" s="1"/>
  <c r="M76" i="1" s="1"/>
  <c r="J109" i="1"/>
  <c r="K109" i="1" s="1"/>
  <c r="M109" i="1" s="1"/>
  <c r="J69" i="1"/>
  <c r="K69" i="1" s="1"/>
  <c r="M69" i="1" s="1"/>
  <c r="J105" i="1"/>
  <c r="K105" i="1" s="1"/>
  <c r="M105" i="1" s="1"/>
  <c r="J112" i="1"/>
  <c r="K112" i="1" s="1"/>
  <c r="M112" i="1" s="1"/>
  <c r="J100" i="1"/>
  <c r="K100" i="1" s="1"/>
  <c r="M100" i="1" s="1"/>
  <c r="J175" i="1"/>
  <c r="K175" i="1" s="1"/>
  <c r="M175" i="1" s="1"/>
  <c r="J150" i="1"/>
  <c r="K150" i="1" s="1"/>
  <c r="M150" i="1" s="1"/>
  <c r="J228" i="1"/>
  <c r="K228" i="1" s="1"/>
  <c r="M228" i="1" s="1"/>
  <c r="J140" i="1"/>
  <c r="K140" i="1" s="1"/>
  <c r="M140" i="1" s="1"/>
  <c r="J295" i="1"/>
  <c r="K295" i="1" s="1"/>
  <c r="M295" i="1" s="1"/>
  <c r="J62" i="1"/>
  <c r="K62" i="1" s="1"/>
  <c r="M62" i="1" s="1"/>
  <c r="J102" i="1"/>
  <c r="K102" i="1" s="1"/>
  <c r="M102" i="1" s="1"/>
  <c r="J15" i="1"/>
  <c r="K15" i="1" s="1"/>
  <c r="M15" i="1" s="1"/>
  <c r="J55" i="1"/>
  <c r="K55" i="1" s="1"/>
  <c r="M55" i="1" s="1"/>
  <c r="J95" i="1"/>
  <c r="K95" i="1" s="1"/>
  <c r="M95" i="1" s="1"/>
  <c r="J145" i="1"/>
  <c r="K145" i="1" s="1"/>
  <c r="M145" i="1" s="1"/>
  <c r="J151" i="1"/>
  <c r="K151" i="1" s="1"/>
  <c r="M151" i="1" s="1"/>
  <c r="J183" i="1"/>
  <c r="K183" i="1" s="1"/>
  <c r="M183" i="1" s="1"/>
  <c r="J66" i="1"/>
  <c r="K66" i="1" s="1"/>
  <c r="M66" i="1" s="1"/>
  <c r="J106" i="1"/>
  <c r="K106" i="1" s="1"/>
  <c r="M106" i="1" s="1"/>
  <c r="J185" i="1"/>
  <c r="K185" i="1" s="1"/>
  <c r="M185" i="1" s="1"/>
  <c r="J146" i="1"/>
  <c r="K146" i="1" s="1"/>
  <c r="M146" i="1" s="1"/>
  <c r="J206" i="1"/>
  <c r="K206" i="1" s="1"/>
  <c r="M206" i="1" s="1"/>
  <c r="J256" i="1"/>
  <c r="K256" i="1" s="1"/>
  <c r="M256" i="1" s="1"/>
  <c r="J159" i="1"/>
  <c r="K159" i="1" s="1"/>
  <c r="M159" i="1" s="1"/>
  <c r="J118" i="1"/>
  <c r="K118" i="1" s="1"/>
  <c r="M118" i="1" s="1"/>
  <c r="J155" i="1"/>
  <c r="K155" i="1" s="1"/>
  <c r="M155" i="1" s="1"/>
  <c r="J280" i="1"/>
  <c r="K280" i="1" s="1"/>
  <c r="M280" i="1" s="1"/>
  <c r="J204" i="1"/>
  <c r="K204" i="1" s="1"/>
  <c r="M204" i="1" s="1"/>
  <c r="J242" i="1"/>
  <c r="K242" i="1" s="1"/>
  <c r="M242" i="1" s="1"/>
  <c r="J248" i="1"/>
  <c r="K248" i="1" s="1"/>
  <c r="M248" i="1" s="1"/>
  <c r="J165" i="1"/>
  <c r="K165" i="1" s="1"/>
  <c r="M165" i="1" s="1"/>
  <c r="J209" i="1"/>
  <c r="K209" i="1" s="1"/>
  <c r="M209" i="1" s="1"/>
  <c r="J319" i="1"/>
  <c r="K319" i="1" s="1"/>
  <c r="M319" i="1" s="1"/>
  <c r="J335" i="1"/>
  <c r="K335" i="1" s="1"/>
  <c r="M335" i="1" s="1"/>
  <c r="J211" i="1"/>
  <c r="K211" i="1" s="1"/>
  <c r="M211" i="1" s="1"/>
  <c r="J259" i="1"/>
  <c r="K259" i="1" s="1"/>
  <c r="M259" i="1" s="1"/>
  <c r="J260" i="1"/>
  <c r="K260" i="1" s="1"/>
  <c r="M260" i="1" s="1"/>
  <c r="J360" i="1"/>
  <c r="K360" i="1" s="1"/>
  <c r="M360" i="1" s="1"/>
  <c r="J246" i="1"/>
  <c r="K246" i="1" s="1"/>
  <c r="M246" i="1" s="1"/>
  <c r="J191" i="1"/>
  <c r="K191" i="1" s="1"/>
  <c r="M191" i="1" s="1"/>
  <c r="J231" i="1"/>
  <c r="K231" i="1" s="1"/>
  <c r="M231" i="1" s="1"/>
  <c r="J327" i="1"/>
  <c r="K327" i="1" s="1"/>
  <c r="M327" i="1" s="1"/>
  <c r="J289" i="1"/>
  <c r="K289" i="1" s="1"/>
  <c r="M289" i="1" s="1"/>
  <c r="J329" i="1"/>
  <c r="K329" i="1" s="1"/>
  <c r="M329" i="1" s="1"/>
  <c r="J282" i="1"/>
  <c r="K282" i="1" s="1"/>
  <c r="M282" i="1" s="1"/>
  <c r="J322" i="1"/>
  <c r="K322" i="1" s="1"/>
  <c r="M322" i="1" s="1"/>
  <c r="J362" i="1"/>
  <c r="K362" i="1" s="1"/>
  <c r="M362" i="1" s="1"/>
  <c r="J307" i="1"/>
  <c r="K307" i="1" s="1"/>
  <c r="M307" i="1" s="1"/>
  <c r="J347" i="1"/>
  <c r="K347" i="1" s="1"/>
  <c r="M347" i="1" s="1"/>
  <c r="J284" i="1"/>
  <c r="K284" i="1" s="1"/>
  <c r="M284" i="1" s="1"/>
  <c r="J332" i="1"/>
  <c r="K332" i="1" s="1"/>
  <c r="M332" i="1" s="1"/>
  <c r="J277" i="1"/>
  <c r="K277" i="1" s="1"/>
  <c r="M277" i="1" s="1"/>
  <c r="J317" i="1"/>
  <c r="K317" i="1" s="1"/>
  <c r="M317" i="1" s="1"/>
  <c r="J270" i="1"/>
  <c r="K270" i="1" s="1"/>
  <c r="M270" i="1" s="1"/>
  <c r="J310" i="1"/>
  <c r="K310" i="1" s="1"/>
  <c r="M310" i="1" s="1"/>
  <c r="J350" i="1"/>
  <c r="K350" i="1" s="1"/>
  <c r="M350" i="1" s="1"/>
  <c r="K13" i="1"/>
  <c r="M13" i="1" s="1"/>
  <c r="N24" i="10"/>
  <c r="N40" i="10"/>
  <c r="N21" i="10"/>
  <c r="N37" i="10"/>
  <c r="N31" i="10"/>
  <c r="N34" i="10"/>
  <c r="N44" i="10"/>
  <c r="N55" i="10"/>
  <c r="N67" i="10"/>
  <c r="N71" i="10"/>
  <c r="N87" i="10"/>
  <c r="N95" i="10"/>
  <c r="N26" i="10"/>
  <c r="N27" i="10"/>
  <c r="N43" i="10"/>
  <c r="N78" i="10"/>
  <c r="N99" i="10"/>
  <c r="N107" i="10"/>
  <c r="N123" i="10"/>
  <c r="N88" i="10"/>
  <c r="N101" i="10"/>
  <c r="N56" i="10"/>
  <c r="N65" i="10"/>
  <c r="N100" i="10"/>
  <c r="N104" i="10"/>
  <c r="N128" i="10"/>
  <c r="N80" i="10"/>
  <c r="N85" i="10"/>
  <c r="N68" i="10"/>
  <c r="N118" i="10"/>
  <c r="N164" i="10"/>
  <c r="N130" i="10"/>
  <c r="N165" i="10"/>
  <c r="N177" i="10"/>
  <c r="N181" i="10"/>
  <c r="N193" i="10"/>
  <c r="N197" i="10"/>
  <c r="N114" i="10"/>
  <c r="N138" i="10"/>
  <c r="N182" i="10"/>
  <c r="N194" i="10"/>
  <c r="N255" i="10"/>
  <c r="N299" i="10"/>
  <c r="N303" i="10"/>
  <c r="N331" i="10"/>
  <c r="N52" i="10"/>
  <c r="N186" i="10"/>
  <c r="N212" i="10"/>
  <c r="N220" i="10"/>
  <c r="N224" i="10"/>
  <c r="N236" i="10"/>
  <c r="N240" i="10"/>
  <c r="N252" i="10"/>
  <c r="N256" i="10"/>
  <c r="N264" i="10"/>
  <c r="N69" i="10"/>
  <c r="N262" i="10"/>
  <c r="N280" i="10"/>
  <c r="N284" i="10"/>
  <c r="N304" i="10"/>
  <c r="N218" i="10"/>
  <c r="N221" i="10"/>
  <c r="N122" i="10"/>
  <c r="N245" i="10"/>
  <c r="N257" i="10"/>
  <c r="N353" i="10"/>
  <c r="N355" i="10"/>
  <c r="N154" i="10"/>
  <c r="N285" i="10"/>
  <c r="N317" i="10"/>
  <c r="N313" i="10"/>
  <c r="N322" i="10"/>
  <c r="N229" i="10"/>
  <c r="N241" i="10"/>
  <c r="N347" i="10"/>
  <c r="N210" i="10"/>
  <c r="N313" i="8"/>
  <c r="O313" i="8" s="1"/>
  <c r="N258" i="8"/>
  <c r="O258" i="8" s="1"/>
  <c r="N204" i="8"/>
  <c r="O204" i="8" s="1"/>
  <c r="N356" i="8"/>
  <c r="O356" i="8" s="1"/>
  <c r="N348" i="8"/>
  <c r="O348" i="8" s="1"/>
  <c r="N340" i="8"/>
  <c r="O340" i="8" s="1"/>
  <c r="N332" i="8"/>
  <c r="O332" i="8" s="1"/>
  <c r="N324" i="8"/>
  <c r="O324" i="8" s="1"/>
  <c r="N316" i="8"/>
  <c r="O316" i="8" s="1"/>
  <c r="N308" i="8"/>
  <c r="O308" i="8" s="1"/>
  <c r="N299" i="8"/>
  <c r="O299" i="8" s="1"/>
  <c r="N228" i="8"/>
  <c r="O228" i="8" s="1"/>
  <c r="N319" i="8"/>
  <c r="O319" i="8" s="1"/>
  <c r="N303" i="8"/>
  <c r="O303" i="8" s="1"/>
  <c r="N287" i="8"/>
  <c r="O287" i="8" s="1"/>
  <c r="N291" i="8"/>
  <c r="O291" i="8" s="1"/>
  <c r="N361" i="8"/>
  <c r="O361" i="8" s="1"/>
  <c r="N353" i="8"/>
  <c r="O353" i="8" s="1"/>
  <c r="N345" i="8"/>
  <c r="O345" i="8" s="1"/>
  <c r="N337" i="8"/>
  <c r="O337" i="8" s="1"/>
  <c r="N281" i="8"/>
  <c r="O281" i="8" s="1"/>
  <c r="N236" i="8"/>
  <c r="O236" i="8" s="1"/>
  <c r="N154" i="8"/>
  <c r="O154" i="8" s="1"/>
  <c r="N296" i="8"/>
  <c r="O296" i="8" s="1"/>
  <c r="N288" i="8"/>
  <c r="O288" i="8" s="1"/>
  <c r="N280" i="8"/>
  <c r="O280" i="8" s="1"/>
  <c r="N272" i="8"/>
  <c r="O272" i="8" s="1"/>
  <c r="N257" i="8"/>
  <c r="O257" i="8" s="1"/>
  <c r="N246" i="8"/>
  <c r="O246" i="8" s="1"/>
  <c r="N230" i="8"/>
  <c r="O230" i="8" s="1"/>
  <c r="N192" i="8"/>
  <c r="O192" i="8" s="1"/>
  <c r="N184" i="8"/>
  <c r="O184" i="8" s="1"/>
  <c r="N251" i="8"/>
  <c r="O251" i="8" s="1"/>
  <c r="N243" i="8"/>
  <c r="O243" i="8" s="1"/>
  <c r="N235" i="8"/>
  <c r="O235" i="8" s="1"/>
  <c r="N219" i="8"/>
  <c r="O219" i="8" s="1"/>
  <c r="N203" i="8"/>
  <c r="O203" i="8" s="1"/>
  <c r="N187" i="8"/>
  <c r="O187" i="8" s="1"/>
  <c r="N148" i="8"/>
  <c r="O148" i="8" s="1"/>
  <c r="N176" i="8"/>
  <c r="O176" i="8" s="1"/>
  <c r="N177" i="8"/>
  <c r="O177" i="8" s="1"/>
  <c r="N161" i="8"/>
  <c r="O161" i="8" s="1"/>
  <c r="N145" i="8"/>
  <c r="O145" i="8" s="1"/>
  <c r="N94" i="8"/>
  <c r="O94" i="8" s="1"/>
  <c r="N127" i="8"/>
  <c r="O127" i="8" s="1"/>
  <c r="N140" i="8"/>
  <c r="O140" i="8" s="1"/>
  <c r="N85" i="8"/>
  <c r="O85" i="8" s="1"/>
  <c r="N52" i="8"/>
  <c r="O52" i="8" s="1"/>
  <c r="N37" i="8"/>
  <c r="O37" i="8" s="1"/>
  <c r="N75" i="8"/>
  <c r="O75" i="8" s="1"/>
  <c r="N67" i="8"/>
  <c r="O67" i="8" s="1"/>
  <c r="N59" i="8"/>
  <c r="O59" i="8" s="1"/>
  <c r="N50" i="8"/>
  <c r="O50" i="8" s="1"/>
  <c r="N42" i="8"/>
  <c r="O42" i="8" s="1"/>
  <c r="N10" i="8"/>
  <c r="O10" i="8" s="1"/>
  <c r="N327" i="8"/>
  <c r="O327" i="8" s="1"/>
  <c r="N232" i="8"/>
  <c r="O232" i="8" s="1"/>
  <c r="N362" i="8"/>
  <c r="O362" i="8" s="1"/>
  <c r="N354" i="8"/>
  <c r="O354" i="8" s="1"/>
  <c r="N346" i="8"/>
  <c r="O346" i="8" s="1"/>
  <c r="N322" i="8"/>
  <c r="O322" i="8" s="1"/>
  <c r="N314" i="8"/>
  <c r="O314" i="8" s="1"/>
  <c r="N306" i="8"/>
  <c r="O306" i="8" s="1"/>
  <c r="N295" i="8"/>
  <c r="O295" i="8" s="1"/>
  <c r="N180" i="8"/>
  <c r="O180" i="8" s="1"/>
  <c r="N248" i="8"/>
  <c r="O248" i="8" s="1"/>
  <c r="N240" i="8"/>
  <c r="O240" i="8" s="1"/>
  <c r="N170" i="8"/>
  <c r="O170" i="8" s="1"/>
  <c r="N283" i="8"/>
  <c r="O283" i="8" s="1"/>
  <c r="N351" i="8"/>
  <c r="O351" i="8" s="1"/>
  <c r="N335" i="8"/>
  <c r="O335" i="8" s="1"/>
  <c r="N301" i="8"/>
  <c r="O301" i="8" s="1"/>
  <c r="N273" i="8"/>
  <c r="O273" i="8" s="1"/>
  <c r="N224" i="8"/>
  <c r="O224" i="8" s="1"/>
  <c r="N294" i="8"/>
  <c r="O294" i="8" s="1"/>
  <c r="N286" i="8"/>
  <c r="O286" i="8" s="1"/>
  <c r="N278" i="8"/>
  <c r="O278" i="8" s="1"/>
  <c r="N270" i="8"/>
  <c r="O270" i="8" s="1"/>
  <c r="N255" i="8"/>
  <c r="O255" i="8" s="1"/>
  <c r="N242" i="8"/>
  <c r="O242" i="8" s="1"/>
  <c r="N210" i="8"/>
  <c r="O210" i="8" s="1"/>
  <c r="N150" i="8"/>
  <c r="O150" i="8" s="1"/>
  <c r="N190" i="8"/>
  <c r="O190" i="8" s="1"/>
  <c r="N182" i="8"/>
  <c r="O182" i="8" s="1"/>
  <c r="N249" i="8"/>
  <c r="O249" i="8" s="1"/>
  <c r="N241" i="8"/>
  <c r="O241" i="8" s="1"/>
  <c r="N233" i="8"/>
  <c r="O233" i="8" s="1"/>
  <c r="N225" i="8"/>
  <c r="O225" i="8" s="1"/>
  <c r="N217" i="8"/>
  <c r="O217" i="8" s="1"/>
  <c r="N209" i="8"/>
  <c r="O209" i="8" s="1"/>
  <c r="N201" i="8"/>
  <c r="O201" i="8" s="1"/>
  <c r="N185" i="8"/>
  <c r="O185" i="8" s="1"/>
  <c r="N144" i="8"/>
  <c r="O144" i="8" s="1"/>
  <c r="N168" i="8"/>
  <c r="O168" i="8" s="1"/>
  <c r="N167" i="8"/>
  <c r="O167" i="8" s="1"/>
  <c r="N151" i="8"/>
  <c r="O151" i="8" s="1"/>
  <c r="N143" i="8"/>
  <c r="O143" i="8" s="1"/>
  <c r="N100" i="8"/>
  <c r="O100" i="8" s="1"/>
  <c r="N88" i="8"/>
  <c r="O88" i="8" s="1"/>
  <c r="N133" i="8"/>
  <c r="O133" i="8" s="1"/>
  <c r="N138" i="8"/>
  <c r="O138" i="8" s="1"/>
  <c r="N130" i="8"/>
  <c r="O130" i="8" s="1"/>
  <c r="N122" i="8"/>
  <c r="O122" i="8" s="1"/>
  <c r="N91" i="8"/>
  <c r="O91" i="8" s="1"/>
  <c r="N66" i="8"/>
  <c r="O66" i="8" s="1"/>
  <c r="N58" i="8"/>
  <c r="O58" i="8" s="1"/>
  <c r="N35" i="8"/>
  <c r="O35" i="8" s="1"/>
  <c r="N81" i="8"/>
  <c r="O81" i="8" s="1"/>
  <c r="N73" i="8"/>
  <c r="O73" i="8" s="1"/>
  <c r="N65" i="8"/>
  <c r="O65" i="8" s="1"/>
  <c r="N48" i="8"/>
  <c r="O48" i="8" s="1"/>
  <c r="N40" i="8"/>
  <c r="O40" i="8" s="1"/>
  <c r="N27" i="8"/>
  <c r="O27" i="8" s="1"/>
  <c r="N321" i="8"/>
  <c r="O321" i="8" s="1"/>
  <c r="N220" i="8"/>
  <c r="O220" i="8" s="1"/>
  <c r="N360" i="8"/>
  <c r="O360" i="8" s="1"/>
  <c r="N352" i="8"/>
  <c r="O352" i="8" s="1"/>
  <c r="N344" i="8"/>
  <c r="O344" i="8" s="1"/>
  <c r="N336" i="8"/>
  <c r="O336" i="8" s="1"/>
  <c r="N328" i="8"/>
  <c r="O328" i="8" s="1"/>
  <c r="N320" i="8"/>
  <c r="O320" i="8" s="1"/>
  <c r="N312" i="8"/>
  <c r="O312" i="8" s="1"/>
  <c r="N304" i="8"/>
  <c r="O304" i="8" s="1"/>
  <c r="N285" i="8"/>
  <c r="O285" i="8" s="1"/>
  <c r="N256" i="8"/>
  <c r="O256" i="8" s="1"/>
  <c r="N325" i="8"/>
  <c r="O325" i="8" s="1"/>
  <c r="N307" i="8"/>
  <c r="O307" i="8" s="1"/>
  <c r="N142" i="8"/>
  <c r="O142" i="8" s="1"/>
  <c r="N311" i="8"/>
  <c r="O311" i="8" s="1"/>
  <c r="N275" i="8"/>
  <c r="O275" i="8" s="1"/>
  <c r="N357" i="8"/>
  <c r="O357" i="8" s="1"/>
  <c r="N349" i="8"/>
  <c r="O349" i="8" s="1"/>
  <c r="N341" i="8"/>
  <c r="O341" i="8" s="1"/>
  <c r="N333" i="8"/>
  <c r="O333" i="8" s="1"/>
  <c r="N297" i="8"/>
  <c r="O297" i="8" s="1"/>
  <c r="N260" i="8"/>
  <c r="O260" i="8" s="1"/>
  <c r="N158" i="8"/>
  <c r="O158" i="8" s="1"/>
  <c r="N300" i="8"/>
  <c r="O300" i="8" s="1"/>
  <c r="N292" i="8"/>
  <c r="O292" i="8" s="1"/>
  <c r="N284" i="8"/>
  <c r="O284" i="8" s="1"/>
  <c r="N261" i="8"/>
  <c r="O261" i="8" s="1"/>
  <c r="N253" i="8"/>
  <c r="O253" i="8" s="1"/>
  <c r="N238" i="8"/>
  <c r="O238" i="8" s="1"/>
  <c r="N222" i="8"/>
  <c r="O222" i="8" s="1"/>
  <c r="N267" i="8"/>
  <c r="O267" i="8" s="1"/>
  <c r="N196" i="8"/>
  <c r="O196" i="8" s="1"/>
  <c r="N188" i="8"/>
  <c r="O188" i="8" s="1"/>
  <c r="N172" i="8"/>
  <c r="O172" i="8" s="1"/>
  <c r="N247" i="8"/>
  <c r="O247" i="8" s="1"/>
  <c r="N239" i="8"/>
  <c r="O239" i="8" s="1"/>
  <c r="N223" i="8"/>
  <c r="O223" i="8" s="1"/>
  <c r="N215" i="8"/>
  <c r="O215" i="8" s="1"/>
  <c r="N207" i="8"/>
  <c r="O207" i="8" s="1"/>
  <c r="N191" i="8"/>
  <c r="O191" i="8" s="1"/>
  <c r="N181" i="8"/>
  <c r="O181" i="8" s="1"/>
  <c r="N173" i="8"/>
  <c r="O173" i="8" s="1"/>
  <c r="N149" i="8"/>
  <c r="O149" i="8" s="1"/>
  <c r="N123" i="8"/>
  <c r="O123" i="8" s="1"/>
  <c r="N136" i="8"/>
  <c r="O136" i="8" s="1"/>
  <c r="N113" i="8"/>
  <c r="O113" i="8" s="1"/>
  <c r="N56" i="8"/>
  <c r="O56" i="8" s="1"/>
  <c r="N41" i="8"/>
  <c r="O41" i="8" s="1"/>
  <c r="N33" i="8"/>
  <c r="O33" i="8" s="1"/>
  <c r="N63" i="8"/>
  <c r="O63" i="8" s="1"/>
  <c r="N55" i="8"/>
  <c r="O55" i="8" s="1"/>
  <c r="N14" i="8"/>
  <c r="O14" i="8" s="1"/>
  <c r="N25" i="8"/>
  <c r="O25" i="8" s="1"/>
  <c r="N9" i="8"/>
  <c r="O9" i="8" s="1"/>
  <c r="N315" i="8"/>
  <c r="O315" i="8" s="1"/>
  <c r="N212" i="8"/>
  <c r="O212" i="8" s="1"/>
  <c r="N358" i="8"/>
  <c r="O358" i="8" s="1"/>
  <c r="N342" i="8"/>
  <c r="O342" i="8" s="1"/>
  <c r="N334" i="8"/>
  <c r="O334" i="8" s="1"/>
  <c r="N326" i="8"/>
  <c r="O326" i="8" s="1"/>
  <c r="N318" i="8"/>
  <c r="O318" i="8" s="1"/>
  <c r="N310" i="8"/>
  <c r="O310" i="8" s="1"/>
  <c r="N302" i="8"/>
  <c r="O302" i="8" s="1"/>
  <c r="N244" i="8"/>
  <c r="O244" i="8" s="1"/>
  <c r="N323" i="8"/>
  <c r="O323" i="8" s="1"/>
  <c r="N305" i="8"/>
  <c r="O305" i="8" s="1"/>
  <c r="N293" i="8"/>
  <c r="O293" i="8" s="1"/>
  <c r="N262" i="8"/>
  <c r="O262" i="8" s="1"/>
  <c r="N208" i="8"/>
  <c r="O208" i="8" s="1"/>
  <c r="N309" i="8"/>
  <c r="O309" i="8" s="1"/>
  <c r="N355" i="8"/>
  <c r="O355" i="8" s="1"/>
  <c r="N347" i="8"/>
  <c r="O347" i="8" s="1"/>
  <c r="N339" i="8"/>
  <c r="O339" i="8" s="1"/>
  <c r="N331" i="8"/>
  <c r="O331" i="8" s="1"/>
  <c r="N289" i="8"/>
  <c r="O289" i="8" s="1"/>
  <c r="N252" i="8"/>
  <c r="O252" i="8" s="1"/>
  <c r="N178" i="8"/>
  <c r="O178" i="8" s="1"/>
  <c r="N298" i="8"/>
  <c r="O298" i="8" s="1"/>
  <c r="N290" i="8"/>
  <c r="O290" i="8" s="1"/>
  <c r="N274" i="8"/>
  <c r="O274" i="8" s="1"/>
  <c r="N266" i="8"/>
  <c r="O266" i="8" s="1"/>
  <c r="N259" i="8"/>
  <c r="O259" i="8" s="1"/>
  <c r="N250" i="8"/>
  <c r="O250" i="8" s="1"/>
  <c r="N234" i="8"/>
  <c r="O234" i="8" s="1"/>
  <c r="N218" i="8"/>
  <c r="O218" i="8" s="1"/>
  <c r="N202" i="8"/>
  <c r="O202" i="8" s="1"/>
  <c r="N162" i="8"/>
  <c r="O162" i="8" s="1"/>
  <c r="N186" i="8"/>
  <c r="O186" i="8" s="1"/>
  <c r="N245" i="8"/>
  <c r="O245" i="8" s="1"/>
  <c r="N237" i="8"/>
  <c r="O237" i="8" s="1"/>
  <c r="N221" i="8"/>
  <c r="O221" i="8" s="1"/>
  <c r="N213" i="8"/>
  <c r="O213" i="8" s="1"/>
  <c r="N189" i="8"/>
  <c r="O189" i="8" s="1"/>
  <c r="N174" i="8"/>
  <c r="O174" i="8" s="1"/>
  <c r="N152" i="8"/>
  <c r="O152" i="8" s="1"/>
  <c r="N98" i="8"/>
  <c r="O98" i="8" s="1"/>
  <c r="N179" i="8"/>
  <c r="O179" i="8" s="1"/>
  <c r="N155" i="8"/>
  <c r="O155" i="8" s="1"/>
  <c r="N147" i="8"/>
  <c r="O147" i="8" s="1"/>
  <c r="N102" i="8"/>
  <c r="O102" i="8" s="1"/>
  <c r="N104" i="8"/>
  <c r="O104" i="8" s="1"/>
  <c r="N137" i="8"/>
  <c r="O137" i="8" s="1"/>
  <c r="N129" i="8"/>
  <c r="O129" i="8" s="1"/>
  <c r="N121" i="8"/>
  <c r="O121" i="8" s="1"/>
  <c r="N126" i="8"/>
  <c r="O126" i="8" s="1"/>
  <c r="N111" i="8"/>
  <c r="O111" i="8" s="1"/>
  <c r="N95" i="8"/>
  <c r="O95" i="8" s="1"/>
  <c r="N87" i="8"/>
  <c r="O87" i="8" s="1"/>
  <c r="N62" i="8"/>
  <c r="O62" i="8" s="1"/>
  <c r="N39" i="8"/>
  <c r="O39" i="8" s="1"/>
  <c r="N77" i="8"/>
  <c r="O77" i="8" s="1"/>
  <c r="N69" i="8"/>
  <c r="O69" i="8" s="1"/>
  <c r="N61" i="8"/>
  <c r="O61" i="8" s="1"/>
  <c r="N53" i="8"/>
  <c r="O53" i="8" s="1"/>
  <c r="N44" i="8"/>
  <c r="O44" i="8" s="1"/>
  <c r="N20" i="8"/>
  <c r="O20" i="8" s="1"/>
  <c r="N23" i="8"/>
  <c r="O23" i="8" s="1"/>
  <c r="I368" i="10"/>
  <c r="O40" i="7" l="1"/>
  <c r="O68" i="7"/>
  <c r="O78" i="7"/>
  <c r="O59" i="7"/>
  <c r="O124" i="7"/>
  <c r="O159" i="7"/>
  <c r="O272" i="7"/>
  <c r="O14" i="7"/>
  <c r="O230" i="7"/>
  <c r="O282" i="7"/>
  <c r="O360" i="7"/>
  <c r="O30" i="7"/>
  <c r="O142" i="7"/>
  <c r="O197" i="7"/>
  <c r="O339" i="7"/>
  <c r="O325" i="7"/>
  <c r="O43" i="7"/>
  <c r="O60" i="7"/>
  <c r="O114" i="7"/>
  <c r="O93" i="7"/>
  <c r="O135" i="7"/>
  <c r="O116" i="7"/>
  <c r="O134" i="7"/>
  <c r="O100" i="7"/>
  <c r="O250" i="7"/>
  <c r="O309" i="7"/>
  <c r="O41" i="7"/>
  <c r="O82" i="7"/>
  <c r="O147" i="7"/>
  <c r="O175" i="7"/>
  <c r="O79" i="7"/>
  <c r="O141" i="7"/>
  <c r="O227" i="7"/>
  <c r="O54" i="7"/>
  <c r="O334" i="7"/>
  <c r="O297" i="7"/>
  <c r="O138" i="7"/>
  <c r="O57" i="7"/>
  <c r="O86" i="7"/>
  <c r="O128" i="7"/>
  <c r="O201" i="7"/>
  <c r="O234" i="7"/>
  <c r="O90" i="7"/>
  <c r="O208" i="7"/>
  <c r="O331" i="7"/>
  <c r="O18" i="7"/>
  <c r="O156" i="7"/>
  <c r="O149" i="7"/>
  <c r="O146" i="7"/>
  <c r="O302" i="7"/>
  <c r="O359" i="7"/>
  <c r="O29" i="7"/>
  <c r="N359" i="8"/>
  <c r="O359" i="8" s="1"/>
  <c r="N29" i="8"/>
  <c r="O29" i="8" s="1"/>
  <c r="N93" i="8"/>
  <c r="O93" i="8" s="1"/>
  <c r="N135" i="8"/>
  <c r="O135" i="8" s="1"/>
  <c r="N153" i="8"/>
  <c r="O153" i="8" s="1"/>
  <c r="N146" i="8"/>
  <c r="O146" i="8" s="1"/>
  <c r="O211" i="7"/>
  <c r="O279" i="7"/>
  <c r="O229" i="7"/>
  <c r="O194" i="7"/>
  <c r="O96" i="7"/>
  <c r="N116" i="8"/>
  <c r="O116" i="8" s="1"/>
  <c r="N156" i="8"/>
  <c r="O156" i="8" s="1"/>
  <c r="N343" i="8"/>
  <c r="O343" i="8" s="1"/>
  <c r="O350" i="7"/>
  <c r="O276" i="7"/>
  <c r="O240" i="7"/>
  <c r="O109" i="7"/>
  <c r="N175" i="8"/>
  <c r="O175" i="8" s="1"/>
  <c r="O214" i="7"/>
  <c r="O170" i="7"/>
  <c r="O91" i="7"/>
  <c r="O364" i="7"/>
  <c r="N364" i="8"/>
  <c r="O111" i="7"/>
  <c r="O152" i="7"/>
  <c r="O364" i="5"/>
  <c r="J364" i="4"/>
  <c r="K364" i="4" s="1"/>
  <c r="M364" i="4" s="1"/>
  <c r="J9" i="4"/>
  <c r="K9" i="4" s="1"/>
  <c r="M9" i="4" s="1"/>
  <c r="J20" i="4"/>
  <c r="K20" i="4" s="1"/>
  <c r="M20" i="4" s="1"/>
  <c r="N20" i="5" s="1"/>
  <c r="J49" i="4"/>
  <c r="K49" i="4" s="1"/>
  <c r="M49" i="4" s="1"/>
  <c r="N49" i="5" s="1"/>
  <c r="J83" i="4"/>
  <c r="K83" i="4" s="1"/>
  <c r="M83" i="4" s="1"/>
  <c r="N83" i="5" s="1"/>
  <c r="J23" i="4"/>
  <c r="K23" i="4" s="1"/>
  <c r="M23" i="4" s="1"/>
  <c r="N23" i="5" s="1"/>
  <c r="J40" i="4"/>
  <c r="K40" i="4" s="1"/>
  <c r="M40" i="4" s="1"/>
  <c r="N40" i="5" s="1"/>
  <c r="J51" i="4"/>
  <c r="K51" i="4" s="1"/>
  <c r="M51" i="4" s="1"/>
  <c r="N51" i="5" s="1"/>
  <c r="J60" i="4"/>
  <c r="K60" i="4" s="1"/>
  <c r="M60" i="4" s="1"/>
  <c r="N60" i="5" s="1"/>
  <c r="J69" i="4"/>
  <c r="K69" i="4" s="1"/>
  <c r="M69" i="4" s="1"/>
  <c r="N69" i="5" s="1"/>
  <c r="J85" i="4"/>
  <c r="K85" i="4" s="1"/>
  <c r="M85" i="4" s="1"/>
  <c r="N85" i="5" s="1"/>
  <c r="J15" i="4"/>
  <c r="K15" i="4" s="1"/>
  <c r="M15" i="4" s="1"/>
  <c r="N15" i="5" s="1"/>
  <c r="J25" i="4"/>
  <c r="K25" i="4" s="1"/>
  <c r="M25" i="4" s="1"/>
  <c r="N25" i="5" s="1"/>
  <c r="J44" i="4"/>
  <c r="K44" i="4" s="1"/>
  <c r="M44" i="4" s="1"/>
  <c r="N44" i="5" s="1"/>
  <c r="J74" i="4"/>
  <c r="K74" i="4" s="1"/>
  <c r="M74" i="4" s="1"/>
  <c r="N74" i="5" s="1"/>
  <c r="J91" i="4"/>
  <c r="K91" i="4" s="1"/>
  <c r="M91" i="4" s="1"/>
  <c r="N91" i="5" s="1"/>
  <c r="J78" i="4"/>
  <c r="K78" i="4" s="1"/>
  <c r="M78" i="4" s="1"/>
  <c r="N78" i="5" s="1"/>
  <c r="J106" i="4"/>
  <c r="K106" i="4" s="1"/>
  <c r="M106" i="4" s="1"/>
  <c r="N106" i="5" s="1"/>
  <c r="J135" i="4"/>
  <c r="K135" i="4" s="1"/>
  <c r="M135" i="4" s="1"/>
  <c r="N135" i="5" s="1"/>
  <c r="J160" i="4"/>
  <c r="K160" i="4" s="1"/>
  <c r="M160" i="4" s="1"/>
  <c r="N160" i="5" s="1"/>
  <c r="J164" i="4"/>
  <c r="K164" i="4" s="1"/>
  <c r="M164" i="4" s="1"/>
  <c r="N164" i="5" s="1"/>
  <c r="J34" i="4"/>
  <c r="K34" i="4" s="1"/>
  <c r="M34" i="4" s="1"/>
  <c r="N34" i="5" s="1"/>
  <c r="J58" i="4"/>
  <c r="K58" i="4" s="1"/>
  <c r="M58" i="4" s="1"/>
  <c r="N58" i="5" s="1"/>
  <c r="J99" i="4"/>
  <c r="K99" i="4" s="1"/>
  <c r="M99" i="4" s="1"/>
  <c r="N99" i="5" s="1"/>
  <c r="J112" i="4"/>
  <c r="K112" i="4" s="1"/>
  <c r="M112" i="4" s="1"/>
  <c r="N112" i="5" s="1"/>
  <c r="J116" i="4"/>
  <c r="K116" i="4" s="1"/>
  <c r="M116" i="4" s="1"/>
  <c r="N116" i="5" s="1"/>
  <c r="J136" i="4"/>
  <c r="K136" i="4" s="1"/>
  <c r="M136" i="4" s="1"/>
  <c r="N136" i="5" s="1"/>
  <c r="J140" i="4"/>
  <c r="K140" i="4" s="1"/>
  <c r="M140" i="4" s="1"/>
  <c r="N140" i="5" s="1"/>
  <c r="J144" i="4"/>
  <c r="K144" i="4" s="1"/>
  <c r="M144" i="4" s="1"/>
  <c r="N144" i="5" s="1"/>
  <c r="J148" i="4"/>
  <c r="K148" i="4" s="1"/>
  <c r="M148" i="4" s="1"/>
  <c r="N148" i="5" s="1"/>
  <c r="J168" i="4"/>
  <c r="K168" i="4" s="1"/>
  <c r="M168" i="4" s="1"/>
  <c r="N168" i="5" s="1"/>
  <c r="J172" i="4"/>
  <c r="K172" i="4" s="1"/>
  <c r="M172" i="4" s="1"/>
  <c r="N172" i="5" s="1"/>
  <c r="J79" i="4"/>
  <c r="K79" i="4" s="1"/>
  <c r="M79" i="4" s="1"/>
  <c r="N79" i="5" s="1"/>
  <c r="J122" i="4"/>
  <c r="K122" i="4" s="1"/>
  <c r="M122" i="4" s="1"/>
  <c r="N122" i="5" s="1"/>
  <c r="J149" i="4"/>
  <c r="K149" i="4" s="1"/>
  <c r="M149" i="4" s="1"/>
  <c r="N149" i="5" s="1"/>
  <c r="J96" i="4"/>
  <c r="K96" i="4" s="1"/>
  <c r="M96" i="4" s="1"/>
  <c r="N96" i="5" s="1"/>
  <c r="J132" i="4"/>
  <c r="K132" i="4" s="1"/>
  <c r="M132" i="4" s="1"/>
  <c r="N132" i="5" s="1"/>
  <c r="J154" i="4"/>
  <c r="K154" i="4" s="1"/>
  <c r="M154" i="4" s="1"/>
  <c r="N154" i="5" s="1"/>
  <c r="J199" i="4"/>
  <c r="K199" i="4" s="1"/>
  <c r="M199" i="4" s="1"/>
  <c r="N199" i="5" s="1"/>
  <c r="J203" i="4"/>
  <c r="K203" i="4" s="1"/>
  <c r="M203" i="4" s="1"/>
  <c r="N203" i="5" s="1"/>
  <c r="J45" i="4"/>
  <c r="K45" i="4" s="1"/>
  <c r="M45" i="4" s="1"/>
  <c r="N45" i="5" s="1"/>
  <c r="J177" i="4"/>
  <c r="K177" i="4" s="1"/>
  <c r="M177" i="4" s="1"/>
  <c r="N177" i="5" s="1"/>
  <c r="J206" i="4"/>
  <c r="K206" i="4" s="1"/>
  <c r="M206" i="4" s="1"/>
  <c r="N206" i="5" s="1"/>
  <c r="J210" i="4"/>
  <c r="K210" i="4" s="1"/>
  <c r="M210" i="4" s="1"/>
  <c r="N210" i="5" s="1"/>
  <c r="J59" i="4"/>
  <c r="K59" i="4" s="1"/>
  <c r="M59" i="4" s="1"/>
  <c r="N59" i="5" s="1"/>
  <c r="J129" i="4"/>
  <c r="K129" i="4" s="1"/>
  <c r="M129" i="4" s="1"/>
  <c r="N129" i="5" s="1"/>
  <c r="J153" i="4"/>
  <c r="K153" i="4" s="1"/>
  <c r="M153" i="4" s="1"/>
  <c r="N153" i="5" s="1"/>
  <c r="J182" i="4"/>
  <c r="K182" i="4" s="1"/>
  <c r="M182" i="4" s="1"/>
  <c r="N182" i="5" s="1"/>
  <c r="J186" i="4"/>
  <c r="K186" i="4" s="1"/>
  <c r="M186" i="4" s="1"/>
  <c r="N186" i="5" s="1"/>
  <c r="J213" i="4"/>
  <c r="K213" i="4" s="1"/>
  <c r="M213" i="4" s="1"/>
  <c r="N213" i="5" s="1"/>
  <c r="J217" i="4"/>
  <c r="K217" i="4" s="1"/>
  <c r="M217" i="4" s="1"/>
  <c r="N217" i="5" s="1"/>
  <c r="J221" i="4"/>
  <c r="K221" i="4" s="1"/>
  <c r="M221" i="4" s="1"/>
  <c r="N221" i="5" s="1"/>
  <c r="J237" i="4"/>
  <c r="K237" i="4" s="1"/>
  <c r="M237" i="4" s="1"/>
  <c r="N237" i="5" s="1"/>
  <c r="J241" i="4"/>
  <c r="K241" i="4" s="1"/>
  <c r="M241" i="4" s="1"/>
  <c r="N241" i="5" s="1"/>
  <c r="J261" i="4"/>
  <c r="K261" i="4" s="1"/>
  <c r="M261" i="4" s="1"/>
  <c r="N261" i="5" s="1"/>
  <c r="J281" i="4"/>
  <c r="K281" i="4" s="1"/>
  <c r="M281" i="4" s="1"/>
  <c r="N281" i="5" s="1"/>
  <c r="J285" i="4"/>
  <c r="K285" i="4" s="1"/>
  <c r="M285" i="4" s="1"/>
  <c r="N285" i="5" s="1"/>
  <c r="J289" i="4"/>
  <c r="K289" i="4" s="1"/>
  <c r="M289" i="4" s="1"/>
  <c r="N289" i="5" s="1"/>
  <c r="J293" i="4"/>
  <c r="K293" i="4" s="1"/>
  <c r="M293" i="4" s="1"/>
  <c r="N293" i="5" s="1"/>
  <c r="J326" i="4"/>
  <c r="K326" i="4" s="1"/>
  <c r="M326" i="4" s="1"/>
  <c r="N326" i="5" s="1"/>
  <c r="J330" i="4"/>
  <c r="K330" i="4" s="1"/>
  <c r="M330" i="4" s="1"/>
  <c r="N330" i="5" s="1"/>
  <c r="J342" i="4"/>
  <c r="K342" i="4" s="1"/>
  <c r="M342" i="4" s="1"/>
  <c r="N342" i="5" s="1"/>
  <c r="J346" i="4"/>
  <c r="K346" i="4" s="1"/>
  <c r="M346" i="4" s="1"/>
  <c r="N346" i="5" s="1"/>
  <c r="J350" i="4"/>
  <c r="K350" i="4" s="1"/>
  <c r="M350" i="4" s="1"/>
  <c r="N350" i="5" s="1"/>
  <c r="J276" i="4"/>
  <c r="K276" i="4" s="1"/>
  <c r="M276" i="4" s="1"/>
  <c r="N276" i="5" s="1"/>
  <c r="J321" i="4"/>
  <c r="K321" i="4" s="1"/>
  <c r="M321" i="4" s="1"/>
  <c r="N321" i="5" s="1"/>
  <c r="J190" i="4"/>
  <c r="K190" i="4" s="1"/>
  <c r="M190" i="4" s="1"/>
  <c r="N190" i="5" s="1"/>
  <c r="J222" i="4"/>
  <c r="K222" i="4" s="1"/>
  <c r="M222" i="4" s="1"/>
  <c r="N222" i="5" s="1"/>
  <c r="J230" i="4"/>
  <c r="K230" i="4" s="1"/>
  <c r="M230" i="4" s="1"/>
  <c r="N230" i="5" s="1"/>
  <c r="J245" i="4"/>
  <c r="K245" i="4" s="1"/>
  <c r="M245" i="4" s="1"/>
  <c r="N245" i="5" s="1"/>
  <c r="J265" i="4"/>
  <c r="K265" i="4" s="1"/>
  <c r="M265" i="4" s="1"/>
  <c r="N265" i="5" s="1"/>
  <c r="J298" i="4"/>
  <c r="K298" i="4" s="1"/>
  <c r="M298" i="4" s="1"/>
  <c r="N298" i="5" s="1"/>
  <c r="J302" i="4"/>
  <c r="K302" i="4" s="1"/>
  <c r="M302" i="4" s="1"/>
  <c r="N302" i="5" s="1"/>
  <c r="J332" i="4"/>
  <c r="K332" i="4" s="1"/>
  <c r="M332" i="4" s="1"/>
  <c r="N332" i="5" s="1"/>
  <c r="J352" i="4"/>
  <c r="K352" i="4" s="1"/>
  <c r="M352" i="4" s="1"/>
  <c r="N352" i="5" s="1"/>
  <c r="J254" i="4"/>
  <c r="K254" i="4" s="1"/>
  <c r="M254" i="4" s="1"/>
  <c r="N254" i="5" s="1"/>
  <c r="J319" i="4"/>
  <c r="K319" i="4" s="1"/>
  <c r="M319" i="4" s="1"/>
  <c r="N319" i="5" s="1"/>
  <c r="J57" i="4"/>
  <c r="K57" i="4" s="1"/>
  <c r="M57" i="4" s="1"/>
  <c r="N57" i="5" s="1"/>
  <c r="J250" i="4"/>
  <c r="K250" i="4" s="1"/>
  <c r="M250" i="4" s="1"/>
  <c r="N250" i="5" s="1"/>
  <c r="J270" i="4"/>
  <c r="K270" i="4" s="1"/>
  <c r="M270" i="4" s="1"/>
  <c r="N270" i="5" s="1"/>
  <c r="J306" i="4"/>
  <c r="K306" i="4" s="1"/>
  <c r="M306" i="4" s="1"/>
  <c r="N306" i="5" s="1"/>
  <c r="J10" i="4"/>
  <c r="K10" i="4" s="1"/>
  <c r="M10" i="4" s="1"/>
  <c r="N10" i="5" s="1"/>
  <c r="J21" i="4"/>
  <c r="K21" i="4" s="1"/>
  <c r="M21" i="4" s="1"/>
  <c r="N21" i="5" s="1"/>
  <c r="J50" i="4"/>
  <c r="K50" i="4" s="1"/>
  <c r="M50" i="4" s="1"/>
  <c r="N50" i="5" s="1"/>
  <c r="J84" i="4"/>
  <c r="K84" i="4" s="1"/>
  <c r="M84" i="4" s="1"/>
  <c r="N84" i="5" s="1"/>
  <c r="J37" i="4"/>
  <c r="K37" i="4" s="1"/>
  <c r="M37" i="4" s="1"/>
  <c r="N37" i="5" s="1"/>
  <c r="J41" i="4"/>
  <c r="K41" i="4" s="1"/>
  <c r="M41" i="4" s="1"/>
  <c r="N41" i="5" s="1"/>
  <c r="J52" i="4"/>
  <c r="K52" i="4" s="1"/>
  <c r="M52" i="4" s="1"/>
  <c r="N52" i="5" s="1"/>
  <c r="J61" i="4"/>
  <c r="K61" i="4" s="1"/>
  <c r="M61" i="4" s="1"/>
  <c r="N61" i="5" s="1"/>
  <c r="J70" i="4"/>
  <c r="K70" i="4" s="1"/>
  <c r="M70" i="4" s="1"/>
  <c r="N70" i="5" s="1"/>
  <c r="J86" i="4"/>
  <c r="K86" i="4" s="1"/>
  <c r="M86" i="4" s="1"/>
  <c r="N86" i="5" s="1"/>
  <c r="J16" i="4"/>
  <c r="K16" i="4" s="1"/>
  <c r="M16" i="4" s="1"/>
  <c r="N16" i="5" s="1"/>
  <c r="J26" i="4"/>
  <c r="K26" i="4" s="1"/>
  <c r="M26" i="4" s="1"/>
  <c r="N26" i="5" s="1"/>
  <c r="J55" i="4"/>
  <c r="K55" i="4" s="1"/>
  <c r="M55" i="4" s="1"/>
  <c r="N55" i="5" s="1"/>
  <c r="J88" i="4"/>
  <c r="K88" i="4" s="1"/>
  <c r="M88" i="4" s="1"/>
  <c r="N88" i="5" s="1"/>
  <c r="J92" i="4"/>
  <c r="K92" i="4" s="1"/>
  <c r="M92" i="4" s="1"/>
  <c r="N92" i="5" s="1"/>
  <c r="J80" i="4"/>
  <c r="K80" i="4" s="1"/>
  <c r="M80" i="4" s="1"/>
  <c r="N80" i="5" s="1"/>
  <c r="J107" i="4"/>
  <c r="K107" i="4" s="1"/>
  <c r="M107" i="4" s="1"/>
  <c r="N107" i="5" s="1"/>
  <c r="J157" i="4"/>
  <c r="K157" i="4" s="1"/>
  <c r="M157" i="4" s="1"/>
  <c r="N157" i="5" s="1"/>
  <c r="J161" i="4"/>
  <c r="K161" i="4" s="1"/>
  <c r="M161" i="4" s="1"/>
  <c r="N161" i="5" s="1"/>
  <c r="J18" i="4"/>
  <c r="K18" i="4" s="1"/>
  <c r="M18" i="4" s="1"/>
  <c r="N18" i="5" s="1"/>
  <c r="J46" i="4"/>
  <c r="K46" i="4" s="1"/>
  <c r="M46" i="4" s="1"/>
  <c r="N46" i="5" s="1"/>
  <c r="J66" i="4"/>
  <c r="K66" i="4" s="1"/>
  <c r="M66" i="4" s="1"/>
  <c r="N66" i="5" s="1"/>
  <c r="J101" i="4"/>
  <c r="K101" i="4" s="1"/>
  <c r="M101" i="4" s="1"/>
  <c r="N101" i="5" s="1"/>
  <c r="J113" i="4"/>
  <c r="K113" i="4" s="1"/>
  <c r="M113" i="4" s="1"/>
  <c r="N113" i="5" s="1"/>
  <c r="J117" i="4"/>
  <c r="K117" i="4" s="1"/>
  <c r="M117" i="4" s="1"/>
  <c r="N117" i="5" s="1"/>
  <c r="J137" i="4"/>
  <c r="K137" i="4" s="1"/>
  <c r="M137" i="4" s="1"/>
  <c r="N137" i="5" s="1"/>
  <c r="J141" i="4"/>
  <c r="K141" i="4" s="1"/>
  <c r="M141" i="4" s="1"/>
  <c r="N141" i="5" s="1"/>
  <c r="J145" i="4"/>
  <c r="K145" i="4" s="1"/>
  <c r="M145" i="4" s="1"/>
  <c r="N145" i="5" s="1"/>
  <c r="J165" i="4"/>
  <c r="K165" i="4" s="1"/>
  <c r="M165" i="4" s="1"/>
  <c r="N165" i="5" s="1"/>
  <c r="J169" i="4"/>
  <c r="K169" i="4" s="1"/>
  <c r="M169" i="4" s="1"/>
  <c r="N169" i="5" s="1"/>
  <c r="J173" i="4"/>
  <c r="K173" i="4" s="1"/>
  <c r="M173" i="4" s="1"/>
  <c r="N173" i="5" s="1"/>
  <c r="J81" i="4"/>
  <c r="K81" i="4" s="1"/>
  <c r="M81" i="4" s="1"/>
  <c r="N81" i="5" s="1"/>
  <c r="J123" i="4"/>
  <c r="K123" i="4" s="1"/>
  <c r="M123" i="4" s="1"/>
  <c r="N123" i="5" s="1"/>
  <c r="J174" i="4"/>
  <c r="K174" i="4" s="1"/>
  <c r="M174" i="4" s="1"/>
  <c r="N174" i="5" s="1"/>
  <c r="J126" i="4"/>
  <c r="K126" i="4" s="1"/>
  <c r="M126" i="4" s="1"/>
  <c r="N126" i="5" s="1"/>
  <c r="J134" i="4"/>
  <c r="K134" i="4" s="1"/>
  <c r="M134" i="4" s="1"/>
  <c r="N134" i="5" s="1"/>
  <c r="J156" i="4"/>
  <c r="K156" i="4" s="1"/>
  <c r="M156" i="4" s="1"/>
  <c r="N156" i="5" s="1"/>
  <c r="J200" i="4"/>
  <c r="K200" i="4" s="1"/>
  <c r="M200" i="4" s="1"/>
  <c r="N200" i="5" s="1"/>
  <c r="J204" i="4"/>
  <c r="K204" i="4" s="1"/>
  <c r="M204" i="4" s="1"/>
  <c r="N204" i="5" s="1"/>
  <c r="J94" i="4"/>
  <c r="K94" i="4" s="1"/>
  <c r="M94" i="4" s="1"/>
  <c r="N94" i="5" s="1"/>
  <c r="J178" i="4"/>
  <c r="K178" i="4" s="1"/>
  <c r="M178" i="4" s="1"/>
  <c r="N178" i="5" s="1"/>
  <c r="J207" i="4"/>
  <c r="K207" i="4" s="1"/>
  <c r="M207" i="4" s="1"/>
  <c r="N207" i="5" s="1"/>
  <c r="J211" i="4"/>
  <c r="K211" i="4" s="1"/>
  <c r="M211" i="4" s="1"/>
  <c r="N211" i="5" s="1"/>
  <c r="J67" i="4"/>
  <c r="K67" i="4" s="1"/>
  <c r="M67" i="4" s="1"/>
  <c r="N67" i="5" s="1"/>
  <c r="J131" i="4"/>
  <c r="K131" i="4" s="1"/>
  <c r="M131" i="4" s="1"/>
  <c r="N131" i="5" s="1"/>
  <c r="J155" i="4"/>
  <c r="K155" i="4" s="1"/>
  <c r="M155" i="4" s="1"/>
  <c r="N155" i="5" s="1"/>
  <c r="J183" i="4"/>
  <c r="K183" i="4" s="1"/>
  <c r="M183" i="4" s="1"/>
  <c r="N183" i="5" s="1"/>
  <c r="J187" i="4"/>
  <c r="K187" i="4" s="1"/>
  <c r="M187" i="4" s="1"/>
  <c r="N187" i="5" s="1"/>
  <c r="J214" i="4"/>
  <c r="K214" i="4" s="1"/>
  <c r="M214" i="4" s="1"/>
  <c r="N214" i="5" s="1"/>
  <c r="J218" i="4"/>
  <c r="K218" i="4" s="1"/>
  <c r="M218" i="4" s="1"/>
  <c r="N218" i="5" s="1"/>
  <c r="J103" i="4"/>
  <c r="K103" i="4" s="1"/>
  <c r="M103" i="4" s="1"/>
  <c r="N103" i="5" s="1"/>
  <c r="J238" i="4"/>
  <c r="K238" i="4" s="1"/>
  <c r="M238" i="4" s="1"/>
  <c r="N238" i="5" s="1"/>
  <c r="J258" i="4"/>
  <c r="K258" i="4" s="1"/>
  <c r="M258" i="4" s="1"/>
  <c r="N258" i="5" s="1"/>
  <c r="J262" i="4"/>
  <c r="K262" i="4" s="1"/>
  <c r="M262" i="4" s="1"/>
  <c r="N262" i="5" s="1"/>
  <c r="J282" i="4"/>
  <c r="K282" i="4" s="1"/>
  <c r="M282" i="4" s="1"/>
  <c r="N282" i="5" s="1"/>
  <c r="J286" i="4"/>
  <c r="K286" i="4" s="1"/>
  <c r="M286" i="4" s="1"/>
  <c r="N286" i="5" s="1"/>
  <c r="J290" i="4"/>
  <c r="K290" i="4" s="1"/>
  <c r="M290" i="4" s="1"/>
  <c r="N290" i="5" s="1"/>
  <c r="J294" i="4"/>
  <c r="K294" i="4" s="1"/>
  <c r="M294" i="4" s="1"/>
  <c r="N294" i="5" s="1"/>
  <c r="J327" i="4"/>
  <c r="K327" i="4" s="1"/>
  <c r="M327" i="4" s="1"/>
  <c r="N327" i="5" s="1"/>
  <c r="J331" i="4"/>
  <c r="K331" i="4" s="1"/>
  <c r="M331" i="4" s="1"/>
  <c r="N331" i="5" s="1"/>
  <c r="J343" i="4"/>
  <c r="K343" i="4" s="1"/>
  <c r="M343" i="4" s="1"/>
  <c r="N343" i="5" s="1"/>
  <c r="J347" i="4"/>
  <c r="K347" i="4" s="1"/>
  <c r="M347" i="4" s="1"/>
  <c r="N347" i="5" s="1"/>
  <c r="J354" i="4"/>
  <c r="K354" i="4" s="1"/>
  <c r="M354" i="4" s="1"/>
  <c r="N354" i="5" s="1"/>
  <c r="J280" i="4"/>
  <c r="K280" i="4" s="1"/>
  <c r="M280" i="4" s="1"/>
  <c r="N280" i="5" s="1"/>
  <c r="J339" i="4"/>
  <c r="K339" i="4" s="1"/>
  <c r="M339" i="4" s="1"/>
  <c r="N339" i="5" s="1"/>
  <c r="J192" i="4"/>
  <c r="K192" i="4" s="1"/>
  <c r="M192" i="4" s="1"/>
  <c r="N192" i="5" s="1"/>
  <c r="J224" i="4"/>
  <c r="K224" i="4" s="1"/>
  <c r="M224" i="4" s="1"/>
  <c r="N224" i="5" s="1"/>
  <c r="J242" i="4"/>
  <c r="K242" i="4" s="1"/>
  <c r="M242" i="4" s="1"/>
  <c r="N242" i="5" s="1"/>
  <c r="J246" i="4"/>
  <c r="K246" i="4" s="1"/>
  <c r="M246" i="4" s="1"/>
  <c r="N246" i="5" s="1"/>
  <c r="J266" i="4"/>
  <c r="K266" i="4" s="1"/>
  <c r="M266" i="4" s="1"/>
  <c r="N266" i="5" s="1"/>
  <c r="J299" i="4"/>
  <c r="K299" i="4" s="1"/>
  <c r="M299" i="4" s="1"/>
  <c r="N299" i="5" s="1"/>
  <c r="J303" i="4"/>
  <c r="K303" i="4" s="1"/>
  <c r="M303" i="4" s="1"/>
  <c r="N303" i="5" s="1"/>
  <c r="J333" i="4"/>
  <c r="K333" i="4" s="1"/>
  <c r="M333" i="4" s="1"/>
  <c r="N333" i="5" s="1"/>
  <c r="J353" i="4"/>
  <c r="K353" i="4" s="1"/>
  <c r="M353" i="4" s="1"/>
  <c r="N353" i="5" s="1"/>
  <c r="J257" i="4"/>
  <c r="K257" i="4" s="1"/>
  <c r="M257" i="4" s="1"/>
  <c r="N257" i="5" s="1"/>
  <c r="J323" i="4"/>
  <c r="K323" i="4" s="1"/>
  <c r="M323" i="4" s="1"/>
  <c r="N323" i="5" s="1"/>
  <c r="J98" i="4"/>
  <c r="K98" i="4" s="1"/>
  <c r="M98" i="4" s="1"/>
  <c r="N98" i="5" s="1"/>
  <c r="J267" i="4"/>
  <c r="K267" i="4" s="1"/>
  <c r="M267" i="4" s="1"/>
  <c r="N267" i="5" s="1"/>
  <c r="J271" i="4"/>
  <c r="K271" i="4" s="1"/>
  <c r="M271" i="4" s="1"/>
  <c r="N271" i="5" s="1"/>
  <c r="J11" i="4"/>
  <c r="K11" i="4" s="1"/>
  <c r="M11" i="4" s="1"/>
  <c r="N11" i="5" s="1"/>
  <c r="J22" i="4"/>
  <c r="K22" i="4" s="1"/>
  <c r="M22" i="4" s="1"/>
  <c r="N22" i="5" s="1"/>
  <c r="J68" i="4"/>
  <c r="K68" i="4" s="1"/>
  <c r="M68" i="4" s="1"/>
  <c r="N68" i="5" s="1"/>
  <c r="J12" i="4"/>
  <c r="K12" i="4" s="1"/>
  <c r="M12" i="4" s="1"/>
  <c r="N12" i="5" s="1"/>
  <c r="J38" i="4"/>
  <c r="K38" i="4" s="1"/>
  <c r="M38" i="4" s="1"/>
  <c r="N38" i="5" s="1"/>
  <c r="J42" i="4"/>
  <c r="K42" i="4" s="1"/>
  <c r="M42" i="4" s="1"/>
  <c r="N42" i="5" s="1"/>
  <c r="J53" i="4"/>
  <c r="K53" i="4" s="1"/>
  <c r="M53" i="4" s="1"/>
  <c r="N53" i="5" s="1"/>
  <c r="J62" i="4"/>
  <c r="K62" i="4" s="1"/>
  <c r="M62" i="4" s="1"/>
  <c r="N62" i="5" s="1"/>
  <c r="J71" i="4"/>
  <c r="K71" i="4" s="1"/>
  <c r="M71" i="4" s="1"/>
  <c r="N71" i="5" s="1"/>
  <c r="J87" i="4"/>
  <c r="K87" i="4" s="1"/>
  <c r="M87" i="4" s="1"/>
  <c r="N87" i="5" s="1"/>
  <c r="J17" i="4"/>
  <c r="K17" i="4" s="1"/>
  <c r="M17" i="4" s="1"/>
  <c r="N17" i="5" s="1"/>
  <c r="J27" i="4"/>
  <c r="K27" i="4" s="1"/>
  <c r="M27" i="4" s="1"/>
  <c r="N27" i="5" s="1"/>
  <c r="J64" i="4"/>
  <c r="K64" i="4" s="1"/>
  <c r="M64" i="4" s="1"/>
  <c r="N64" i="5" s="1"/>
  <c r="J89" i="4"/>
  <c r="K89" i="4" s="1"/>
  <c r="M89" i="4" s="1"/>
  <c r="N89" i="5" s="1"/>
  <c r="J93" i="4"/>
  <c r="K93" i="4" s="1"/>
  <c r="M93" i="4" s="1"/>
  <c r="N93" i="5" s="1"/>
  <c r="J104" i="4"/>
  <c r="K104" i="4" s="1"/>
  <c r="M104" i="4" s="1"/>
  <c r="N104" i="5" s="1"/>
  <c r="J108" i="4"/>
  <c r="K108" i="4" s="1"/>
  <c r="M108" i="4" s="1"/>
  <c r="N108" i="5" s="1"/>
  <c r="J158" i="4"/>
  <c r="K158" i="4" s="1"/>
  <c r="M158" i="4" s="1"/>
  <c r="N158" i="5" s="1"/>
  <c r="J162" i="4"/>
  <c r="K162" i="4" s="1"/>
  <c r="M162" i="4" s="1"/>
  <c r="N162" i="5" s="1"/>
  <c r="J30" i="4"/>
  <c r="K30" i="4" s="1"/>
  <c r="M30" i="4" s="1"/>
  <c r="N30" i="5" s="1"/>
  <c r="J48" i="4"/>
  <c r="K48" i="4" s="1"/>
  <c r="M48" i="4" s="1"/>
  <c r="N48" i="5" s="1"/>
  <c r="J95" i="4"/>
  <c r="K95" i="4" s="1"/>
  <c r="M95" i="4" s="1"/>
  <c r="N95" i="5" s="1"/>
  <c r="J110" i="4"/>
  <c r="K110" i="4" s="1"/>
  <c r="M110" i="4" s="1"/>
  <c r="N110" i="5" s="1"/>
  <c r="J114" i="4"/>
  <c r="K114" i="4" s="1"/>
  <c r="M114" i="4" s="1"/>
  <c r="N114" i="5" s="1"/>
  <c r="J118" i="4"/>
  <c r="K118" i="4" s="1"/>
  <c r="M118" i="4" s="1"/>
  <c r="N118" i="5" s="1"/>
  <c r="J138" i="4"/>
  <c r="K138" i="4" s="1"/>
  <c r="M138" i="4" s="1"/>
  <c r="N138" i="5" s="1"/>
  <c r="J142" i="4"/>
  <c r="K142" i="4" s="1"/>
  <c r="M142" i="4" s="1"/>
  <c r="N142" i="5" s="1"/>
  <c r="J146" i="4"/>
  <c r="K146" i="4" s="1"/>
  <c r="M146" i="4" s="1"/>
  <c r="N146" i="5" s="1"/>
  <c r="J166" i="4"/>
  <c r="K166" i="4" s="1"/>
  <c r="M166" i="4" s="1"/>
  <c r="N166" i="5" s="1"/>
  <c r="J170" i="4"/>
  <c r="K170" i="4" s="1"/>
  <c r="M170" i="4" s="1"/>
  <c r="N170" i="5" s="1"/>
  <c r="J75" i="4"/>
  <c r="K75" i="4" s="1"/>
  <c r="M75" i="4" s="1"/>
  <c r="N75" i="5" s="1"/>
  <c r="J120" i="4"/>
  <c r="K120" i="4" s="1"/>
  <c r="M120" i="4" s="1"/>
  <c r="N120" i="5" s="1"/>
  <c r="J124" i="4"/>
  <c r="K124" i="4" s="1"/>
  <c r="M124" i="4" s="1"/>
  <c r="N124" i="5" s="1"/>
  <c r="J31" i="4"/>
  <c r="K31" i="4" s="1"/>
  <c r="M31" i="4" s="1"/>
  <c r="N31" i="5" s="1"/>
  <c r="J128" i="4"/>
  <c r="K128" i="4" s="1"/>
  <c r="M128" i="4" s="1"/>
  <c r="N128" i="5" s="1"/>
  <c r="J150" i="4"/>
  <c r="K150" i="4" s="1"/>
  <c r="M150" i="4" s="1"/>
  <c r="N150" i="5" s="1"/>
  <c r="J197" i="4"/>
  <c r="K197" i="4" s="1"/>
  <c r="M197" i="4" s="1"/>
  <c r="N197" i="5" s="1"/>
  <c r="J201" i="4"/>
  <c r="K201" i="4" s="1"/>
  <c r="M201" i="4" s="1"/>
  <c r="N201" i="5" s="1"/>
  <c r="J205" i="4"/>
  <c r="K205" i="4" s="1"/>
  <c r="M205" i="4" s="1"/>
  <c r="N205" i="5" s="1"/>
  <c r="J102" i="4"/>
  <c r="K102" i="4" s="1"/>
  <c r="M102" i="4" s="1"/>
  <c r="N102" i="5" s="1"/>
  <c r="J179" i="4"/>
  <c r="K179" i="4" s="1"/>
  <c r="M179" i="4" s="1"/>
  <c r="N179" i="5" s="1"/>
  <c r="J208" i="4"/>
  <c r="K208" i="4" s="1"/>
  <c r="M208" i="4" s="1"/>
  <c r="N208" i="5" s="1"/>
  <c r="J212" i="4"/>
  <c r="K212" i="4" s="1"/>
  <c r="M212" i="4" s="1"/>
  <c r="N212" i="5" s="1"/>
  <c r="J100" i="4"/>
  <c r="K100" i="4" s="1"/>
  <c r="M100" i="4" s="1"/>
  <c r="N100" i="5" s="1"/>
  <c r="J133" i="4"/>
  <c r="K133" i="4" s="1"/>
  <c r="M133" i="4" s="1"/>
  <c r="N133" i="5" s="1"/>
  <c r="J175" i="4"/>
  <c r="K175" i="4" s="1"/>
  <c r="M175" i="4" s="1"/>
  <c r="N175" i="5" s="1"/>
  <c r="J184" i="4"/>
  <c r="K184" i="4" s="1"/>
  <c r="M184" i="4" s="1"/>
  <c r="N184" i="5" s="1"/>
  <c r="J188" i="4"/>
  <c r="K188" i="4" s="1"/>
  <c r="M188" i="4" s="1"/>
  <c r="N188" i="5" s="1"/>
  <c r="J215" i="4"/>
  <c r="K215" i="4" s="1"/>
  <c r="M215" i="4" s="1"/>
  <c r="N215" i="5" s="1"/>
  <c r="J219" i="4"/>
  <c r="K219" i="4" s="1"/>
  <c r="M219" i="4" s="1"/>
  <c r="N219" i="5" s="1"/>
  <c r="J235" i="4"/>
  <c r="K235" i="4" s="1"/>
  <c r="M235" i="4" s="1"/>
  <c r="N235" i="5" s="1"/>
  <c r="J239" i="4"/>
  <c r="K239" i="4" s="1"/>
  <c r="M239" i="4" s="1"/>
  <c r="N239" i="5" s="1"/>
  <c r="J259" i="4"/>
  <c r="K259" i="4" s="1"/>
  <c r="M259" i="4" s="1"/>
  <c r="N259" i="5" s="1"/>
  <c r="J263" i="4"/>
  <c r="K263" i="4" s="1"/>
  <c r="M263" i="4" s="1"/>
  <c r="N263" i="5" s="1"/>
  <c r="J283" i="4"/>
  <c r="K283" i="4" s="1"/>
  <c r="M283" i="4" s="1"/>
  <c r="N283" i="5" s="1"/>
  <c r="J287" i="4"/>
  <c r="K287" i="4" s="1"/>
  <c r="M287" i="4" s="1"/>
  <c r="N287" i="5" s="1"/>
  <c r="J291" i="4"/>
  <c r="K291" i="4" s="1"/>
  <c r="M291" i="4" s="1"/>
  <c r="N291" i="5" s="1"/>
  <c r="J295" i="4"/>
  <c r="K295" i="4" s="1"/>
  <c r="M295" i="4" s="1"/>
  <c r="N295" i="5" s="1"/>
  <c r="J328" i="4"/>
  <c r="K328" i="4" s="1"/>
  <c r="M328" i="4" s="1"/>
  <c r="N328" i="5" s="1"/>
  <c r="J340" i="4"/>
  <c r="K340" i="4" s="1"/>
  <c r="M340" i="4" s="1"/>
  <c r="N340" i="5" s="1"/>
  <c r="J344" i="4"/>
  <c r="K344" i="4" s="1"/>
  <c r="M344" i="4" s="1"/>
  <c r="N344" i="5" s="1"/>
  <c r="J348" i="4"/>
  <c r="K348" i="4" s="1"/>
  <c r="M348" i="4" s="1"/>
  <c r="N348" i="5" s="1"/>
  <c r="J356" i="4"/>
  <c r="K356" i="4" s="1"/>
  <c r="M356" i="4" s="1"/>
  <c r="N356" i="5" s="1"/>
  <c r="J315" i="4"/>
  <c r="K315" i="4" s="1"/>
  <c r="M315" i="4" s="1"/>
  <c r="N315" i="5" s="1"/>
  <c r="J360" i="4"/>
  <c r="K360" i="4" s="1"/>
  <c r="M360" i="4" s="1"/>
  <c r="N360" i="5" s="1"/>
  <c r="J194" i="4"/>
  <c r="K194" i="4" s="1"/>
  <c r="M194" i="4" s="1"/>
  <c r="N194" i="5" s="1"/>
  <c r="J226" i="4"/>
  <c r="K226" i="4" s="1"/>
  <c r="M226" i="4" s="1"/>
  <c r="N226" i="5" s="1"/>
  <c r="J243" i="4"/>
  <c r="K243" i="4" s="1"/>
  <c r="M243" i="4" s="1"/>
  <c r="N243" i="5" s="1"/>
  <c r="J247" i="4"/>
  <c r="K247" i="4" s="1"/>
  <c r="M247" i="4" s="1"/>
  <c r="N247" i="5" s="1"/>
  <c r="J296" i="4"/>
  <c r="K296" i="4" s="1"/>
  <c r="M296" i="4" s="1"/>
  <c r="N296" i="5" s="1"/>
  <c r="J300" i="4"/>
  <c r="K300" i="4" s="1"/>
  <c r="M300" i="4" s="1"/>
  <c r="N300" i="5" s="1"/>
  <c r="J304" i="4"/>
  <c r="K304" i="4" s="1"/>
  <c r="M304" i="4" s="1"/>
  <c r="N304" i="5" s="1"/>
  <c r="J334" i="4"/>
  <c r="K334" i="4" s="1"/>
  <c r="M334" i="4" s="1"/>
  <c r="N334" i="5" s="1"/>
  <c r="J355" i="4"/>
  <c r="K355" i="4" s="1"/>
  <c r="M355" i="4" s="1"/>
  <c r="N355" i="5" s="1"/>
  <c r="J277" i="4"/>
  <c r="K277" i="4" s="1"/>
  <c r="M277" i="4" s="1"/>
  <c r="N277" i="5" s="1"/>
  <c r="J338" i="4"/>
  <c r="K338" i="4" s="1"/>
  <c r="M338" i="4" s="1"/>
  <c r="N338" i="5" s="1"/>
  <c r="J232" i="4"/>
  <c r="K232" i="4" s="1"/>
  <c r="M232" i="4" s="1"/>
  <c r="N232" i="5" s="1"/>
  <c r="J268" i="4"/>
  <c r="K268" i="4" s="1"/>
  <c r="M268" i="4" s="1"/>
  <c r="N268" i="5" s="1"/>
  <c r="J272" i="4"/>
  <c r="K272" i="4" s="1"/>
  <c r="M272" i="4" s="1"/>
  <c r="N272" i="5" s="1"/>
  <c r="J308" i="4"/>
  <c r="K308" i="4" s="1"/>
  <c r="M308" i="4" s="1"/>
  <c r="N308" i="5" s="1"/>
  <c r="J312" i="4"/>
  <c r="K312" i="4" s="1"/>
  <c r="M312" i="4" s="1"/>
  <c r="N312" i="5" s="1"/>
  <c r="J359" i="4"/>
  <c r="K359" i="4" s="1"/>
  <c r="M359" i="4" s="1"/>
  <c r="N359" i="5" s="1"/>
  <c r="J279" i="4"/>
  <c r="K279" i="4" s="1"/>
  <c r="M279" i="4" s="1"/>
  <c r="N279" i="5" s="1"/>
  <c r="J337" i="4"/>
  <c r="K337" i="4" s="1"/>
  <c r="M337" i="4" s="1"/>
  <c r="N337" i="5" s="1"/>
  <c r="J193" i="4"/>
  <c r="K193" i="4" s="1"/>
  <c r="M193" i="4" s="1"/>
  <c r="N193" i="5" s="1"/>
  <c r="J8" i="4"/>
  <c r="K8" i="4" s="1"/>
  <c r="M8" i="4" s="1"/>
  <c r="J19" i="4"/>
  <c r="K19" i="4" s="1"/>
  <c r="M19" i="4" s="1"/>
  <c r="N19" i="5" s="1"/>
  <c r="J36" i="4"/>
  <c r="K36" i="4" s="1"/>
  <c r="M36" i="4" s="1"/>
  <c r="N36" i="5" s="1"/>
  <c r="J82" i="4"/>
  <c r="K82" i="4" s="1"/>
  <c r="M82" i="4" s="1"/>
  <c r="N82" i="5" s="1"/>
  <c r="J13" i="4"/>
  <c r="K13" i="4" s="1"/>
  <c r="M13" i="4" s="1"/>
  <c r="N13" i="5" s="1"/>
  <c r="J39" i="4"/>
  <c r="K39" i="4" s="1"/>
  <c r="M39" i="4" s="1"/>
  <c r="N39" i="5" s="1"/>
  <c r="J43" i="4"/>
  <c r="K43" i="4" s="1"/>
  <c r="M43" i="4" s="1"/>
  <c r="N43" i="5" s="1"/>
  <c r="J54" i="4"/>
  <c r="K54" i="4" s="1"/>
  <c r="M54" i="4" s="1"/>
  <c r="N54" i="5" s="1"/>
  <c r="J63" i="4"/>
  <c r="K63" i="4" s="1"/>
  <c r="M63" i="4" s="1"/>
  <c r="N63" i="5" s="1"/>
  <c r="J72" i="4"/>
  <c r="K72" i="4" s="1"/>
  <c r="M72" i="4" s="1"/>
  <c r="N72" i="5" s="1"/>
  <c r="J14" i="4"/>
  <c r="K14" i="4" s="1"/>
  <c r="M14" i="4" s="1"/>
  <c r="N14" i="5" s="1"/>
  <c r="J24" i="4"/>
  <c r="K24" i="4" s="1"/>
  <c r="M24" i="4" s="1"/>
  <c r="N24" i="5" s="1"/>
  <c r="J28" i="4"/>
  <c r="K28" i="4" s="1"/>
  <c r="M28" i="4" s="1"/>
  <c r="N28" i="5" s="1"/>
  <c r="J73" i="4"/>
  <c r="K73" i="4" s="1"/>
  <c r="M73" i="4" s="1"/>
  <c r="N73" i="5" s="1"/>
  <c r="J90" i="4"/>
  <c r="K90" i="4" s="1"/>
  <c r="M90" i="4" s="1"/>
  <c r="N90" i="5" s="1"/>
  <c r="J76" i="4"/>
  <c r="K76" i="4" s="1"/>
  <c r="M76" i="4" s="1"/>
  <c r="N76" i="5" s="1"/>
  <c r="J105" i="4"/>
  <c r="K105" i="4" s="1"/>
  <c r="M105" i="4" s="1"/>
  <c r="N105" i="5" s="1"/>
  <c r="J109" i="4"/>
  <c r="K109" i="4" s="1"/>
  <c r="M109" i="4" s="1"/>
  <c r="N109" i="5" s="1"/>
  <c r="J159" i="4"/>
  <c r="K159" i="4" s="1"/>
  <c r="M159" i="4" s="1"/>
  <c r="N159" i="5" s="1"/>
  <c r="J163" i="4"/>
  <c r="K163" i="4" s="1"/>
  <c r="M163" i="4" s="1"/>
  <c r="N163" i="5" s="1"/>
  <c r="J32" i="4"/>
  <c r="K32" i="4" s="1"/>
  <c r="M32" i="4" s="1"/>
  <c r="N32" i="5" s="1"/>
  <c r="J56" i="4"/>
  <c r="K56" i="4" s="1"/>
  <c r="M56" i="4" s="1"/>
  <c r="N56" i="5" s="1"/>
  <c r="J97" i="4"/>
  <c r="K97" i="4" s="1"/>
  <c r="M97" i="4" s="1"/>
  <c r="N97" i="5" s="1"/>
  <c r="J111" i="4"/>
  <c r="K111" i="4" s="1"/>
  <c r="M111" i="4" s="1"/>
  <c r="N111" i="5" s="1"/>
  <c r="J115" i="4"/>
  <c r="K115" i="4" s="1"/>
  <c r="M115" i="4" s="1"/>
  <c r="N115" i="5" s="1"/>
  <c r="J119" i="4"/>
  <c r="K119" i="4" s="1"/>
  <c r="M119" i="4" s="1"/>
  <c r="N119" i="5" s="1"/>
  <c r="J139" i="4"/>
  <c r="K139" i="4" s="1"/>
  <c r="M139" i="4" s="1"/>
  <c r="N139" i="5" s="1"/>
  <c r="J143" i="4"/>
  <c r="K143" i="4" s="1"/>
  <c r="M143" i="4" s="1"/>
  <c r="N143" i="5" s="1"/>
  <c r="J147" i="4"/>
  <c r="K147" i="4" s="1"/>
  <c r="M147" i="4" s="1"/>
  <c r="N147" i="5" s="1"/>
  <c r="J167" i="4"/>
  <c r="K167" i="4" s="1"/>
  <c r="M167" i="4" s="1"/>
  <c r="N167" i="5" s="1"/>
  <c r="J171" i="4"/>
  <c r="K171" i="4" s="1"/>
  <c r="M171" i="4" s="1"/>
  <c r="N171" i="5" s="1"/>
  <c r="J77" i="4"/>
  <c r="K77" i="4" s="1"/>
  <c r="M77" i="4" s="1"/>
  <c r="N77" i="5" s="1"/>
  <c r="J121" i="4"/>
  <c r="K121" i="4" s="1"/>
  <c r="M121" i="4" s="1"/>
  <c r="N121" i="5" s="1"/>
  <c r="J125" i="4"/>
  <c r="K125" i="4" s="1"/>
  <c r="M125" i="4" s="1"/>
  <c r="N125" i="5" s="1"/>
  <c r="J47" i="4"/>
  <c r="K47" i="4" s="1"/>
  <c r="M47" i="4" s="1"/>
  <c r="N47" i="5" s="1"/>
  <c r="J130" i="4"/>
  <c r="K130" i="4" s="1"/>
  <c r="M130" i="4" s="1"/>
  <c r="N130" i="5" s="1"/>
  <c r="J152" i="4"/>
  <c r="K152" i="4" s="1"/>
  <c r="M152" i="4" s="1"/>
  <c r="N152" i="5" s="1"/>
  <c r="J198" i="4"/>
  <c r="K198" i="4" s="1"/>
  <c r="M198" i="4" s="1"/>
  <c r="N198" i="5" s="1"/>
  <c r="J202" i="4"/>
  <c r="K202" i="4" s="1"/>
  <c r="M202" i="4" s="1"/>
  <c r="N202" i="5" s="1"/>
  <c r="J29" i="4"/>
  <c r="K29" i="4" s="1"/>
  <c r="M29" i="4" s="1"/>
  <c r="N29" i="5" s="1"/>
  <c r="J176" i="4"/>
  <c r="K176" i="4" s="1"/>
  <c r="M176" i="4" s="1"/>
  <c r="N176" i="5" s="1"/>
  <c r="J180" i="4"/>
  <c r="K180" i="4" s="1"/>
  <c r="M180" i="4" s="1"/>
  <c r="N180" i="5" s="1"/>
  <c r="J209" i="4"/>
  <c r="K209" i="4" s="1"/>
  <c r="M209" i="4" s="1"/>
  <c r="N209" i="5" s="1"/>
  <c r="J35" i="4"/>
  <c r="K35" i="4" s="1"/>
  <c r="M35" i="4" s="1"/>
  <c r="N35" i="5" s="1"/>
  <c r="J127" i="4"/>
  <c r="K127" i="4" s="1"/>
  <c r="M127" i="4" s="1"/>
  <c r="N127" i="5" s="1"/>
  <c r="J151" i="4"/>
  <c r="K151" i="4" s="1"/>
  <c r="M151" i="4" s="1"/>
  <c r="N151" i="5" s="1"/>
  <c r="J181" i="4"/>
  <c r="K181" i="4" s="1"/>
  <c r="M181" i="4" s="1"/>
  <c r="N181" i="5" s="1"/>
  <c r="J185" i="4"/>
  <c r="K185" i="4" s="1"/>
  <c r="M185" i="4" s="1"/>
  <c r="N185" i="5" s="1"/>
  <c r="J189" i="4"/>
  <c r="K189" i="4" s="1"/>
  <c r="M189" i="4" s="1"/>
  <c r="N189" i="5" s="1"/>
  <c r="J216" i="4"/>
  <c r="K216" i="4" s="1"/>
  <c r="M216" i="4" s="1"/>
  <c r="N216" i="5" s="1"/>
  <c r="J220" i="4"/>
  <c r="K220" i="4" s="1"/>
  <c r="M220" i="4" s="1"/>
  <c r="N220" i="5" s="1"/>
  <c r="J236" i="4"/>
  <c r="K236" i="4" s="1"/>
  <c r="M236" i="4" s="1"/>
  <c r="N236" i="5" s="1"/>
  <c r="J240" i="4"/>
  <c r="K240" i="4" s="1"/>
  <c r="M240" i="4" s="1"/>
  <c r="N240" i="5" s="1"/>
  <c r="J260" i="4"/>
  <c r="K260" i="4" s="1"/>
  <c r="M260" i="4" s="1"/>
  <c r="N260" i="5" s="1"/>
  <c r="J264" i="4"/>
  <c r="K264" i="4" s="1"/>
  <c r="M264" i="4" s="1"/>
  <c r="N264" i="5" s="1"/>
  <c r="J284" i="4"/>
  <c r="K284" i="4" s="1"/>
  <c r="M284" i="4" s="1"/>
  <c r="N284" i="5" s="1"/>
  <c r="J288" i="4"/>
  <c r="K288" i="4" s="1"/>
  <c r="M288" i="4" s="1"/>
  <c r="N288" i="5" s="1"/>
  <c r="J292" i="4"/>
  <c r="K292" i="4" s="1"/>
  <c r="M292" i="4" s="1"/>
  <c r="N292" i="5" s="1"/>
  <c r="J325" i="4"/>
  <c r="K325" i="4" s="1"/>
  <c r="M325" i="4" s="1"/>
  <c r="N325" i="5" s="1"/>
  <c r="J329" i="4"/>
  <c r="K329" i="4" s="1"/>
  <c r="M329" i="4" s="1"/>
  <c r="N329" i="5" s="1"/>
  <c r="J341" i="4"/>
  <c r="K341" i="4" s="1"/>
  <c r="M341" i="4" s="1"/>
  <c r="N341" i="5" s="1"/>
  <c r="J345" i="4"/>
  <c r="K345" i="4" s="1"/>
  <c r="M345" i="4" s="1"/>
  <c r="N345" i="5" s="1"/>
  <c r="J255" i="4"/>
  <c r="K255" i="4" s="1"/>
  <c r="M255" i="4" s="1"/>
  <c r="N255" i="5" s="1"/>
  <c r="J228" i="4"/>
  <c r="K228" i="4" s="1"/>
  <c r="M228" i="4" s="1"/>
  <c r="N228" i="5" s="1"/>
  <c r="J301" i="4"/>
  <c r="K301" i="4" s="1"/>
  <c r="M301" i="4" s="1"/>
  <c r="N301" i="5" s="1"/>
  <c r="J314" i="4"/>
  <c r="K314" i="4" s="1"/>
  <c r="M314" i="4" s="1"/>
  <c r="N314" i="5" s="1"/>
  <c r="J273" i="4"/>
  <c r="K273" i="4" s="1"/>
  <c r="M273" i="4" s="1"/>
  <c r="N273" i="5" s="1"/>
  <c r="J311" i="4"/>
  <c r="K311" i="4" s="1"/>
  <c r="M311" i="4" s="1"/>
  <c r="N311" i="5" s="1"/>
  <c r="J227" i="4"/>
  <c r="K227" i="4" s="1"/>
  <c r="M227" i="4" s="1"/>
  <c r="N227" i="5" s="1"/>
  <c r="J320" i="4"/>
  <c r="K320" i="4" s="1"/>
  <c r="M320" i="4" s="1"/>
  <c r="N320" i="5" s="1"/>
  <c r="J191" i="4"/>
  <c r="K191" i="4" s="1"/>
  <c r="M191" i="4" s="1"/>
  <c r="N191" i="5" s="1"/>
  <c r="J229" i="4"/>
  <c r="K229" i="4" s="1"/>
  <c r="M229" i="4" s="1"/>
  <c r="N229" i="5" s="1"/>
  <c r="J252" i="4"/>
  <c r="K252" i="4" s="1"/>
  <c r="M252" i="4" s="1"/>
  <c r="N252" i="5" s="1"/>
  <c r="J313" i="4"/>
  <c r="K313" i="4" s="1"/>
  <c r="M313" i="4" s="1"/>
  <c r="N313" i="5" s="1"/>
  <c r="J361" i="4"/>
  <c r="K361" i="4" s="1"/>
  <c r="M361" i="4" s="1"/>
  <c r="N361" i="5" s="1"/>
  <c r="J244" i="4"/>
  <c r="K244" i="4" s="1"/>
  <c r="M244" i="4" s="1"/>
  <c r="N244" i="5" s="1"/>
  <c r="J305" i="4"/>
  <c r="K305" i="4" s="1"/>
  <c r="M305" i="4" s="1"/>
  <c r="N305" i="5" s="1"/>
  <c r="J362" i="4"/>
  <c r="K362" i="4" s="1"/>
  <c r="M362" i="4" s="1"/>
  <c r="N362" i="5" s="1"/>
  <c r="J349" i="4"/>
  <c r="K349" i="4" s="1"/>
  <c r="M349" i="4" s="1"/>
  <c r="N349" i="5" s="1"/>
  <c r="J269" i="4"/>
  <c r="K269" i="4" s="1"/>
  <c r="M269" i="4" s="1"/>
  <c r="N269" i="5" s="1"/>
  <c r="J65" i="4"/>
  <c r="K65" i="4" s="1"/>
  <c r="M65" i="4" s="1"/>
  <c r="N65" i="5" s="1"/>
  <c r="J234" i="4"/>
  <c r="K234" i="4" s="1"/>
  <c r="M234" i="4" s="1"/>
  <c r="N234" i="5" s="1"/>
  <c r="J336" i="4"/>
  <c r="K336" i="4" s="1"/>
  <c r="M336" i="4" s="1"/>
  <c r="N336" i="5" s="1"/>
  <c r="J318" i="4"/>
  <c r="K318" i="4" s="1"/>
  <c r="M318" i="4" s="1"/>
  <c r="N318" i="5" s="1"/>
  <c r="J307" i="4"/>
  <c r="K307" i="4" s="1"/>
  <c r="M307" i="4" s="1"/>
  <c r="N307" i="5" s="1"/>
  <c r="J335" i="4"/>
  <c r="K335" i="4" s="1"/>
  <c r="M335" i="4" s="1"/>
  <c r="N335" i="5" s="1"/>
  <c r="J253" i="4"/>
  <c r="K253" i="4" s="1"/>
  <c r="M253" i="4" s="1"/>
  <c r="N253" i="5" s="1"/>
  <c r="J324" i="4"/>
  <c r="K324" i="4" s="1"/>
  <c r="M324" i="4" s="1"/>
  <c r="N324" i="5" s="1"/>
  <c r="J195" i="4"/>
  <c r="K195" i="4" s="1"/>
  <c r="M195" i="4" s="1"/>
  <c r="N195" i="5" s="1"/>
  <c r="J231" i="4"/>
  <c r="K231" i="4" s="1"/>
  <c r="M231" i="4" s="1"/>
  <c r="N231" i="5" s="1"/>
  <c r="J256" i="4"/>
  <c r="K256" i="4" s="1"/>
  <c r="M256" i="4" s="1"/>
  <c r="N256" i="5" s="1"/>
  <c r="J317" i="4"/>
  <c r="K317" i="4" s="1"/>
  <c r="M317" i="4" s="1"/>
  <c r="N317" i="5" s="1"/>
  <c r="J297" i="4"/>
  <c r="K297" i="4" s="1"/>
  <c r="M297" i="4" s="1"/>
  <c r="N297" i="5" s="1"/>
  <c r="J310" i="4"/>
  <c r="K310" i="4" s="1"/>
  <c r="M310" i="4" s="1"/>
  <c r="N310" i="5" s="1"/>
  <c r="J316" i="4"/>
  <c r="K316" i="4" s="1"/>
  <c r="M316" i="4" s="1"/>
  <c r="N316" i="5" s="1"/>
  <c r="J278" i="4"/>
  <c r="K278" i="4" s="1"/>
  <c r="M278" i="4" s="1"/>
  <c r="N278" i="5" s="1"/>
  <c r="J363" i="4"/>
  <c r="K363" i="4" s="1"/>
  <c r="M363" i="4" s="1"/>
  <c r="N363" i="5" s="1"/>
  <c r="J248" i="4"/>
  <c r="K248" i="4" s="1"/>
  <c r="M248" i="4" s="1"/>
  <c r="N248" i="5" s="1"/>
  <c r="J351" i="4"/>
  <c r="K351" i="4" s="1"/>
  <c r="M351" i="4" s="1"/>
  <c r="N351" i="5" s="1"/>
  <c r="J249" i="4"/>
  <c r="K249" i="4" s="1"/>
  <c r="M249" i="4" s="1"/>
  <c r="N249" i="5" s="1"/>
  <c r="J309" i="4"/>
  <c r="K309" i="4" s="1"/>
  <c r="M309" i="4" s="1"/>
  <c r="N309" i="5" s="1"/>
  <c r="J357" i="4"/>
  <c r="K357" i="4" s="1"/>
  <c r="M357" i="4" s="1"/>
  <c r="N357" i="5" s="1"/>
  <c r="J275" i="4"/>
  <c r="K275" i="4" s="1"/>
  <c r="M275" i="4" s="1"/>
  <c r="N275" i="5" s="1"/>
  <c r="J33" i="4"/>
  <c r="K33" i="4" s="1"/>
  <c r="M33" i="4" s="1"/>
  <c r="N33" i="5" s="1"/>
  <c r="J223" i="4"/>
  <c r="K223" i="4" s="1"/>
  <c r="M223" i="4" s="1"/>
  <c r="N223" i="5" s="1"/>
  <c r="J233" i="4"/>
  <c r="K233" i="4" s="1"/>
  <c r="M233" i="4" s="1"/>
  <c r="N233" i="5" s="1"/>
  <c r="J274" i="4"/>
  <c r="K274" i="4" s="1"/>
  <c r="M274" i="4" s="1"/>
  <c r="N274" i="5" s="1"/>
  <c r="J322" i="4"/>
  <c r="K322" i="4" s="1"/>
  <c r="M322" i="4" s="1"/>
  <c r="N322" i="5" s="1"/>
  <c r="J196" i="4"/>
  <c r="K196" i="4" s="1"/>
  <c r="M196" i="4" s="1"/>
  <c r="N196" i="5" s="1"/>
  <c r="J251" i="4"/>
  <c r="K251" i="4" s="1"/>
  <c r="M251" i="4" s="1"/>
  <c r="N251" i="5" s="1"/>
  <c r="J358" i="4"/>
  <c r="K358" i="4" s="1"/>
  <c r="M358" i="4" s="1"/>
  <c r="N358" i="5" s="1"/>
  <c r="J225" i="4"/>
  <c r="K225" i="4" s="1"/>
  <c r="M225" i="4" s="1"/>
  <c r="N225" i="5" s="1"/>
  <c r="O364" i="3"/>
  <c r="N364" i="4"/>
  <c r="J43" i="3"/>
  <c r="K43" i="3" s="1"/>
  <c r="M43" i="3" s="1"/>
  <c r="N43" i="4" s="1"/>
  <c r="O43" i="4" s="1"/>
  <c r="M366" i="1"/>
  <c r="M366" i="5"/>
  <c r="N8" i="8"/>
  <c r="O8" i="8" s="1"/>
  <c r="M366" i="7"/>
  <c r="O8" i="9"/>
  <c r="M366" i="9"/>
  <c r="N103" i="8"/>
  <c r="O103" i="8" s="1"/>
  <c r="N141" i="8"/>
  <c r="O141" i="8" s="1"/>
  <c r="N159" i="8"/>
  <c r="O159" i="8" s="1"/>
  <c r="N227" i="8"/>
  <c r="O227" i="8" s="1"/>
  <c r="O165" i="7"/>
  <c r="O265" i="7"/>
  <c r="N78" i="8"/>
  <c r="O78" i="8" s="1"/>
  <c r="N197" i="8"/>
  <c r="O197" i="8" s="1"/>
  <c r="N282" i="8"/>
  <c r="O282" i="8" s="1"/>
  <c r="N79" i="8"/>
  <c r="O79" i="8" s="1"/>
  <c r="N114" i="8"/>
  <c r="O114" i="8" s="1"/>
  <c r="N57" i="8"/>
  <c r="O57" i="8" s="1"/>
  <c r="N68" i="8"/>
  <c r="O68" i="8" s="1"/>
  <c r="O125" i="7"/>
  <c r="N54" i="8"/>
  <c r="O54" i="8" s="1"/>
  <c r="N30" i="8"/>
  <c r="O30" i="8" s="1"/>
  <c r="N124" i="8"/>
  <c r="O124" i="8" s="1"/>
  <c r="O99" i="7"/>
  <c r="O329" i="7"/>
  <c r="N128" i="8"/>
  <c r="O128" i="8" s="1"/>
  <c r="N16" i="8"/>
  <c r="O16" i="8" s="1"/>
  <c r="N43" i="8"/>
  <c r="O43" i="8" s="1"/>
  <c r="N86" i="8"/>
  <c r="O86" i="8" s="1"/>
  <c r="N90" i="8"/>
  <c r="O90" i="8" s="1"/>
  <c r="N60" i="8"/>
  <c r="O60" i="8" s="1"/>
  <c r="N82" i="8"/>
  <c r="O82" i="8" s="1"/>
  <c r="O107" i="7"/>
  <c r="O206" i="7"/>
  <c r="O231" i="7"/>
  <c r="O269" i="7"/>
  <c r="J364" i="10"/>
  <c r="K364" i="10" s="1"/>
  <c r="M364" i="10" s="1"/>
  <c r="O364" i="10" s="1"/>
  <c r="O183" i="7"/>
  <c r="O85" i="7"/>
  <c r="O196" i="5"/>
  <c r="O101" i="5"/>
  <c r="O72" i="5"/>
  <c r="O83" i="7"/>
  <c r="N83" i="8"/>
  <c r="O83" i="8" s="1"/>
  <c r="O160" i="7"/>
  <c r="N134" i="8"/>
  <c r="O134" i="8" s="1"/>
  <c r="N18" i="8"/>
  <c r="O18" i="8" s="1"/>
  <c r="O51" i="7"/>
  <c r="N51" i="8"/>
  <c r="O51" i="8" s="1"/>
  <c r="O45" i="7"/>
  <c r="N45" i="8"/>
  <c r="O45" i="8" s="1"/>
  <c r="O110" i="7"/>
  <c r="N110" i="8"/>
  <c r="O110" i="8" s="1"/>
  <c r="O132" i="7"/>
  <c r="N132" i="8"/>
  <c r="O132" i="8" s="1"/>
  <c r="O205" i="7"/>
  <c r="N205" i="8"/>
  <c r="O205" i="8" s="1"/>
  <c r="O264" i="7"/>
  <c r="N264" i="8"/>
  <c r="O264" i="8" s="1"/>
  <c r="O255" i="5"/>
  <c r="O226" i="5"/>
  <c r="O140" i="5"/>
  <c r="O82" i="5"/>
  <c r="N338" i="8"/>
  <c r="O338" i="8" s="1"/>
  <c r="O167" i="7"/>
  <c r="O249" i="7"/>
  <c r="O263" i="7"/>
  <c r="O204" i="7"/>
  <c r="O115" i="7"/>
  <c r="O119" i="7"/>
  <c r="O12" i="7"/>
  <c r="N12" i="8"/>
  <c r="O12" i="8" s="1"/>
  <c r="O80" i="7"/>
  <c r="N80" i="8"/>
  <c r="O80" i="8" s="1"/>
  <c r="O74" i="7"/>
  <c r="N74" i="8"/>
  <c r="O74" i="8" s="1"/>
  <c r="O26" i="7"/>
  <c r="N26" i="8"/>
  <c r="O26" i="8" s="1"/>
  <c r="O226" i="7"/>
  <c r="N226" i="8"/>
  <c r="O226" i="8" s="1"/>
  <c r="O268" i="7"/>
  <c r="N268" i="8"/>
  <c r="O268" i="8" s="1"/>
  <c r="O131" i="7"/>
  <c r="O10" i="7"/>
  <c r="O75" i="7"/>
  <c r="O42" i="7"/>
  <c r="J63" i="3"/>
  <c r="K63" i="3" s="1"/>
  <c r="M63" i="3" s="1"/>
  <c r="N63" i="4" s="1"/>
  <c r="O63" i="4" s="1"/>
  <c r="O24" i="7"/>
  <c r="O46" i="7"/>
  <c r="O200" i="7"/>
  <c r="O71" i="7"/>
  <c r="O271" i="7"/>
  <c r="O358" i="9"/>
  <c r="O213" i="9"/>
  <c r="O105" i="7"/>
  <c r="O359" i="9"/>
  <c r="O303" i="9"/>
  <c r="O12" i="9"/>
  <c r="O262" i="9"/>
  <c r="O200" i="9"/>
  <c r="O157" i="9"/>
  <c r="O30" i="9"/>
  <c r="O299" i="9"/>
  <c r="O286" i="9"/>
  <c r="O322" i="9"/>
  <c r="O256" i="9"/>
  <c r="O205" i="9"/>
  <c r="O252" i="9"/>
  <c r="O248" i="9"/>
  <c r="O236" i="9"/>
  <c r="O185" i="9"/>
  <c r="O24" i="9"/>
  <c r="O177" i="9"/>
  <c r="O85" i="9"/>
  <c r="O134" i="9"/>
  <c r="O130" i="9"/>
  <c r="O114" i="9"/>
  <c r="O354" i="9"/>
  <c r="O343" i="9"/>
  <c r="O307" i="9"/>
  <c r="O298" i="9"/>
  <c r="O319" i="9"/>
  <c r="O227" i="9"/>
  <c r="O204" i="9"/>
  <c r="O142" i="9"/>
  <c r="O86" i="9"/>
  <c r="O337" i="9"/>
  <c r="O329" i="9"/>
  <c r="O294" i="9"/>
  <c r="O264" i="9"/>
  <c r="O211" i="9"/>
  <c r="O363" i="9"/>
  <c r="O328" i="9"/>
  <c r="O276" i="9"/>
  <c r="O272" i="9"/>
  <c r="O201" i="9"/>
  <c r="O282" i="9"/>
  <c r="O250" i="9"/>
  <c r="O246" i="9"/>
  <c r="O191" i="9"/>
  <c r="O226" i="9"/>
  <c r="O171" i="9"/>
  <c r="O103" i="9"/>
  <c r="O74" i="9"/>
  <c r="O140" i="9"/>
  <c r="O128" i="9"/>
  <c r="O120" i="9"/>
  <c r="O116" i="9"/>
  <c r="O95" i="9"/>
  <c r="O23" i="9"/>
  <c r="O49" i="9"/>
  <c r="O45" i="9"/>
  <c r="O37" i="9"/>
  <c r="O350" i="9"/>
  <c r="O340" i="9"/>
  <c r="J27" i="3"/>
  <c r="K27" i="3" s="1"/>
  <c r="M27" i="3" s="1"/>
  <c r="N27" i="4" s="1"/>
  <c r="J59" i="3"/>
  <c r="K59" i="3" s="1"/>
  <c r="M59" i="3" s="1"/>
  <c r="N59" i="4" s="1"/>
  <c r="O59" i="4" s="1"/>
  <c r="O362" i="5"/>
  <c r="O287" i="5"/>
  <c r="O253" i="5"/>
  <c r="O352" i="5"/>
  <c r="O315" i="5"/>
  <c r="O242" i="5"/>
  <c r="O189" i="5"/>
  <c r="O326" i="5"/>
  <c r="O321" i="5"/>
  <c r="O240" i="5"/>
  <c r="O210" i="5"/>
  <c r="O322" i="5"/>
  <c r="O286" i="5"/>
  <c r="O252" i="5"/>
  <c r="O230" i="5"/>
  <c r="O190" i="5"/>
  <c r="O346" i="5"/>
  <c r="O270" i="5"/>
  <c r="O215" i="5"/>
  <c r="O356" i="5"/>
  <c r="O342" i="5"/>
  <c r="O338" i="5"/>
  <c r="O334" i="5"/>
  <c r="O330" i="5"/>
  <c r="O314" i="5"/>
  <c r="O310" i="5"/>
  <c r="O298" i="5"/>
  <c r="O294" i="5"/>
  <c r="O284" i="5"/>
  <c r="O280" i="5"/>
  <c r="O276" i="5"/>
  <c r="O264" i="5"/>
  <c r="O260" i="5"/>
  <c r="O229" i="5"/>
  <c r="O209" i="5"/>
  <c r="O160" i="5"/>
  <c r="O152" i="5"/>
  <c r="O60" i="5"/>
  <c r="O147" i="5"/>
  <c r="O139" i="5"/>
  <c r="O251" i="5"/>
  <c r="O208" i="5"/>
  <c r="O123" i="5"/>
  <c r="O105" i="5"/>
  <c r="O227" i="5"/>
  <c r="O223" i="5"/>
  <c r="O203" i="5"/>
  <c r="O199" i="5"/>
  <c r="O179" i="5"/>
  <c r="O175" i="5"/>
  <c r="O171" i="5"/>
  <c r="O151" i="5"/>
  <c r="O136" i="5"/>
  <c r="O132" i="5"/>
  <c r="O128" i="5"/>
  <c r="O118" i="5"/>
  <c r="O113" i="5"/>
  <c r="O58" i="5"/>
  <c r="O23" i="5"/>
  <c r="O184" i="5"/>
  <c r="O157" i="5"/>
  <c r="O144" i="5"/>
  <c r="O108" i="5"/>
  <c r="O17" i="5"/>
  <c r="O107" i="5"/>
  <c r="O84" i="5"/>
  <c r="O59" i="5"/>
  <c r="O28" i="5"/>
  <c r="O20" i="5"/>
  <c r="O78" i="5"/>
  <c r="O53" i="5"/>
  <c r="O16" i="5"/>
  <c r="O12" i="5"/>
  <c r="O100" i="5"/>
  <c r="O96" i="5"/>
  <c r="O92" i="5"/>
  <c r="O76" i="5"/>
  <c r="O49" i="5"/>
  <c r="O89" i="5"/>
  <c r="O69" i="5"/>
  <c r="O65" i="5"/>
  <c r="O42" i="5"/>
  <c r="O38" i="5"/>
  <c r="O34" i="5"/>
  <c r="O34" i="7"/>
  <c r="O15" i="7"/>
  <c r="J15" i="3"/>
  <c r="K15" i="3" s="1"/>
  <c r="M15" i="3" s="1"/>
  <c r="N15" i="4" s="1"/>
  <c r="J47" i="3"/>
  <c r="K47" i="3" s="1"/>
  <c r="M47" i="3" s="1"/>
  <c r="N47" i="4" s="1"/>
  <c r="O360" i="5"/>
  <c r="O306" i="5"/>
  <c r="O249" i="5"/>
  <c r="O347" i="5"/>
  <c r="O349" i="5"/>
  <c r="O325" i="5"/>
  <c r="O235" i="5"/>
  <c r="O181" i="5"/>
  <c r="O285" i="5"/>
  <c r="O248" i="5"/>
  <c r="O169" i="5"/>
  <c r="O319" i="5"/>
  <c r="O341" i="5"/>
  <c r="O313" i="5"/>
  <c r="O293" i="5"/>
  <c r="O279" i="5"/>
  <c r="O263" i="5"/>
  <c r="O206" i="5"/>
  <c r="O83" i="5"/>
  <c r="O195" i="5"/>
  <c r="O145" i="5"/>
  <c r="O110" i="5"/>
  <c r="O250" i="5"/>
  <c r="O121" i="5"/>
  <c r="O202" i="5"/>
  <c r="O174" i="5"/>
  <c r="O135" i="5"/>
  <c r="O127" i="5"/>
  <c r="O112" i="5"/>
  <c r="O187" i="5"/>
  <c r="O153" i="5"/>
  <c r="O81" i="5"/>
  <c r="O26" i="5"/>
  <c r="O18" i="5"/>
  <c r="O95" i="5"/>
  <c r="O75" i="5"/>
  <c r="O48" i="5"/>
  <c r="O45" i="5"/>
  <c r="O41" i="5"/>
  <c r="J19" i="3"/>
  <c r="K19" i="3" s="1"/>
  <c r="M19" i="3" s="1"/>
  <c r="N19" i="4" s="1"/>
  <c r="O19" i="4" s="1"/>
  <c r="O358" i="5"/>
  <c r="O305" i="5"/>
  <c r="O259" i="5"/>
  <c r="O236" i="5"/>
  <c r="O320" i="5"/>
  <c r="O273" i="5"/>
  <c r="O254" i="5"/>
  <c r="O231" i="5"/>
  <c r="O348" i="5"/>
  <c r="O324" i="5"/>
  <c r="O290" i="5"/>
  <c r="O247" i="5"/>
  <c r="O232" i="5"/>
  <c r="O302" i="5"/>
  <c r="O269" i="5"/>
  <c r="O244" i="5"/>
  <c r="O194" i="5"/>
  <c r="O361" i="5"/>
  <c r="O307" i="5"/>
  <c r="O245" i="5"/>
  <c r="O207" i="5"/>
  <c r="O354" i="5"/>
  <c r="O340" i="5"/>
  <c r="O336" i="5"/>
  <c r="O332" i="5"/>
  <c r="O328" i="5"/>
  <c r="O312" i="5"/>
  <c r="O300" i="5"/>
  <c r="O296" i="5"/>
  <c r="O292" i="5"/>
  <c r="O282" i="5"/>
  <c r="O278" i="5"/>
  <c r="O274" i="5"/>
  <c r="O262" i="5"/>
  <c r="O237" i="5"/>
  <c r="O218" i="5"/>
  <c r="O193" i="5"/>
  <c r="O156" i="5"/>
  <c r="O106" i="5"/>
  <c r="O19" i="5"/>
  <c r="O191" i="5"/>
  <c r="O143" i="5"/>
  <c r="O102" i="5"/>
  <c r="O216" i="5"/>
  <c r="O168" i="5"/>
  <c r="O119" i="5"/>
  <c r="O27" i="5"/>
  <c r="O225" i="5"/>
  <c r="O221" i="5"/>
  <c r="O201" i="5"/>
  <c r="O197" i="5"/>
  <c r="O177" i="5"/>
  <c r="O173" i="5"/>
  <c r="O159" i="5"/>
  <c r="O142" i="5"/>
  <c r="O134" i="5"/>
  <c r="O130" i="5"/>
  <c r="O126" i="5"/>
  <c r="O115" i="5"/>
  <c r="O104" i="5"/>
  <c r="O21" i="5"/>
  <c r="O186" i="5"/>
  <c r="O166" i="5"/>
  <c r="O162" i="5"/>
  <c r="O149" i="5"/>
  <c r="O124" i="5"/>
  <c r="O62" i="5"/>
  <c r="O117" i="5"/>
  <c r="O88" i="5"/>
  <c r="O63" i="5"/>
  <c r="O32" i="5"/>
  <c r="O24" i="5"/>
  <c r="O80" i="5"/>
  <c r="O55" i="5"/>
  <c r="O51" i="5"/>
  <c r="O14" i="5"/>
  <c r="O10" i="5"/>
  <c r="O98" i="5"/>
  <c r="O94" i="5"/>
  <c r="O90" i="5"/>
  <c r="O74" i="5"/>
  <c r="O47" i="5"/>
  <c r="O71" i="5"/>
  <c r="O67" i="5"/>
  <c r="O351" i="5"/>
  <c r="O303" i="5"/>
  <c r="O323" i="5"/>
  <c r="O301" i="5"/>
  <c r="O256" i="5"/>
  <c r="O238" i="5"/>
  <c r="O359" i="5"/>
  <c r="O357" i="5"/>
  <c r="O335" i="5"/>
  <c r="O331" i="5"/>
  <c r="O295" i="5"/>
  <c r="O277" i="5"/>
  <c r="O265" i="5"/>
  <c r="O261" i="5"/>
  <c r="O217" i="5"/>
  <c r="O188" i="5"/>
  <c r="O220" i="5"/>
  <c r="O176" i="5"/>
  <c r="O155" i="5"/>
  <c r="O137" i="5"/>
  <c r="O133" i="5"/>
  <c r="O85" i="5"/>
  <c r="O120" i="5"/>
  <c r="O25" i="5"/>
  <c r="O86" i="5"/>
  <c r="O61" i="5"/>
  <c r="O22" i="5"/>
  <c r="O79" i="5"/>
  <c r="O13" i="5"/>
  <c r="O97" i="5"/>
  <c r="O66" i="5"/>
  <c r="O43" i="5"/>
  <c r="O44" i="5"/>
  <c r="O40" i="5"/>
  <c r="O36" i="5"/>
  <c r="O36" i="7"/>
  <c r="O35" i="7"/>
  <c r="O11" i="7"/>
  <c r="O37" i="7"/>
  <c r="O32" i="7"/>
  <c r="O13" i="7"/>
  <c r="O108" i="7"/>
  <c r="O31" i="7"/>
  <c r="O64" i="7"/>
  <c r="O164" i="7"/>
  <c r="O17" i="7"/>
  <c r="O23" i="7"/>
  <c r="O139" i="7"/>
  <c r="O102" i="7"/>
  <c r="O11" i="9"/>
  <c r="O111" i="9"/>
  <c r="O65" i="9"/>
  <c r="O57" i="9"/>
  <c r="O47" i="7"/>
  <c r="O112" i="7"/>
  <c r="O72" i="7"/>
  <c r="O118" i="7"/>
  <c r="O171" i="7"/>
  <c r="O106" i="7"/>
  <c r="O55" i="7"/>
  <c r="O341" i="9"/>
  <c r="O305" i="9"/>
  <c r="O76" i="9"/>
  <c r="O357" i="9"/>
  <c r="O28" i="9"/>
  <c r="O230" i="9"/>
  <c r="O214" i="9"/>
  <c r="O321" i="9"/>
  <c r="O290" i="9"/>
  <c r="O207" i="9"/>
  <c r="O144" i="9"/>
  <c r="O327" i="9"/>
  <c r="O291" i="9"/>
  <c r="O275" i="9"/>
  <c r="O156" i="9"/>
  <c r="O318" i="9"/>
  <c r="O314" i="9"/>
  <c r="O285" i="9"/>
  <c r="O281" i="9"/>
  <c r="O249" i="9"/>
  <c r="O241" i="9"/>
  <c r="O190" i="9"/>
  <c r="O182" i="9"/>
  <c r="O32" i="9"/>
  <c r="O221" i="9"/>
  <c r="O174" i="9"/>
  <c r="O170" i="9"/>
  <c r="O101" i="9"/>
  <c r="O89" i="9"/>
  <c r="O139" i="9"/>
  <c r="O135" i="9"/>
  <c r="O131" i="9"/>
  <c r="O123" i="9"/>
  <c r="O115" i="9"/>
  <c r="O77" i="9"/>
  <c r="O29" i="9"/>
  <c r="O21" i="9"/>
  <c r="O13" i="9"/>
  <c r="O10" i="9"/>
  <c r="O60" i="9"/>
  <c r="O48" i="9"/>
  <c r="O21" i="7"/>
  <c r="O76" i="7"/>
  <c r="O28" i="7"/>
  <c r="O101" i="7"/>
  <c r="O157" i="7"/>
  <c r="O120" i="7"/>
  <c r="O195" i="7"/>
  <c r="O70" i="7"/>
  <c r="O89" i="7"/>
  <c r="O133" i="7"/>
  <c r="O169" i="7"/>
  <c r="O163" i="7"/>
  <c r="O216" i="7"/>
  <c r="O38" i="7"/>
  <c r="O53" i="7"/>
  <c r="O84" i="7"/>
  <c r="O161" i="7"/>
  <c r="O143" i="7"/>
  <c r="O199" i="7"/>
  <c r="O49" i="7"/>
  <c r="O19" i="7"/>
  <c r="O97" i="7"/>
  <c r="O155" i="7"/>
  <c r="O92" i="7"/>
  <c r="O193" i="7"/>
  <c r="O245" i="7"/>
  <c r="J8" i="10"/>
  <c r="K8" i="10" s="1"/>
  <c r="M8" i="10" s="1"/>
  <c r="J10" i="10"/>
  <c r="K10" i="10" s="1"/>
  <c r="M10" i="10" s="1"/>
  <c r="J14" i="10"/>
  <c r="K14" i="10" s="1"/>
  <c r="M14" i="10" s="1"/>
  <c r="J37" i="10"/>
  <c r="K37" i="10" s="1"/>
  <c r="M37" i="10" s="1"/>
  <c r="J39" i="10"/>
  <c r="K39" i="10" s="1"/>
  <c r="M39" i="10" s="1"/>
  <c r="J41" i="10"/>
  <c r="K41" i="10" s="1"/>
  <c r="M41" i="10" s="1"/>
  <c r="J43" i="10"/>
  <c r="K43" i="10" s="1"/>
  <c r="M43" i="10" s="1"/>
  <c r="J45" i="10"/>
  <c r="K45" i="10" s="1"/>
  <c r="M45" i="10" s="1"/>
  <c r="J47" i="10"/>
  <c r="K47" i="10" s="1"/>
  <c r="M47" i="10" s="1"/>
  <c r="J49" i="10"/>
  <c r="K49" i="10" s="1"/>
  <c r="M49" i="10" s="1"/>
  <c r="J51" i="10"/>
  <c r="K51" i="10" s="1"/>
  <c r="M51" i="10" s="1"/>
  <c r="J53" i="10"/>
  <c r="K53" i="10" s="1"/>
  <c r="M53" i="10" s="1"/>
  <c r="J55" i="10"/>
  <c r="K55" i="10" s="1"/>
  <c r="M55" i="10" s="1"/>
  <c r="J57" i="10"/>
  <c r="K57" i="10" s="1"/>
  <c r="M57" i="10" s="1"/>
  <c r="J62" i="10"/>
  <c r="K62" i="10" s="1"/>
  <c r="M62" i="10" s="1"/>
  <c r="J68" i="10"/>
  <c r="K68" i="10" s="1"/>
  <c r="M68" i="10" s="1"/>
  <c r="J70" i="10"/>
  <c r="K70" i="10" s="1"/>
  <c r="M70" i="10" s="1"/>
  <c r="J72" i="10"/>
  <c r="K72" i="10" s="1"/>
  <c r="M72" i="10" s="1"/>
  <c r="J74" i="10"/>
  <c r="K74" i="10" s="1"/>
  <c r="M74" i="10" s="1"/>
  <c r="J77" i="10"/>
  <c r="K77" i="10" s="1"/>
  <c r="M77" i="10" s="1"/>
  <c r="J79" i="10"/>
  <c r="K79" i="10" s="1"/>
  <c r="M79" i="10" s="1"/>
  <c r="J81" i="10"/>
  <c r="K81" i="10" s="1"/>
  <c r="M81" i="10" s="1"/>
  <c r="J98" i="10"/>
  <c r="K98" i="10" s="1"/>
  <c r="M98" i="10" s="1"/>
  <c r="J100" i="10"/>
  <c r="K100" i="10" s="1"/>
  <c r="M100" i="10" s="1"/>
  <c r="J9" i="10"/>
  <c r="K9" i="10" s="1"/>
  <c r="M9" i="10" s="1"/>
  <c r="J11" i="10"/>
  <c r="K11" i="10" s="1"/>
  <c r="M11" i="10" s="1"/>
  <c r="J13" i="10"/>
  <c r="K13" i="10" s="1"/>
  <c r="M13" i="10" s="1"/>
  <c r="J16" i="10"/>
  <c r="K16" i="10" s="1"/>
  <c r="M16" i="10" s="1"/>
  <c r="J18" i="10"/>
  <c r="K18" i="10" s="1"/>
  <c r="M18" i="10" s="1"/>
  <c r="J20" i="10"/>
  <c r="K20" i="10" s="1"/>
  <c r="M20" i="10" s="1"/>
  <c r="J22" i="10"/>
  <c r="K22" i="10" s="1"/>
  <c r="M22" i="10" s="1"/>
  <c r="J24" i="10"/>
  <c r="K24" i="10" s="1"/>
  <c r="M24" i="10" s="1"/>
  <c r="J26" i="10"/>
  <c r="K26" i="10" s="1"/>
  <c r="M26" i="10" s="1"/>
  <c r="J28" i="10"/>
  <c r="K28" i="10" s="1"/>
  <c r="M28" i="10" s="1"/>
  <c r="J30" i="10"/>
  <c r="K30" i="10" s="1"/>
  <c r="M30" i="10" s="1"/>
  <c r="J32" i="10"/>
  <c r="K32" i="10" s="1"/>
  <c r="M32" i="10" s="1"/>
  <c r="J34" i="10"/>
  <c r="K34" i="10" s="1"/>
  <c r="M34" i="10" s="1"/>
  <c r="J59" i="10"/>
  <c r="K59" i="10" s="1"/>
  <c r="M59" i="10" s="1"/>
  <c r="J61" i="10"/>
  <c r="K61" i="10" s="1"/>
  <c r="M61" i="10" s="1"/>
  <c r="J64" i="10"/>
  <c r="K64" i="10" s="1"/>
  <c r="M64" i="10" s="1"/>
  <c r="J67" i="10"/>
  <c r="K67" i="10" s="1"/>
  <c r="M67" i="10" s="1"/>
  <c r="J83" i="10"/>
  <c r="K83" i="10" s="1"/>
  <c r="M83" i="10" s="1"/>
  <c r="J85" i="10"/>
  <c r="K85" i="10" s="1"/>
  <c r="M85" i="10" s="1"/>
  <c r="J89" i="10"/>
  <c r="K89" i="10" s="1"/>
  <c r="M89" i="10" s="1"/>
  <c r="J91" i="10"/>
  <c r="K91" i="10" s="1"/>
  <c r="M91" i="10" s="1"/>
  <c r="J93" i="10"/>
  <c r="K93" i="10" s="1"/>
  <c r="M93" i="10" s="1"/>
  <c r="J95" i="10"/>
  <c r="K95" i="10" s="1"/>
  <c r="M95" i="10" s="1"/>
  <c r="J97" i="10"/>
  <c r="K97" i="10" s="1"/>
  <c r="M97" i="10" s="1"/>
  <c r="J36" i="10"/>
  <c r="K36" i="10" s="1"/>
  <c r="M36" i="10" s="1"/>
  <c r="J38" i="10"/>
  <c r="K38" i="10" s="1"/>
  <c r="M38" i="10" s="1"/>
  <c r="J40" i="10"/>
  <c r="K40" i="10" s="1"/>
  <c r="M40" i="10" s="1"/>
  <c r="J42" i="10"/>
  <c r="K42" i="10" s="1"/>
  <c r="M42" i="10" s="1"/>
  <c r="J44" i="10"/>
  <c r="K44" i="10" s="1"/>
  <c r="M44" i="10" s="1"/>
  <c r="J46" i="10"/>
  <c r="K46" i="10" s="1"/>
  <c r="M46" i="10" s="1"/>
  <c r="J48" i="10"/>
  <c r="K48" i="10" s="1"/>
  <c r="M48" i="10" s="1"/>
  <c r="J50" i="10"/>
  <c r="K50" i="10" s="1"/>
  <c r="M50" i="10" s="1"/>
  <c r="J52" i="10"/>
  <c r="K52" i="10" s="1"/>
  <c r="M52" i="10" s="1"/>
  <c r="J54" i="10"/>
  <c r="K54" i="10" s="1"/>
  <c r="M54" i="10" s="1"/>
  <c r="J56" i="10"/>
  <c r="K56" i="10" s="1"/>
  <c r="M56" i="10" s="1"/>
  <c r="J66" i="10"/>
  <c r="K66" i="10" s="1"/>
  <c r="M66" i="10" s="1"/>
  <c r="J69" i="10"/>
  <c r="K69" i="10" s="1"/>
  <c r="M69" i="10" s="1"/>
  <c r="J71" i="10"/>
  <c r="K71" i="10" s="1"/>
  <c r="M71" i="10" s="1"/>
  <c r="J73" i="10"/>
  <c r="K73" i="10" s="1"/>
  <c r="M73" i="10" s="1"/>
  <c r="J76" i="10"/>
  <c r="K76" i="10" s="1"/>
  <c r="M76" i="10" s="1"/>
  <c r="J78" i="10"/>
  <c r="K78" i="10" s="1"/>
  <c r="M78" i="10" s="1"/>
  <c r="J80" i="10"/>
  <c r="K80" i="10" s="1"/>
  <c r="M80" i="10" s="1"/>
  <c r="J99" i="10"/>
  <c r="K99" i="10" s="1"/>
  <c r="M99" i="10" s="1"/>
  <c r="J101" i="10"/>
  <c r="K101" i="10" s="1"/>
  <c r="M101" i="10" s="1"/>
  <c r="J104" i="10"/>
  <c r="K104" i="10" s="1"/>
  <c r="M104" i="10" s="1"/>
  <c r="J106" i="10"/>
  <c r="K106" i="10" s="1"/>
  <c r="M106" i="10" s="1"/>
  <c r="J111" i="10"/>
  <c r="K111" i="10" s="1"/>
  <c r="M111" i="10" s="1"/>
  <c r="J118" i="10"/>
  <c r="K118" i="10" s="1"/>
  <c r="M118" i="10" s="1"/>
  <c r="J75" i="10"/>
  <c r="K75" i="10" s="1"/>
  <c r="M75" i="10" s="1"/>
  <c r="J87" i="10"/>
  <c r="K87" i="10" s="1"/>
  <c r="M87" i="10" s="1"/>
  <c r="J102" i="10"/>
  <c r="K102" i="10" s="1"/>
  <c r="M102" i="10" s="1"/>
  <c r="J107" i="10"/>
  <c r="K107" i="10" s="1"/>
  <c r="M107" i="10" s="1"/>
  <c r="J110" i="10"/>
  <c r="K110" i="10" s="1"/>
  <c r="M110" i="10" s="1"/>
  <c r="J112" i="10"/>
  <c r="K112" i="10" s="1"/>
  <c r="M112" i="10" s="1"/>
  <c r="J117" i="10"/>
  <c r="K117" i="10" s="1"/>
  <c r="M117" i="10" s="1"/>
  <c r="J119" i="10"/>
  <c r="K119" i="10" s="1"/>
  <c r="M119" i="10" s="1"/>
  <c r="J130" i="10"/>
  <c r="K130" i="10" s="1"/>
  <c r="M130" i="10" s="1"/>
  <c r="J132" i="10"/>
  <c r="K132" i="10" s="1"/>
  <c r="M132" i="10" s="1"/>
  <c r="J135" i="10"/>
  <c r="K135" i="10" s="1"/>
  <c r="M135" i="10" s="1"/>
  <c r="J138" i="10"/>
  <c r="K138" i="10" s="1"/>
  <c r="M138" i="10" s="1"/>
  <c r="J147" i="10"/>
  <c r="K147" i="10" s="1"/>
  <c r="M147" i="10" s="1"/>
  <c r="J150" i="10"/>
  <c r="K150" i="10" s="1"/>
  <c r="M150" i="10" s="1"/>
  <c r="J153" i="10"/>
  <c r="K153" i="10" s="1"/>
  <c r="M153" i="10" s="1"/>
  <c r="J155" i="10"/>
  <c r="K155" i="10" s="1"/>
  <c r="M155" i="10" s="1"/>
  <c r="J162" i="10"/>
  <c r="K162" i="10" s="1"/>
  <c r="M162" i="10" s="1"/>
  <c r="J164" i="10"/>
  <c r="K164" i="10" s="1"/>
  <c r="M164" i="10" s="1"/>
  <c r="J167" i="10"/>
  <c r="K167" i="10" s="1"/>
  <c r="M167" i="10" s="1"/>
  <c r="J170" i="10"/>
  <c r="K170" i="10" s="1"/>
  <c r="M170" i="10" s="1"/>
  <c r="J12" i="10"/>
  <c r="K12" i="10" s="1"/>
  <c r="M12" i="10" s="1"/>
  <c r="J15" i="10"/>
  <c r="K15" i="10" s="1"/>
  <c r="M15" i="10" s="1"/>
  <c r="J17" i="10"/>
  <c r="K17" i="10" s="1"/>
  <c r="M17" i="10" s="1"/>
  <c r="J19" i="10"/>
  <c r="K19" i="10" s="1"/>
  <c r="M19" i="10" s="1"/>
  <c r="J21" i="10"/>
  <c r="K21" i="10" s="1"/>
  <c r="M21" i="10" s="1"/>
  <c r="J23" i="10"/>
  <c r="K23" i="10" s="1"/>
  <c r="M23" i="10" s="1"/>
  <c r="J25" i="10"/>
  <c r="K25" i="10" s="1"/>
  <c r="M25" i="10" s="1"/>
  <c r="J27" i="10"/>
  <c r="K27" i="10" s="1"/>
  <c r="M27" i="10" s="1"/>
  <c r="J29" i="10"/>
  <c r="K29" i="10" s="1"/>
  <c r="M29" i="10" s="1"/>
  <c r="J31" i="10"/>
  <c r="K31" i="10" s="1"/>
  <c r="M31" i="10" s="1"/>
  <c r="J33" i="10"/>
  <c r="K33" i="10" s="1"/>
  <c r="M33" i="10" s="1"/>
  <c r="J35" i="10"/>
  <c r="K35" i="10" s="1"/>
  <c r="M35" i="10" s="1"/>
  <c r="J103" i="10"/>
  <c r="K103" i="10" s="1"/>
  <c r="M103" i="10" s="1"/>
  <c r="J108" i="10"/>
  <c r="K108" i="10" s="1"/>
  <c r="M108" i="10" s="1"/>
  <c r="J115" i="10"/>
  <c r="K115" i="10" s="1"/>
  <c r="M115" i="10" s="1"/>
  <c r="J122" i="10"/>
  <c r="K122" i="10" s="1"/>
  <c r="M122" i="10" s="1"/>
  <c r="J125" i="10"/>
  <c r="K125" i="10" s="1"/>
  <c r="M125" i="10" s="1"/>
  <c r="J127" i="10"/>
  <c r="K127" i="10" s="1"/>
  <c r="M127" i="10" s="1"/>
  <c r="J129" i="10"/>
  <c r="K129" i="10" s="1"/>
  <c r="M129" i="10" s="1"/>
  <c r="J140" i="10"/>
  <c r="K140" i="10" s="1"/>
  <c r="M140" i="10" s="1"/>
  <c r="J142" i="10"/>
  <c r="K142" i="10" s="1"/>
  <c r="M142" i="10" s="1"/>
  <c r="J144" i="10"/>
  <c r="K144" i="10" s="1"/>
  <c r="M144" i="10" s="1"/>
  <c r="J149" i="10"/>
  <c r="K149" i="10" s="1"/>
  <c r="M149" i="10" s="1"/>
  <c r="J152" i="10"/>
  <c r="K152" i="10" s="1"/>
  <c r="M152" i="10" s="1"/>
  <c r="J157" i="10"/>
  <c r="K157" i="10" s="1"/>
  <c r="M157" i="10" s="1"/>
  <c r="J159" i="10"/>
  <c r="K159" i="10" s="1"/>
  <c r="M159" i="10" s="1"/>
  <c r="J161" i="10"/>
  <c r="K161" i="10" s="1"/>
  <c r="M161" i="10" s="1"/>
  <c r="J172" i="10"/>
  <c r="K172" i="10" s="1"/>
  <c r="M172" i="10" s="1"/>
  <c r="J174" i="10"/>
  <c r="K174" i="10" s="1"/>
  <c r="M174" i="10" s="1"/>
  <c r="J176" i="10"/>
  <c r="K176" i="10" s="1"/>
  <c r="M176" i="10" s="1"/>
  <c r="J181" i="10"/>
  <c r="K181" i="10" s="1"/>
  <c r="M181" i="10" s="1"/>
  <c r="J184" i="10"/>
  <c r="K184" i="10" s="1"/>
  <c r="M184" i="10" s="1"/>
  <c r="J189" i="10"/>
  <c r="K189" i="10" s="1"/>
  <c r="M189" i="10" s="1"/>
  <c r="J191" i="10"/>
  <c r="K191" i="10" s="1"/>
  <c r="M191" i="10" s="1"/>
  <c r="J193" i="10"/>
  <c r="K193" i="10" s="1"/>
  <c r="M193" i="10" s="1"/>
  <c r="J209" i="10"/>
  <c r="K209" i="10" s="1"/>
  <c r="M209" i="10" s="1"/>
  <c r="J210" i="10"/>
  <c r="K210" i="10" s="1"/>
  <c r="M210" i="10" s="1"/>
  <c r="J212" i="10"/>
  <c r="K212" i="10" s="1"/>
  <c r="M212" i="10" s="1"/>
  <c r="J215" i="10"/>
  <c r="K215" i="10" s="1"/>
  <c r="M215" i="10" s="1"/>
  <c r="J217" i="10"/>
  <c r="K217" i="10" s="1"/>
  <c r="M217" i="10" s="1"/>
  <c r="J219" i="10"/>
  <c r="K219" i="10" s="1"/>
  <c r="M219" i="10" s="1"/>
  <c r="J221" i="10"/>
  <c r="K221" i="10" s="1"/>
  <c r="M221" i="10" s="1"/>
  <c r="J222" i="10"/>
  <c r="K222" i="10" s="1"/>
  <c r="M222" i="10" s="1"/>
  <c r="J225" i="10"/>
  <c r="K225" i="10" s="1"/>
  <c r="M225" i="10" s="1"/>
  <c r="J226" i="10"/>
  <c r="K226" i="10" s="1"/>
  <c r="M226" i="10" s="1"/>
  <c r="J228" i="10"/>
  <c r="K228" i="10" s="1"/>
  <c r="M228" i="10" s="1"/>
  <c r="J246" i="10"/>
  <c r="K246" i="10" s="1"/>
  <c r="M246" i="10" s="1"/>
  <c r="J248" i="10"/>
  <c r="K248" i="10" s="1"/>
  <c r="M248" i="10" s="1"/>
  <c r="J250" i="10"/>
  <c r="K250" i="10" s="1"/>
  <c r="M250" i="10" s="1"/>
  <c r="J252" i="10"/>
  <c r="K252" i="10" s="1"/>
  <c r="M252" i="10" s="1"/>
  <c r="J65" i="10"/>
  <c r="K65" i="10" s="1"/>
  <c r="M65" i="10" s="1"/>
  <c r="J82" i="10"/>
  <c r="K82" i="10" s="1"/>
  <c r="M82" i="10" s="1"/>
  <c r="J90" i="10"/>
  <c r="K90" i="10" s="1"/>
  <c r="M90" i="10" s="1"/>
  <c r="J116" i="10"/>
  <c r="K116" i="10" s="1"/>
  <c r="M116" i="10" s="1"/>
  <c r="J126" i="10"/>
  <c r="K126" i="10" s="1"/>
  <c r="M126" i="10" s="1"/>
  <c r="J131" i="10"/>
  <c r="K131" i="10" s="1"/>
  <c r="M131" i="10" s="1"/>
  <c r="J133" i="10"/>
  <c r="K133" i="10" s="1"/>
  <c r="M133" i="10" s="1"/>
  <c r="J63" i="10"/>
  <c r="K63" i="10" s="1"/>
  <c r="M63" i="10" s="1"/>
  <c r="J88" i="10"/>
  <c r="K88" i="10" s="1"/>
  <c r="M88" i="10" s="1"/>
  <c r="J96" i="10"/>
  <c r="K96" i="10" s="1"/>
  <c r="M96" i="10" s="1"/>
  <c r="J105" i="10"/>
  <c r="K105" i="10" s="1"/>
  <c r="M105" i="10" s="1"/>
  <c r="J109" i="10"/>
  <c r="K109" i="10" s="1"/>
  <c r="M109" i="10" s="1"/>
  <c r="J128" i="10"/>
  <c r="K128" i="10" s="1"/>
  <c r="M128" i="10" s="1"/>
  <c r="J134" i="10"/>
  <c r="K134" i="10" s="1"/>
  <c r="M134" i="10" s="1"/>
  <c r="J136" i="10"/>
  <c r="K136" i="10" s="1"/>
  <c r="M136" i="10" s="1"/>
  <c r="J141" i="10"/>
  <c r="K141" i="10" s="1"/>
  <c r="M141" i="10" s="1"/>
  <c r="J148" i="10"/>
  <c r="K148" i="10" s="1"/>
  <c r="M148" i="10" s="1"/>
  <c r="J151" i="10"/>
  <c r="K151" i="10" s="1"/>
  <c r="M151" i="10" s="1"/>
  <c r="J154" i="10"/>
  <c r="K154" i="10" s="1"/>
  <c r="M154" i="10" s="1"/>
  <c r="J156" i="10"/>
  <c r="K156" i="10" s="1"/>
  <c r="M156" i="10" s="1"/>
  <c r="J171" i="10"/>
  <c r="K171" i="10" s="1"/>
  <c r="M171" i="10" s="1"/>
  <c r="J195" i="10"/>
  <c r="K195" i="10" s="1"/>
  <c r="M195" i="10" s="1"/>
  <c r="J205" i="10"/>
  <c r="K205" i="10" s="1"/>
  <c r="M205" i="10" s="1"/>
  <c r="J206" i="10"/>
  <c r="K206" i="10" s="1"/>
  <c r="M206" i="10" s="1"/>
  <c r="J213" i="10"/>
  <c r="K213" i="10" s="1"/>
  <c r="M213" i="10" s="1"/>
  <c r="J230" i="10"/>
  <c r="K230" i="10" s="1"/>
  <c r="M230" i="10" s="1"/>
  <c r="J233" i="10"/>
  <c r="K233" i="10" s="1"/>
  <c r="M233" i="10" s="1"/>
  <c r="J238" i="10"/>
  <c r="K238" i="10" s="1"/>
  <c r="M238" i="10" s="1"/>
  <c r="J240" i="10"/>
  <c r="K240" i="10" s="1"/>
  <c r="M240" i="10" s="1"/>
  <c r="J245" i="10"/>
  <c r="K245" i="10" s="1"/>
  <c r="M245" i="10" s="1"/>
  <c r="J262" i="10"/>
  <c r="K262" i="10" s="1"/>
  <c r="M262" i="10" s="1"/>
  <c r="J264" i="10"/>
  <c r="K264" i="10" s="1"/>
  <c r="M264" i="10" s="1"/>
  <c r="J266" i="10"/>
  <c r="K266" i="10" s="1"/>
  <c r="M266" i="10" s="1"/>
  <c r="J268" i="10"/>
  <c r="K268" i="10" s="1"/>
  <c r="M268" i="10" s="1"/>
  <c r="J270" i="10"/>
  <c r="K270" i="10" s="1"/>
  <c r="M270" i="10" s="1"/>
  <c r="J58" i="10"/>
  <c r="K58" i="10" s="1"/>
  <c r="M58" i="10" s="1"/>
  <c r="J60" i="10"/>
  <c r="K60" i="10" s="1"/>
  <c r="M60" i="10" s="1"/>
  <c r="J86" i="10"/>
  <c r="K86" i="10" s="1"/>
  <c r="M86" i="10" s="1"/>
  <c r="J94" i="10"/>
  <c r="K94" i="10" s="1"/>
  <c r="M94" i="10" s="1"/>
  <c r="J120" i="10"/>
  <c r="K120" i="10" s="1"/>
  <c r="M120" i="10" s="1"/>
  <c r="J121" i="10"/>
  <c r="K121" i="10" s="1"/>
  <c r="M121" i="10" s="1"/>
  <c r="J137" i="10"/>
  <c r="K137" i="10" s="1"/>
  <c r="M137" i="10" s="1"/>
  <c r="J143" i="10"/>
  <c r="K143" i="10" s="1"/>
  <c r="M143" i="10" s="1"/>
  <c r="J158" i="10"/>
  <c r="K158" i="10" s="1"/>
  <c r="M158" i="10" s="1"/>
  <c r="J163" i="10"/>
  <c r="K163" i="10" s="1"/>
  <c r="M163" i="10" s="1"/>
  <c r="J165" i="10"/>
  <c r="K165" i="10" s="1"/>
  <c r="M165" i="10" s="1"/>
  <c r="J175" i="10"/>
  <c r="K175" i="10" s="1"/>
  <c r="M175" i="10" s="1"/>
  <c r="J180" i="10"/>
  <c r="K180" i="10" s="1"/>
  <c r="M180" i="10" s="1"/>
  <c r="J182" i="10"/>
  <c r="K182" i="10" s="1"/>
  <c r="M182" i="10" s="1"/>
  <c r="J186" i="10"/>
  <c r="K186" i="10" s="1"/>
  <c r="M186" i="10" s="1"/>
  <c r="J190" i="10"/>
  <c r="K190" i="10" s="1"/>
  <c r="M190" i="10" s="1"/>
  <c r="J196" i="10"/>
  <c r="K196" i="10" s="1"/>
  <c r="M196" i="10" s="1"/>
  <c r="J198" i="10"/>
  <c r="K198" i="10" s="1"/>
  <c r="M198" i="10" s="1"/>
  <c r="J203" i="10"/>
  <c r="K203" i="10" s="1"/>
  <c r="M203" i="10" s="1"/>
  <c r="J207" i="10"/>
  <c r="K207" i="10" s="1"/>
  <c r="M207" i="10" s="1"/>
  <c r="J211" i="10"/>
  <c r="K211" i="10" s="1"/>
  <c r="M211" i="10" s="1"/>
  <c r="J214" i="10"/>
  <c r="K214" i="10" s="1"/>
  <c r="M214" i="10" s="1"/>
  <c r="J218" i="10"/>
  <c r="K218" i="10" s="1"/>
  <c r="M218" i="10" s="1"/>
  <c r="J223" i="10"/>
  <c r="K223" i="10" s="1"/>
  <c r="M223" i="10" s="1"/>
  <c r="J229" i="10"/>
  <c r="K229" i="10" s="1"/>
  <c r="M229" i="10" s="1"/>
  <c r="J231" i="10"/>
  <c r="K231" i="10" s="1"/>
  <c r="M231" i="10" s="1"/>
  <c r="J236" i="10"/>
  <c r="K236" i="10" s="1"/>
  <c r="M236" i="10" s="1"/>
  <c r="J239" i="10"/>
  <c r="K239" i="10" s="1"/>
  <c r="M239" i="10" s="1"/>
  <c r="J241" i="10"/>
  <c r="K241" i="10" s="1"/>
  <c r="M241" i="10" s="1"/>
  <c r="J243" i="10"/>
  <c r="K243" i="10" s="1"/>
  <c r="M243" i="10" s="1"/>
  <c r="J249" i="10"/>
  <c r="K249" i="10" s="1"/>
  <c r="M249" i="10" s="1"/>
  <c r="J253" i="10"/>
  <c r="K253" i="10" s="1"/>
  <c r="M253" i="10" s="1"/>
  <c r="J256" i="10"/>
  <c r="K256" i="10" s="1"/>
  <c r="M256" i="10" s="1"/>
  <c r="J259" i="10"/>
  <c r="K259" i="10" s="1"/>
  <c r="M259" i="10" s="1"/>
  <c r="J261" i="10"/>
  <c r="K261" i="10" s="1"/>
  <c r="M261" i="10" s="1"/>
  <c r="J272" i="10"/>
  <c r="K272" i="10" s="1"/>
  <c r="M272" i="10" s="1"/>
  <c r="J273" i="10"/>
  <c r="K273" i="10" s="1"/>
  <c r="M273" i="10" s="1"/>
  <c r="J274" i="10"/>
  <c r="K274" i="10" s="1"/>
  <c r="M274" i="10" s="1"/>
  <c r="J276" i="10"/>
  <c r="K276" i="10" s="1"/>
  <c r="M276" i="10" s="1"/>
  <c r="J277" i="10"/>
  <c r="K277" i="10" s="1"/>
  <c r="M277" i="10" s="1"/>
  <c r="J278" i="10"/>
  <c r="K278" i="10" s="1"/>
  <c r="M278" i="10" s="1"/>
  <c r="J280" i="10"/>
  <c r="K280" i="10" s="1"/>
  <c r="M280" i="10" s="1"/>
  <c r="J282" i="10"/>
  <c r="K282" i="10" s="1"/>
  <c r="M282" i="10" s="1"/>
  <c r="J284" i="10"/>
  <c r="K284" i="10" s="1"/>
  <c r="M284" i="10" s="1"/>
  <c r="J286" i="10"/>
  <c r="K286" i="10" s="1"/>
  <c r="M286" i="10" s="1"/>
  <c r="J288" i="10"/>
  <c r="K288" i="10" s="1"/>
  <c r="M288" i="10" s="1"/>
  <c r="J290" i="10"/>
  <c r="K290" i="10" s="1"/>
  <c r="M290" i="10" s="1"/>
  <c r="J292" i="10"/>
  <c r="K292" i="10" s="1"/>
  <c r="M292" i="10" s="1"/>
  <c r="J294" i="10"/>
  <c r="K294" i="10" s="1"/>
  <c r="M294" i="10" s="1"/>
  <c r="J296" i="10"/>
  <c r="K296" i="10" s="1"/>
  <c r="M296" i="10" s="1"/>
  <c r="J298" i="10"/>
  <c r="K298" i="10" s="1"/>
  <c r="M298" i="10" s="1"/>
  <c r="J307" i="10"/>
  <c r="K307" i="10" s="1"/>
  <c r="M307" i="10" s="1"/>
  <c r="J311" i="10"/>
  <c r="K311" i="10" s="1"/>
  <c r="M311" i="10" s="1"/>
  <c r="J313" i="10"/>
  <c r="K313" i="10" s="1"/>
  <c r="M313" i="10" s="1"/>
  <c r="J315" i="10"/>
  <c r="K315" i="10" s="1"/>
  <c r="M315" i="10" s="1"/>
  <c r="J317" i="10"/>
  <c r="K317" i="10" s="1"/>
  <c r="M317" i="10" s="1"/>
  <c r="J92" i="10"/>
  <c r="K92" i="10" s="1"/>
  <c r="M92" i="10" s="1"/>
  <c r="J145" i="10"/>
  <c r="K145" i="10" s="1"/>
  <c r="M145" i="10" s="1"/>
  <c r="J146" i="10"/>
  <c r="K146" i="10" s="1"/>
  <c r="M146" i="10" s="1"/>
  <c r="J183" i="10"/>
  <c r="K183" i="10" s="1"/>
  <c r="M183" i="10" s="1"/>
  <c r="J194" i="10"/>
  <c r="K194" i="10" s="1"/>
  <c r="M194" i="10" s="1"/>
  <c r="J197" i="10"/>
  <c r="K197" i="10" s="1"/>
  <c r="M197" i="10" s="1"/>
  <c r="J204" i="10"/>
  <c r="K204" i="10" s="1"/>
  <c r="M204" i="10" s="1"/>
  <c r="J232" i="10"/>
  <c r="K232" i="10" s="1"/>
  <c r="M232" i="10" s="1"/>
  <c r="J254" i="10"/>
  <c r="K254" i="10" s="1"/>
  <c r="M254" i="10" s="1"/>
  <c r="J260" i="10"/>
  <c r="K260" i="10" s="1"/>
  <c r="M260" i="10" s="1"/>
  <c r="J265" i="10"/>
  <c r="K265" i="10" s="1"/>
  <c r="M265" i="10" s="1"/>
  <c r="J275" i="10"/>
  <c r="K275" i="10" s="1"/>
  <c r="M275" i="10" s="1"/>
  <c r="J279" i="10"/>
  <c r="K279" i="10" s="1"/>
  <c r="M279" i="10" s="1"/>
  <c r="J283" i="10"/>
  <c r="K283" i="10" s="1"/>
  <c r="M283" i="10" s="1"/>
  <c r="J287" i="10"/>
  <c r="K287" i="10" s="1"/>
  <c r="M287" i="10" s="1"/>
  <c r="J291" i="10"/>
  <c r="K291" i="10" s="1"/>
  <c r="M291" i="10" s="1"/>
  <c r="J295" i="10"/>
  <c r="K295" i="10" s="1"/>
  <c r="M295" i="10" s="1"/>
  <c r="J299" i="10"/>
  <c r="K299" i="10" s="1"/>
  <c r="M299" i="10" s="1"/>
  <c r="J301" i="10"/>
  <c r="K301" i="10" s="1"/>
  <c r="M301" i="10" s="1"/>
  <c r="J304" i="10"/>
  <c r="K304" i="10" s="1"/>
  <c r="M304" i="10" s="1"/>
  <c r="J306" i="10"/>
  <c r="K306" i="10" s="1"/>
  <c r="M306" i="10" s="1"/>
  <c r="J309" i="10"/>
  <c r="K309" i="10" s="1"/>
  <c r="M309" i="10" s="1"/>
  <c r="J123" i="10"/>
  <c r="K123" i="10" s="1"/>
  <c r="M123" i="10" s="1"/>
  <c r="J124" i="10"/>
  <c r="K124" i="10" s="1"/>
  <c r="M124" i="10" s="1"/>
  <c r="J166" i="10"/>
  <c r="K166" i="10" s="1"/>
  <c r="M166" i="10" s="1"/>
  <c r="J178" i="10"/>
  <c r="K178" i="10" s="1"/>
  <c r="M178" i="10" s="1"/>
  <c r="J179" i="10"/>
  <c r="K179" i="10" s="1"/>
  <c r="M179" i="10" s="1"/>
  <c r="J185" i="10"/>
  <c r="K185" i="10" s="1"/>
  <c r="M185" i="10" s="1"/>
  <c r="J199" i="10"/>
  <c r="K199" i="10" s="1"/>
  <c r="M199" i="10" s="1"/>
  <c r="J200" i="10"/>
  <c r="K200" i="10" s="1"/>
  <c r="M200" i="10" s="1"/>
  <c r="J208" i="10"/>
  <c r="K208" i="10" s="1"/>
  <c r="M208" i="10" s="1"/>
  <c r="J227" i="10"/>
  <c r="K227" i="10" s="1"/>
  <c r="M227" i="10" s="1"/>
  <c r="J237" i="10"/>
  <c r="K237" i="10" s="1"/>
  <c r="M237" i="10" s="1"/>
  <c r="J244" i="10"/>
  <c r="K244" i="10" s="1"/>
  <c r="M244" i="10" s="1"/>
  <c r="J247" i="10"/>
  <c r="K247" i="10" s="1"/>
  <c r="M247" i="10" s="1"/>
  <c r="J251" i="10"/>
  <c r="K251" i="10" s="1"/>
  <c r="M251" i="10" s="1"/>
  <c r="J269" i="10"/>
  <c r="K269" i="10" s="1"/>
  <c r="M269" i="10" s="1"/>
  <c r="J281" i="10"/>
  <c r="K281" i="10" s="1"/>
  <c r="M281" i="10" s="1"/>
  <c r="J285" i="10"/>
  <c r="K285" i="10" s="1"/>
  <c r="M285" i="10" s="1"/>
  <c r="J289" i="10"/>
  <c r="K289" i="10" s="1"/>
  <c r="M289" i="10" s="1"/>
  <c r="J293" i="10"/>
  <c r="K293" i="10" s="1"/>
  <c r="M293" i="10" s="1"/>
  <c r="J297" i="10"/>
  <c r="K297" i="10" s="1"/>
  <c r="M297" i="10" s="1"/>
  <c r="J302" i="10"/>
  <c r="K302" i="10" s="1"/>
  <c r="M302" i="10" s="1"/>
  <c r="J173" i="10"/>
  <c r="K173" i="10" s="1"/>
  <c r="M173" i="10" s="1"/>
  <c r="J192" i="10"/>
  <c r="K192" i="10" s="1"/>
  <c r="M192" i="10" s="1"/>
  <c r="J224" i="10"/>
  <c r="K224" i="10" s="1"/>
  <c r="M224" i="10" s="1"/>
  <c r="J255" i="10"/>
  <c r="K255" i="10" s="1"/>
  <c r="M255" i="10" s="1"/>
  <c r="J271" i="10"/>
  <c r="K271" i="10" s="1"/>
  <c r="M271" i="10" s="1"/>
  <c r="J333" i="10"/>
  <c r="K333" i="10" s="1"/>
  <c r="M333" i="10" s="1"/>
  <c r="J335" i="10"/>
  <c r="K335" i="10" s="1"/>
  <c r="M335" i="10" s="1"/>
  <c r="J113" i="10"/>
  <c r="K113" i="10" s="1"/>
  <c r="M113" i="10" s="1"/>
  <c r="J114" i="10"/>
  <c r="K114" i="10" s="1"/>
  <c r="M114" i="10" s="1"/>
  <c r="J187" i="10"/>
  <c r="K187" i="10" s="1"/>
  <c r="M187" i="10" s="1"/>
  <c r="J188" i="10"/>
  <c r="K188" i="10" s="1"/>
  <c r="M188" i="10" s="1"/>
  <c r="J220" i="10"/>
  <c r="K220" i="10" s="1"/>
  <c r="M220" i="10" s="1"/>
  <c r="J234" i="10"/>
  <c r="K234" i="10" s="1"/>
  <c r="M234" i="10" s="1"/>
  <c r="J235" i="10"/>
  <c r="K235" i="10" s="1"/>
  <c r="M235" i="10" s="1"/>
  <c r="J242" i="10"/>
  <c r="K242" i="10" s="1"/>
  <c r="M242" i="10" s="1"/>
  <c r="J257" i="10"/>
  <c r="K257" i="10" s="1"/>
  <c r="M257" i="10" s="1"/>
  <c r="J258" i="10"/>
  <c r="K258" i="10" s="1"/>
  <c r="M258" i="10" s="1"/>
  <c r="J267" i="10"/>
  <c r="K267" i="10" s="1"/>
  <c r="M267" i="10" s="1"/>
  <c r="J310" i="10"/>
  <c r="K310" i="10" s="1"/>
  <c r="M310" i="10" s="1"/>
  <c r="J314" i="10"/>
  <c r="K314" i="10" s="1"/>
  <c r="M314" i="10" s="1"/>
  <c r="J318" i="10"/>
  <c r="K318" i="10" s="1"/>
  <c r="M318" i="10" s="1"/>
  <c r="J320" i="10"/>
  <c r="K320" i="10" s="1"/>
  <c r="M320" i="10" s="1"/>
  <c r="J322" i="10"/>
  <c r="K322" i="10" s="1"/>
  <c r="M322" i="10" s="1"/>
  <c r="J324" i="10"/>
  <c r="K324" i="10" s="1"/>
  <c r="M324" i="10" s="1"/>
  <c r="J326" i="10"/>
  <c r="K326" i="10" s="1"/>
  <c r="M326" i="10" s="1"/>
  <c r="J328" i="10"/>
  <c r="K328" i="10" s="1"/>
  <c r="M328" i="10" s="1"/>
  <c r="J330" i="10"/>
  <c r="K330" i="10" s="1"/>
  <c r="M330" i="10" s="1"/>
  <c r="J339" i="10"/>
  <c r="K339" i="10" s="1"/>
  <c r="M339" i="10" s="1"/>
  <c r="J343" i="10"/>
  <c r="K343" i="10" s="1"/>
  <c r="M343" i="10" s="1"/>
  <c r="J345" i="10"/>
  <c r="K345" i="10" s="1"/>
  <c r="M345" i="10" s="1"/>
  <c r="J347" i="10"/>
  <c r="K347" i="10" s="1"/>
  <c r="M347" i="10" s="1"/>
  <c r="J349" i="10"/>
  <c r="K349" i="10" s="1"/>
  <c r="M349" i="10" s="1"/>
  <c r="J351" i="10"/>
  <c r="K351" i="10" s="1"/>
  <c r="M351" i="10" s="1"/>
  <c r="J353" i="10"/>
  <c r="K353" i="10" s="1"/>
  <c r="M353" i="10" s="1"/>
  <c r="J355" i="10"/>
  <c r="K355" i="10" s="1"/>
  <c r="M355" i="10" s="1"/>
  <c r="J357" i="10"/>
  <c r="K357" i="10" s="1"/>
  <c r="M357" i="10" s="1"/>
  <c r="J359" i="10"/>
  <c r="K359" i="10" s="1"/>
  <c r="M359" i="10" s="1"/>
  <c r="J361" i="10"/>
  <c r="K361" i="10" s="1"/>
  <c r="M361" i="10" s="1"/>
  <c r="J363" i="10"/>
  <c r="K363" i="10" s="1"/>
  <c r="M363" i="10" s="1"/>
  <c r="J84" i="10"/>
  <c r="K84" i="10" s="1"/>
  <c r="M84" i="10" s="1"/>
  <c r="J139" i="10"/>
  <c r="K139" i="10" s="1"/>
  <c r="M139" i="10" s="1"/>
  <c r="J160" i="10"/>
  <c r="K160" i="10" s="1"/>
  <c r="M160" i="10" s="1"/>
  <c r="J168" i="10"/>
  <c r="K168" i="10" s="1"/>
  <c r="M168" i="10" s="1"/>
  <c r="J169" i="10"/>
  <c r="K169" i="10" s="1"/>
  <c r="M169" i="10" s="1"/>
  <c r="J201" i="10"/>
  <c r="K201" i="10" s="1"/>
  <c r="M201" i="10" s="1"/>
  <c r="J202" i="10"/>
  <c r="K202" i="10" s="1"/>
  <c r="M202" i="10" s="1"/>
  <c r="J216" i="10"/>
  <c r="K216" i="10" s="1"/>
  <c r="M216" i="10" s="1"/>
  <c r="J263" i="10"/>
  <c r="K263" i="10" s="1"/>
  <c r="M263" i="10" s="1"/>
  <c r="J300" i="10"/>
  <c r="K300" i="10" s="1"/>
  <c r="M300" i="10" s="1"/>
  <c r="J303" i="10"/>
  <c r="K303" i="10" s="1"/>
  <c r="M303" i="10" s="1"/>
  <c r="J305" i="10"/>
  <c r="K305" i="10" s="1"/>
  <c r="M305" i="10" s="1"/>
  <c r="J332" i="10"/>
  <c r="K332" i="10" s="1"/>
  <c r="M332" i="10" s="1"/>
  <c r="J334" i="10"/>
  <c r="K334" i="10" s="1"/>
  <c r="M334" i="10" s="1"/>
  <c r="J177" i="10"/>
  <c r="K177" i="10" s="1"/>
  <c r="M177" i="10" s="1"/>
  <c r="J308" i="10"/>
  <c r="K308" i="10" s="1"/>
  <c r="M308" i="10" s="1"/>
  <c r="J312" i="10"/>
  <c r="K312" i="10" s="1"/>
  <c r="M312" i="10" s="1"/>
  <c r="J316" i="10"/>
  <c r="K316" i="10" s="1"/>
  <c r="M316" i="10" s="1"/>
  <c r="J319" i="10"/>
  <c r="K319" i="10" s="1"/>
  <c r="M319" i="10" s="1"/>
  <c r="J321" i="10"/>
  <c r="K321" i="10" s="1"/>
  <c r="M321" i="10" s="1"/>
  <c r="J323" i="10"/>
  <c r="K323" i="10" s="1"/>
  <c r="M323" i="10" s="1"/>
  <c r="J325" i="10"/>
  <c r="K325" i="10" s="1"/>
  <c r="M325" i="10" s="1"/>
  <c r="J327" i="10"/>
  <c r="K327" i="10" s="1"/>
  <c r="M327" i="10" s="1"/>
  <c r="J329" i="10"/>
  <c r="K329" i="10" s="1"/>
  <c r="M329" i="10" s="1"/>
  <c r="J331" i="10"/>
  <c r="K331" i="10" s="1"/>
  <c r="M331" i="10" s="1"/>
  <c r="J336" i="10"/>
  <c r="K336" i="10" s="1"/>
  <c r="M336" i="10" s="1"/>
  <c r="J337" i="10"/>
  <c r="K337" i="10" s="1"/>
  <c r="M337" i="10" s="1"/>
  <c r="J338" i="10"/>
  <c r="K338" i="10" s="1"/>
  <c r="M338" i="10" s="1"/>
  <c r="J340" i="10"/>
  <c r="K340" i="10" s="1"/>
  <c r="M340" i="10" s="1"/>
  <c r="J341" i="10"/>
  <c r="K341" i="10" s="1"/>
  <c r="M341" i="10" s="1"/>
  <c r="J342" i="10"/>
  <c r="K342" i="10" s="1"/>
  <c r="M342" i="10" s="1"/>
  <c r="J344" i="10"/>
  <c r="K344" i="10" s="1"/>
  <c r="M344" i="10" s="1"/>
  <c r="J346" i="10"/>
  <c r="K346" i="10" s="1"/>
  <c r="M346" i="10" s="1"/>
  <c r="J348" i="10"/>
  <c r="K348" i="10" s="1"/>
  <c r="M348" i="10" s="1"/>
  <c r="J350" i="10"/>
  <c r="K350" i="10" s="1"/>
  <c r="M350" i="10" s="1"/>
  <c r="J352" i="10"/>
  <c r="K352" i="10" s="1"/>
  <c r="M352" i="10" s="1"/>
  <c r="J354" i="10"/>
  <c r="K354" i="10" s="1"/>
  <c r="M354" i="10" s="1"/>
  <c r="J356" i="10"/>
  <c r="K356" i="10" s="1"/>
  <c r="M356" i="10" s="1"/>
  <c r="J358" i="10"/>
  <c r="K358" i="10" s="1"/>
  <c r="M358" i="10" s="1"/>
  <c r="J360" i="10"/>
  <c r="K360" i="10" s="1"/>
  <c r="M360" i="10" s="1"/>
  <c r="J362" i="10"/>
  <c r="K362" i="10" s="1"/>
  <c r="M362" i="10" s="1"/>
  <c r="N343" i="10"/>
  <c r="N294" i="10"/>
  <c r="N328" i="10"/>
  <c r="N308" i="10"/>
  <c r="N276" i="10"/>
  <c r="N207" i="10"/>
  <c r="N307" i="10"/>
  <c r="N291" i="10"/>
  <c r="N275" i="10"/>
  <c r="N227" i="10"/>
  <c r="N211" i="10"/>
  <c r="N76" i="10"/>
  <c r="N318" i="10"/>
  <c r="N354" i="10"/>
  <c r="N340" i="10"/>
  <c r="N329" i="10"/>
  <c r="N272" i="10"/>
  <c r="N249" i="10"/>
  <c r="N174" i="10"/>
  <c r="N319" i="10"/>
  <c r="N144" i="10"/>
  <c r="N204" i="10"/>
  <c r="N156" i="10"/>
  <c r="N57" i="10"/>
  <c r="N120" i="10"/>
  <c r="N60" i="10"/>
  <c r="N135" i="10"/>
  <c r="N103" i="10"/>
  <c r="N86" i="10"/>
  <c r="N23" i="10"/>
  <c r="N48" i="10"/>
  <c r="N74" i="10"/>
  <c r="N49" i="10"/>
  <c r="O351" i="9"/>
  <c r="O159" i="9"/>
  <c r="O345" i="9"/>
  <c r="O320" i="9"/>
  <c r="O297" i="9"/>
  <c r="O352" i="9"/>
  <c r="O342" i="9"/>
  <c r="O257" i="9"/>
  <c r="O108" i="9"/>
  <c r="O100" i="9"/>
  <c r="O231" i="9"/>
  <c r="O164" i="9"/>
  <c r="O333" i="9"/>
  <c r="O152" i="9"/>
  <c r="O324" i="9"/>
  <c r="O296" i="9"/>
  <c r="O265" i="9"/>
  <c r="O212" i="9"/>
  <c r="O158" i="9"/>
  <c r="O106" i="9"/>
  <c r="O22" i="9"/>
  <c r="O315" i="9"/>
  <c r="O311" i="9"/>
  <c r="O278" i="9"/>
  <c r="O242" i="9"/>
  <c r="O238" i="9"/>
  <c r="O234" i="9"/>
  <c r="O195" i="9"/>
  <c r="O187" i="9"/>
  <c r="O183" i="9"/>
  <c r="O179" i="9"/>
  <c r="O222" i="9"/>
  <c r="O218" i="9"/>
  <c r="O175" i="9"/>
  <c r="O167" i="9"/>
  <c r="O149" i="9"/>
  <c r="O141" i="9"/>
  <c r="O93" i="9"/>
  <c r="O136" i="9"/>
  <c r="O132" i="9"/>
  <c r="O124" i="9"/>
  <c r="O79" i="9"/>
  <c r="O31" i="9"/>
  <c r="O15" i="9"/>
  <c r="O88" i="9"/>
  <c r="O69" i="9"/>
  <c r="O61" i="9"/>
  <c r="O53" i="9"/>
  <c r="O41" i="9"/>
  <c r="O293" i="9"/>
  <c r="O348" i="9"/>
  <c r="O306" i="9"/>
  <c r="O292" i="9"/>
  <c r="O217" i="9"/>
  <c r="O266" i="9"/>
  <c r="O202" i="9"/>
  <c r="O160" i="9"/>
  <c r="O110" i="9"/>
  <c r="O78" i="9"/>
  <c r="O336" i="9"/>
  <c r="O332" i="9"/>
  <c r="O259" i="9"/>
  <c r="O362" i="9"/>
  <c r="O323" i="9"/>
  <c r="O271" i="9"/>
  <c r="O260" i="9"/>
  <c r="O208" i="9"/>
  <c r="O199" i="9"/>
  <c r="O98" i="9"/>
  <c r="O253" i="9"/>
  <c r="O245" i="9"/>
  <c r="O237" i="9"/>
  <c r="O233" i="9"/>
  <c r="O194" i="9"/>
  <c r="O186" i="9"/>
  <c r="O225" i="9"/>
  <c r="O178" i="9"/>
  <c r="O155" i="9"/>
  <c r="O147" i="9"/>
  <c r="O109" i="9"/>
  <c r="O34" i="9"/>
  <c r="O127" i="9"/>
  <c r="O119" i="9"/>
  <c r="O91" i="9"/>
  <c r="O84" i="9"/>
  <c r="O72" i="9"/>
  <c r="O68" i="9"/>
  <c r="O64" i="9"/>
  <c r="O56" i="9"/>
  <c r="O52" i="9"/>
  <c r="O44" i="9"/>
  <c r="O40" i="9"/>
  <c r="O36" i="9"/>
  <c r="O267" i="9"/>
  <c r="N358" i="10"/>
  <c r="N230" i="10"/>
  <c r="O355" i="9"/>
  <c r="O263" i="9"/>
  <c r="O347" i="9"/>
  <c r="O339" i="9"/>
  <c r="O289" i="9"/>
  <c r="O346" i="9"/>
  <c r="O338" i="9"/>
  <c r="O304" i="9"/>
  <c r="O288" i="9"/>
  <c r="O209" i="9"/>
  <c r="O353" i="9"/>
  <c r="O254" i="9"/>
  <c r="O229" i="9"/>
  <c r="O210" i="9"/>
  <c r="O102" i="9"/>
  <c r="O335" i="9"/>
  <c r="O331" i="9"/>
  <c r="O255" i="9"/>
  <c r="O165" i="9"/>
  <c r="O104" i="9"/>
  <c r="O361" i="9"/>
  <c r="O326" i="9"/>
  <c r="O287" i="9"/>
  <c r="O274" i="9"/>
  <c r="O270" i="9"/>
  <c r="O166" i="9"/>
  <c r="O154" i="9"/>
  <c r="O90" i="9"/>
  <c r="O317" i="9"/>
  <c r="O313" i="9"/>
  <c r="O284" i="9"/>
  <c r="O280" i="9"/>
  <c r="O244" i="9"/>
  <c r="O240" i="9"/>
  <c r="O197" i="9"/>
  <c r="O193" i="9"/>
  <c r="O189" i="9"/>
  <c r="O181" i="9"/>
  <c r="O224" i="9"/>
  <c r="O220" i="9"/>
  <c r="O173" i="9"/>
  <c r="O169" i="9"/>
  <c r="O153" i="9"/>
  <c r="O145" i="9"/>
  <c r="O107" i="9"/>
  <c r="O99" i="9"/>
  <c r="O26" i="9"/>
  <c r="O138" i="9"/>
  <c r="O126" i="9"/>
  <c r="O122" i="9"/>
  <c r="O118" i="9"/>
  <c r="O87" i="9"/>
  <c r="O75" i="9"/>
  <c r="O27" i="9"/>
  <c r="O19" i="9"/>
  <c r="O96" i="9"/>
  <c r="O80" i="9"/>
  <c r="O9" i="9"/>
  <c r="O71" i="9"/>
  <c r="O67" i="9"/>
  <c r="O63" i="9"/>
  <c r="O59" i="9"/>
  <c r="O55" i="9"/>
  <c r="O51" i="9"/>
  <c r="O47" i="9"/>
  <c r="O43" i="9"/>
  <c r="O39" i="9"/>
  <c r="O35" i="9"/>
  <c r="O309" i="9"/>
  <c r="O301" i="9"/>
  <c r="O258" i="9"/>
  <c r="O356" i="9"/>
  <c r="O344" i="9"/>
  <c r="O310" i="9"/>
  <c r="O302" i="9"/>
  <c r="O261" i="9"/>
  <c r="O148" i="9"/>
  <c r="O349" i="9"/>
  <c r="O163" i="9"/>
  <c r="O232" i="9"/>
  <c r="O228" i="9"/>
  <c r="O206" i="9"/>
  <c r="O198" i="9"/>
  <c r="O150" i="9"/>
  <c r="O94" i="9"/>
  <c r="O14" i="9"/>
  <c r="O334" i="9"/>
  <c r="O330" i="9"/>
  <c r="O295" i="9"/>
  <c r="O268" i="9"/>
  <c r="O215" i="9"/>
  <c r="O161" i="9"/>
  <c r="O20" i="9"/>
  <c r="O360" i="9"/>
  <c r="O325" i="9"/>
  <c r="O300" i="9"/>
  <c r="O277" i="9"/>
  <c r="O273" i="9"/>
  <c r="O269" i="9"/>
  <c r="O216" i="9"/>
  <c r="O203" i="9"/>
  <c r="O162" i="9"/>
  <c r="O146" i="9"/>
  <c r="O82" i="9"/>
  <c r="O316" i="9"/>
  <c r="O312" i="9"/>
  <c r="O283" i="9"/>
  <c r="O279" i="9"/>
  <c r="O251" i="9"/>
  <c r="O247" i="9"/>
  <c r="O243" i="9"/>
  <c r="O239" i="9"/>
  <c r="O235" i="9"/>
  <c r="O196" i="9"/>
  <c r="O192" i="9"/>
  <c r="O188" i="9"/>
  <c r="O184" i="9"/>
  <c r="O180" i="9"/>
  <c r="O16" i="9"/>
  <c r="O223" i="9"/>
  <c r="O219" i="9"/>
  <c r="O176" i="9"/>
  <c r="O172" i="9"/>
  <c r="O168" i="9"/>
  <c r="O151" i="9"/>
  <c r="O143" i="9"/>
  <c r="O105" i="9"/>
  <c r="O97" i="9"/>
  <c r="O81" i="9"/>
  <c r="O18" i="9"/>
  <c r="O137" i="9"/>
  <c r="O133" i="9"/>
  <c r="O129" i="9"/>
  <c r="O125" i="9"/>
  <c r="O121" i="9"/>
  <c r="O117" i="9"/>
  <c r="O113" i="9"/>
  <c r="O83" i="9"/>
  <c r="O33" i="9"/>
  <c r="O25" i="9"/>
  <c r="O17" i="9"/>
  <c r="O92" i="9"/>
  <c r="O73" i="9"/>
  <c r="O112" i="9"/>
  <c r="O70" i="9"/>
  <c r="O66" i="9"/>
  <c r="O62" i="9"/>
  <c r="O58" i="9"/>
  <c r="O54" i="9"/>
  <c r="O50" i="9"/>
  <c r="O46" i="9"/>
  <c r="O42" i="9"/>
  <c r="O38" i="9"/>
  <c r="O316" i="5"/>
  <c r="O345" i="5"/>
  <c r="O87" i="5"/>
  <c r="O64" i="5"/>
  <c r="O228" i="5"/>
  <c r="O200" i="5"/>
  <c r="O165" i="5"/>
  <c r="O268" i="5"/>
  <c r="O205" i="5"/>
  <c r="O164" i="5"/>
  <c r="O288" i="5"/>
  <c r="O267" i="5"/>
  <c r="O317" i="5"/>
  <c r="O318" i="5"/>
  <c r="O146" i="5"/>
  <c r="N9" i="5"/>
  <c r="O9" i="5" s="1"/>
  <c r="J55" i="3"/>
  <c r="K55" i="3" s="1"/>
  <c r="M55" i="3" s="1"/>
  <c r="J79" i="3"/>
  <c r="K79" i="3" s="1"/>
  <c r="M79" i="3" s="1"/>
  <c r="J95" i="3"/>
  <c r="K95" i="3" s="1"/>
  <c r="M95" i="3" s="1"/>
  <c r="J111" i="3"/>
  <c r="K111" i="3" s="1"/>
  <c r="M111" i="3" s="1"/>
  <c r="J127" i="3"/>
  <c r="K127" i="3" s="1"/>
  <c r="M127" i="3" s="1"/>
  <c r="J143" i="3"/>
  <c r="K143" i="3" s="1"/>
  <c r="M143" i="3" s="1"/>
  <c r="J159" i="3"/>
  <c r="K159" i="3" s="1"/>
  <c r="M159" i="3" s="1"/>
  <c r="J175" i="3"/>
  <c r="K175" i="3" s="1"/>
  <c r="M175" i="3" s="1"/>
  <c r="J191" i="3"/>
  <c r="K191" i="3" s="1"/>
  <c r="M191" i="3" s="1"/>
  <c r="J207" i="3"/>
  <c r="K207" i="3" s="1"/>
  <c r="M207" i="3" s="1"/>
  <c r="J223" i="3"/>
  <c r="K223" i="3" s="1"/>
  <c r="M223" i="3" s="1"/>
  <c r="J239" i="3"/>
  <c r="K239" i="3" s="1"/>
  <c r="M239" i="3" s="1"/>
  <c r="J255" i="3"/>
  <c r="K255" i="3" s="1"/>
  <c r="M255" i="3" s="1"/>
  <c r="J271" i="3"/>
  <c r="K271" i="3" s="1"/>
  <c r="M271" i="3" s="1"/>
  <c r="J287" i="3"/>
  <c r="K287" i="3" s="1"/>
  <c r="M287" i="3" s="1"/>
  <c r="J303" i="3"/>
  <c r="K303" i="3" s="1"/>
  <c r="M303" i="3" s="1"/>
  <c r="J24" i="3"/>
  <c r="K24" i="3" s="1"/>
  <c r="M24" i="3" s="1"/>
  <c r="J45" i="3"/>
  <c r="K45" i="3" s="1"/>
  <c r="M45" i="3" s="1"/>
  <c r="J66" i="3"/>
  <c r="K66" i="3" s="1"/>
  <c r="M66" i="3" s="1"/>
  <c r="J88" i="3"/>
  <c r="K88" i="3" s="1"/>
  <c r="M88" i="3" s="1"/>
  <c r="J109" i="3"/>
  <c r="K109" i="3" s="1"/>
  <c r="M109" i="3" s="1"/>
  <c r="J130" i="3"/>
  <c r="K130" i="3" s="1"/>
  <c r="M130" i="3" s="1"/>
  <c r="J152" i="3"/>
  <c r="K152" i="3" s="1"/>
  <c r="M152" i="3" s="1"/>
  <c r="J173" i="3"/>
  <c r="K173" i="3" s="1"/>
  <c r="M173" i="3" s="1"/>
  <c r="J194" i="3"/>
  <c r="K194" i="3" s="1"/>
  <c r="M194" i="3" s="1"/>
  <c r="J25" i="3"/>
  <c r="K25" i="3" s="1"/>
  <c r="M25" i="3" s="1"/>
  <c r="J46" i="3"/>
  <c r="K46" i="3" s="1"/>
  <c r="M46" i="3" s="1"/>
  <c r="J68" i="3"/>
  <c r="K68" i="3" s="1"/>
  <c r="M68" i="3" s="1"/>
  <c r="J89" i="3"/>
  <c r="K89" i="3" s="1"/>
  <c r="M89" i="3" s="1"/>
  <c r="J110" i="3"/>
  <c r="K110" i="3" s="1"/>
  <c r="M110" i="3" s="1"/>
  <c r="J132" i="3"/>
  <c r="K132" i="3" s="1"/>
  <c r="M132" i="3" s="1"/>
  <c r="J153" i="3"/>
  <c r="K153" i="3" s="1"/>
  <c r="M153" i="3" s="1"/>
  <c r="J174" i="3"/>
  <c r="K174" i="3" s="1"/>
  <c r="M174" i="3" s="1"/>
  <c r="J196" i="3"/>
  <c r="K196" i="3" s="1"/>
  <c r="M196" i="3" s="1"/>
  <c r="J21" i="3"/>
  <c r="K21" i="3" s="1"/>
  <c r="M21" i="3" s="1"/>
  <c r="J42" i="3"/>
  <c r="K42" i="3" s="1"/>
  <c r="M42" i="3" s="1"/>
  <c r="J64" i="3"/>
  <c r="K64" i="3" s="1"/>
  <c r="M64" i="3" s="1"/>
  <c r="J85" i="3"/>
  <c r="K85" i="3" s="1"/>
  <c r="M85" i="3" s="1"/>
  <c r="J106" i="3"/>
  <c r="K106" i="3" s="1"/>
  <c r="M106" i="3" s="1"/>
  <c r="J128" i="3"/>
  <c r="K128" i="3" s="1"/>
  <c r="M128" i="3" s="1"/>
  <c r="J149" i="3"/>
  <c r="K149" i="3" s="1"/>
  <c r="M149" i="3" s="1"/>
  <c r="J170" i="3"/>
  <c r="K170" i="3" s="1"/>
  <c r="M170" i="3" s="1"/>
  <c r="J17" i="3"/>
  <c r="K17" i="3" s="1"/>
  <c r="M17" i="3" s="1"/>
  <c r="J38" i="3"/>
  <c r="K38" i="3" s="1"/>
  <c r="M38" i="3" s="1"/>
  <c r="J60" i="3"/>
  <c r="K60" i="3" s="1"/>
  <c r="M60" i="3" s="1"/>
  <c r="J81" i="3"/>
  <c r="K81" i="3" s="1"/>
  <c r="M81" i="3" s="1"/>
  <c r="J102" i="3"/>
  <c r="K102" i="3" s="1"/>
  <c r="M102" i="3" s="1"/>
  <c r="J124" i="3"/>
  <c r="K124" i="3" s="1"/>
  <c r="M124" i="3" s="1"/>
  <c r="J145" i="3"/>
  <c r="K145" i="3" s="1"/>
  <c r="M145" i="3" s="1"/>
  <c r="J166" i="3"/>
  <c r="K166" i="3" s="1"/>
  <c r="M166" i="3" s="1"/>
  <c r="J188" i="3"/>
  <c r="K188" i="3" s="1"/>
  <c r="M188" i="3" s="1"/>
  <c r="J209" i="3"/>
  <c r="K209" i="3" s="1"/>
  <c r="M209" i="3" s="1"/>
  <c r="J230" i="3"/>
  <c r="K230" i="3" s="1"/>
  <c r="M230" i="3" s="1"/>
  <c r="J252" i="3"/>
  <c r="K252" i="3" s="1"/>
  <c r="M252" i="3" s="1"/>
  <c r="J273" i="3"/>
  <c r="K273" i="3" s="1"/>
  <c r="M273" i="3" s="1"/>
  <c r="J217" i="3"/>
  <c r="K217" i="3" s="1"/>
  <c r="M217" i="3" s="1"/>
  <c r="J245" i="3"/>
  <c r="K245" i="3" s="1"/>
  <c r="M245" i="3" s="1"/>
  <c r="J274" i="3"/>
  <c r="K274" i="3" s="1"/>
  <c r="M274" i="3" s="1"/>
  <c r="J296" i="3"/>
  <c r="K296" i="3" s="1"/>
  <c r="M296" i="3" s="1"/>
  <c r="J315" i="3"/>
  <c r="K315" i="3" s="1"/>
  <c r="M315" i="3" s="1"/>
  <c r="J331" i="3"/>
  <c r="K331" i="3" s="1"/>
  <c r="M331" i="3" s="1"/>
  <c r="J347" i="3"/>
  <c r="K347" i="3" s="1"/>
  <c r="M347" i="3" s="1"/>
  <c r="J192" i="3"/>
  <c r="K192" i="3" s="1"/>
  <c r="M192" i="3" s="1"/>
  <c r="J226" i="3"/>
  <c r="K226" i="3" s="1"/>
  <c r="M226" i="3" s="1"/>
  <c r="J254" i="3"/>
  <c r="K254" i="3" s="1"/>
  <c r="M254" i="3" s="1"/>
  <c r="J281" i="3"/>
  <c r="K281" i="3" s="1"/>
  <c r="M281" i="3" s="1"/>
  <c r="J302" i="3"/>
  <c r="K302" i="3" s="1"/>
  <c r="M302" i="3" s="1"/>
  <c r="J320" i="3"/>
  <c r="K320" i="3" s="1"/>
  <c r="M320" i="3" s="1"/>
  <c r="J336" i="3"/>
  <c r="K336" i="3" s="1"/>
  <c r="M336" i="3" s="1"/>
  <c r="J352" i="3"/>
  <c r="K352" i="3" s="1"/>
  <c r="M352" i="3" s="1"/>
  <c r="J197" i="3"/>
  <c r="K197" i="3" s="1"/>
  <c r="M197" i="3" s="1"/>
  <c r="J228" i="3"/>
  <c r="K228" i="3" s="1"/>
  <c r="M228" i="3" s="1"/>
  <c r="J256" i="3"/>
  <c r="K256" i="3" s="1"/>
  <c r="M256" i="3" s="1"/>
  <c r="J282" i="3"/>
  <c r="K282" i="3" s="1"/>
  <c r="M282" i="3" s="1"/>
  <c r="J304" i="3"/>
  <c r="K304" i="3" s="1"/>
  <c r="M304" i="3" s="1"/>
  <c r="J321" i="3"/>
  <c r="K321" i="3" s="1"/>
  <c r="M321" i="3" s="1"/>
  <c r="J337" i="3"/>
  <c r="K337" i="3" s="1"/>
  <c r="M337" i="3" s="1"/>
  <c r="J357" i="3"/>
  <c r="K357" i="3" s="1"/>
  <c r="M357" i="3" s="1"/>
  <c r="J222" i="3"/>
  <c r="K222" i="3" s="1"/>
  <c r="M222" i="3" s="1"/>
  <c r="J250" i="3"/>
  <c r="K250" i="3" s="1"/>
  <c r="M250" i="3" s="1"/>
  <c r="J278" i="3"/>
  <c r="K278" i="3" s="1"/>
  <c r="M278" i="3" s="1"/>
  <c r="J300" i="3"/>
  <c r="K300" i="3" s="1"/>
  <c r="M300" i="3" s="1"/>
  <c r="J35" i="3"/>
  <c r="K35" i="3" s="1"/>
  <c r="M35" i="3" s="1"/>
  <c r="J67" i="3"/>
  <c r="K67" i="3" s="1"/>
  <c r="M67" i="3" s="1"/>
  <c r="J83" i="3"/>
  <c r="K83" i="3" s="1"/>
  <c r="M83" i="3" s="1"/>
  <c r="J99" i="3"/>
  <c r="K99" i="3" s="1"/>
  <c r="M99" i="3" s="1"/>
  <c r="J115" i="3"/>
  <c r="K115" i="3" s="1"/>
  <c r="M115" i="3" s="1"/>
  <c r="J131" i="3"/>
  <c r="K131" i="3" s="1"/>
  <c r="M131" i="3" s="1"/>
  <c r="J147" i="3"/>
  <c r="K147" i="3" s="1"/>
  <c r="M147" i="3" s="1"/>
  <c r="J163" i="3"/>
  <c r="K163" i="3" s="1"/>
  <c r="M163" i="3" s="1"/>
  <c r="J179" i="3"/>
  <c r="K179" i="3" s="1"/>
  <c r="M179" i="3" s="1"/>
  <c r="J195" i="3"/>
  <c r="K195" i="3" s="1"/>
  <c r="M195" i="3" s="1"/>
  <c r="J211" i="3"/>
  <c r="K211" i="3" s="1"/>
  <c r="M211" i="3" s="1"/>
  <c r="J227" i="3"/>
  <c r="K227" i="3" s="1"/>
  <c r="M227" i="3" s="1"/>
  <c r="J243" i="3"/>
  <c r="K243" i="3" s="1"/>
  <c r="M243" i="3" s="1"/>
  <c r="J259" i="3"/>
  <c r="K259" i="3" s="1"/>
  <c r="M259" i="3" s="1"/>
  <c r="J275" i="3"/>
  <c r="K275" i="3" s="1"/>
  <c r="M275" i="3" s="1"/>
  <c r="J291" i="3"/>
  <c r="K291" i="3" s="1"/>
  <c r="M291" i="3" s="1"/>
  <c r="J307" i="3"/>
  <c r="K307" i="3" s="1"/>
  <c r="M307" i="3" s="1"/>
  <c r="J29" i="3"/>
  <c r="K29" i="3" s="1"/>
  <c r="M29" i="3" s="1"/>
  <c r="J50" i="3"/>
  <c r="K50" i="3" s="1"/>
  <c r="M50" i="3" s="1"/>
  <c r="J72" i="3"/>
  <c r="K72" i="3" s="1"/>
  <c r="M72" i="3" s="1"/>
  <c r="J93" i="3"/>
  <c r="K93" i="3" s="1"/>
  <c r="M93" i="3" s="1"/>
  <c r="J114" i="3"/>
  <c r="K114" i="3" s="1"/>
  <c r="M114" i="3" s="1"/>
  <c r="J136" i="3"/>
  <c r="K136" i="3" s="1"/>
  <c r="M136" i="3" s="1"/>
  <c r="J157" i="3"/>
  <c r="K157" i="3" s="1"/>
  <c r="M157" i="3" s="1"/>
  <c r="J178" i="3"/>
  <c r="K178" i="3" s="1"/>
  <c r="M178" i="3" s="1"/>
  <c r="J9" i="3"/>
  <c r="K9" i="3" s="1"/>
  <c r="M9" i="3" s="1"/>
  <c r="J30" i="3"/>
  <c r="K30" i="3" s="1"/>
  <c r="M30" i="3" s="1"/>
  <c r="J52" i="3"/>
  <c r="K52" i="3" s="1"/>
  <c r="M52" i="3" s="1"/>
  <c r="J73" i="3"/>
  <c r="K73" i="3" s="1"/>
  <c r="M73" i="3" s="1"/>
  <c r="J94" i="3"/>
  <c r="K94" i="3" s="1"/>
  <c r="M94" i="3" s="1"/>
  <c r="J116" i="3"/>
  <c r="K116" i="3" s="1"/>
  <c r="M116" i="3" s="1"/>
  <c r="J137" i="3"/>
  <c r="K137" i="3" s="1"/>
  <c r="M137" i="3" s="1"/>
  <c r="J158" i="3"/>
  <c r="K158" i="3" s="1"/>
  <c r="M158" i="3" s="1"/>
  <c r="J180" i="3"/>
  <c r="K180" i="3" s="1"/>
  <c r="M180" i="3" s="1"/>
  <c r="J201" i="3"/>
  <c r="K201" i="3" s="1"/>
  <c r="M201" i="3" s="1"/>
  <c r="J26" i="3"/>
  <c r="K26" i="3" s="1"/>
  <c r="M26" i="3" s="1"/>
  <c r="J48" i="3"/>
  <c r="K48" i="3" s="1"/>
  <c r="M48" i="3" s="1"/>
  <c r="J69" i="3"/>
  <c r="K69" i="3" s="1"/>
  <c r="M69" i="3" s="1"/>
  <c r="J90" i="3"/>
  <c r="K90" i="3" s="1"/>
  <c r="M90" i="3" s="1"/>
  <c r="J112" i="3"/>
  <c r="K112" i="3" s="1"/>
  <c r="M112" i="3" s="1"/>
  <c r="J133" i="3"/>
  <c r="K133" i="3" s="1"/>
  <c r="M133" i="3" s="1"/>
  <c r="J154" i="3"/>
  <c r="K154" i="3" s="1"/>
  <c r="M154" i="3" s="1"/>
  <c r="J176" i="3"/>
  <c r="K176" i="3" s="1"/>
  <c r="M176" i="3" s="1"/>
  <c r="J22" i="3"/>
  <c r="K22" i="3" s="1"/>
  <c r="M22" i="3" s="1"/>
  <c r="J44" i="3"/>
  <c r="K44" i="3" s="1"/>
  <c r="M44" i="3" s="1"/>
  <c r="J65" i="3"/>
  <c r="K65" i="3" s="1"/>
  <c r="M65" i="3" s="1"/>
  <c r="J86" i="3"/>
  <c r="K86" i="3" s="1"/>
  <c r="M86" i="3" s="1"/>
  <c r="J108" i="3"/>
  <c r="K108" i="3" s="1"/>
  <c r="M108" i="3" s="1"/>
  <c r="J129" i="3"/>
  <c r="K129" i="3" s="1"/>
  <c r="M129" i="3" s="1"/>
  <c r="J150" i="3"/>
  <c r="K150" i="3" s="1"/>
  <c r="M150" i="3" s="1"/>
  <c r="J172" i="3"/>
  <c r="K172" i="3" s="1"/>
  <c r="M172" i="3" s="1"/>
  <c r="J193" i="3"/>
  <c r="K193" i="3" s="1"/>
  <c r="M193" i="3" s="1"/>
  <c r="J214" i="3"/>
  <c r="K214" i="3" s="1"/>
  <c r="M214" i="3" s="1"/>
  <c r="J236" i="3"/>
  <c r="K236" i="3" s="1"/>
  <c r="M236" i="3" s="1"/>
  <c r="J257" i="3"/>
  <c r="K257" i="3" s="1"/>
  <c r="M257" i="3" s="1"/>
  <c r="J186" i="3"/>
  <c r="K186" i="3" s="1"/>
  <c r="M186" i="3" s="1"/>
  <c r="J224" i="3"/>
  <c r="K224" i="3" s="1"/>
  <c r="M224" i="3" s="1"/>
  <c r="J253" i="3"/>
  <c r="K253" i="3" s="1"/>
  <c r="M253" i="3" s="1"/>
  <c r="J280" i="3"/>
  <c r="K280" i="3" s="1"/>
  <c r="M280" i="3" s="1"/>
  <c r="J301" i="3"/>
  <c r="K301" i="3" s="1"/>
  <c r="M301" i="3" s="1"/>
  <c r="J319" i="3"/>
  <c r="K319" i="3" s="1"/>
  <c r="M319" i="3" s="1"/>
  <c r="J335" i="3"/>
  <c r="K335" i="3" s="1"/>
  <c r="M335" i="3" s="1"/>
  <c r="J355" i="3"/>
  <c r="K355" i="3" s="1"/>
  <c r="M355" i="3" s="1"/>
  <c r="J205" i="3"/>
  <c r="K205" i="3" s="1"/>
  <c r="M205" i="3" s="1"/>
  <c r="J233" i="3"/>
  <c r="K233" i="3" s="1"/>
  <c r="M233" i="3" s="1"/>
  <c r="J261" i="3"/>
  <c r="K261" i="3" s="1"/>
  <c r="M261" i="3" s="1"/>
  <c r="J286" i="3"/>
  <c r="K286" i="3" s="1"/>
  <c r="M286" i="3" s="1"/>
  <c r="J308" i="3"/>
  <c r="K308" i="3" s="1"/>
  <c r="M308" i="3" s="1"/>
  <c r="J324" i="3"/>
  <c r="K324" i="3" s="1"/>
  <c r="M324" i="3" s="1"/>
  <c r="J340" i="3"/>
  <c r="K340" i="3" s="1"/>
  <c r="M340" i="3" s="1"/>
  <c r="J356" i="3"/>
  <c r="K356" i="3" s="1"/>
  <c r="M356" i="3" s="1"/>
  <c r="J206" i="3"/>
  <c r="K206" i="3" s="1"/>
  <c r="M206" i="3" s="1"/>
  <c r="J234" i="3"/>
  <c r="K234" i="3" s="1"/>
  <c r="M234" i="3" s="1"/>
  <c r="J264" i="3"/>
  <c r="K264" i="3" s="1"/>
  <c r="M264" i="3" s="1"/>
  <c r="J288" i="3"/>
  <c r="K288" i="3" s="1"/>
  <c r="M288" i="3" s="1"/>
  <c r="J309" i="3"/>
  <c r="K309" i="3" s="1"/>
  <c r="M309" i="3" s="1"/>
  <c r="J325" i="3"/>
  <c r="K325" i="3" s="1"/>
  <c r="M325" i="3" s="1"/>
  <c r="J341" i="3"/>
  <c r="K341" i="3" s="1"/>
  <c r="M341" i="3" s="1"/>
  <c r="J200" i="3"/>
  <c r="K200" i="3" s="1"/>
  <c r="M200" i="3" s="1"/>
  <c r="J229" i="3"/>
  <c r="K229" i="3" s="1"/>
  <c r="M229" i="3" s="1"/>
  <c r="J258" i="3"/>
  <c r="K258" i="3" s="1"/>
  <c r="M258" i="3" s="1"/>
  <c r="J284" i="3"/>
  <c r="K284" i="3" s="1"/>
  <c r="M284" i="3" s="1"/>
  <c r="J305" i="3"/>
  <c r="K305" i="3" s="1"/>
  <c r="M305" i="3" s="1"/>
  <c r="J322" i="3"/>
  <c r="K322" i="3" s="1"/>
  <c r="M322" i="3" s="1"/>
  <c r="J338" i="3"/>
  <c r="K338" i="3" s="1"/>
  <c r="M338" i="3" s="1"/>
  <c r="J75" i="3"/>
  <c r="K75" i="3" s="1"/>
  <c r="M75" i="3" s="1"/>
  <c r="J107" i="3"/>
  <c r="K107" i="3" s="1"/>
  <c r="M107" i="3" s="1"/>
  <c r="J139" i="3"/>
  <c r="K139" i="3" s="1"/>
  <c r="M139" i="3" s="1"/>
  <c r="J171" i="3"/>
  <c r="K171" i="3" s="1"/>
  <c r="M171" i="3" s="1"/>
  <c r="J203" i="3"/>
  <c r="K203" i="3" s="1"/>
  <c r="M203" i="3" s="1"/>
  <c r="J235" i="3"/>
  <c r="K235" i="3" s="1"/>
  <c r="M235" i="3" s="1"/>
  <c r="J267" i="3"/>
  <c r="K267" i="3" s="1"/>
  <c r="M267" i="3" s="1"/>
  <c r="J299" i="3"/>
  <c r="K299" i="3" s="1"/>
  <c r="M299" i="3" s="1"/>
  <c r="J40" i="3"/>
  <c r="K40" i="3" s="1"/>
  <c r="M40" i="3" s="1"/>
  <c r="J82" i="3"/>
  <c r="K82" i="3" s="1"/>
  <c r="M82" i="3" s="1"/>
  <c r="J125" i="3"/>
  <c r="K125" i="3" s="1"/>
  <c r="M125" i="3" s="1"/>
  <c r="J168" i="3"/>
  <c r="K168" i="3" s="1"/>
  <c r="M168" i="3" s="1"/>
  <c r="J20" i="3"/>
  <c r="K20" i="3" s="1"/>
  <c r="M20" i="3" s="1"/>
  <c r="J62" i="3"/>
  <c r="K62" i="3" s="1"/>
  <c r="M62" i="3" s="1"/>
  <c r="J105" i="3"/>
  <c r="K105" i="3" s="1"/>
  <c r="M105" i="3" s="1"/>
  <c r="J148" i="3"/>
  <c r="K148" i="3" s="1"/>
  <c r="M148" i="3" s="1"/>
  <c r="J190" i="3"/>
  <c r="K190" i="3" s="1"/>
  <c r="M190" i="3" s="1"/>
  <c r="J37" i="3"/>
  <c r="K37" i="3" s="1"/>
  <c r="M37" i="3" s="1"/>
  <c r="J80" i="3"/>
  <c r="K80" i="3" s="1"/>
  <c r="M80" i="3" s="1"/>
  <c r="J122" i="3"/>
  <c r="K122" i="3" s="1"/>
  <c r="M122" i="3" s="1"/>
  <c r="J165" i="3"/>
  <c r="K165" i="3" s="1"/>
  <c r="M165" i="3" s="1"/>
  <c r="J33" i="3"/>
  <c r="K33" i="3" s="1"/>
  <c r="M33" i="3" s="1"/>
  <c r="J76" i="3"/>
  <c r="K76" i="3" s="1"/>
  <c r="M76" i="3" s="1"/>
  <c r="J118" i="3"/>
  <c r="K118" i="3" s="1"/>
  <c r="M118" i="3" s="1"/>
  <c r="J161" i="3"/>
  <c r="K161" i="3" s="1"/>
  <c r="M161" i="3" s="1"/>
  <c r="J204" i="3"/>
  <c r="K204" i="3" s="1"/>
  <c r="M204" i="3" s="1"/>
  <c r="J246" i="3"/>
  <c r="K246" i="3" s="1"/>
  <c r="M246" i="3" s="1"/>
  <c r="J210" i="3"/>
  <c r="K210" i="3" s="1"/>
  <c r="M210" i="3" s="1"/>
  <c r="J266" i="3"/>
  <c r="K266" i="3" s="1"/>
  <c r="M266" i="3" s="1"/>
  <c r="J311" i="3"/>
  <c r="K311" i="3" s="1"/>
  <c r="M311" i="3" s="1"/>
  <c r="J343" i="3"/>
  <c r="K343" i="3" s="1"/>
  <c r="M343" i="3" s="1"/>
  <c r="J218" i="3"/>
  <c r="K218" i="3" s="1"/>
  <c r="M218" i="3" s="1"/>
  <c r="J276" i="3"/>
  <c r="K276" i="3" s="1"/>
  <c r="M276" i="3" s="1"/>
  <c r="J316" i="3"/>
  <c r="K316" i="3" s="1"/>
  <c r="M316" i="3" s="1"/>
  <c r="J348" i="3"/>
  <c r="K348" i="3" s="1"/>
  <c r="M348" i="3" s="1"/>
  <c r="J221" i="3"/>
  <c r="K221" i="3" s="1"/>
  <c r="M221" i="3" s="1"/>
  <c r="J277" i="3"/>
  <c r="K277" i="3" s="1"/>
  <c r="M277" i="3" s="1"/>
  <c r="J317" i="3"/>
  <c r="K317" i="3" s="1"/>
  <c r="M317" i="3" s="1"/>
  <c r="J349" i="3"/>
  <c r="K349" i="3" s="1"/>
  <c r="M349" i="3" s="1"/>
  <c r="J244" i="3"/>
  <c r="K244" i="3" s="1"/>
  <c r="M244" i="3" s="1"/>
  <c r="J294" i="3"/>
  <c r="K294" i="3" s="1"/>
  <c r="M294" i="3" s="1"/>
  <c r="J326" i="3"/>
  <c r="K326" i="3" s="1"/>
  <c r="M326" i="3" s="1"/>
  <c r="J346" i="3"/>
  <c r="K346" i="3" s="1"/>
  <c r="M346" i="3" s="1"/>
  <c r="J362" i="3"/>
  <c r="K362" i="3" s="1"/>
  <c r="M362" i="3" s="1"/>
  <c r="J39" i="3"/>
  <c r="K39" i="3" s="1"/>
  <c r="M39" i="3" s="1"/>
  <c r="J87" i="3"/>
  <c r="K87" i="3" s="1"/>
  <c r="M87" i="3" s="1"/>
  <c r="J119" i="3"/>
  <c r="K119" i="3" s="1"/>
  <c r="M119" i="3" s="1"/>
  <c r="J151" i="3"/>
  <c r="K151" i="3" s="1"/>
  <c r="M151" i="3" s="1"/>
  <c r="J183" i="3"/>
  <c r="K183" i="3" s="1"/>
  <c r="M183" i="3" s="1"/>
  <c r="J215" i="3"/>
  <c r="K215" i="3" s="1"/>
  <c r="M215" i="3" s="1"/>
  <c r="J247" i="3"/>
  <c r="K247" i="3" s="1"/>
  <c r="M247" i="3" s="1"/>
  <c r="J279" i="3"/>
  <c r="K279" i="3" s="1"/>
  <c r="M279" i="3" s="1"/>
  <c r="J13" i="3"/>
  <c r="K13" i="3" s="1"/>
  <c r="M13" i="3" s="1"/>
  <c r="J56" i="3"/>
  <c r="K56" i="3" s="1"/>
  <c r="M56" i="3" s="1"/>
  <c r="J98" i="3"/>
  <c r="K98" i="3" s="1"/>
  <c r="M98" i="3" s="1"/>
  <c r="J141" i="3"/>
  <c r="K141" i="3" s="1"/>
  <c r="M141" i="3" s="1"/>
  <c r="J184" i="3"/>
  <c r="K184" i="3" s="1"/>
  <c r="M184" i="3" s="1"/>
  <c r="J36" i="3"/>
  <c r="K36" i="3" s="1"/>
  <c r="M36" i="3" s="1"/>
  <c r="J78" i="3"/>
  <c r="K78" i="3" s="1"/>
  <c r="M78" i="3" s="1"/>
  <c r="J121" i="3"/>
  <c r="K121" i="3" s="1"/>
  <c r="M121" i="3" s="1"/>
  <c r="J164" i="3"/>
  <c r="K164" i="3" s="1"/>
  <c r="M164" i="3" s="1"/>
  <c r="J10" i="3"/>
  <c r="K10" i="3" s="1"/>
  <c r="M10" i="3" s="1"/>
  <c r="J53" i="3"/>
  <c r="K53" i="3" s="1"/>
  <c r="M53" i="3" s="1"/>
  <c r="J96" i="3"/>
  <c r="K96" i="3" s="1"/>
  <c r="M96" i="3" s="1"/>
  <c r="J138" i="3"/>
  <c r="K138" i="3" s="1"/>
  <c r="M138" i="3" s="1"/>
  <c r="J181" i="3"/>
  <c r="K181" i="3" s="1"/>
  <c r="M181" i="3" s="1"/>
  <c r="J49" i="3"/>
  <c r="K49" i="3" s="1"/>
  <c r="M49" i="3" s="1"/>
  <c r="J92" i="3"/>
  <c r="K92" i="3" s="1"/>
  <c r="M92" i="3" s="1"/>
  <c r="J134" i="3"/>
  <c r="K134" i="3" s="1"/>
  <c r="M134" i="3" s="1"/>
  <c r="J177" i="3"/>
  <c r="K177" i="3" s="1"/>
  <c r="M177" i="3" s="1"/>
  <c r="J220" i="3"/>
  <c r="K220" i="3" s="1"/>
  <c r="M220" i="3" s="1"/>
  <c r="J262" i="3"/>
  <c r="K262" i="3" s="1"/>
  <c r="M262" i="3" s="1"/>
  <c r="J232" i="3"/>
  <c r="K232" i="3" s="1"/>
  <c r="M232" i="3" s="1"/>
  <c r="J285" i="3"/>
  <c r="K285" i="3" s="1"/>
  <c r="M285" i="3" s="1"/>
  <c r="J323" i="3"/>
  <c r="K323" i="3" s="1"/>
  <c r="M323" i="3" s="1"/>
  <c r="J363" i="3"/>
  <c r="K363" i="3" s="1"/>
  <c r="M363" i="3" s="1"/>
  <c r="J240" i="3"/>
  <c r="K240" i="3" s="1"/>
  <c r="M240" i="3" s="1"/>
  <c r="J292" i="3"/>
  <c r="K292" i="3" s="1"/>
  <c r="M292" i="3" s="1"/>
  <c r="J328" i="3"/>
  <c r="K328" i="3" s="1"/>
  <c r="M328" i="3" s="1"/>
  <c r="J360" i="3"/>
  <c r="K360" i="3" s="1"/>
  <c r="M360" i="3" s="1"/>
  <c r="J242" i="3"/>
  <c r="K242" i="3" s="1"/>
  <c r="M242" i="3" s="1"/>
  <c r="J293" i="3"/>
  <c r="K293" i="3" s="1"/>
  <c r="M293" i="3" s="1"/>
  <c r="J329" i="3"/>
  <c r="K329" i="3" s="1"/>
  <c r="M329" i="3" s="1"/>
  <c r="J208" i="3"/>
  <c r="K208" i="3" s="1"/>
  <c r="M208" i="3" s="1"/>
  <c r="J265" i="3"/>
  <c r="K265" i="3" s="1"/>
  <c r="M265" i="3" s="1"/>
  <c r="J103" i="3"/>
  <c r="K103" i="3" s="1"/>
  <c r="M103" i="3" s="1"/>
  <c r="J167" i="3"/>
  <c r="K167" i="3" s="1"/>
  <c r="M167" i="3" s="1"/>
  <c r="J231" i="3"/>
  <c r="K231" i="3" s="1"/>
  <c r="M231" i="3" s="1"/>
  <c r="J295" i="3"/>
  <c r="K295" i="3" s="1"/>
  <c r="M295" i="3" s="1"/>
  <c r="J77" i="3"/>
  <c r="K77" i="3" s="1"/>
  <c r="M77" i="3" s="1"/>
  <c r="J162" i="3"/>
  <c r="K162" i="3" s="1"/>
  <c r="M162" i="3" s="1"/>
  <c r="J57" i="3"/>
  <c r="K57" i="3" s="1"/>
  <c r="M57" i="3" s="1"/>
  <c r="J142" i="3"/>
  <c r="K142" i="3" s="1"/>
  <c r="M142" i="3" s="1"/>
  <c r="J32" i="3"/>
  <c r="K32" i="3" s="1"/>
  <c r="M32" i="3" s="1"/>
  <c r="J117" i="3"/>
  <c r="K117" i="3" s="1"/>
  <c r="M117" i="3" s="1"/>
  <c r="J28" i="3"/>
  <c r="K28" i="3" s="1"/>
  <c r="M28" i="3" s="1"/>
  <c r="J113" i="3"/>
  <c r="K113" i="3" s="1"/>
  <c r="M113" i="3" s="1"/>
  <c r="J198" i="3"/>
  <c r="K198" i="3" s="1"/>
  <c r="M198" i="3" s="1"/>
  <c r="J202" i="3"/>
  <c r="K202" i="3" s="1"/>
  <c r="M202" i="3" s="1"/>
  <c r="J306" i="3"/>
  <c r="K306" i="3" s="1"/>
  <c r="M306" i="3" s="1"/>
  <c r="J212" i="3"/>
  <c r="K212" i="3" s="1"/>
  <c r="M212" i="3" s="1"/>
  <c r="J312" i="3"/>
  <c r="K312" i="3" s="1"/>
  <c r="M312" i="3" s="1"/>
  <c r="J213" i="3"/>
  <c r="K213" i="3" s="1"/>
  <c r="M213" i="3" s="1"/>
  <c r="J313" i="3"/>
  <c r="K313" i="3" s="1"/>
  <c r="M313" i="3" s="1"/>
  <c r="J237" i="3"/>
  <c r="K237" i="3" s="1"/>
  <c r="M237" i="3" s="1"/>
  <c r="J314" i="3"/>
  <c r="K314" i="3" s="1"/>
  <c r="M314" i="3" s="1"/>
  <c r="J342" i="3"/>
  <c r="K342" i="3" s="1"/>
  <c r="M342" i="3" s="1"/>
  <c r="J351" i="3"/>
  <c r="K351" i="3" s="1"/>
  <c r="M351" i="3" s="1"/>
  <c r="J248" i="3"/>
  <c r="K248" i="3" s="1"/>
  <c r="M248" i="3" s="1"/>
  <c r="J249" i="3"/>
  <c r="K249" i="3" s="1"/>
  <c r="M249" i="3" s="1"/>
  <c r="J333" i="3"/>
  <c r="K333" i="3" s="1"/>
  <c r="M333" i="3" s="1"/>
  <c r="J272" i="3"/>
  <c r="K272" i="3" s="1"/>
  <c r="M272" i="3" s="1"/>
  <c r="J350" i="3"/>
  <c r="K350" i="3" s="1"/>
  <c r="M350" i="3" s="1"/>
  <c r="J359" i="3"/>
  <c r="K359" i="3" s="1"/>
  <c r="M359" i="3" s="1"/>
  <c r="J71" i="3"/>
  <c r="K71" i="3" s="1"/>
  <c r="M71" i="3" s="1"/>
  <c r="J135" i="3"/>
  <c r="K135" i="3" s="1"/>
  <c r="M135" i="3" s="1"/>
  <c r="J263" i="3"/>
  <c r="K263" i="3" s="1"/>
  <c r="M263" i="3" s="1"/>
  <c r="J34" i="3"/>
  <c r="K34" i="3" s="1"/>
  <c r="M34" i="3" s="1"/>
  <c r="J14" i="3"/>
  <c r="K14" i="3" s="1"/>
  <c r="M14" i="3" s="1"/>
  <c r="J185" i="3"/>
  <c r="K185" i="3" s="1"/>
  <c r="M185" i="3" s="1"/>
  <c r="J160" i="3"/>
  <c r="K160" i="3" s="1"/>
  <c r="M160" i="3" s="1"/>
  <c r="J156" i="3"/>
  <c r="K156" i="3" s="1"/>
  <c r="M156" i="3" s="1"/>
  <c r="J260" i="3"/>
  <c r="K260" i="3" s="1"/>
  <c r="M260" i="3" s="1"/>
  <c r="J269" i="3"/>
  <c r="K269" i="3" s="1"/>
  <c r="M269" i="3" s="1"/>
  <c r="J270" i="3"/>
  <c r="K270" i="3" s="1"/>
  <c r="M270" i="3" s="1"/>
  <c r="J289" i="3"/>
  <c r="K289" i="3" s="1"/>
  <c r="M289" i="3" s="1"/>
  <c r="J354" i="3"/>
  <c r="K354" i="3" s="1"/>
  <c r="M354" i="3" s="1"/>
  <c r="J91" i="3"/>
  <c r="K91" i="3" s="1"/>
  <c r="M91" i="3" s="1"/>
  <c r="J155" i="3"/>
  <c r="K155" i="3" s="1"/>
  <c r="M155" i="3" s="1"/>
  <c r="J219" i="3"/>
  <c r="K219" i="3" s="1"/>
  <c r="M219" i="3" s="1"/>
  <c r="J61" i="3"/>
  <c r="K61" i="3" s="1"/>
  <c r="M61" i="3" s="1"/>
  <c r="J146" i="3"/>
  <c r="K146" i="3" s="1"/>
  <c r="M146" i="3" s="1"/>
  <c r="J126" i="3"/>
  <c r="K126" i="3" s="1"/>
  <c r="M126" i="3" s="1"/>
  <c r="J101" i="3"/>
  <c r="K101" i="3" s="1"/>
  <c r="M101" i="3" s="1"/>
  <c r="J97" i="3"/>
  <c r="K97" i="3" s="1"/>
  <c r="M97" i="3" s="1"/>
  <c r="J268" i="3"/>
  <c r="K268" i="3" s="1"/>
  <c r="M268" i="3" s="1"/>
  <c r="J361" i="3"/>
  <c r="K361" i="3" s="1"/>
  <c r="M361" i="3" s="1"/>
  <c r="J297" i="3"/>
  <c r="K297" i="3" s="1"/>
  <c r="M297" i="3" s="1"/>
  <c r="J298" i="3"/>
  <c r="K298" i="3" s="1"/>
  <c r="M298" i="3" s="1"/>
  <c r="J216" i="3"/>
  <c r="K216" i="3" s="1"/>
  <c r="M216" i="3" s="1"/>
  <c r="J334" i="3"/>
  <c r="K334" i="3" s="1"/>
  <c r="M334" i="3" s="1"/>
  <c r="J51" i="3"/>
  <c r="K51" i="3" s="1"/>
  <c r="M51" i="3" s="1"/>
  <c r="J123" i="3"/>
  <c r="K123" i="3" s="1"/>
  <c r="M123" i="3" s="1"/>
  <c r="J187" i="3"/>
  <c r="K187" i="3" s="1"/>
  <c r="M187" i="3" s="1"/>
  <c r="J251" i="3"/>
  <c r="K251" i="3" s="1"/>
  <c r="M251" i="3" s="1"/>
  <c r="J18" i="3"/>
  <c r="K18" i="3" s="1"/>
  <c r="M18" i="3" s="1"/>
  <c r="J104" i="3"/>
  <c r="K104" i="3" s="1"/>
  <c r="M104" i="3" s="1"/>
  <c r="J189" i="3"/>
  <c r="K189" i="3" s="1"/>
  <c r="M189" i="3" s="1"/>
  <c r="J84" i="3"/>
  <c r="K84" i="3" s="1"/>
  <c r="M84" i="3" s="1"/>
  <c r="J169" i="3"/>
  <c r="K169" i="3" s="1"/>
  <c r="M169" i="3" s="1"/>
  <c r="J58" i="3"/>
  <c r="K58" i="3" s="1"/>
  <c r="M58" i="3" s="1"/>
  <c r="J144" i="3"/>
  <c r="K144" i="3" s="1"/>
  <c r="M144" i="3" s="1"/>
  <c r="J54" i="3"/>
  <c r="K54" i="3" s="1"/>
  <c r="M54" i="3" s="1"/>
  <c r="J140" i="3"/>
  <c r="K140" i="3" s="1"/>
  <c r="M140" i="3" s="1"/>
  <c r="J225" i="3"/>
  <c r="K225" i="3" s="1"/>
  <c r="M225" i="3" s="1"/>
  <c r="J238" i="3"/>
  <c r="K238" i="3" s="1"/>
  <c r="M238" i="3" s="1"/>
  <c r="J327" i="3"/>
  <c r="K327" i="3" s="1"/>
  <c r="M327" i="3" s="1"/>
  <c r="J332" i="3"/>
  <c r="K332" i="3" s="1"/>
  <c r="M332" i="3" s="1"/>
  <c r="J318" i="3"/>
  <c r="K318" i="3" s="1"/>
  <c r="M318" i="3" s="1"/>
  <c r="J199" i="3"/>
  <c r="K199" i="3" s="1"/>
  <c r="M199" i="3" s="1"/>
  <c r="J120" i="3"/>
  <c r="K120" i="3" s="1"/>
  <c r="M120" i="3" s="1"/>
  <c r="J100" i="3"/>
  <c r="K100" i="3" s="1"/>
  <c r="M100" i="3" s="1"/>
  <c r="J74" i="3"/>
  <c r="K74" i="3" s="1"/>
  <c r="M74" i="3" s="1"/>
  <c r="J70" i="3"/>
  <c r="K70" i="3" s="1"/>
  <c r="M70" i="3" s="1"/>
  <c r="J241" i="3"/>
  <c r="K241" i="3" s="1"/>
  <c r="M241" i="3" s="1"/>
  <c r="J339" i="3"/>
  <c r="K339" i="3" s="1"/>
  <c r="M339" i="3" s="1"/>
  <c r="J344" i="3"/>
  <c r="K344" i="3" s="1"/>
  <c r="M344" i="3" s="1"/>
  <c r="J345" i="3"/>
  <c r="K345" i="3" s="1"/>
  <c r="M345" i="3" s="1"/>
  <c r="J330" i="3"/>
  <c r="K330" i="3" s="1"/>
  <c r="M330" i="3" s="1"/>
  <c r="J353" i="3"/>
  <c r="K353" i="3" s="1"/>
  <c r="M353" i="3" s="1"/>
  <c r="J283" i="3"/>
  <c r="K283" i="3" s="1"/>
  <c r="M283" i="3" s="1"/>
  <c r="J41" i="3"/>
  <c r="K41" i="3" s="1"/>
  <c r="M41" i="3" s="1"/>
  <c r="J16" i="3"/>
  <c r="K16" i="3" s="1"/>
  <c r="M16" i="3" s="1"/>
  <c r="J12" i="3"/>
  <c r="K12" i="3" s="1"/>
  <c r="M12" i="3" s="1"/>
  <c r="J182" i="3"/>
  <c r="K182" i="3" s="1"/>
  <c r="M182" i="3" s="1"/>
  <c r="J290" i="3"/>
  <c r="K290" i="3" s="1"/>
  <c r="M290" i="3" s="1"/>
  <c r="J8" i="3"/>
  <c r="J310" i="3"/>
  <c r="K310" i="3" s="1"/>
  <c r="M310" i="3" s="1"/>
  <c r="J358" i="3"/>
  <c r="K358" i="3" s="1"/>
  <c r="M358" i="3" s="1"/>
  <c r="J31" i="3"/>
  <c r="K31" i="3" s="1"/>
  <c r="M31" i="3" s="1"/>
  <c r="J23" i="3"/>
  <c r="K23" i="3" s="1"/>
  <c r="M23" i="3" s="1"/>
  <c r="J11" i="3"/>
  <c r="K11" i="3" s="1"/>
  <c r="M11" i="3" s="1"/>
  <c r="N8" i="10"/>
  <c r="O15" i="4" l="1"/>
  <c r="O27" i="4"/>
  <c r="O47" i="4"/>
  <c r="M366" i="4"/>
  <c r="O364" i="4"/>
  <c r="N364" i="5"/>
  <c r="M366" i="10"/>
  <c r="O362" i="10"/>
  <c r="O354" i="10"/>
  <c r="O346" i="10"/>
  <c r="O340" i="10"/>
  <c r="O331" i="10"/>
  <c r="O323" i="10"/>
  <c r="O312" i="10"/>
  <c r="O332" i="10"/>
  <c r="O263" i="10"/>
  <c r="O169" i="10"/>
  <c r="O84" i="10"/>
  <c r="O357" i="10"/>
  <c r="O349" i="10"/>
  <c r="O339" i="10"/>
  <c r="O324" i="10"/>
  <c r="O314" i="10"/>
  <c r="O257" i="10"/>
  <c r="O220" i="10"/>
  <c r="O113" i="10"/>
  <c r="O255" i="10"/>
  <c r="O302" i="10"/>
  <c r="O285" i="10"/>
  <c r="O247" i="10"/>
  <c r="O208" i="10"/>
  <c r="O179" i="10"/>
  <c r="O123" i="10"/>
  <c r="O301" i="10"/>
  <c r="O287" i="10"/>
  <c r="O265" i="10"/>
  <c r="O204" i="10"/>
  <c r="O146" i="10"/>
  <c r="O315" i="10"/>
  <c r="O298" i="10"/>
  <c r="O290" i="10"/>
  <c r="O282" i="10"/>
  <c r="O276" i="10"/>
  <c r="O261" i="10"/>
  <c r="O249" i="10"/>
  <c r="O236" i="10"/>
  <c r="O218" i="10"/>
  <c r="O203" i="10"/>
  <c r="O186" i="10"/>
  <c r="O165" i="10"/>
  <c r="O137" i="10"/>
  <c r="O86" i="10"/>
  <c r="O268" i="10"/>
  <c r="O245" i="10"/>
  <c r="O230" i="10"/>
  <c r="O195" i="10"/>
  <c r="O151" i="10"/>
  <c r="O134" i="10"/>
  <c r="O96" i="10"/>
  <c r="O131" i="10"/>
  <c r="O82" i="10"/>
  <c r="O248" i="10"/>
  <c r="O225" i="10"/>
  <c r="O217" i="10"/>
  <c r="O209" i="10"/>
  <c r="O184" i="10"/>
  <c r="O172" i="10"/>
  <c r="O152" i="10"/>
  <c r="O140" i="10"/>
  <c r="O122" i="10"/>
  <c r="O35" i="10"/>
  <c r="O27" i="10"/>
  <c r="O19" i="10"/>
  <c r="O170" i="10"/>
  <c r="O155" i="10"/>
  <c r="O138" i="10"/>
  <c r="O119" i="10"/>
  <c r="O107" i="10"/>
  <c r="O118" i="10"/>
  <c r="O101" i="10"/>
  <c r="O76" i="10"/>
  <c r="O66" i="10"/>
  <c r="O50" i="10"/>
  <c r="O42" i="10"/>
  <c r="O97" i="10"/>
  <c r="O89" i="10"/>
  <c r="O64" i="10"/>
  <c r="O32" i="10"/>
  <c r="O24" i="10"/>
  <c r="O16" i="10"/>
  <c r="O100" i="10"/>
  <c r="O77" i="10"/>
  <c r="O68" i="10"/>
  <c r="O53" i="10"/>
  <c r="O45" i="10"/>
  <c r="O37" i="10"/>
  <c r="O360" i="10"/>
  <c r="O352" i="10"/>
  <c r="O344" i="10"/>
  <c r="O338" i="10"/>
  <c r="O329" i="10"/>
  <c r="O321" i="10"/>
  <c r="O308" i="10"/>
  <c r="O305" i="10"/>
  <c r="O216" i="10"/>
  <c r="O168" i="10"/>
  <c r="O363" i="10"/>
  <c r="O355" i="10"/>
  <c r="O347" i="10"/>
  <c r="O330" i="10"/>
  <c r="O322" i="10"/>
  <c r="O310" i="10"/>
  <c r="O242" i="10"/>
  <c r="O188" i="10"/>
  <c r="O335" i="10"/>
  <c r="O224" i="10"/>
  <c r="O297" i="10"/>
  <c r="O281" i="10"/>
  <c r="O244" i="10"/>
  <c r="O200" i="10"/>
  <c r="O178" i="10"/>
  <c r="O309" i="10"/>
  <c r="O299" i="10"/>
  <c r="O283" i="10"/>
  <c r="O260" i="10"/>
  <c r="O197" i="10"/>
  <c r="O145" i="10"/>
  <c r="O313" i="10"/>
  <c r="O296" i="10"/>
  <c r="O288" i="10"/>
  <c r="O280" i="10"/>
  <c r="O274" i="10"/>
  <c r="O259" i="10"/>
  <c r="O243" i="10"/>
  <c r="O231" i="10"/>
  <c r="O214" i="10"/>
  <c r="O198" i="10"/>
  <c r="O182" i="10"/>
  <c r="O163" i="10"/>
  <c r="O121" i="10"/>
  <c r="O60" i="10"/>
  <c r="O266" i="10"/>
  <c r="O240" i="10"/>
  <c r="O213" i="10"/>
  <c r="O171" i="10"/>
  <c r="O148" i="10"/>
  <c r="O128" i="10"/>
  <c r="O88" i="10"/>
  <c r="O126" i="10"/>
  <c r="O65" i="10"/>
  <c r="O246" i="10"/>
  <c r="O222" i="10"/>
  <c r="O215" i="10"/>
  <c r="O193" i="10"/>
  <c r="O181" i="10"/>
  <c r="O161" i="10"/>
  <c r="O149" i="10"/>
  <c r="O129" i="10"/>
  <c r="O115" i="10"/>
  <c r="O33" i="10"/>
  <c r="O25" i="10"/>
  <c r="O17" i="10"/>
  <c r="O167" i="10"/>
  <c r="O153" i="10"/>
  <c r="O135" i="10"/>
  <c r="O117" i="10"/>
  <c r="O102" i="10"/>
  <c r="O111" i="10"/>
  <c r="O99" i="10"/>
  <c r="O73" i="10"/>
  <c r="O56" i="10"/>
  <c r="O48" i="10"/>
  <c r="O40" i="10"/>
  <c r="O95" i="10"/>
  <c r="O85" i="10"/>
  <c r="O61" i="10"/>
  <c r="O30" i="10"/>
  <c r="O22" i="10"/>
  <c r="O13" i="10"/>
  <c r="O98" i="10"/>
  <c r="O74" i="10"/>
  <c r="O62" i="10"/>
  <c r="O51" i="10"/>
  <c r="O43" i="10"/>
  <c r="O14" i="10"/>
  <c r="O358" i="10"/>
  <c r="O350" i="10"/>
  <c r="O342" i="10"/>
  <c r="O337" i="10"/>
  <c r="O327" i="10"/>
  <c r="O319" i="10"/>
  <c r="O177" i="10"/>
  <c r="O303" i="10"/>
  <c r="O202" i="10"/>
  <c r="O160" i="10"/>
  <c r="O361" i="10"/>
  <c r="O353" i="10"/>
  <c r="O345" i="10"/>
  <c r="O328" i="10"/>
  <c r="O320" i="10"/>
  <c r="O267" i="10"/>
  <c r="O235" i="10"/>
  <c r="O187" i="10"/>
  <c r="O333" i="10"/>
  <c r="O192" i="10"/>
  <c r="O293" i="10"/>
  <c r="O269" i="10"/>
  <c r="O237" i="10"/>
  <c r="O199" i="10"/>
  <c r="O166" i="10"/>
  <c r="O306" i="10"/>
  <c r="O295" i="10"/>
  <c r="O279" i="10"/>
  <c r="O254" i="10"/>
  <c r="O194" i="10"/>
  <c r="O92" i="10"/>
  <c r="O311" i="10"/>
  <c r="O294" i="10"/>
  <c r="O286" i="10"/>
  <c r="O278" i="10"/>
  <c r="O273" i="10"/>
  <c r="O256" i="10"/>
  <c r="O241" i="10"/>
  <c r="O229" i="10"/>
  <c r="O211" i="10"/>
  <c r="O196" i="10"/>
  <c r="O180" i="10"/>
  <c r="O158" i="10"/>
  <c r="O120" i="10"/>
  <c r="O58" i="10"/>
  <c r="O264" i="10"/>
  <c r="O238" i="10"/>
  <c r="O206" i="10"/>
  <c r="O156" i="10"/>
  <c r="O141" i="10"/>
  <c r="O109" i="10"/>
  <c r="O63" i="10"/>
  <c r="O116" i="10"/>
  <c r="O252" i="10"/>
  <c r="O228" i="10"/>
  <c r="O221" i="10"/>
  <c r="O212" i="10"/>
  <c r="O191" i="10"/>
  <c r="O176" i="10"/>
  <c r="O159" i="10"/>
  <c r="O144" i="10"/>
  <c r="O127" i="10"/>
  <c r="O108" i="10"/>
  <c r="O31" i="10"/>
  <c r="O23" i="10"/>
  <c r="O15" i="10"/>
  <c r="O164" i="10"/>
  <c r="O150" i="10"/>
  <c r="O132" i="10"/>
  <c r="O112" i="10"/>
  <c r="O87" i="10"/>
  <c r="O106" i="10"/>
  <c r="O80" i="10"/>
  <c r="O71" i="10"/>
  <c r="O54" i="10"/>
  <c r="O46" i="10"/>
  <c r="O38" i="10"/>
  <c r="O93" i="10"/>
  <c r="O83" i="10"/>
  <c r="O59" i="10"/>
  <c r="O28" i="10"/>
  <c r="O20" i="10"/>
  <c r="O11" i="10"/>
  <c r="O81" i="10"/>
  <c r="O72" i="10"/>
  <c r="O57" i="10"/>
  <c r="O49" i="10"/>
  <c r="O41" i="10"/>
  <c r="O10" i="10"/>
  <c r="O356" i="10"/>
  <c r="O348" i="10"/>
  <c r="O341" i="10"/>
  <c r="O336" i="10"/>
  <c r="O325" i="10"/>
  <c r="O316" i="10"/>
  <c r="O334" i="10"/>
  <c r="O300" i="10"/>
  <c r="O201" i="10"/>
  <c r="O139" i="10"/>
  <c r="O359" i="10"/>
  <c r="O351" i="10"/>
  <c r="O343" i="10"/>
  <c r="O326" i="10"/>
  <c r="O318" i="10"/>
  <c r="O258" i="10"/>
  <c r="O234" i="10"/>
  <c r="O114" i="10"/>
  <c r="O271" i="10"/>
  <c r="O173" i="10"/>
  <c r="O289" i="10"/>
  <c r="O251" i="10"/>
  <c r="O227" i="10"/>
  <c r="O185" i="10"/>
  <c r="O124" i="10"/>
  <c r="O304" i="10"/>
  <c r="O291" i="10"/>
  <c r="O275" i="10"/>
  <c r="O232" i="10"/>
  <c r="O183" i="10"/>
  <c r="O317" i="10"/>
  <c r="O307" i="10"/>
  <c r="O292" i="10"/>
  <c r="O284" i="10"/>
  <c r="O277" i="10"/>
  <c r="O272" i="10"/>
  <c r="O253" i="10"/>
  <c r="O239" i="10"/>
  <c r="O223" i="10"/>
  <c r="O207" i="10"/>
  <c r="O190" i="10"/>
  <c r="O175" i="10"/>
  <c r="O143" i="10"/>
  <c r="O94" i="10"/>
  <c r="O270" i="10"/>
  <c r="O262" i="10"/>
  <c r="O233" i="10"/>
  <c r="O205" i="10"/>
  <c r="O154" i="10"/>
  <c r="O136" i="10"/>
  <c r="O105" i="10"/>
  <c r="O133" i="10"/>
  <c r="O90" i="10"/>
  <c r="O250" i="10"/>
  <c r="O226" i="10"/>
  <c r="O219" i="10"/>
  <c r="O210" i="10"/>
  <c r="O189" i="10"/>
  <c r="O174" i="10"/>
  <c r="O157" i="10"/>
  <c r="O142" i="10"/>
  <c r="O125" i="10"/>
  <c r="O103" i="10"/>
  <c r="O29" i="10"/>
  <c r="O21" i="10"/>
  <c r="O12" i="10"/>
  <c r="O162" i="10"/>
  <c r="O147" i="10"/>
  <c r="O130" i="10"/>
  <c r="O110" i="10"/>
  <c r="O75" i="10"/>
  <c r="O104" i="10"/>
  <c r="O78" i="10"/>
  <c r="O69" i="10"/>
  <c r="O52" i="10"/>
  <c r="O44" i="10"/>
  <c r="O36" i="10"/>
  <c r="O91" i="10"/>
  <c r="O67" i="10"/>
  <c r="O34" i="10"/>
  <c r="O26" i="10"/>
  <c r="O18" i="10"/>
  <c r="O9" i="10"/>
  <c r="O79" i="10"/>
  <c r="O70" i="10"/>
  <c r="O55" i="10"/>
  <c r="O47" i="10"/>
  <c r="O39" i="10"/>
  <c r="O8" i="10"/>
  <c r="N8" i="3"/>
  <c r="N11" i="4"/>
  <c r="O11" i="4" s="1"/>
  <c r="N353" i="4"/>
  <c r="O353" i="4" s="1"/>
  <c r="N332" i="4"/>
  <c r="O332" i="4" s="1"/>
  <c r="N18" i="4"/>
  <c r="O18" i="4" s="1"/>
  <c r="N101" i="4"/>
  <c r="O101" i="4" s="1"/>
  <c r="N156" i="4"/>
  <c r="O156" i="4" s="1"/>
  <c r="N249" i="4"/>
  <c r="O249" i="4" s="1"/>
  <c r="N198" i="4"/>
  <c r="O198" i="4" s="1"/>
  <c r="N103" i="4"/>
  <c r="O103" i="4" s="1"/>
  <c r="N285" i="4"/>
  <c r="O285" i="4" s="1"/>
  <c r="N10" i="4"/>
  <c r="O10" i="4" s="1"/>
  <c r="N215" i="4"/>
  <c r="O215" i="4" s="1"/>
  <c r="N317" i="4"/>
  <c r="O317" i="4" s="1"/>
  <c r="N204" i="4"/>
  <c r="O204" i="4" s="1"/>
  <c r="N62" i="4"/>
  <c r="O62" i="4" s="1"/>
  <c r="N107" i="4"/>
  <c r="O107" i="4" s="1"/>
  <c r="N288" i="4"/>
  <c r="O288" i="4" s="1"/>
  <c r="N286" i="4"/>
  <c r="O286" i="4" s="1"/>
  <c r="N257" i="4"/>
  <c r="O257" i="4" s="1"/>
  <c r="N176" i="4"/>
  <c r="O176" i="4" s="1"/>
  <c r="N116" i="4"/>
  <c r="O116" i="4" s="1"/>
  <c r="N136" i="4"/>
  <c r="O136" i="4" s="1"/>
  <c r="N211" i="4"/>
  <c r="O211" i="4" s="1"/>
  <c r="N278" i="4"/>
  <c r="O278" i="4" s="1"/>
  <c r="N336" i="4"/>
  <c r="O336" i="4" s="1"/>
  <c r="N245" i="4"/>
  <c r="O245" i="4" s="1"/>
  <c r="N60" i="4"/>
  <c r="O60" i="4" s="1"/>
  <c r="N174" i="4"/>
  <c r="O174" i="4" s="1"/>
  <c r="N109" i="4"/>
  <c r="O109" i="4" s="1"/>
  <c r="N55" i="4"/>
  <c r="O55" i="4" s="1"/>
  <c r="N23" i="4"/>
  <c r="O23" i="4" s="1"/>
  <c r="K8" i="3"/>
  <c r="M8" i="3" s="1"/>
  <c r="O8" i="3" s="1"/>
  <c r="N16" i="4"/>
  <c r="O16" i="4" s="1"/>
  <c r="N330" i="4"/>
  <c r="O330" i="4" s="1"/>
  <c r="N241" i="4"/>
  <c r="O241" i="4" s="1"/>
  <c r="N120" i="4"/>
  <c r="O120" i="4" s="1"/>
  <c r="N327" i="4"/>
  <c r="O327" i="4" s="1"/>
  <c r="N54" i="4"/>
  <c r="O54" i="4" s="1"/>
  <c r="N84" i="4"/>
  <c r="O84" i="4" s="1"/>
  <c r="N251" i="4"/>
  <c r="O251" i="4" s="1"/>
  <c r="N334" i="4"/>
  <c r="O334" i="4" s="1"/>
  <c r="N361" i="4"/>
  <c r="O361" i="4" s="1"/>
  <c r="N126" i="4"/>
  <c r="O126" i="4" s="1"/>
  <c r="N155" i="4"/>
  <c r="O155" i="4" s="1"/>
  <c r="N270" i="4"/>
  <c r="O270" i="4" s="1"/>
  <c r="N160" i="4"/>
  <c r="O160" i="4" s="1"/>
  <c r="N263" i="4"/>
  <c r="O263" i="4" s="1"/>
  <c r="N350" i="4"/>
  <c r="O350" i="4" s="1"/>
  <c r="N248" i="4"/>
  <c r="O248" i="4" s="1"/>
  <c r="N237" i="4"/>
  <c r="O237" i="4" s="1"/>
  <c r="N212" i="4"/>
  <c r="O212" i="4" s="1"/>
  <c r="N113" i="4"/>
  <c r="O113" i="4" s="1"/>
  <c r="N142" i="4"/>
  <c r="O142" i="4" s="1"/>
  <c r="N295" i="4"/>
  <c r="O295" i="4" s="1"/>
  <c r="N265" i="4"/>
  <c r="O265" i="4" s="1"/>
  <c r="N242" i="4"/>
  <c r="O242" i="4" s="1"/>
  <c r="N240" i="4"/>
  <c r="O240" i="4" s="1"/>
  <c r="N232" i="4"/>
  <c r="O232" i="4" s="1"/>
  <c r="N134" i="4"/>
  <c r="O134" i="4" s="1"/>
  <c r="N138" i="4"/>
  <c r="O138" i="4" s="1"/>
  <c r="N164" i="4"/>
  <c r="O164" i="4" s="1"/>
  <c r="N184" i="4"/>
  <c r="O184" i="4" s="1"/>
  <c r="N13" i="4"/>
  <c r="O13" i="4" s="1"/>
  <c r="N183" i="4"/>
  <c r="O183" i="4" s="1"/>
  <c r="N39" i="4"/>
  <c r="O39" i="4" s="1"/>
  <c r="N294" i="4"/>
  <c r="O294" i="4" s="1"/>
  <c r="N277" i="4"/>
  <c r="O277" i="4" s="1"/>
  <c r="N276" i="4"/>
  <c r="O276" i="4" s="1"/>
  <c r="N266" i="4"/>
  <c r="O266" i="4" s="1"/>
  <c r="N161" i="4"/>
  <c r="O161" i="4" s="1"/>
  <c r="N165" i="4"/>
  <c r="O165" i="4" s="1"/>
  <c r="N190" i="4"/>
  <c r="O190" i="4" s="1"/>
  <c r="N20" i="4"/>
  <c r="O20" i="4" s="1"/>
  <c r="N40" i="4"/>
  <c r="O40" i="4" s="1"/>
  <c r="N203" i="4"/>
  <c r="O203" i="4" s="1"/>
  <c r="N75" i="4"/>
  <c r="O75" i="4" s="1"/>
  <c r="N284" i="4"/>
  <c r="O284" i="4" s="1"/>
  <c r="N341" i="4"/>
  <c r="O341" i="4" s="1"/>
  <c r="N264" i="4"/>
  <c r="O264" i="4" s="1"/>
  <c r="N340" i="4"/>
  <c r="O340" i="4" s="1"/>
  <c r="N261" i="4"/>
  <c r="O261" i="4" s="1"/>
  <c r="N335" i="4"/>
  <c r="O335" i="4" s="1"/>
  <c r="N253" i="4"/>
  <c r="O253" i="4" s="1"/>
  <c r="N236" i="4"/>
  <c r="O236" i="4" s="1"/>
  <c r="N150" i="4"/>
  <c r="O150" i="4" s="1"/>
  <c r="N65" i="4"/>
  <c r="O65" i="4" s="1"/>
  <c r="N154" i="4"/>
  <c r="O154" i="4" s="1"/>
  <c r="N69" i="4"/>
  <c r="O69" i="4" s="1"/>
  <c r="N180" i="4"/>
  <c r="O180" i="4" s="1"/>
  <c r="N94" i="4"/>
  <c r="O94" i="4" s="1"/>
  <c r="N9" i="4"/>
  <c r="O9" i="4" s="1"/>
  <c r="N114" i="4"/>
  <c r="O114" i="4" s="1"/>
  <c r="N29" i="4"/>
  <c r="O29" i="4" s="1"/>
  <c r="N259" i="4"/>
  <c r="O259" i="4" s="1"/>
  <c r="N195" i="4"/>
  <c r="O195" i="4" s="1"/>
  <c r="N131" i="4"/>
  <c r="O131" i="4" s="1"/>
  <c r="N67" i="4"/>
  <c r="O67" i="4" s="1"/>
  <c r="N250" i="4"/>
  <c r="O250" i="4" s="1"/>
  <c r="N321" i="4"/>
  <c r="O321" i="4" s="1"/>
  <c r="N228" i="4"/>
  <c r="O228" i="4" s="1"/>
  <c r="N320" i="4"/>
  <c r="O320" i="4" s="1"/>
  <c r="N226" i="4"/>
  <c r="O226" i="4" s="1"/>
  <c r="N315" i="4"/>
  <c r="O315" i="4" s="1"/>
  <c r="N217" i="4"/>
  <c r="O217" i="4" s="1"/>
  <c r="N209" i="4"/>
  <c r="O209" i="4" s="1"/>
  <c r="N124" i="4"/>
  <c r="O124" i="4" s="1"/>
  <c r="N38" i="4"/>
  <c r="O38" i="4" s="1"/>
  <c r="N128" i="4"/>
  <c r="O128" i="4" s="1"/>
  <c r="N42" i="4"/>
  <c r="O42" i="4" s="1"/>
  <c r="N153" i="4"/>
  <c r="O153" i="4" s="1"/>
  <c r="N68" i="4"/>
  <c r="O68" i="4" s="1"/>
  <c r="N173" i="4"/>
  <c r="O173" i="4" s="1"/>
  <c r="N88" i="4"/>
  <c r="O88" i="4" s="1"/>
  <c r="N303" i="4"/>
  <c r="O303" i="4" s="1"/>
  <c r="N239" i="4"/>
  <c r="O239" i="4" s="1"/>
  <c r="N175" i="4"/>
  <c r="O175" i="4" s="1"/>
  <c r="N111" i="4"/>
  <c r="O111" i="4" s="1"/>
  <c r="N12" i="4"/>
  <c r="O12" i="4" s="1"/>
  <c r="N100" i="4"/>
  <c r="O100" i="4" s="1"/>
  <c r="N169" i="4"/>
  <c r="O169" i="4" s="1"/>
  <c r="N51" i="4"/>
  <c r="O51" i="4" s="1"/>
  <c r="N219" i="4"/>
  <c r="O219" i="4" s="1"/>
  <c r="N34" i="4"/>
  <c r="O34" i="4" s="1"/>
  <c r="N314" i="4"/>
  <c r="O314" i="4" s="1"/>
  <c r="N32" i="4"/>
  <c r="O32" i="4" s="1"/>
  <c r="N293" i="4"/>
  <c r="O293" i="4" s="1"/>
  <c r="N177" i="4"/>
  <c r="O177" i="4" s="1"/>
  <c r="N36" i="4"/>
  <c r="O36" i="4" s="1"/>
  <c r="N87" i="4"/>
  <c r="O87" i="4" s="1"/>
  <c r="N316" i="4"/>
  <c r="O316" i="4" s="1"/>
  <c r="N33" i="4"/>
  <c r="O33" i="4" s="1"/>
  <c r="N82" i="4"/>
  <c r="O82" i="4" s="1"/>
  <c r="N305" i="4"/>
  <c r="O305" i="4" s="1"/>
  <c r="N356" i="4"/>
  <c r="O356" i="4" s="1"/>
  <c r="N280" i="4"/>
  <c r="O280" i="4" s="1"/>
  <c r="N86" i="4"/>
  <c r="O86" i="4" s="1"/>
  <c r="N201" i="4"/>
  <c r="O201" i="4" s="1"/>
  <c r="N50" i="4"/>
  <c r="O50" i="4" s="1"/>
  <c r="N147" i="4"/>
  <c r="O147" i="4" s="1"/>
  <c r="N337" i="4"/>
  <c r="O337" i="4" s="1"/>
  <c r="N254" i="4"/>
  <c r="O254" i="4" s="1"/>
  <c r="N230" i="4"/>
  <c r="O230" i="4" s="1"/>
  <c r="N149" i="4"/>
  <c r="O149" i="4" s="1"/>
  <c r="N89" i="4"/>
  <c r="O89" i="4" s="1"/>
  <c r="N24" i="4"/>
  <c r="O24" i="4" s="1"/>
  <c r="N127" i="4"/>
  <c r="O127" i="4" s="1"/>
  <c r="N31" i="4"/>
  <c r="O31" i="4" s="1"/>
  <c r="N290" i="4"/>
  <c r="O290" i="4" s="1"/>
  <c r="N41" i="4"/>
  <c r="O41" i="4" s="1"/>
  <c r="N345" i="4"/>
  <c r="O345" i="4" s="1"/>
  <c r="N70" i="4"/>
  <c r="O70" i="4" s="1"/>
  <c r="N199" i="4"/>
  <c r="O199" i="4" s="1"/>
  <c r="N238" i="4"/>
  <c r="O238" i="4" s="1"/>
  <c r="N144" i="4"/>
  <c r="O144" i="4" s="1"/>
  <c r="N189" i="4"/>
  <c r="O189" i="4" s="1"/>
  <c r="N187" i="4"/>
  <c r="O187" i="4" s="1"/>
  <c r="N216" i="4"/>
  <c r="O216" i="4" s="1"/>
  <c r="N268" i="4"/>
  <c r="O268" i="4" s="1"/>
  <c r="N146" i="4"/>
  <c r="O146" i="4" s="1"/>
  <c r="N91" i="4"/>
  <c r="O91" i="4" s="1"/>
  <c r="N269" i="4"/>
  <c r="O269" i="4" s="1"/>
  <c r="N185" i="4"/>
  <c r="O185" i="4" s="1"/>
  <c r="N135" i="4"/>
  <c r="O135" i="4" s="1"/>
  <c r="N272" i="4"/>
  <c r="O272" i="4" s="1"/>
  <c r="N351" i="4"/>
  <c r="O351" i="4" s="1"/>
  <c r="N313" i="4"/>
  <c r="O313" i="4" s="1"/>
  <c r="N306" i="4"/>
  <c r="O306" i="4" s="1"/>
  <c r="N28" i="4"/>
  <c r="O28" i="4" s="1"/>
  <c r="N57" i="4"/>
  <c r="O57" i="4" s="1"/>
  <c r="N231" i="4"/>
  <c r="O231" i="4" s="1"/>
  <c r="N208" i="4"/>
  <c r="O208" i="4" s="1"/>
  <c r="N360" i="4"/>
  <c r="O360" i="4" s="1"/>
  <c r="N363" i="4"/>
  <c r="O363" i="4" s="1"/>
  <c r="N262" i="4"/>
  <c r="O262" i="4" s="1"/>
  <c r="N92" i="4"/>
  <c r="O92" i="4" s="1"/>
  <c r="N96" i="4"/>
  <c r="O96" i="4" s="1"/>
  <c r="N121" i="4"/>
  <c r="O121" i="4" s="1"/>
  <c r="N141" i="4"/>
  <c r="O141" i="4" s="1"/>
  <c r="N279" i="4"/>
  <c r="O279" i="4" s="1"/>
  <c r="N151" i="4"/>
  <c r="O151" i="4" s="1"/>
  <c r="N362" i="4"/>
  <c r="O362" i="4" s="1"/>
  <c r="N244" i="4"/>
  <c r="O244" i="4" s="1"/>
  <c r="N221" i="4"/>
  <c r="O221" i="4" s="1"/>
  <c r="N218" i="4"/>
  <c r="O218" i="4" s="1"/>
  <c r="N210" i="4"/>
  <c r="O210" i="4" s="1"/>
  <c r="N118" i="4"/>
  <c r="O118" i="4" s="1"/>
  <c r="N122" i="4"/>
  <c r="O122" i="4" s="1"/>
  <c r="N148" i="4"/>
  <c r="O148" i="4" s="1"/>
  <c r="N168" i="4"/>
  <c r="O168" i="4" s="1"/>
  <c r="N299" i="4"/>
  <c r="O299" i="4" s="1"/>
  <c r="N171" i="4"/>
  <c r="O171" i="4" s="1"/>
  <c r="N338" i="4"/>
  <c r="O338" i="4" s="1"/>
  <c r="N258" i="4"/>
  <c r="O258" i="4" s="1"/>
  <c r="N325" i="4"/>
  <c r="O325" i="4" s="1"/>
  <c r="N234" i="4"/>
  <c r="O234" i="4" s="1"/>
  <c r="N324" i="4"/>
  <c r="O324" i="4" s="1"/>
  <c r="N233" i="4"/>
  <c r="O233" i="4" s="1"/>
  <c r="N319" i="4"/>
  <c r="O319" i="4" s="1"/>
  <c r="N224" i="4"/>
  <c r="O224" i="4" s="1"/>
  <c r="N214" i="4"/>
  <c r="O214" i="4" s="1"/>
  <c r="N129" i="4"/>
  <c r="O129" i="4" s="1"/>
  <c r="N44" i="4"/>
  <c r="O44" i="4" s="1"/>
  <c r="N133" i="4"/>
  <c r="O133" i="4" s="1"/>
  <c r="N48" i="4"/>
  <c r="O48" i="4" s="1"/>
  <c r="N158" i="4"/>
  <c r="O158" i="4" s="1"/>
  <c r="N73" i="4"/>
  <c r="O73" i="4" s="1"/>
  <c r="N178" i="4"/>
  <c r="O178" i="4" s="1"/>
  <c r="N93" i="4"/>
  <c r="O93" i="4" s="1"/>
  <c r="N307" i="4"/>
  <c r="O307" i="4" s="1"/>
  <c r="N243" i="4"/>
  <c r="O243" i="4" s="1"/>
  <c r="N179" i="4"/>
  <c r="O179" i="4" s="1"/>
  <c r="N115" i="4"/>
  <c r="O115" i="4" s="1"/>
  <c r="N35" i="4"/>
  <c r="O35" i="4" s="1"/>
  <c r="N222" i="4"/>
  <c r="O222" i="4" s="1"/>
  <c r="N304" i="4"/>
  <c r="O304" i="4" s="1"/>
  <c r="N197" i="4"/>
  <c r="O197" i="4" s="1"/>
  <c r="N302" i="4"/>
  <c r="O302" i="4" s="1"/>
  <c r="N192" i="4"/>
  <c r="O192" i="4" s="1"/>
  <c r="N296" i="4"/>
  <c r="O296" i="4" s="1"/>
  <c r="N273" i="4"/>
  <c r="O273" i="4" s="1"/>
  <c r="N188" i="4"/>
  <c r="O188" i="4" s="1"/>
  <c r="N102" i="4"/>
  <c r="O102" i="4" s="1"/>
  <c r="N17" i="4"/>
  <c r="O17" i="4" s="1"/>
  <c r="N106" i="4"/>
  <c r="O106" i="4" s="1"/>
  <c r="N21" i="4"/>
  <c r="O21" i="4" s="1"/>
  <c r="N132" i="4"/>
  <c r="O132" i="4" s="1"/>
  <c r="N46" i="4"/>
  <c r="O46" i="4" s="1"/>
  <c r="N152" i="4"/>
  <c r="O152" i="4" s="1"/>
  <c r="N66" i="4"/>
  <c r="O66" i="4" s="1"/>
  <c r="N287" i="4"/>
  <c r="O287" i="4" s="1"/>
  <c r="N223" i="4"/>
  <c r="O223" i="4" s="1"/>
  <c r="N159" i="4"/>
  <c r="O159" i="4" s="1"/>
  <c r="N95" i="4"/>
  <c r="O95" i="4" s="1"/>
  <c r="N310" i="4"/>
  <c r="O310" i="4" s="1"/>
  <c r="N339" i="4"/>
  <c r="O339" i="4" s="1"/>
  <c r="N140" i="4"/>
  <c r="O140" i="4" s="1"/>
  <c r="N297" i="4"/>
  <c r="O297" i="4" s="1"/>
  <c r="N289" i="4"/>
  <c r="O289" i="4" s="1"/>
  <c r="N359" i="4"/>
  <c r="O359" i="4" s="1"/>
  <c r="N312" i="4"/>
  <c r="O312" i="4" s="1"/>
  <c r="N77" i="4"/>
  <c r="O77" i="4" s="1"/>
  <c r="N292" i="4"/>
  <c r="O292" i="4" s="1"/>
  <c r="N181" i="4"/>
  <c r="O181" i="4" s="1"/>
  <c r="N56" i="4"/>
  <c r="O56" i="4" s="1"/>
  <c r="N326" i="4"/>
  <c r="O326" i="4" s="1"/>
  <c r="N311" i="4"/>
  <c r="O311" i="4" s="1"/>
  <c r="N37" i="4"/>
  <c r="O37" i="4" s="1"/>
  <c r="N235" i="4"/>
  <c r="O235" i="4" s="1"/>
  <c r="N200" i="4"/>
  <c r="O200" i="4" s="1"/>
  <c r="N355" i="4"/>
  <c r="O355" i="4" s="1"/>
  <c r="N172" i="4"/>
  <c r="O172" i="4" s="1"/>
  <c r="N90" i="4"/>
  <c r="O90" i="4" s="1"/>
  <c r="N30" i="4"/>
  <c r="O30" i="4" s="1"/>
  <c r="N275" i="4"/>
  <c r="O275" i="4" s="1"/>
  <c r="N83" i="4"/>
  <c r="O83" i="4" s="1"/>
  <c r="N256" i="4"/>
  <c r="O256" i="4" s="1"/>
  <c r="N331" i="4"/>
  <c r="O331" i="4" s="1"/>
  <c r="N145" i="4"/>
  <c r="O145" i="4" s="1"/>
  <c r="N64" i="4"/>
  <c r="O64" i="4" s="1"/>
  <c r="N194" i="4"/>
  <c r="O194" i="4" s="1"/>
  <c r="N255" i="4"/>
  <c r="O255" i="4" s="1"/>
  <c r="N191" i="4"/>
  <c r="O191" i="4" s="1"/>
  <c r="O358" i="3"/>
  <c r="N358" i="4"/>
  <c r="O358" i="4" s="1"/>
  <c r="N182" i="4"/>
  <c r="O182" i="4" s="1"/>
  <c r="N283" i="4"/>
  <c r="O283" i="4" s="1"/>
  <c r="N344" i="4"/>
  <c r="O344" i="4" s="1"/>
  <c r="N74" i="4"/>
  <c r="O74" i="4" s="1"/>
  <c r="N318" i="4"/>
  <c r="O318" i="4" s="1"/>
  <c r="N225" i="4"/>
  <c r="O225" i="4" s="1"/>
  <c r="N58" i="4"/>
  <c r="O58" i="4" s="1"/>
  <c r="N104" i="4"/>
  <c r="O104" i="4" s="1"/>
  <c r="O123" i="3"/>
  <c r="N123" i="4"/>
  <c r="O123" i="4" s="1"/>
  <c r="N298" i="4"/>
  <c r="O298" i="4" s="1"/>
  <c r="O97" i="3"/>
  <c r="N97" i="4"/>
  <c r="O97" i="4" s="1"/>
  <c r="N61" i="4"/>
  <c r="O61" i="4" s="1"/>
  <c r="O354" i="3"/>
  <c r="N354" i="4"/>
  <c r="O354" i="4" s="1"/>
  <c r="N260" i="4"/>
  <c r="O260" i="4" s="1"/>
  <c r="N14" i="4"/>
  <c r="O14" i="4" s="1"/>
  <c r="O71" i="3"/>
  <c r="N71" i="4"/>
  <c r="O71" i="4" s="1"/>
  <c r="O333" i="3"/>
  <c r="N333" i="4"/>
  <c r="O333" i="4" s="1"/>
  <c r="O342" i="3"/>
  <c r="N342" i="4"/>
  <c r="O342" i="4" s="1"/>
  <c r="N213" i="4"/>
  <c r="O213" i="4" s="1"/>
  <c r="N202" i="4"/>
  <c r="O202" i="4" s="1"/>
  <c r="N117" i="4"/>
  <c r="O117" i="4" s="1"/>
  <c r="N162" i="4"/>
  <c r="O162" i="4" s="1"/>
  <c r="N167" i="4"/>
  <c r="O167" i="4" s="1"/>
  <c r="N329" i="4"/>
  <c r="O329" i="4" s="1"/>
  <c r="N328" i="4"/>
  <c r="O328" i="4" s="1"/>
  <c r="O323" i="3"/>
  <c r="N323" i="4"/>
  <c r="O323" i="4" s="1"/>
  <c r="N220" i="4"/>
  <c r="O220" i="4" s="1"/>
  <c r="N49" i="4"/>
  <c r="O49" i="4" s="1"/>
  <c r="O53" i="3"/>
  <c r="N53" i="4"/>
  <c r="O53" i="4" s="1"/>
  <c r="O78" i="3"/>
  <c r="N78" i="4"/>
  <c r="O78" i="4" s="1"/>
  <c r="N98" i="4"/>
  <c r="O98" i="4" s="1"/>
  <c r="N247" i="4"/>
  <c r="O247" i="4" s="1"/>
  <c r="N119" i="4"/>
  <c r="O119" i="4" s="1"/>
  <c r="N346" i="4"/>
  <c r="O346" i="4" s="1"/>
  <c r="N349" i="4"/>
  <c r="O349" i="4" s="1"/>
  <c r="O348" i="3"/>
  <c r="N348" i="4"/>
  <c r="O348" i="4" s="1"/>
  <c r="N343" i="4"/>
  <c r="O343" i="4" s="1"/>
  <c r="N246" i="4"/>
  <c r="O246" i="4" s="1"/>
  <c r="N76" i="4"/>
  <c r="O76" i="4" s="1"/>
  <c r="O80" i="3"/>
  <c r="N80" i="4"/>
  <c r="O80" i="4" s="1"/>
  <c r="N105" i="4"/>
  <c r="O105" i="4" s="1"/>
  <c r="N125" i="4"/>
  <c r="O125" i="4" s="1"/>
  <c r="N267" i="4"/>
  <c r="O267" i="4" s="1"/>
  <c r="O139" i="3"/>
  <c r="N139" i="4"/>
  <c r="O139" i="4" s="1"/>
  <c r="N322" i="4"/>
  <c r="O322" i="4" s="1"/>
  <c r="N229" i="4"/>
  <c r="O229" i="4" s="1"/>
  <c r="N309" i="4"/>
  <c r="O309" i="4" s="1"/>
  <c r="N206" i="4"/>
  <c r="O206" i="4" s="1"/>
  <c r="O308" i="3"/>
  <c r="N308" i="4"/>
  <c r="O308" i="4" s="1"/>
  <c r="O205" i="3"/>
  <c r="N205" i="4"/>
  <c r="O205" i="4" s="1"/>
  <c r="O301" i="3"/>
  <c r="N301" i="4"/>
  <c r="O301" i="4" s="1"/>
  <c r="N186" i="4"/>
  <c r="O186" i="4" s="1"/>
  <c r="N193" i="4"/>
  <c r="O193" i="4" s="1"/>
  <c r="N108" i="4"/>
  <c r="O108" i="4" s="1"/>
  <c r="N22" i="4"/>
  <c r="O22" i="4" s="1"/>
  <c r="N112" i="4"/>
  <c r="O112" i="4" s="1"/>
  <c r="O26" i="3"/>
  <c r="N26" i="4"/>
  <c r="O26" i="4" s="1"/>
  <c r="N137" i="4"/>
  <c r="O137" i="4" s="1"/>
  <c r="N52" i="4"/>
  <c r="O52" i="4" s="1"/>
  <c r="N157" i="4"/>
  <c r="O157" i="4" s="1"/>
  <c r="N72" i="4"/>
  <c r="O72" i="4" s="1"/>
  <c r="O291" i="3"/>
  <c r="N291" i="4"/>
  <c r="O291" i="4" s="1"/>
  <c r="O227" i="3"/>
  <c r="N227" i="4"/>
  <c r="O227" i="4" s="1"/>
  <c r="N163" i="4"/>
  <c r="O163" i="4" s="1"/>
  <c r="O99" i="3"/>
  <c r="N99" i="4"/>
  <c r="O99" i="4" s="1"/>
  <c r="N300" i="4"/>
  <c r="O300" i="4" s="1"/>
  <c r="N357" i="4"/>
  <c r="O357" i="4" s="1"/>
  <c r="N282" i="4"/>
  <c r="O282" i="4" s="1"/>
  <c r="N352" i="4"/>
  <c r="O352" i="4" s="1"/>
  <c r="N281" i="4"/>
  <c r="O281" i="4" s="1"/>
  <c r="N347" i="4"/>
  <c r="O347" i="4" s="1"/>
  <c r="N274" i="4"/>
  <c r="O274" i="4" s="1"/>
  <c r="O252" i="3"/>
  <c r="N252" i="4"/>
  <c r="O252" i="4" s="1"/>
  <c r="N166" i="4"/>
  <c r="O166" i="4" s="1"/>
  <c r="N81" i="4"/>
  <c r="O81" i="4" s="1"/>
  <c r="N170" i="4"/>
  <c r="O170" i="4" s="1"/>
  <c r="N85" i="4"/>
  <c r="O85" i="4" s="1"/>
  <c r="O196" i="3"/>
  <c r="N196" i="4"/>
  <c r="O196" i="4" s="1"/>
  <c r="N110" i="4"/>
  <c r="O110" i="4" s="1"/>
  <c r="N25" i="4"/>
  <c r="O25" i="4" s="1"/>
  <c r="O130" i="3"/>
  <c r="N130" i="4"/>
  <c r="O130" i="4" s="1"/>
  <c r="N45" i="4"/>
  <c r="O45" i="4" s="1"/>
  <c r="N271" i="4"/>
  <c r="O271" i="4" s="1"/>
  <c r="O207" i="3"/>
  <c r="N207" i="4"/>
  <c r="O207" i="4" s="1"/>
  <c r="N143" i="4"/>
  <c r="O143" i="4" s="1"/>
  <c r="N79" i="4"/>
  <c r="O79" i="4" s="1"/>
  <c r="N366" i="2"/>
  <c r="N47" i="3"/>
  <c r="O47" i="3" s="1"/>
  <c r="N32" i="3"/>
  <c r="O32" i="3" s="1"/>
  <c r="N272" i="3"/>
  <c r="O272" i="3" s="1"/>
  <c r="N64" i="3"/>
  <c r="O64" i="3" s="1"/>
  <c r="N37" i="3"/>
  <c r="O37" i="3" s="1"/>
  <c r="N116" i="3"/>
  <c r="O116" i="3" s="1"/>
  <c r="N132" i="3"/>
  <c r="O132" i="3" s="1"/>
  <c r="N92" i="3"/>
  <c r="O92" i="3" s="1"/>
  <c r="N35" i="3"/>
  <c r="O35" i="3" s="1"/>
  <c r="N107" i="3"/>
  <c r="O107" i="3" s="1"/>
  <c r="N205" i="3"/>
  <c r="N291" i="3"/>
  <c r="N28" i="3"/>
  <c r="O28" i="3" s="1"/>
  <c r="N131" i="3"/>
  <c r="O131" i="3" s="1"/>
  <c r="N210" i="3"/>
  <c r="O210" i="3" s="1"/>
  <c r="N287" i="3"/>
  <c r="O287" i="3" s="1"/>
  <c r="N241" i="3"/>
  <c r="O241" i="3" s="1"/>
  <c r="N327" i="3"/>
  <c r="O327" i="3" s="1"/>
  <c r="N78" i="3"/>
  <c r="N123" i="3"/>
  <c r="N173" i="3"/>
  <c r="O173" i="3" s="1"/>
  <c r="N262" i="3"/>
  <c r="O262" i="3" s="1"/>
  <c r="N128" i="3"/>
  <c r="O128" i="3" s="1"/>
  <c r="N252" i="3"/>
  <c r="N323" i="3"/>
  <c r="N150" i="3"/>
  <c r="O150" i="3" s="1"/>
  <c r="N195" i="3"/>
  <c r="O195" i="3" s="1"/>
  <c r="N231" i="3"/>
  <c r="O231" i="3" s="1"/>
  <c r="N309" i="3"/>
  <c r="O309" i="3" s="1"/>
  <c r="N41" i="3"/>
  <c r="O41" i="3" s="1"/>
  <c r="N148" i="3"/>
  <c r="O148" i="3" s="1"/>
  <c r="N259" i="3"/>
  <c r="O259" i="3" s="1"/>
  <c r="N326" i="3"/>
  <c r="O326" i="3" s="1"/>
  <c r="N88" i="3"/>
  <c r="O88" i="3" s="1"/>
  <c r="N130" i="3"/>
  <c r="N184" i="3"/>
  <c r="O184" i="3" s="1"/>
  <c r="N218" i="3"/>
  <c r="O218" i="3" s="1"/>
  <c r="N279" i="3"/>
  <c r="O279" i="3" s="1"/>
  <c r="N333" i="3"/>
  <c r="N113" i="3"/>
  <c r="O113" i="3" s="1"/>
  <c r="N209" i="3"/>
  <c r="O209" i="3" s="1"/>
  <c r="N284" i="3"/>
  <c r="O284" i="3" s="1"/>
  <c r="N354" i="3"/>
  <c r="N362" i="3"/>
  <c r="O362" i="3" s="1"/>
  <c r="N99" i="3"/>
  <c r="N119" i="3"/>
  <c r="O119" i="3" s="1"/>
  <c r="N53" i="3"/>
  <c r="N71" i="3"/>
  <c r="N40" i="3"/>
  <c r="O40" i="3" s="1"/>
  <c r="N146" i="3"/>
  <c r="O146" i="3" s="1"/>
  <c r="N97" i="3"/>
  <c r="N111" i="3"/>
  <c r="O111" i="3" s="1"/>
  <c r="N304" i="3"/>
  <c r="O304" i="3" s="1"/>
  <c r="N39" i="3"/>
  <c r="O39" i="3" s="1"/>
  <c r="N133" i="3"/>
  <c r="O133" i="3" s="1"/>
  <c r="N224" i="3"/>
  <c r="O224" i="3" s="1"/>
  <c r="N289" i="3"/>
  <c r="O289" i="3" s="1"/>
  <c r="N246" i="3"/>
  <c r="O246" i="3" s="1"/>
  <c r="N340" i="3"/>
  <c r="O340" i="3" s="1"/>
  <c r="N80" i="3"/>
  <c r="N138" i="3"/>
  <c r="O138" i="3" s="1"/>
  <c r="N189" i="3"/>
  <c r="O189" i="3" s="1"/>
  <c r="N301" i="3"/>
  <c r="N157" i="3"/>
  <c r="O157" i="3" s="1"/>
  <c r="N258" i="3"/>
  <c r="O258" i="3" s="1"/>
  <c r="N332" i="3"/>
  <c r="O332" i="3" s="1"/>
  <c r="N153" i="3"/>
  <c r="O153" i="3" s="1"/>
  <c r="N222" i="3"/>
  <c r="O222" i="3" s="1"/>
  <c r="N240" i="3"/>
  <c r="O240" i="3" s="1"/>
  <c r="N317" i="3"/>
  <c r="O317" i="3" s="1"/>
  <c r="N54" i="3"/>
  <c r="O54" i="3" s="1"/>
  <c r="N155" i="3"/>
  <c r="O155" i="3" s="1"/>
  <c r="N261" i="3"/>
  <c r="O261" i="3" s="1"/>
  <c r="N330" i="3"/>
  <c r="O330" i="3" s="1"/>
  <c r="N91" i="3"/>
  <c r="O91" i="3" s="1"/>
  <c r="N135" i="3"/>
  <c r="O135" i="3" s="1"/>
  <c r="N191" i="3"/>
  <c r="O191" i="3" s="1"/>
  <c r="N223" i="3"/>
  <c r="O223" i="3" s="1"/>
  <c r="N281" i="3"/>
  <c r="O281" i="3" s="1"/>
  <c r="N346" i="3"/>
  <c r="O346" i="3" s="1"/>
  <c r="N127" i="3"/>
  <c r="O127" i="3" s="1"/>
  <c r="N243" i="3"/>
  <c r="O243" i="3" s="1"/>
  <c r="N286" i="3"/>
  <c r="O286" i="3" s="1"/>
  <c r="N358" i="3"/>
  <c r="N313" i="3"/>
  <c r="O313" i="3" s="1"/>
  <c r="N24" i="3"/>
  <c r="O24" i="3" s="1"/>
  <c r="N104" i="3"/>
  <c r="O104" i="3" s="1"/>
  <c r="N26" i="3"/>
  <c r="N62" i="3"/>
  <c r="O62" i="3" s="1"/>
  <c r="N140" i="3"/>
  <c r="O140" i="3" s="1"/>
  <c r="N67" i="3"/>
  <c r="O67" i="3" s="1"/>
  <c r="N60" i="3"/>
  <c r="O60" i="3" s="1"/>
  <c r="N207" i="3"/>
  <c r="N176" i="3"/>
  <c r="O176" i="3" s="1"/>
  <c r="N48" i="3"/>
  <c r="O48" i="3" s="1"/>
  <c r="N234" i="3"/>
  <c r="O234" i="3" s="1"/>
  <c r="N74" i="3"/>
  <c r="O74" i="3" s="1"/>
  <c r="N192" i="3"/>
  <c r="O192" i="3" s="1"/>
  <c r="N86" i="3"/>
  <c r="O86" i="3" s="1"/>
  <c r="N57" i="3"/>
  <c r="O57" i="3" s="1"/>
  <c r="N190" i="3"/>
  <c r="O190" i="3" s="1"/>
  <c r="N181" i="3"/>
  <c r="O181" i="3" s="1"/>
  <c r="N114" i="3"/>
  <c r="O114" i="3" s="1"/>
  <c r="N51" i="3"/>
  <c r="O51" i="3" s="1"/>
  <c r="N125" i="3"/>
  <c r="O125" i="3" s="1"/>
  <c r="N237" i="3"/>
  <c r="O237" i="3" s="1"/>
  <c r="N312" i="3"/>
  <c r="O312" i="3" s="1"/>
  <c r="N42" i="3"/>
  <c r="O42" i="3" s="1"/>
  <c r="N145" i="3"/>
  <c r="O145" i="3" s="1"/>
  <c r="N228" i="3"/>
  <c r="O228" i="3" s="1"/>
  <c r="N308" i="3"/>
  <c r="N248" i="3"/>
  <c r="O248" i="3" s="1"/>
  <c r="N351" i="3"/>
  <c r="O351" i="3" s="1"/>
  <c r="N83" i="3"/>
  <c r="O83" i="3" s="1"/>
  <c r="N152" i="3"/>
  <c r="O152" i="3" s="1"/>
  <c r="N194" i="3"/>
  <c r="O194" i="3" s="1"/>
  <c r="N325" i="3"/>
  <c r="O325" i="3" s="1"/>
  <c r="N171" i="3"/>
  <c r="O171" i="3" s="1"/>
  <c r="N280" i="3"/>
  <c r="O280" i="3" s="1"/>
  <c r="N342" i="3"/>
  <c r="N161" i="3"/>
  <c r="O161" i="3" s="1"/>
  <c r="N225" i="3"/>
  <c r="O225" i="3" s="1"/>
  <c r="N245" i="3"/>
  <c r="O245" i="3" s="1"/>
  <c r="N320" i="3"/>
  <c r="O320" i="3" s="1"/>
  <c r="N65" i="3"/>
  <c r="O65" i="3" s="1"/>
  <c r="N172" i="3"/>
  <c r="O172" i="3" s="1"/>
  <c r="N263" i="3"/>
  <c r="O263" i="3" s="1"/>
  <c r="N348" i="3"/>
  <c r="N95" i="3"/>
  <c r="O95" i="3" s="1"/>
  <c r="N139" i="3"/>
  <c r="N196" i="3"/>
  <c r="N227" i="3"/>
  <c r="N292" i="3"/>
  <c r="O292" i="3" s="1"/>
  <c r="N361" i="3"/>
  <c r="O361" i="3" s="1"/>
  <c r="N141" i="3"/>
  <c r="O141" i="3" s="1"/>
  <c r="N250" i="3"/>
  <c r="O250" i="3" s="1"/>
  <c r="N294" i="3"/>
  <c r="O294" i="3" s="1"/>
  <c r="N303" i="3"/>
  <c r="O303" i="3" s="1"/>
  <c r="N328" i="3"/>
  <c r="O328" i="3" s="1"/>
  <c r="N52" i="3"/>
  <c r="O52" i="3" s="1"/>
  <c r="N136" i="3"/>
  <c r="O136" i="3" s="1"/>
  <c r="N164" i="3"/>
  <c r="O164" i="3" s="1"/>
  <c r="N230" i="3"/>
  <c r="O230" i="3" s="1"/>
  <c r="N17" i="3"/>
  <c r="O17" i="3" s="1"/>
  <c r="N154" i="3"/>
  <c r="O154" i="3" s="1"/>
  <c r="N200" i="3"/>
  <c r="O200" i="3" s="1"/>
  <c r="N337" i="3"/>
  <c r="O337" i="3" s="1"/>
  <c r="N219" i="3"/>
  <c r="O219" i="3" s="1"/>
  <c r="N283" i="3"/>
  <c r="O283" i="3" s="1"/>
  <c r="N352" i="3"/>
  <c r="O352" i="3" s="1"/>
  <c r="N163" i="3"/>
  <c r="O163" i="3" s="1"/>
  <c r="N247" i="3"/>
  <c r="O247" i="3" s="1"/>
  <c r="N265" i="3"/>
  <c r="O265" i="3" s="1"/>
  <c r="N353" i="3"/>
  <c r="O353" i="3" s="1"/>
  <c r="N85" i="3"/>
  <c r="O85" i="3" s="1"/>
  <c r="N188" i="3"/>
  <c r="O188" i="3" s="1"/>
  <c r="N268" i="3"/>
  <c r="O268" i="3" s="1"/>
  <c r="N56" i="3"/>
  <c r="O56" i="3" s="1"/>
  <c r="N103" i="3"/>
  <c r="O103" i="3" s="1"/>
  <c r="N147" i="3"/>
  <c r="O147" i="3" s="1"/>
  <c r="N198" i="3"/>
  <c r="O198" i="3" s="1"/>
  <c r="N229" i="3"/>
  <c r="O229" i="3" s="1"/>
  <c r="N302" i="3"/>
  <c r="O302" i="3" s="1"/>
  <c r="N66" i="3"/>
  <c r="O66" i="3" s="1"/>
  <c r="N156" i="3"/>
  <c r="O156" i="3" s="1"/>
  <c r="N256" i="3"/>
  <c r="O256" i="3" s="1"/>
  <c r="N298" i="3"/>
  <c r="O298" i="3" s="1"/>
  <c r="N307" i="3"/>
  <c r="O307" i="3" s="1"/>
  <c r="N331" i="3"/>
  <c r="O331" i="3" s="1"/>
  <c r="N29" i="3"/>
  <c r="O29" i="3" s="1"/>
  <c r="N203" i="3"/>
  <c r="O203" i="3" s="1"/>
  <c r="N193" i="3"/>
  <c r="O193" i="3" s="1"/>
  <c r="N61" i="3"/>
  <c r="O61" i="3" s="1"/>
  <c r="N44" i="3"/>
  <c r="O44" i="3" s="1"/>
  <c r="N336" i="3"/>
  <c r="O336" i="3" s="1"/>
  <c r="N10" i="3"/>
  <c r="O10" i="3" s="1"/>
  <c r="N213" i="3"/>
  <c r="O213" i="3" s="1"/>
  <c r="N124" i="3"/>
  <c r="O124" i="3" s="1"/>
  <c r="N121" i="3"/>
  <c r="O121" i="3" s="1"/>
  <c r="N70" i="3"/>
  <c r="O70" i="3" s="1"/>
  <c r="N36" i="3"/>
  <c r="O36" i="3" s="1"/>
  <c r="N20" i="3"/>
  <c r="O20" i="3" s="1"/>
  <c r="N197" i="3"/>
  <c r="O197" i="3" s="1"/>
  <c r="N75" i="3"/>
  <c r="O75" i="3" s="1"/>
  <c r="N159" i="3"/>
  <c r="O159" i="3" s="1"/>
  <c r="N253" i="3"/>
  <c r="O253" i="3" s="1"/>
  <c r="N341" i="3"/>
  <c r="O341" i="3" s="1"/>
  <c r="N55" i="3"/>
  <c r="O55" i="3" s="1"/>
  <c r="N166" i="3"/>
  <c r="O166" i="3" s="1"/>
  <c r="N251" i="3"/>
  <c r="O251" i="3" s="1"/>
  <c r="N345" i="3"/>
  <c r="O345" i="3" s="1"/>
  <c r="N266" i="3"/>
  <c r="O266" i="3" s="1"/>
  <c r="N30" i="3"/>
  <c r="O30" i="3" s="1"/>
  <c r="N102" i="3"/>
  <c r="O102" i="3" s="1"/>
  <c r="N160" i="3"/>
  <c r="O160" i="3" s="1"/>
  <c r="N208" i="3"/>
  <c r="O208" i="3" s="1"/>
  <c r="N355" i="3"/>
  <c r="O355" i="3" s="1"/>
  <c r="N233" i="3"/>
  <c r="O233" i="3" s="1"/>
  <c r="N296" i="3"/>
  <c r="O296" i="3" s="1"/>
  <c r="N118" i="3"/>
  <c r="O118" i="3" s="1"/>
  <c r="N165" i="3"/>
  <c r="O165" i="3" s="1"/>
  <c r="N254" i="3"/>
  <c r="O254" i="3" s="1"/>
  <c r="N277" i="3"/>
  <c r="O277" i="3" s="1"/>
  <c r="N13" i="3"/>
  <c r="O13" i="3" s="1"/>
  <c r="N93" i="3"/>
  <c r="O93" i="3" s="1"/>
  <c r="N199" i="3"/>
  <c r="O199" i="3" s="1"/>
  <c r="N270" i="3"/>
  <c r="O270" i="3" s="1"/>
  <c r="N59" i="3"/>
  <c r="O59" i="3" s="1"/>
  <c r="N106" i="3"/>
  <c r="O106" i="3" s="1"/>
  <c r="N149" i="3"/>
  <c r="O149" i="3" s="1"/>
  <c r="N204" i="3"/>
  <c r="O204" i="3" s="1"/>
  <c r="N232" i="3"/>
  <c r="O232" i="3" s="1"/>
  <c r="N306" i="3"/>
  <c r="O306" i="3" s="1"/>
  <c r="N72" i="3"/>
  <c r="O72" i="3" s="1"/>
  <c r="N168" i="3"/>
  <c r="O168" i="3" s="1"/>
  <c r="N267" i="3"/>
  <c r="O267" i="3" s="1"/>
  <c r="N311" i="3"/>
  <c r="O311" i="3" s="1"/>
  <c r="N322" i="3"/>
  <c r="O322" i="3" s="1"/>
  <c r="N335" i="3"/>
  <c r="O335" i="3" s="1"/>
  <c r="N101" i="3"/>
  <c r="O101" i="3" s="1"/>
  <c r="N109" i="3"/>
  <c r="O109" i="3" s="1"/>
  <c r="N220" i="3"/>
  <c r="O220" i="3" s="1"/>
  <c r="N239" i="3"/>
  <c r="O239" i="3" s="1"/>
  <c r="N260" i="3"/>
  <c r="O260" i="3" s="1"/>
  <c r="N12" i="3"/>
  <c r="O12" i="3" s="1"/>
  <c r="N11" i="3"/>
  <c r="O11" i="3" s="1"/>
  <c r="N73" i="3"/>
  <c r="O73" i="3" s="1"/>
  <c r="N50" i="3"/>
  <c r="O50" i="3" s="1"/>
  <c r="N34" i="3"/>
  <c r="O34" i="3" s="1"/>
  <c r="N9" i="3"/>
  <c r="O9" i="3" s="1"/>
  <c r="N79" i="3"/>
  <c r="O79" i="3" s="1"/>
  <c r="N177" i="3"/>
  <c r="O177" i="3" s="1"/>
  <c r="N255" i="3"/>
  <c r="O255" i="3" s="1"/>
  <c r="N16" i="3"/>
  <c r="O16" i="3" s="1"/>
  <c r="N58" i="3"/>
  <c r="O58" i="3" s="1"/>
  <c r="N170" i="3"/>
  <c r="O170" i="3" s="1"/>
  <c r="N276" i="3"/>
  <c r="O276" i="3" s="1"/>
  <c r="N359" i="3"/>
  <c r="O359" i="3" s="1"/>
  <c r="N278" i="3"/>
  <c r="O278" i="3" s="1"/>
  <c r="N33" i="3"/>
  <c r="O33" i="3" s="1"/>
  <c r="N105" i="3"/>
  <c r="O105" i="3" s="1"/>
  <c r="N162" i="3"/>
  <c r="O162" i="3" s="1"/>
  <c r="N217" i="3"/>
  <c r="O217" i="3" s="1"/>
  <c r="N357" i="3"/>
  <c r="O357" i="3" s="1"/>
  <c r="N236" i="3"/>
  <c r="O236" i="3" s="1"/>
  <c r="N299" i="3"/>
  <c r="O299" i="3" s="1"/>
  <c r="N126" i="3"/>
  <c r="O126" i="3" s="1"/>
  <c r="N180" i="3"/>
  <c r="O180" i="3" s="1"/>
  <c r="N274" i="3"/>
  <c r="O274" i="3" s="1"/>
  <c r="N295" i="3"/>
  <c r="O295" i="3" s="1"/>
  <c r="N22" i="3"/>
  <c r="O22" i="3" s="1"/>
  <c r="N117" i="3"/>
  <c r="O117" i="3" s="1"/>
  <c r="N202" i="3"/>
  <c r="O202" i="3" s="1"/>
  <c r="N288" i="3"/>
  <c r="O288" i="3" s="1"/>
  <c r="N63" i="3"/>
  <c r="O63" i="3" s="1"/>
  <c r="N108" i="3"/>
  <c r="O108" i="3" s="1"/>
  <c r="N151" i="3"/>
  <c r="O151" i="3" s="1"/>
  <c r="N212" i="3"/>
  <c r="O212" i="3" s="1"/>
  <c r="N235" i="3"/>
  <c r="O235" i="3" s="1"/>
  <c r="N316" i="3"/>
  <c r="O316" i="3" s="1"/>
  <c r="N77" i="3"/>
  <c r="O77" i="3" s="1"/>
  <c r="N178" i="3"/>
  <c r="O178" i="3" s="1"/>
  <c r="N269" i="3"/>
  <c r="O269" i="3" s="1"/>
  <c r="N318" i="3"/>
  <c r="O318" i="3" s="1"/>
  <c r="N344" i="3"/>
  <c r="O344" i="3" s="1"/>
  <c r="N338" i="3"/>
  <c r="O338" i="3" s="1"/>
  <c r="N43" i="3"/>
  <c r="O43" i="3" s="1"/>
  <c r="N89" i="3"/>
  <c r="O89" i="3" s="1"/>
  <c r="N98" i="3"/>
  <c r="O98" i="3" s="1"/>
  <c r="N129" i="3"/>
  <c r="O129" i="3" s="1"/>
  <c r="N339" i="3"/>
  <c r="O339" i="3" s="1"/>
  <c r="N96" i="3"/>
  <c r="O96" i="3" s="1"/>
  <c r="N206" i="3"/>
  <c r="O206" i="3" s="1"/>
  <c r="N14" i="3"/>
  <c r="O14" i="3" s="1"/>
  <c r="N215" i="3"/>
  <c r="O215" i="3" s="1"/>
  <c r="N143" i="3"/>
  <c r="O143" i="3" s="1"/>
  <c r="N18" i="3"/>
  <c r="O18" i="3" s="1"/>
  <c r="N31" i="3"/>
  <c r="O31" i="3" s="1"/>
  <c r="N27" i="3"/>
  <c r="O27" i="3" s="1"/>
  <c r="N15" i="3"/>
  <c r="O15" i="3" s="1"/>
  <c r="N21" i="3"/>
  <c r="O21" i="3" s="1"/>
  <c r="N82" i="3"/>
  <c r="O82" i="3" s="1"/>
  <c r="N94" i="3"/>
  <c r="O94" i="3" s="1"/>
  <c r="N69" i="3"/>
  <c r="O69" i="3" s="1"/>
  <c r="N19" i="3"/>
  <c r="O19" i="3" s="1"/>
  <c r="N90" i="3"/>
  <c r="O90" i="3" s="1"/>
  <c r="N183" i="3"/>
  <c r="O183" i="3" s="1"/>
  <c r="N257" i="3"/>
  <c r="O257" i="3" s="1"/>
  <c r="N23" i="3"/>
  <c r="O23" i="3" s="1"/>
  <c r="N87" i="3"/>
  <c r="O87" i="3" s="1"/>
  <c r="N175" i="3"/>
  <c r="O175" i="3" s="1"/>
  <c r="N282" i="3"/>
  <c r="O282" i="3" s="1"/>
  <c r="N363" i="3"/>
  <c r="O363" i="3" s="1"/>
  <c r="N305" i="3"/>
  <c r="O305" i="3" s="1"/>
  <c r="N46" i="3"/>
  <c r="O46" i="3" s="1"/>
  <c r="N110" i="3"/>
  <c r="O110" i="3" s="1"/>
  <c r="N167" i="3"/>
  <c r="O167" i="3" s="1"/>
  <c r="N226" i="3"/>
  <c r="O226" i="3" s="1"/>
  <c r="N360" i="3"/>
  <c r="O360" i="3" s="1"/>
  <c r="N244" i="3"/>
  <c r="O244" i="3" s="1"/>
  <c r="N314" i="3"/>
  <c r="O314" i="3" s="1"/>
  <c r="N134" i="3"/>
  <c r="O134" i="3" s="1"/>
  <c r="N185" i="3"/>
  <c r="O185" i="3" s="1"/>
  <c r="N290" i="3"/>
  <c r="O290" i="3" s="1"/>
  <c r="N297" i="3"/>
  <c r="O297" i="3" s="1"/>
  <c r="N25" i="3"/>
  <c r="O25" i="3" s="1"/>
  <c r="N142" i="3"/>
  <c r="O142" i="3" s="1"/>
  <c r="N211" i="3"/>
  <c r="O211" i="3" s="1"/>
  <c r="N293" i="3"/>
  <c r="O293" i="3" s="1"/>
  <c r="N68" i="3"/>
  <c r="O68" i="3" s="1"/>
  <c r="N115" i="3"/>
  <c r="O115" i="3" s="1"/>
  <c r="N158" i="3"/>
  <c r="O158" i="3" s="1"/>
  <c r="N214" i="3"/>
  <c r="O214" i="3" s="1"/>
  <c r="N264" i="3"/>
  <c r="O264" i="3" s="1"/>
  <c r="N321" i="3"/>
  <c r="O321" i="3" s="1"/>
  <c r="N84" i="3"/>
  <c r="O84" i="3" s="1"/>
  <c r="N182" i="3"/>
  <c r="O182" i="3" s="1"/>
  <c r="N271" i="3"/>
  <c r="O271" i="3" s="1"/>
  <c r="N329" i="3"/>
  <c r="O329" i="3" s="1"/>
  <c r="N347" i="3"/>
  <c r="O347" i="3" s="1"/>
  <c r="N350" i="3"/>
  <c r="O350" i="3" s="1"/>
  <c r="N45" i="3"/>
  <c r="O45" i="3" s="1"/>
  <c r="N76" i="3"/>
  <c r="O76" i="3" s="1"/>
  <c r="N201" i="3"/>
  <c r="O201" i="3" s="1"/>
  <c r="N179" i="3"/>
  <c r="O179" i="3" s="1"/>
  <c r="N285" i="3"/>
  <c r="O285" i="3" s="1"/>
  <c r="N221" i="3"/>
  <c r="O221" i="3" s="1"/>
  <c r="N310" i="3"/>
  <c r="O310" i="3" s="1"/>
  <c r="N49" i="3"/>
  <c r="O49" i="3" s="1"/>
  <c r="N112" i="3"/>
  <c r="O112" i="3" s="1"/>
  <c r="N169" i="3"/>
  <c r="O169" i="3" s="1"/>
  <c r="N238" i="3"/>
  <c r="O238" i="3" s="1"/>
  <c r="N120" i="3"/>
  <c r="O120" i="3" s="1"/>
  <c r="N249" i="3"/>
  <c r="O249" i="3" s="1"/>
  <c r="N319" i="3"/>
  <c r="O319" i="3" s="1"/>
  <c r="N137" i="3"/>
  <c r="O137" i="3" s="1"/>
  <c r="N187" i="3"/>
  <c r="O187" i="3" s="1"/>
  <c r="N334" i="3"/>
  <c r="O334" i="3" s="1"/>
  <c r="N300" i="3"/>
  <c r="O300" i="3" s="1"/>
  <c r="N38" i="3"/>
  <c r="O38" i="3" s="1"/>
  <c r="N144" i="3"/>
  <c r="O144" i="3" s="1"/>
  <c r="N242" i="3"/>
  <c r="O242" i="3" s="1"/>
  <c r="N315" i="3"/>
  <c r="O315" i="3" s="1"/>
  <c r="N81" i="3"/>
  <c r="O81" i="3" s="1"/>
  <c r="N122" i="3"/>
  <c r="O122" i="3" s="1"/>
  <c r="N174" i="3"/>
  <c r="O174" i="3" s="1"/>
  <c r="N216" i="3"/>
  <c r="O216" i="3" s="1"/>
  <c r="N275" i="3"/>
  <c r="O275" i="3" s="1"/>
  <c r="N324" i="3"/>
  <c r="O324" i="3" s="1"/>
  <c r="N100" i="3"/>
  <c r="O100" i="3" s="1"/>
  <c r="N186" i="3"/>
  <c r="O186" i="3" s="1"/>
  <c r="N273" i="3"/>
  <c r="O273" i="3" s="1"/>
  <c r="N343" i="3"/>
  <c r="O343" i="3" s="1"/>
  <c r="N349" i="3"/>
  <c r="O349" i="3" s="1"/>
  <c r="N356" i="3"/>
  <c r="O356" i="3" s="1"/>
  <c r="M366" i="3" l="1"/>
  <c r="N8" i="4"/>
  <c r="O8" i="4" s="1"/>
  <c r="N366" i="7" l="1"/>
  <c r="O366" i="7" s="1"/>
  <c r="N366" i="3"/>
  <c r="O366" i="3" s="1"/>
  <c r="N366" i="8"/>
  <c r="O366" i="8" s="1"/>
  <c r="N366" i="4"/>
  <c r="O366" i="4" s="1"/>
  <c r="N366" i="5"/>
  <c r="O366" i="5" s="1"/>
  <c r="N366" i="9"/>
  <c r="O366" i="9" s="1"/>
  <c r="N366" i="6"/>
  <c r="O366" i="6" s="1"/>
  <c r="N366" i="10"/>
  <c r="O366" i="10" s="1"/>
  <c r="O366" i="2"/>
</calcChain>
</file>

<file path=xl/sharedStrings.xml><?xml version="1.0" encoding="utf-8"?>
<sst xmlns="http://schemas.openxmlformats.org/spreadsheetml/2006/main" count="4034" uniqueCount="450">
  <si>
    <t>Knr.</t>
  </si>
  <si>
    <t>Kommune</t>
  </si>
  <si>
    <t xml:space="preserve">Skatt </t>
  </si>
  <si>
    <t>Innbyggere</t>
  </si>
  <si>
    <t>Inntektsutjevning i kr pr innb</t>
  </si>
  <si>
    <t>Inntektsutjevning totalt</t>
  </si>
  <si>
    <t>Netto</t>
  </si>
  <si>
    <t>Netto innt.</t>
  </si>
  <si>
    <t xml:space="preserve">jan </t>
  </si>
  <si>
    <t>Kr pr innb</t>
  </si>
  <si>
    <t>Prosent av</t>
  </si>
  <si>
    <t>Symmetrisk</t>
  </si>
  <si>
    <t>Tilleggs-</t>
  </si>
  <si>
    <t>Brutto</t>
  </si>
  <si>
    <t>Finansier-</t>
  </si>
  <si>
    <t xml:space="preserve">Netto </t>
  </si>
  <si>
    <t>innt.utj.</t>
  </si>
  <si>
    <t>utj. tilskudd</t>
  </si>
  <si>
    <t>lands-</t>
  </si>
  <si>
    <t xml:space="preserve"> utjevning</t>
  </si>
  <si>
    <t>kompen-</t>
  </si>
  <si>
    <t>ing</t>
  </si>
  <si>
    <t>innt.utj</t>
  </si>
  <si>
    <t>inntekts-</t>
  </si>
  <si>
    <t>gjennomsnitt</t>
  </si>
  <si>
    <t>(60 pst.)</t>
  </si>
  <si>
    <t>sasjon</t>
  </si>
  <si>
    <t>Till.komp.</t>
  </si>
  <si>
    <t>utjevning</t>
  </si>
  <si>
    <t>(jan)</t>
  </si>
  <si>
    <t>Hele landet</t>
  </si>
  <si>
    <t xml:space="preserve">Trekk for finansiering av inntektsutjevningen (kr pr innb): </t>
  </si>
  <si>
    <t>/</t>
  </si>
  <si>
    <t>innb. =</t>
  </si>
  <si>
    <t>kr pr innb</t>
  </si>
  <si>
    <t>(jan-mar)</t>
  </si>
  <si>
    <t>jan-feb</t>
  </si>
  <si>
    <t>(jan-apr)</t>
  </si>
  <si>
    <t>jan-mar</t>
  </si>
  <si>
    <t>jan-mai</t>
  </si>
  <si>
    <t>(jan-mai)</t>
  </si>
  <si>
    <t>jan-april</t>
  </si>
  <si>
    <t>jan-juli</t>
  </si>
  <si>
    <t>(jan-juli)</t>
  </si>
  <si>
    <t>jan-august</t>
  </si>
  <si>
    <t>(jan-august)</t>
  </si>
  <si>
    <t>jan-september</t>
  </si>
  <si>
    <t>(jan-september)</t>
  </si>
  <si>
    <t>jan-november</t>
  </si>
  <si>
    <t>(jan-november)</t>
  </si>
  <si>
    <t>jan-desember</t>
  </si>
  <si>
    <t>(jan-desember)</t>
  </si>
  <si>
    <t>desember</t>
  </si>
  <si>
    <t>(jan-feb)</t>
  </si>
  <si>
    <t>Halden</t>
  </si>
  <si>
    <t>Moss</t>
  </si>
  <si>
    <t>Sarpsborg</t>
  </si>
  <si>
    <t>Fredrikstad</t>
  </si>
  <si>
    <t>Hvaler</t>
  </si>
  <si>
    <t>Aremark</t>
  </si>
  <si>
    <t>Marker</t>
  </si>
  <si>
    <t>Skiptvet</t>
  </si>
  <si>
    <t>Rakkestad</t>
  </si>
  <si>
    <t>Råde</t>
  </si>
  <si>
    <t>Vestby</t>
  </si>
  <si>
    <t>Ås</t>
  </si>
  <si>
    <t>Frogn</t>
  </si>
  <si>
    <t>Nesodden</t>
  </si>
  <si>
    <t>Bærum</t>
  </si>
  <si>
    <t>Asker</t>
  </si>
  <si>
    <t>Aurskog-Høland</t>
  </si>
  <si>
    <t>Rælingen</t>
  </si>
  <si>
    <t>Enebakk</t>
  </si>
  <si>
    <t>Lørenskog</t>
  </si>
  <si>
    <t>Nittedal</t>
  </si>
  <si>
    <t>Gjerdrum</t>
  </si>
  <si>
    <t>Ullensaker</t>
  </si>
  <si>
    <t>Nes</t>
  </si>
  <si>
    <t>Eidsvoll</t>
  </si>
  <si>
    <t>Nannestad</t>
  </si>
  <si>
    <t>Hurdal</t>
  </si>
  <si>
    <t>Oslo</t>
  </si>
  <si>
    <t>Kongsvinger</t>
  </si>
  <si>
    <t>Hamar</t>
  </si>
  <si>
    <t>Ringsaker</t>
  </si>
  <si>
    <t>Løten</t>
  </si>
  <si>
    <t>Stange</t>
  </si>
  <si>
    <t>Nord-Odal</t>
  </si>
  <si>
    <t>Sør-Odal</t>
  </si>
  <si>
    <t>Eidskog</t>
  </si>
  <si>
    <t>Grue</t>
  </si>
  <si>
    <t>Åsnes</t>
  </si>
  <si>
    <t>Elverum</t>
  </si>
  <si>
    <t>Trysil</t>
  </si>
  <si>
    <t>Åmot</t>
  </si>
  <si>
    <t>Stor-Elvdal</t>
  </si>
  <si>
    <t>Rendalen</t>
  </si>
  <si>
    <t>Engerdal</t>
  </si>
  <si>
    <t>Tolga</t>
  </si>
  <si>
    <t>Tynset</t>
  </si>
  <si>
    <t>Alvdal</t>
  </si>
  <si>
    <t>Folldal</t>
  </si>
  <si>
    <t>Os</t>
  </si>
  <si>
    <t>Lillehammer</t>
  </si>
  <si>
    <t>Gjøvik</t>
  </si>
  <si>
    <t>Dovre</t>
  </si>
  <si>
    <t>Lesja</t>
  </si>
  <si>
    <t>Skjåk</t>
  </si>
  <si>
    <t>Lom</t>
  </si>
  <si>
    <t>Vågå</t>
  </si>
  <si>
    <t>Nord-Fron</t>
  </si>
  <si>
    <t>Sel</t>
  </si>
  <si>
    <t>Sør-Fron</t>
  </si>
  <si>
    <t>Ringebu</t>
  </si>
  <si>
    <t>Øyer</t>
  </si>
  <si>
    <t>Gausdal</t>
  </si>
  <si>
    <t>Østre Toten</t>
  </si>
  <si>
    <t>Vestre Toten</t>
  </si>
  <si>
    <t>Jevnaker</t>
  </si>
  <si>
    <t>Lunner</t>
  </si>
  <si>
    <t>Gran</t>
  </si>
  <si>
    <t>Søndre Land</t>
  </si>
  <si>
    <t>Nordre Land</t>
  </si>
  <si>
    <t>Sør-Aurdal</t>
  </si>
  <si>
    <t>Etnedal</t>
  </si>
  <si>
    <t>Nord-Aurdal</t>
  </si>
  <si>
    <t>Vestre Slidre</t>
  </si>
  <si>
    <t>Øystre Slidre</t>
  </si>
  <si>
    <t>Vang</t>
  </si>
  <si>
    <t>Drammen</t>
  </si>
  <si>
    <t>Kongsberg</t>
  </si>
  <si>
    <t>Ringerike</t>
  </si>
  <si>
    <t>Hole</t>
  </si>
  <si>
    <t>Flå</t>
  </si>
  <si>
    <t>Gol</t>
  </si>
  <si>
    <t>Hemsedal</t>
  </si>
  <si>
    <t>Ål</t>
  </si>
  <si>
    <t>Hol</t>
  </si>
  <si>
    <t>Sigdal</t>
  </si>
  <si>
    <t>Krødsherad</t>
  </si>
  <si>
    <t>Modum</t>
  </si>
  <si>
    <t>Øvre Eiker</t>
  </si>
  <si>
    <t>Lier</t>
  </si>
  <si>
    <t>Flesberg</t>
  </si>
  <si>
    <t>Rollag</t>
  </si>
  <si>
    <t>Nore og Uvdal</t>
  </si>
  <si>
    <t>Horten</t>
  </si>
  <si>
    <t>Tønsberg</t>
  </si>
  <si>
    <t>Sandefjord</t>
  </si>
  <si>
    <t>Larvik</t>
  </si>
  <si>
    <t>Holmestrand</t>
  </si>
  <si>
    <t>Færder</t>
  </si>
  <si>
    <t>Porsgrunn</t>
  </si>
  <si>
    <t>Skien</t>
  </si>
  <si>
    <t>Notodden</t>
  </si>
  <si>
    <t>Siljan</t>
  </si>
  <si>
    <t>Bamble</t>
  </si>
  <si>
    <t>Kragerø</t>
  </si>
  <si>
    <t>Drangedal</t>
  </si>
  <si>
    <t>Nome</t>
  </si>
  <si>
    <t>Tinn</t>
  </si>
  <si>
    <t>Hjartdal</t>
  </si>
  <si>
    <t>Seljord</t>
  </si>
  <si>
    <t>Kviteseid</t>
  </si>
  <si>
    <t>Nissedal</t>
  </si>
  <si>
    <t>Fyresdal</t>
  </si>
  <si>
    <t>Tokke</t>
  </si>
  <si>
    <t>Vinje</t>
  </si>
  <si>
    <t>Risør</t>
  </si>
  <si>
    <t>Grimstad</t>
  </si>
  <si>
    <t>Arendal</t>
  </si>
  <si>
    <t>Gjerstad</t>
  </si>
  <si>
    <t>Vegårshei</t>
  </si>
  <si>
    <t>Tvedestrand</t>
  </si>
  <si>
    <t>Froland</t>
  </si>
  <si>
    <t>Lillesand</t>
  </si>
  <si>
    <t>Birkenes</t>
  </si>
  <si>
    <t>Åmli</t>
  </si>
  <si>
    <t>Iveland</t>
  </si>
  <si>
    <t>Evje og Hornnes</t>
  </si>
  <si>
    <t>Bygland</t>
  </si>
  <si>
    <t>Valle</t>
  </si>
  <si>
    <t>Bykle</t>
  </si>
  <si>
    <t>Kristiansand</t>
  </si>
  <si>
    <t>Farsund</t>
  </si>
  <si>
    <t>Flekkefjord</t>
  </si>
  <si>
    <t>Vennesla</t>
  </si>
  <si>
    <t>Åseral</t>
  </si>
  <si>
    <t>Lindesnes</t>
  </si>
  <si>
    <t>Lyngdal</t>
  </si>
  <si>
    <t>Hægebostad</t>
  </si>
  <si>
    <t>Kvinesdal</t>
  </si>
  <si>
    <t>Sirdal</t>
  </si>
  <si>
    <t>Eigersund</t>
  </si>
  <si>
    <t>Sandnes</t>
  </si>
  <si>
    <t>Stavanger</t>
  </si>
  <si>
    <t>Haugesund</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</si>
  <si>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</si>
  <si>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</si>
  <si>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</si>
  <si>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</si>
  <si>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</si>
  <si>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</si>
  <si>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</si>
  <si>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</si>
  <si>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</si>
  <si>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</si>
  <si>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</si>
  <si>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</si>
  <si>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</si>
  <si>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</si>
  <si>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</si>
  <si>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</si>
  <si>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</si>
  <si>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</si>
  <si>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</si>
  <si>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Bergen</t>
  </si>
  <si>
    <t>Etne</t>
  </si>
  <si>
    <t>Sveio</t>
  </si>
  <si>
    <t>Bømlo</t>
  </si>
  <si>
    <t>Stord</t>
  </si>
  <si>
    <t>Fitjar</t>
  </si>
  <si>
    <t>Tysnes</t>
  </si>
  <si>
    <t>Kvinnherad</t>
  </si>
  <si>
    <t>Ullensvang</t>
  </si>
  <si>
    <t>Eidfjord</t>
  </si>
  <si>
    <t>Ulvik</t>
  </si>
  <si>
    <t>Voss</t>
  </si>
  <si>
    <t>Kvam</t>
  </si>
  <si>
    <t>Samnanger</t>
  </si>
  <si>
    <t>Austevoll</t>
  </si>
  <si>
    <t>Askøy</t>
  </si>
  <si>
    <t>Vaksdal</t>
  </si>
  <si>
    <t>Modalen</t>
  </si>
  <si>
    <t>Osterøy</t>
  </si>
  <si>
    <t>Øygarden</t>
  </si>
  <si>
    <t>Austrheim</t>
  </si>
  <si>
    <t>Fedje</t>
  </si>
  <si>
    <t>Masfjorden</t>
  </si>
  <si>
    <t>Gulen</t>
  </si>
  <si>
    <t>Solund</t>
  </si>
  <si>
    <t>Hyllestad</t>
  </si>
  <si>
    <t>Høyanger</t>
  </si>
  <si>
    <t>Vik</t>
  </si>
  <si>
    <t>Sogndal</t>
  </si>
  <si>
    <t>Aurland</t>
  </si>
  <si>
    <t>Lærdal</t>
  </si>
  <si>
    <t>Årdal</t>
  </si>
  <si>
    <t>Luster</t>
  </si>
  <si>
    <t>Askvoll</t>
  </si>
  <si>
    <t>Fjaler</t>
  </si>
  <si>
    <t>Bremanger</t>
  </si>
  <si>
    <t>Gloppen</t>
  </si>
  <si>
    <t>Stryn</t>
  </si>
  <si>
    <t>Molde</t>
  </si>
  <si>
    <t>Kristiansund</t>
  </si>
  <si>
    <t>Vanylven</t>
  </si>
  <si>
    <t>Ulstein</t>
  </si>
  <si>
    <t>Hareid</t>
  </si>
  <si>
    <t>Volda</t>
  </si>
  <si>
    <t>Ørsta</t>
  </si>
  <si>
    <t>Stranda</t>
  </si>
  <si>
    <t>Sykkylven</t>
  </si>
  <si>
    <t>Sula</t>
  </si>
  <si>
    <t>Giske</t>
  </si>
  <si>
    <t>Vestnes</t>
  </si>
  <si>
    <t>Rauma</t>
  </si>
  <si>
    <t>Aukra</t>
  </si>
  <si>
    <t>Averøy</t>
  </si>
  <si>
    <t>Gjemnes</t>
  </si>
  <si>
    <t>Tingvoll</t>
  </si>
  <si>
    <t>Sunndal</t>
  </si>
  <si>
    <t>Surnadal</t>
  </si>
  <si>
    <t>Rindal</t>
  </si>
  <si>
    <t>Smøla</t>
  </si>
  <si>
    <t>Aure</t>
  </si>
  <si>
    <t>Bodø</t>
  </si>
  <si>
    <t>Narvik</t>
  </si>
  <si>
    <t>Bindal</t>
  </si>
  <si>
    <t>Sømna</t>
  </si>
  <si>
    <t>Brønnøy</t>
  </si>
  <si>
    <t>Vega</t>
  </si>
  <si>
    <t>Vevelstad</t>
  </si>
  <si>
    <t>Alstahaug</t>
  </si>
  <si>
    <t>Leirfjord</t>
  </si>
  <si>
    <t>Vefsn</t>
  </si>
  <si>
    <t>Grane</t>
  </si>
  <si>
    <t>Dønna</t>
  </si>
  <si>
    <t>Nesna</t>
  </si>
  <si>
    <t>Hemnes</t>
  </si>
  <si>
    <t>Rana</t>
  </si>
  <si>
    <t>Lurøy</t>
  </si>
  <si>
    <t>Træna</t>
  </si>
  <si>
    <t>Rødøy</t>
  </si>
  <si>
    <t>Meløy</t>
  </si>
  <si>
    <t>Gildeskål</t>
  </si>
  <si>
    <t>Beiarn</t>
  </si>
  <si>
    <t>Saltdal</t>
  </si>
  <si>
    <t>Sørfold</t>
  </si>
  <si>
    <t>Steigen</t>
  </si>
  <si>
    <t>Lødingen</t>
  </si>
  <si>
    <t>Tjeldsund</t>
  </si>
  <si>
    <t>Røst</t>
  </si>
  <si>
    <t>Værøy</t>
  </si>
  <si>
    <t>Flakstad</t>
  </si>
  <si>
    <t>Vestvågøy</t>
  </si>
  <si>
    <t>Vågan</t>
  </si>
  <si>
    <t>Hadsel</t>
  </si>
  <si>
    <t>Øksnes</t>
  </si>
  <si>
    <t>Andøy</t>
  </si>
  <si>
    <t>Moskenes</t>
  </si>
  <si>
    <t>Tromsø</t>
  </si>
  <si>
    <t>Kvæfjord</t>
  </si>
  <si>
    <t>Ibestad</t>
  </si>
  <si>
    <t>Gratangen</t>
  </si>
  <si>
    <t>Bardu</t>
  </si>
  <si>
    <t>Salangen</t>
  </si>
  <si>
    <t>Målselv</t>
  </si>
  <si>
    <t>Sørreisa</t>
  </si>
  <si>
    <t>Dyrøy</t>
  </si>
  <si>
    <t>Balsfjord</t>
  </si>
  <si>
    <t>Karlsøy</t>
  </si>
  <si>
    <t>Lyngen</t>
  </si>
  <si>
    <t>Skjervøy</t>
  </si>
  <si>
    <t>Nordreisa</t>
  </si>
  <si>
    <t>Kvænangen</t>
  </si>
  <si>
    <t>Vardø</t>
  </si>
  <si>
    <t>Vadsø</t>
  </si>
  <si>
    <t>Hammerfest</t>
  </si>
  <si>
    <t>Alta</t>
  </si>
  <si>
    <t>Loppa</t>
  </si>
  <si>
    <t>Hasvik</t>
  </si>
  <si>
    <t>Måsøy</t>
  </si>
  <si>
    <t>Nordkapp</t>
  </si>
  <si>
    <t>Lebesby</t>
  </si>
  <si>
    <t>Gamvik</t>
  </si>
  <si>
    <t>Berlevåg</t>
  </si>
  <si>
    <t>Båtsfjord</t>
  </si>
  <si>
    <t>Sør-Varanger</t>
  </si>
  <si>
    <t>Trondheim</t>
  </si>
  <si>
    <t>Steinkjer</t>
  </si>
  <si>
    <t>Namsos</t>
  </si>
  <si>
    <t>Hitra</t>
  </si>
  <si>
    <t>Frøya</t>
  </si>
  <si>
    <t>Ørland</t>
  </si>
  <si>
    <t>Åfjord</t>
  </si>
  <si>
    <t>Osen</t>
  </si>
  <si>
    <t>Oppdal</t>
  </si>
  <si>
    <t>Rennebu</t>
  </si>
  <si>
    <t>Røros</t>
  </si>
  <si>
    <t>Holtålen</t>
  </si>
  <si>
    <t>Midtre Gauldal</t>
  </si>
  <si>
    <t>Melhus</t>
  </si>
  <si>
    <t>Skaun</t>
  </si>
  <si>
    <t>Malvik</t>
  </si>
  <si>
    <t>Selbu</t>
  </si>
  <si>
    <t>Tydal</t>
  </si>
  <si>
    <t>Meråker</t>
  </si>
  <si>
    <t>Stjørdal</t>
  </si>
  <si>
    <t>Frosta</t>
  </si>
  <si>
    <t>Levanger</t>
  </si>
  <si>
    <t>Verdal</t>
  </si>
  <si>
    <t>Lierne</t>
  </si>
  <si>
    <t>Namsskogan</t>
  </si>
  <si>
    <t>Grong</t>
  </si>
  <si>
    <t>Høylandet</t>
  </si>
  <si>
    <t>Overhalla</t>
  </si>
  <si>
    <t>Flatanger</t>
  </si>
  <si>
    <t>Leka</t>
  </si>
  <si>
    <t>Inderøy</t>
  </si>
  <si>
    <t>Indre Fosen</t>
  </si>
  <si>
    <t>Hamarøy</t>
  </si>
  <si>
    <t>Harstad</t>
  </si>
  <si>
    <t>Loabák - Lavangen</t>
  </si>
  <si>
    <t>Deatnu - Tana</t>
  </si>
  <si>
    <t>Unjárga - Nesseby</t>
  </si>
  <si>
    <t>Snåase - Snåsa</t>
  </si>
  <si>
    <t>Raarvihke - Røyrvik</t>
  </si>
  <si>
    <t>Herøy (Møre og Romsdal)</t>
  </si>
  <si>
    <t>Fjord</t>
  </si>
  <si>
    <t>Hustadvika</t>
  </si>
  <si>
    <t>Herøy (Nordland)</t>
  </si>
  <si>
    <t>Indre Østfold</t>
  </si>
  <si>
    <t>Nordre Follo</t>
  </si>
  <si>
    <t>Lillestrøm</t>
  </si>
  <si>
    <t>Nesbyen</t>
  </si>
  <si>
    <t>Våler (Innlandet)</t>
  </si>
  <si>
    <t>Midt-Telemark</t>
  </si>
  <si>
    <t>Kinn</t>
  </si>
  <si>
    <t>Bjørnafjorden</t>
  </si>
  <si>
    <t>Alver</t>
  </si>
  <si>
    <t>Sunnfjord</t>
  </si>
  <si>
    <t>Stad</t>
  </si>
  <si>
    <t>Heim</t>
  </si>
  <si>
    <t>Orkland</t>
  </si>
  <si>
    <t>Nærøysund</t>
  </si>
  <si>
    <t>Senja</t>
  </si>
  <si>
    <t>Storfjord - Omasvuotna - Omasvuono</t>
  </si>
  <si>
    <t>Gáivuotna - Kåfjord - Kaivuono</t>
  </si>
  <si>
    <t>Guovdageaidnu - Kautokeino</t>
  </si>
  <si>
    <t>Beregninger av skatt og netto inntektsutjevning for kommunene, januar 2024*</t>
  </si>
  <si>
    <t>pr. 1.1.24</t>
  </si>
  <si>
    <t>Skatt jan 2024</t>
  </si>
  <si>
    <t>Beregninger av skatt og netto inntektsutjevning for kommunene, januar-februar 2024</t>
  </si>
  <si>
    <t>Skatt jan-feb 2024</t>
  </si>
  <si>
    <t>Beregninger av skatt og netto inntektsutjevning for kommunene, januar-mars 2024*</t>
  </si>
  <si>
    <t>Skatt jan-mar 2024</t>
  </si>
  <si>
    <t>Beregninger av skatt og netto inntektsutjevning for kommunene, januar-april 2024</t>
  </si>
  <si>
    <t>Skatt jan-apr 2024</t>
  </si>
  <si>
    <t>Beregninger av skatt og netto inntektsutjevning for kommunene, januar-mai 2024</t>
  </si>
  <si>
    <t>Skatt jan-mai 2024</t>
  </si>
  <si>
    <t>Beregninger av skatt og netto inntektsutjevning for kommunene, januar-juli 2024</t>
  </si>
  <si>
    <t>Skatt jan-juli 2024</t>
  </si>
  <si>
    <t>Beregninger av skatt og netto inntektsutjevning for kommunene, januar-august 2024</t>
  </si>
  <si>
    <t>Skatt jan-august 2024</t>
  </si>
  <si>
    <t>Beregninger av skatt og netto inntektsutjevning for kommunene, januar-september 2024</t>
  </si>
  <si>
    <t>Skatt jan-september 2024</t>
  </si>
  <si>
    <t>Beregninger av skatt og netto inntektsutjevning for kommunene, januar-november 2024</t>
  </si>
  <si>
    <t>Skatt jan-november 2024</t>
  </si>
  <si>
    <t>Beregninger av skatt og netto inntektsutjevning for kommunene,  januar-desember 2024</t>
  </si>
  <si>
    <t>Skatt jan-desember 2024</t>
  </si>
  <si>
    <t>Hattfjelldal</t>
  </si>
  <si>
    <t>Fauske - Fuosko</t>
  </si>
  <si>
    <t>Evenes - Evenássi</t>
  </si>
  <si>
    <t>Sortland - Suortá</t>
  </si>
  <si>
    <t>Porsanger - Porsángu - Porsanki </t>
  </si>
  <si>
    <t>Kárásjohka - Karasjok</t>
  </si>
  <si>
    <t>Våler (Østfold)</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</si>
  <si>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</si>
  <si>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Sande*</t>
  </si>
  <si>
    <t>Bø*</t>
  </si>
  <si>
    <t>Haram*</t>
  </si>
  <si>
    <t>Ålesund*</t>
  </si>
  <si>
    <t xml:space="preserve">*Skattetallene for Ålesund og Haram kommune er korrigert for skatteinntekter for tidligere skatteår enn 2024, som blir bokført i løpet av 2024. Haram kommune har rett på en andel av disse skatteinntektene og de er fordelt med 12,84 prosent til Haram kommune, og 87,16 prosent til Ålesund kommune. </t>
  </si>
  <si>
    <t>januar</t>
  </si>
  <si>
    <t>februar</t>
  </si>
  <si>
    <t>mars</t>
  </si>
  <si>
    <t>april</t>
  </si>
  <si>
    <t>mai</t>
  </si>
  <si>
    <t>juli</t>
  </si>
  <si>
    <t>august</t>
  </si>
  <si>
    <t>september</t>
  </si>
  <si>
    <t>november</t>
  </si>
  <si>
    <t>skatt</t>
  </si>
  <si>
    <t>i kroner</t>
  </si>
  <si>
    <t>kr pr. innb.</t>
  </si>
  <si>
    <t>[kol. 1 + kol. 11]</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</si>
  <si>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inntektsutjevningen. Det korrigerte skattegrunnlaget er et anslag på hva skatteinntektene ville vært med maksimal skattesats. </t>
  </si>
  <si>
    <t>Skatt etter inntektsutjevning for kommunene, januar-desember 2024</t>
  </si>
  <si>
    <t>Skatt etter inntektutjevning, jan-des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</si>
</sst>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0"/>
    <numFmt numFmtId="166" formatCode="0.0\ %"/>
    <numFmt numFmtId="167" formatCode="_(* #,##0.00_);_(* \(#,##0.00\);_(* &quot;-&quot;??_);_(@_)"/>
  </numFmts>
  <fonts count="10" x14ac:knownFonts="1">
    <font>
      <sz val="11"/>
      <color theme="1"/>
      <name val="Calibri"/>
      <family val="2"/>
      <scheme val="minor"/>
    </font>
    <font>
      <sz val="10"/>
      <name val="Tms Rmn"/>
    </font>
    <font>
      <sz val="10"/>
      <name val="MS Sans Serif"/>
      <family val="2"/>
    </font>
    <font>
      <sz val="10"/>
      <name val="Arial"/>
      <family val="2"/>
    </font>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i/>
      <sz val="10"/>
      <name val="Calibri"/>
      <family val="2"/>
      <scheme val="minor"/>
    </font>
    <font>
      <b/>
      <i/>
      <sz val="10"/>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79998168889431442"/>
        <bgColor theme="0" tint="-0.14996795556505021"/>
      </patternFill>
    </fill>
  </fills>
  <borders count="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3" fontId="3" fillId="0" borderId="0" applyFont="0" applyFill="0" applyBorder="0" applyAlignment="0" applyProtection="0"/>
    <xf numFmtId="0" fontId="3" fillId="0" borderId="0"/>
    <xf numFmtId="0" fontId="3" fillId="0" borderId="0"/>
    <xf numFmtId="0" fontId="1" fillId="0" borderId="0"/>
    <xf numFmtId="9" fontId="4" fillId="0" borderId="0" applyFont="0" applyFill="0" applyBorder="0" applyAlignment="0" applyProtection="0"/>
    <xf numFmtId="9" fontId="3" fillId="0" borderId="0" applyFont="0" applyFill="0" applyBorder="0" applyAlignment="0" applyProtection="0"/>
    <xf numFmtId="43" fontId="4" fillId="0" borderId="0" applyFont="0" applyFill="0" applyBorder="0" applyAlignment="0" applyProtection="0"/>
    <xf numFmtId="167" fontId="3" fillId="0" borderId="0" applyFont="0" applyFill="0" applyBorder="0" applyAlignment="0" applyProtection="0"/>
    <xf numFmtId="4" fontId="2" fillId="0" borderId="0" applyFont="0" applyFill="0" applyBorder="0" applyAlignment="0" applyProtection="0"/>
  </cellStyleXfs>
  <cellXfs count="119">
    <xf numFmtId="0" fontId="0" fillId="0" borderId="0" xfId="0"/>
    <xf numFmtId="0" fontId="5" fillId="2" borderId="1" xfId="0" applyFont="1" applyFill="1" applyBorder="1" applyAlignment="1">
      <alignment horizontal="left" vertical="center"/>
    </xf>
    <xf numFmtId="0" fontId="5" fillId="0" borderId="0" xfId="0" applyFont="1"/>
    <xf numFmtId="0" fontId="5" fillId="3" borderId="0" xfId="0" applyFont="1" applyFill="1"/>
    <xf numFmtId="0" fontId="7" fillId="0" borderId="0" xfId="0" applyFont="1"/>
    <xf numFmtId="0" fontId="5" fillId="2" borderId="8" xfId="0" applyFont="1" applyFill="1" applyBorder="1" applyAlignment="1">
      <alignment horizontal="center" vertical="center"/>
    </xf>
    <xf numFmtId="0" fontId="5" fillId="2" borderId="8" xfId="0" applyFont="1" applyFill="1" applyBorder="1" applyAlignment="1">
      <alignment horizontal="center"/>
    </xf>
    <xf numFmtId="0" fontId="5" fillId="2" borderId="10" xfId="0" applyFont="1" applyFill="1" applyBorder="1" applyAlignment="1">
      <alignment horizontal="center" vertic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7" xfId="0" applyFont="1" applyFill="1" applyBorder="1" applyAlignment="1">
      <alignment horizontal="center"/>
    </xf>
    <xf numFmtId="1" fontId="5" fillId="2" borderId="7" xfId="0" applyNumberFormat="1" applyFont="1" applyFill="1" applyBorder="1" applyAlignment="1"/>
    <xf numFmtId="2" fontId="5" fillId="2" borderId="12" xfId="0" applyNumberFormat="1"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Border="1" applyAlignment="1">
      <alignment horizontal="center"/>
    </xf>
    <xf numFmtId="1" fontId="5" fillId="2" borderId="3" xfId="0" applyNumberFormat="1" applyFont="1" applyFill="1" applyBorder="1" applyAlignment="1"/>
    <xf numFmtId="2" fontId="5" fillId="2" borderId="13" xfId="0" applyNumberFormat="1" applyFont="1" applyFill="1" applyBorder="1" applyAlignment="1">
      <alignment horizontal="center"/>
    </xf>
    <xf numFmtId="0" fontId="5" fillId="2" borderId="4" xfId="4" applyFont="1" applyFill="1" applyBorder="1" applyAlignment="1">
      <alignment horizontal="right"/>
    </xf>
    <xf numFmtId="0" fontId="5" fillId="2" borderId="4" xfId="4" applyFont="1" applyFill="1" applyBorder="1" applyAlignment="1">
      <alignment horizontal="center"/>
    </xf>
    <xf numFmtId="1" fontId="5" fillId="2" borderId="4" xfId="0" quotePrefix="1" applyNumberFormat="1" applyFont="1" applyFill="1" applyBorder="1" applyAlignment="1">
      <alignment horizontal="center"/>
    </xf>
    <xf numFmtId="1" fontId="5" fillId="2" borderId="1" xfId="4" applyNumberFormat="1" applyFont="1" applyFill="1" applyBorder="1" applyAlignment="1">
      <alignment horizontal="center"/>
    </xf>
    <xf numFmtId="2" fontId="5" fillId="2" borderId="4" xfId="4" applyNumberFormat="1" applyFont="1" applyFill="1" applyBorder="1" applyAlignment="1">
      <alignment horizontal="center"/>
    </xf>
    <xf numFmtId="3" fontId="5" fillId="2" borderId="4" xfId="4" applyNumberFormat="1" applyFont="1" applyFill="1" applyBorder="1" applyAlignment="1">
      <alignment horizontal="center"/>
    </xf>
    <xf numFmtId="0" fontId="5" fillId="0" borderId="0" xfId="4" applyFont="1" applyBorder="1" applyAlignment="1"/>
    <xf numFmtId="0" fontId="8" fillId="0" borderId="0" xfId="4" applyFont="1" applyBorder="1" applyAlignment="1">
      <alignment horizontal="right"/>
    </xf>
    <xf numFmtId="1" fontId="8" fillId="0" borderId="0" xfId="4" applyNumberFormat="1" applyFont="1" applyBorder="1" applyAlignment="1">
      <alignment horizontal="right"/>
    </xf>
    <xf numFmtId="2" fontId="8" fillId="0" borderId="0" xfId="4" applyNumberFormat="1" applyFont="1" applyBorder="1" applyAlignment="1">
      <alignment horizontal="right"/>
    </xf>
    <xf numFmtId="0" fontId="5" fillId="0" borderId="0" xfId="4" applyFont="1"/>
    <xf numFmtId="165" fontId="5" fillId="0" borderId="0" xfId="4" applyNumberFormat="1" applyFont="1" applyBorder="1" applyAlignment="1">
      <alignment horizontal="left"/>
    </xf>
    <xf numFmtId="0" fontId="5" fillId="0" borderId="0" xfId="4" applyFont="1" applyBorder="1"/>
    <xf numFmtId="0" fontId="5" fillId="0" borderId="0" xfId="0" applyFont="1" applyBorder="1"/>
    <xf numFmtId="3" fontId="5" fillId="0" borderId="0" xfId="0" applyNumberFormat="1" applyFont="1" applyBorder="1"/>
    <xf numFmtId="3" fontId="5" fillId="0" borderId="0" xfId="9" applyNumberFormat="1" applyFont="1"/>
    <xf numFmtId="166" fontId="5" fillId="0" borderId="0" xfId="5" applyNumberFormat="1" applyFont="1" applyBorder="1"/>
    <xf numFmtId="1" fontId="5" fillId="0" borderId="0" xfId="5" applyNumberFormat="1" applyFont="1" applyBorder="1"/>
    <xf numFmtId="2" fontId="5" fillId="0" borderId="0" xfId="4" quotePrefix="1" applyNumberFormat="1" applyFont="1" applyBorder="1"/>
    <xf numFmtId="3" fontId="5" fillId="0" borderId="0" xfId="9" applyNumberFormat="1" applyFont="1" applyBorder="1"/>
    <xf numFmtId="0" fontId="9" fillId="0" borderId="15" xfId="4" applyFont="1" applyBorder="1"/>
    <xf numFmtId="3" fontId="8" fillId="0" borderId="15" xfId="0" applyNumberFormat="1" applyFont="1" applyBorder="1"/>
    <xf numFmtId="3" fontId="8" fillId="0" borderId="15" xfId="9" applyNumberFormat="1" applyFont="1" applyBorder="1"/>
    <xf numFmtId="166" fontId="8" fillId="0" borderId="15" xfId="5" applyNumberFormat="1" applyFont="1" applyBorder="1"/>
    <xf numFmtId="1" fontId="8" fillId="0" borderId="15" xfId="5" applyNumberFormat="1" applyFont="1" applyBorder="1"/>
    <xf numFmtId="2" fontId="8" fillId="0" borderId="15" xfId="4" quotePrefix="1" applyNumberFormat="1" applyFont="1" applyBorder="1"/>
    <xf numFmtId="0" fontId="6" fillId="0" borderId="0" xfId="4" applyFont="1" applyBorder="1"/>
    <xf numFmtId="164" fontId="5" fillId="0" borderId="0" xfId="9" applyNumberFormat="1" applyFont="1" applyBorder="1"/>
    <xf numFmtId="0" fontId="5" fillId="2" borderId="0" xfId="4" applyFont="1" applyFill="1" applyBorder="1"/>
    <xf numFmtId="3" fontId="5" fillId="2" borderId="0" xfId="9" applyNumberFormat="1" applyFont="1" applyFill="1" applyAlignment="1"/>
    <xf numFmtId="1" fontId="5" fillId="2" borderId="0" xfId="9" applyNumberFormat="1" applyFont="1" applyFill="1"/>
    <xf numFmtId="3" fontId="5" fillId="2" borderId="0" xfId="9" applyNumberFormat="1" applyFont="1" applyFill="1"/>
    <xf numFmtId="4" fontId="5" fillId="2" borderId="0" xfId="7" applyNumberFormat="1" applyFont="1" applyFill="1"/>
    <xf numFmtId="2" fontId="5" fillId="2" borderId="0" xfId="9" applyNumberFormat="1" applyFont="1" applyFill="1"/>
    <xf numFmtId="3" fontId="5" fillId="0" borderId="0" xfId="9" applyNumberFormat="1" applyFont="1" applyAlignment="1"/>
    <xf numFmtId="0" fontId="5" fillId="0" borderId="0" xfId="4" applyFont="1" applyFill="1" applyBorder="1"/>
    <xf numFmtId="0" fontId="8" fillId="0" borderId="0" xfId="4" applyFont="1" applyBorder="1"/>
    <xf numFmtId="1" fontId="5" fillId="0" borderId="0" xfId="0" applyNumberFormat="1" applyFont="1"/>
    <xf numFmtId="2" fontId="5" fillId="0" borderId="0" xfId="0" applyNumberFormat="1" applyFont="1"/>
    <xf numFmtId="3" fontId="8" fillId="0" borderId="0" xfId="4" applyNumberFormat="1" applyFont="1" applyBorder="1" applyAlignment="1">
      <alignment horizontal="right"/>
    </xf>
    <xf numFmtId="1" fontId="5" fillId="0" borderId="0" xfId="9" applyNumberFormat="1" applyFont="1"/>
    <xf numFmtId="0" fontId="5" fillId="2" borderId="1" xfId="4" applyFont="1" applyFill="1" applyBorder="1" applyAlignment="1">
      <alignment horizontal="right"/>
    </xf>
    <xf numFmtId="1" fontId="5" fillId="2" borderId="7" xfId="0" applyNumberFormat="1" applyFont="1" applyFill="1" applyBorder="1" applyAlignment="1">
      <alignment horizontal="center"/>
    </xf>
    <xf numFmtId="1" fontId="5" fillId="2" borderId="3" xfId="0" applyNumberFormat="1" applyFont="1" applyFill="1" applyBorder="1" applyAlignment="1">
      <alignment horizontal="center"/>
    </xf>
    <xf numFmtId="1" fontId="5" fillId="2" borderId="4" xfId="4" applyNumberFormat="1" applyFont="1" applyFill="1" applyBorder="1" applyAlignment="1">
      <alignment horizontal="center"/>
    </xf>
    <xf numFmtId="0" fontId="8" fillId="4" borderId="14" xfId="4" applyFont="1" applyFill="1" applyBorder="1" applyAlignment="1">
      <alignment horizontal="center"/>
    </xf>
    <xf numFmtId="0" fontId="8" fillId="5" borderId="14" xfId="4" applyFont="1" applyFill="1" applyBorder="1" applyAlignment="1">
      <alignment horizontal="center"/>
    </xf>
    <xf numFmtId="3" fontId="5" fillId="0" borderId="0" xfId="0" applyNumberFormat="1" applyFont="1"/>
    <xf numFmtId="1" fontId="5" fillId="0" borderId="0" xfId="4" quotePrefix="1" applyNumberFormat="1" applyFont="1"/>
    <xf numFmtId="3" fontId="5" fillId="2" borderId="0" xfId="7" applyNumberFormat="1" applyFont="1" applyFill="1"/>
    <xf numFmtId="3" fontId="5" fillId="0" borderId="0" xfId="5" applyNumberFormat="1" applyFont="1" applyBorder="1"/>
    <xf numFmtId="0" fontId="5" fillId="0" borderId="0" xfId="0" applyFont="1" applyAlignment="1">
      <alignment horizontal="left"/>
    </xf>
    <xf numFmtId="0" fontId="5" fillId="3" borderId="10" xfId="0" applyFont="1" applyFill="1" applyBorder="1"/>
    <xf numFmtId="0" fontId="8" fillId="0" borderId="10" xfId="4" applyFont="1" applyBorder="1" applyAlignment="1">
      <alignment horizontal="right"/>
    </xf>
    <xf numFmtId="3" fontId="5" fillId="0" borderId="10" xfId="9" applyNumberFormat="1" applyFont="1" applyBorder="1"/>
    <xf numFmtId="3" fontId="8" fillId="0" borderId="16" xfId="9" applyNumberFormat="1" applyFont="1" applyBorder="1"/>
    <xf numFmtId="0" fontId="5" fillId="0" borderId="0" xfId="0" applyFont="1" applyAlignment="1"/>
    <xf numFmtId="0" fontId="5" fillId="0" borderId="0" xfId="0" applyFont="1" applyBorder="1" applyAlignment="1"/>
    <xf numFmtId="0" fontId="5" fillId="0" borderId="0" xfId="0" applyFont="1" applyBorder="1" applyAlignment="1">
      <alignment vertical="top" wrapText="1"/>
    </xf>
    <xf numFmtId="3" fontId="5" fillId="2" borderId="7" xfId="0" applyNumberFormat="1" applyFont="1" applyFill="1" applyBorder="1" applyAlignment="1">
      <alignment horizontal="center"/>
    </xf>
    <xf numFmtId="3" fontId="5" fillId="2" borderId="3" xfId="0" applyNumberFormat="1" applyFont="1" applyFill="1" applyBorder="1" applyAlignment="1">
      <alignment horizontal="center"/>
    </xf>
    <xf numFmtId="3" fontId="5" fillId="2" borderId="3" xfId="4" applyNumberFormat="1" applyFont="1" applyFill="1" applyBorder="1" applyAlignment="1">
      <alignment horizontal="center"/>
    </xf>
    <xf numFmtId="0" fontId="5" fillId="0" borderId="10" xfId="0" applyFont="1" applyBorder="1"/>
    <xf numFmtId="0" fontId="8" fillId="4" borderId="5" xfId="4" applyFont="1" applyFill="1" applyBorder="1" applyAlignment="1">
      <alignment horizontal="center"/>
    </xf>
    <xf numFmtId="0" fontId="8" fillId="4" borderId="9" xfId="4" applyFont="1" applyFill="1" applyBorder="1" applyAlignment="1">
      <alignment horizont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0"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5" fillId="2" borderId="7"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7" xfId="0" applyFont="1" applyFill="1" applyBorder="1" applyAlignment="1">
      <alignment horizontal="left" vertical="center"/>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5" fillId="7" borderId="6" xfId="0" applyFont="1" applyFill="1" applyBorder="1" applyAlignment="1">
      <alignment horizontal="center"/>
    </xf>
    <xf numFmtId="0" fontId="5" fillId="7" borderId="5" xfId="0" applyFont="1" applyFill="1" applyBorder="1" applyAlignment="1">
      <alignment horizontal="center"/>
    </xf>
    <xf numFmtId="0" fontId="5" fillId="7" borderId="10" xfId="0" applyFont="1" applyFill="1" applyBorder="1" applyAlignment="1">
      <alignment horizontal="center"/>
    </xf>
    <xf numFmtId="0" fontId="5" fillId="7" borderId="3" xfId="0" applyFont="1" applyFill="1" applyBorder="1" applyAlignment="1">
      <alignment horizontal="center"/>
    </xf>
    <xf numFmtId="0" fontId="5" fillId="7" borderId="1" xfId="0" applyFont="1" applyFill="1" applyBorder="1" applyAlignment="1">
      <alignment horizontal="center"/>
    </xf>
    <xf numFmtId="0" fontId="5" fillId="7" borderId="4" xfId="0" applyFont="1" applyFill="1" applyBorder="1" applyAlignment="1">
      <alignment horizontal="center"/>
    </xf>
    <xf numFmtId="0" fontId="8" fillId="8" borderId="5" xfId="4" applyFont="1" applyFill="1" applyBorder="1" applyAlignment="1">
      <alignment horizontal="center"/>
    </xf>
    <xf numFmtId="0" fontId="8" fillId="8" borderId="14" xfId="4" applyFont="1" applyFill="1" applyBorder="1" applyAlignment="1">
      <alignment horizontal="center"/>
    </xf>
    <xf numFmtId="0" fontId="7" fillId="0" borderId="8" xfId="0" applyFont="1" applyBorder="1"/>
    <xf numFmtId="3" fontId="7" fillId="0" borderId="0" xfId="0" applyNumberFormat="1" applyFont="1"/>
    <xf numFmtId="166" fontId="7" fillId="0" borderId="10" xfId="0" applyNumberFormat="1" applyFont="1" applyBorder="1"/>
    <xf numFmtId="166" fontId="8" fillId="0" borderId="16" xfId="5" applyNumberFormat="1" applyFont="1" applyBorder="1"/>
    <xf numFmtId="0" fontId="7" fillId="0" borderId="1" xfId="0" applyFont="1" applyBorder="1"/>
  </cellXfs>
  <cellStyles count="10">
    <cellStyle name="Komma" xfId="7" builtinId="3"/>
    <cellStyle name="Komma 2" xfId="1" xr:uid="{00000000-0005-0000-0000-000001000000}"/>
    <cellStyle name="Normal" xfId="0" builtinId="0"/>
    <cellStyle name="Normal 2" xfId="2" xr:uid="{00000000-0005-0000-0000-000003000000}"/>
    <cellStyle name="Normal 3" xfId="3" xr:uid="{00000000-0005-0000-0000-000004000000}"/>
    <cellStyle name="Normal_innutj" xfId="4" xr:uid="{00000000-0005-0000-0000-000005000000}"/>
    <cellStyle name="Prosent" xfId="5" builtinId="5"/>
    <cellStyle name="Prosent 2" xfId="6" xr:uid="{00000000-0005-0000-0000-000007000000}"/>
    <cellStyle name="Tusenskille 2" xfId="8" xr:uid="{00000000-0005-0000-0000-000008000000}"/>
    <cellStyle name="Tusenskille_innutj"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5"/>
  <sheetViews>
    <sheetView tabSelected="1" zoomScale="90" zoomScaleNormal="90" workbookViewId="0">
      <pane xSplit="2" ySplit="7" topLeftCell="C8" activePane="bottomRight" state="frozen"/>
      <selection activeCell="I38" sqref="I38"/>
      <selection pane="topRight" activeCell="I38" sqref="I38"/>
      <selection pane="bottomLeft" activeCell="I38" sqref="I38"/>
      <selection pane="bottomRight" activeCell="M31" sqref="M31"/>
    </sheetView>
  </sheetViews>
  <sheetFormatPr baseColWidth="10" defaultColWidth="11.42578125" defaultRowHeight="12.75" x14ac:dyDescent="0.2"/>
  <cols>
    <col min="1" max="1" width="6.42578125" style="4" customWidth="1"/>
    <col min="2" max="2" width="12.5703125" style="4" customWidth="1"/>
    <col min="3" max="3" width="15.140625" style="4" customWidth="1"/>
    <col min="4" max="4" width="14.85546875" style="4" bestFit="1" customWidth="1"/>
    <col min="5" max="11" width="11.42578125" style="4" customWidth="1"/>
    <col min="12" max="13" width="15.42578125" style="4" bestFit="1" customWidth="1"/>
    <col min="14" max="14" width="12.85546875" style="4" bestFit="1" customWidth="1"/>
    <col min="15" max="15" width="15.42578125" style="4" bestFit="1" customWidth="1"/>
    <col min="16" max="16" width="14.28515625" style="4" customWidth="1"/>
    <col min="17" max="17" width="11.42578125" style="4"/>
    <col min="18" max="18" width="12.5703125" style="4" customWidth="1"/>
    <col min="19" max="16384" width="11.42578125" style="4"/>
  </cols>
  <sheetData>
    <row r="1" spans="1:18" ht="22.5" customHeight="1" x14ac:dyDescent="0.2">
      <c r="A1" s="93" t="s">
        <v>419</v>
      </c>
      <c r="B1" s="93"/>
      <c r="C1" s="93"/>
      <c r="D1" s="93"/>
      <c r="E1" s="93"/>
      <c r="F1" s="93"/>
      <c r="G1" s="93"/>
      <c r="H1" s="93"/>
      <c r="I1" s="93"/>
      <c r="J1" s="93"/>
      <c r="K1" s="93"/>
      <c r="L1" s="93"/>
      <c r="M1" s="94"/>
      <c r="N1" s="3"/>
      <c r="O1" s="71"/>
      <c r="P1" s="104" t="s">
        <v>448</v>
      </c>
      <c r="Q1" s="104"/>
      <c r="R1" s="105"/>
    </row>
    <row r="2" spans="1:18" x14ac:dyDescent="0.2">
      <c r="A2" s="95" t="s">
        <v>0</v>
      </c>
      <c r="B2" s="95" t="s">
        <v>1</v>
      </c>
      <c r="C2" s="5" t="s">
        <v>2</v>
      </c>
      <c r="D2" s="6" t="s">
        <v>3</v>
      </c>
      <c r="E2" s="98" t="s">
        <v>420</v>
      </c>
      <c r="F2" s="99"/>
      <c r="G2" s="98" t="s">
        <v>4</v>
      </c>
      <c r="H2" s="100"/>
      <c r="I2" s="100"/>
      <c r="J2" s="100"/>
      <c r="K2" s="99"/>
      <c r="L2" s="98" t="s">
        <v>5</v>
      </c>
      <c r="M2" s="99"/>
      <c r="N2" s="78" t="s">
        <v>6</v>
      </c>
      <c r="O2" s="78" t="s">
        <v>7</v>
      </c>
      <c r="P2" s="106" t="s">
        <v>449</v>
      </c>
      <c r="Q2" s="106"/>
      <c r="R2" s="107"/>
    </row>
    <row r="3" spans="1:18" x14ac:dyDescent="0.2">
      <c r="A3" s="96"/>
      <c r="B3" s="96"/>
      <c r="C3" s="7" t="s">
        <v>50</v>
      </c>
      <c r="D3" s="8" t="s">
        <v>401</v>
      </c>
      <c r="E3" s="9" t="s">
        <v>9</v>
      </c>
      <c r="F3" s="10" t="s">
        <v>10</v>
      </c>
      <c r="G3" s="11" t="s">
        <v>11</v>
      </c>
      <c r="H3" s="61" t="s">
        <v>12</v>
      </c>
      <c r="I3" s="9" t="s">
        <v>13</v>
      </c>
      <c r="J3" s="12" t="s">
        <v>14</v>
      </c>
      <c r="K3" s="13" t="s">
        <v>15</v>
      </c>
      <c r="L3" s="14" t="s">
        <v>13</v>
      </c>
      <c r="M3" s="15" t="s">
        <v>6</v>
      </c>
      <c r="N3" s="79" t="s">
        <v>16</v>
      </c>
      <c r="O3" s="79" t="s">
        <v>17</v>
      </c>
      <c r="P3" s="108" t="s">
        <v>443</v>
      </c>
      <c r="Q3" s="109" t="s">
        <v>443</v>
      </c>
      <c r="R3" s="109" t="s">
        <v>10</v>
      </c>
    </row>
    <row r="4" spans="1:18" x14ac:dyDescent="0.2">
      <c r="A4" s="96"/>
      <c r="B4" s="96"/>
      <c r="C4" s="8"/>
      <c r="D4" s="8"/>
      <c r="E4" s="16"/>
      <c r="F4" s="15" t="s">
        <v>18</v>
      </c>
      <c r="G4" s="17" t="s">
        <v>19</v>
      </c>
      <c r="H4" s="62" t="s">
        <v>20</v>
      </c>
      <c r="I4" s="16" t="s">
        <v>16</v>
      </c>
      <c r="J4" s="18" t="s">
        <v>21</v>
      </c>
      <c r="K4" s="14" t="s">
        <v>22</v>
      </c>
      <c r="L4" s="14" t="s">
        <v>23</v>
      </c>
      <c r="M4" s="15" t="s">
        <v>16</v>
      </c>
      <c r="N4" s="80" t="s">
        <v>48</v>
      </c>
      <c r="O4" s="79" t="s">
        <v>52</v>
      </c>
      <c r="P4" s="108" t="s">
        <v>444</v>
      </c>
      <c r="Q4" s="109" t="s">
        <v>445</v>
      </c>
      <c r="R4" s="109" t="s">
        <v>18</v>
      </c>
    </row>
    <row r="5" spans="1:18" x14ac:dyDescent="0.2">
      <c r="A5" s="97"/>
      <c r="B5" s="97"/>
      <c r="C5" s="1"/>
      <c r="D5" s="19"/>
      <c r="E5" s="19"/>
      <c r="F5" s="20" t="s">
        <v>24</v>
      </c>
      <c r="G5" s="21" t="s">
        <v>25</v>
      </c>
      <c r="H5" s="22" t="s">
        <v>26</v>
      </c>
      <c r="I5" s="19"/>
      <c r="J5" s="23" t="s">
        <v>27</v>
      </c>
      <c r="K5" s="19"/>
      <c r="L5" s="20" t="s">
        <v>28</v>
      </c>
      <c r="M5" s="20" t="s">
        <v>51</v>
      </c>
      <c r="N5" s="24"/>
      <c r="O5" s="24"/>
      <c r="P5" s="110" t="s">
        <v>446</v>
      </c>
      <c r="Q5" s="111"/>
      <c r="R5" s="111" t="s">
        <v>24</v>
      </c>
    </row>
    <row r="6" spans="1:18"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c r="P6" s="112">
        <v>14</v>
      </c>
      <c r="Q6" s="113">
        <v>15</v>
      </c>
      <c r="R6" s="113">
        <v>16</v>
      </c>
    </row>
    <row r="7" spans="1:18" x14ac:dyDescent="0.2">
      <c r="A7" s="25"/>
      <c r="B7" s="26"/>
      <c r="C7" s="26"/>
      <c r="D7" s="26"/>
      <c r="E7" s="26"/>
      <c r="F7" s="26"/>
      <c r="G7" s="27"/>
      <c r="H7" s="27"/>
      <c r="I7" s="26"/>
      <c r="J7" s="28"/>
      <c r="K7" s="26"/>
      <c r="L7" s="26"/>
      <c r="M7" s="26"/>
      <c r="N7" s="29"/>
      <c r="O7" s="72"/>
      <c r="R7" s="114"/>
    </row>
    <row r="8" spans="1:18" x14ac:dyDescent="0.2">
      <c r="A8" s="30">
        <v>301</v>
      </c>
      <c r="B8" s="31" t="s">
        <v>81</v>
      </c>
      <c r="C8" s="33">
        <v>36964929364</v>
      </c>
      <c r="D8" s="33">
        <v>717710</v>
      </c>
      <c r="E8" s="34">
        <f>IF(ISNUMBER(C8),(C8)/D8,"")</f>
        <v>51503.990976856949</v>
      </c>
      <c r="F8" s="35">
        <f t="shared" ref="F8" si="1">IF(ISNUMBER(C8),E8/E$366,"")</f>
        <v>1.3397002640757567</v>
      </c>
      <c r="G8" s="34">
        <f>IF(ISNUMBER(D8),(E$366-E8)*0.6,"")</f>
        <v>-7835.7464598384286</v>
      </c>
      <c r="H8" s="34">
        <f>IF(ISNUMBER(D8),(IF(E8&gt;=E$366*0.9,0,IF(E8&lt;0.9*E$366,(E$366*0.9-E8)*0.35))),"")</f>
        <v>0</v>
      </c>
      <c r="I8" s="34">
        <f>IF(ISNUMBER(C8),G8+H8,"")</f>
        <v>-7835.7464598384286</v>
      </c>
      <c r="J8" s="67">
        <f>IF(ISNUMBER(D8),I$368,"")</f>
        <v>-413.62581716406277</v>
      </c>
      <c r="K8" s="34">
        <f>IF(ISNUMBER(I8),I8+J8,"")</f>
        <v>-8249.3722770024906</v>
      </c>
      <c r="L8" s="34">
        <f>IF(ISNUMBER(I8),(I8*D8),"")</f>
        <v>-5623793591.6906385</v>
      </c>
      <c r="M8" s="34">
        <f>IF(ISNUMBER(K8),(K8*D8),"")</f>
        <v>-5920656976.9274578</v>
      </c>
      <c r="N8" s="38">
        <f>'jan-nov'!M8</f>
        <v>-5553730171.632926</v>
      </c>
      <c r="O8" s="73">
        <f>IF(ISNUMBER(M8),(M8-N8),"")</f>
        <v>-366926805.29453182</v>
      </c>
      <c r="P8" s="115">
        <f>C8+M8</f>
        <v>31044272387.07254</v>
      </c>
      <c r="Q8" s="115">
        <f>P8/D8</f>
        <v>43254.618699854451</v>
      </c>
      <c r="R8" s="116">
        <f>Q8/E$366</f>
        <v>1.1251210439348265</v>
      </c>
    </row>
    <row r="9" spans="1:18" x14ac:dyDescent="0.2">
      <c r="A9" s="30">
        <v>1101</v>
      </c>
      <c r="B9" s="31" t="s">
        <v>193</v>
      </c>
      <c r="C9" s="33">
        <v>593888531</v>
      </c>
      <c r="D9" s="33">
        <v>15221</v>
      </c>
      <c r="E9" s="34">
        <f t="shared" ref="E9:E72" si="2">IF(ISNUMBER(C9),(C9)/D9,"")</f>
        <v>39017.707837855596</v>
      </c>
      <c r="F9" s="35">
        <f t="shared" ref="F9:F72" si="3">IF(ISNUMBER(C9),E9/E$366,"")</f>
        <v>1.0149122913114448</v>
      </c>
      <c r="G9" s="34">
        <f t="shared" ref="G9:G72" si="4">IF(ISNUMBER(D9),(E$366-E9)*0.6,"")</f>
        <v>-343.97657643761778</v>
      </c>
      <c r="H9" s="34">
        <f t="shared" ref="H9:H72" si="5">IF(ISNUMBER(D9),(IF(E9&gt;=E$366*0.9,0,IF(E9&lt;0.9*E$366,(E$366*0.9-E9)*0.35))),"")</f>
        <v>0</v>
      </c>
      <c r="I9" s="34">
        <f t="shared" ref="I9:I72" si="6">IF(ISNUMBER(C9),G9+H9,"")</f>
        <v>-343.97657643761778</v>
      </c>
      <c r="J9" s="67">
        <f t="shared" ref="J9:J72" si="7">IF(ISNUMBER(D9),I$368,"")</f>
        <v>-413.62581716406277</v>
      </c>
      <c r="K9" s="34">
        <f t="shared" ref="K9:K72" si="8">IF(ISNUMBER(I9),I9+J9,"")</f>
        <v>-757.60239360168055</v>
      </c>
      <c r="L9" s="34">
        <f t="shared" ref="L9:L72" si="9">IF(ISNUMBER(I9),(I9*D9),"")</f>
        <v>-5235667.4699569801</v>
      </c>
      <c r="M9" s="34">
        <f t="shared" ref="M9:M72" si="10">IF(ISNUMBER(K9),(K9*D9),"")</f>
        <v>-11531466.033011179</v>
      </c>
      <c r="N9" s="38">
        <f>'jan-nov'!M9</f>
        <v>-12481640.788396677</v>
      </c>
      <c r="O9" s="73">
        <f t="shared" ref="O9:O72" si="11">IF(ISNUMBER(M9),(M9-N9),"")</f>
        <v>950174.75538549758</v>
      </c>
      <c r="P9" s="115">
        <f t="shared" ref="P9:P72" si="12">C9+M9</f>
        <v>582357064.9669888</v>
      </c>
      <c r="Q9" s="115">
        <f t="shared" ref="Q9:Q72" si="13">P9/D9</f>
        <v>38260.10544425391</v>
      </c>
      <c r="R9" s="116">
        <f t="shared" ref="R9:R72" si="14">Q9/E$366</f>
        <v>0.99520585482910173</v>
      </c>
    </row>
    <row r="10" spans="1:18" x14ac:dyDescent="0.2">
      <c r="A10" s="30">
        <v>1103</v>
      </c>
      <c r="B10" s="31" t="s">
        <v>195</v>
      </c>
      <c r="C10" s="33">
        <v>7267831943</v>
      </c>
      <c r="D10" s="33">
        <v>149048</v>
      </c>
      <c r="E10" s="34">
        <f t="shared" si="2"/>
        <v>48761.687127636731</v>
      </c>
      <c r="F10" s="35">
        <f t="shared" si="3"/>
        <v>1.2683686037268118</v>
      </c>
      <c r="G10" s="34">
        <f t="shared" si="4"/>
        <v>-6190.3641503062981</v>
      </c>
      <c r="H10" s="34">
        <f t="shared" si="5"/>
        <v>0</v>
      </c>
      <c r="I10" s="34">
        <f t="shared" si="6"/>
        <v>-6190.3641503062981</v>
      </c>
      <c r="J10" s="67">
        <f t="shared" si="7"/>
        <v>-413.62581716406277</v>
      </c>
      <c r="K10" s="34">
        <f t="shared" si="8"/>
        <v>-6603.9899674703611</v>
      </c>
      <c r="L10" s="34">
        <f t="shared" si="9"/>
        <v>-922661395.87485313</v>
      </c>
      <c r="M10" s="34">
        <f t="shared" si="10"/>
        <v>-984311496.67152238</v>
      </c>
      <c r="N10" s="38">
        <f>'jan-nov'!M10</f>
        <v>-959242561.60857677</v>
      </c>
      <c r="O10" s="73">
        <f t="shared" si="11"/>
        <v>-25068935.062945604</v>
      </c>
      <c r="P10" s="115">
        <f t="shared" si="12"/>
        <v>6283520446.3284779</v>
      </c>
      <c r="Q10" s="115">
        <f t="shared" si="13"/>
        <v>42157.697160166375</v>
      </c>
      <c r="R10" s="116">
        <f t="shared" si="14"/>
        <v>1.0965883797952487</v>
      </c>
    </row>
    <row r="11" spans="1:18" x14ac:dyDescent="0.2">
      <c r="A11" s="30">
        <v>1106</v>
      </c>
      <c r="B11" s="31" t="s">
        <v>196</v>
      </c>
      <c r="C11" s="33">
        <v>1541893769</v>
      </c>
      <c r="D11" s="33">
        <v>38292</v>
      </c>
      <c r="E11" s="34">
        <f t="shared" si="2"/>
        <v>40266.7337563982</v>
      </c>
      <c r="F11" s="35">
        <f t="shared" si="3"/>
        <v>1.0474014309134787</v>
      </c>
      <c r="G11" s="34">
        <f t="shared" si="4"/>
        <v>-1093.3921275631801</v>
      </c>
      <c r="H11" s="34">
        <f t="shared" si="5"/>
        <v>0</v>
      </c>
      <c r="I11" s="34">
        <f t="shared" si="6"/>
        <v>-1093.3921275631801</v>
      </c>
      <c r="J11" s="67">
        <f t="shared" si="7"/>
        <v>-413.62581716406277</v>
      </c>
      <c r="K11" s="34">
        <f t="shared" si="8"/>
        <v>-1507.0179447272428</v>
      </c>
      <c r="L11" s="34">
        <f t="shared" si="9"/>
        <v>-41868171.348649293</v>
      </c>
      <c r="M11" s="34">
        <f t="shared" si="10"/>
        <v>-57706731.139495581</v>
      </c>
      <c r="N11" s="38">
        <f>'jan-nov'!M11</f>
        <v>-59655384.105386391</v>
      </c>
      <c r="O11" s="73">
        <f t="shared" si="11"/>
        <v>1948652.9658908099</v>
      </c>
      <c r="P11" s="115">
        <f t="shared" si="12"/>
        <v>1484187037.8605044</v>
      </c>
      <c r="Q11" s="115">
        <f t="shared" si="13"/>
        <v>38759.715811670962</v>
      </c>
      <c r="R11" s="116">
        <f t="shared" si="14"/>
        <v>1.0082015106699156</v>
      </c>
    </row>
    <row r="12" spans="1:18" x14ac:dyDescent="0.2">
      <c r="A12" s="30">
        <v>1108</v>
      </c>
      <c r="B12" s="31" t="s">
        <v>194</v>
      </c>
      <c r="C12" s="33">
        <v>3209151453</v>
      </c>
      <c r="D12" s="33">
        <v>83702</v>
      </c>
      <c r="E12" s="34">
        <f t="shared" si="2"/>
        <v>38340.200389476951</v>
      </c>
      <c r="F12" s="35">
        <f t="shared" si="3"/>
        <v>0.99728925103260491</v>
      </c>
      <c r="G12" s="34">
        <f t="shared" si="4"/>
        <v>62.527892589569092</v>
      </c>
      <c r="H12" s="34">
        <f t="shared" si="5"/>
        <v>0</v>
      </c>
      <c r="I12" s="34">
        <f t="shared" si="6"/>
        <v>62.527892589569092</v>
      </c>
      <c r="J12" s="67">
        <f t="shared" si="7"/>
        <v>-413.62581716406277</v>
      </c>
      <c r="K12" s="34">
        <f t="shared" si="8"/>
        <v>-351.09792457449367</v>
      </c>
      <c r="L12" s="34">
        <f t="shared" si="9"/>
        <v>5233709.6655321121</v>
      </c>
      <c r="M12" s="34">
        <f t="shared" si="10"/>
        <v>-29387598.48273427</v>
      </c>
      <c r="N12" s="38">
        <f>'jan-nov'!M12</f>
        <v>-38651922.45511999</v>
      </c>
      <c r="O12" s="73">
        <f t="shared" si="11"/>
        <v>9264323.9723857194</v>
      </c>
      <c r="P12" s="115">
        <f t="shared" si="12"/>
        <v>3179763854.5172658</v>
      </c>
      <c r="Q12" s="115">
        <f t="shared" si="13"/>
        <v>37989.102464902462</v>
      </c>
      <c r="R12" s="116">
        <f t="shared" si="14"/>
        <v>0.98815663871756598</v>
      </c>
    </row>
    <row r="13" spans="1:18" x14ac:dyDescent="0.2">
      <c r="A13" s="30">
        <v>1111</v>
      </c>
      <c r="B13" s="31" t="s">
        <v>197</v>
      </c>
      <c r="C13" s="33">
        <v>114446678</v>
      </c>
      <c r="D13" s="33">
        <v>3347</v>
      </c>
      <c r="E13" s="34">
        <f t="shared" si="2"/>
        <v>34193.80878398566</v>
      </c>
      <c r="F13" s="35">
        <f t="shared" si="3"/>
        <v>0.88943504743633872</v>
      </c>
      <c r="G13" s="34">
        <f t="shared" si="4"/>
        <v>2550.3628558843438</v>
      </c>
      <c r="H13" s="34">
        <f t="shared" si="5"/>
        <v>142.15719189978225</v>
      </c>
      <c r="I13" s="34">
        <f t="shared" si="6"/>
        <v>2692.5200477841263</v>
      </c>
      <c r="J13" s="67">
        <f t="shared" si="7"/>
        <v>-413.62581716406277</v>
      </c>
      <c r="K13" s="34">
        <f t="shared" si="8"/>
        <v>2278.8942306200634</v>
      </c>
      <c r="L13" s="34">
        <f t="shared" si="9"/>
        <v>9011864.5999334715</v>
      </c>
      <c r="M13" s="34">
        <f t="shared" si="10"/>
        <v>7627458.9898853516</v>
      </c>
      <c r="N13" s="38">
        <f>'jan-nov'!M13</f>
        <v>7210708.250123038</v>
      </c>
      <c r="O13" s="73">
        <f t="shared" si="11"/>
        <v>416750.73976231366</v>
      </c>
      <c r="P13" s="115">
        <f t="shared" si="12"/>
        <v>122074136.98988535</v>
      </c>
      <c r="Q13" s="115">
        <f t="shared" si="13"/>
        <v>36472.703014605722</v>
      </c>
      <c r="R13" s="116">
        <f t="shared" si="14"/>
        <v>0.9487126906763409</v>
      </c>
    </row>
    <row r="14" spans="1:18" x14ac:dyDescent="0.2">
      <c r="A14" s="30">
        <v>1112</v>
      </c>
      <c r="B14" s="31" t="s">
        <v>198</v>
      </c>
      <c r="C14" s="33">
        <v>113853719</v>
      </c>
      <c r="D14" s="33">
        <v>3226</v>
      </c>
      <c r="E14" s="34">
        <f t="shared" si="2"/>
        <v>35292.53533787973</v>
      </c>
      <c r="F14" s="35">
        <f t="shared" si="3"/>
        <v>0.9180146628502267</v>
      </c>
      <c r="G14" s="34">
        <f t="shared" si="4"/>
        <v>1891.1269235479019</v>
      </c>
      <c r="H14" s="34">
        <f t="shared" si="5"/>
        <v>0</v>
      </c>
      <c r="I14" s="34">
        <f t="shared" si="6"/>
        <v>1891.1269235479019</v>
      </c>
      <c r="J14" s="67">
        <f t="shared" si="7"/>
        <v>-413.62581716406277</v>
      </c>
      <c r="K14" s="34">
        <f t="shared" si="8"/>
        <v>1477.5011063838392</v>
      </c>
      <c r="L14" s="34">
        <f t="shared" si="9"/>
        <v>6100775.4553655311</v>
      </c>
      <c r="M14" s="34">
        <f t="shared" si="10"/>
        <v>4766418.5691942656</v>
      </c>
      <c r="N14" s="38">
        <f>'jan-nov'!M14</f>
        <v>5179919.4440202508</v>
      </c>
      <c r="O14" s="73">
        <f t="shared" si="11"/>
        <v>-413500.87482598517</v>
      </c>
      <c r="P14" s="115">
        <f t="shared" si="12"/>
        <v>118620137.56919427</v>
      </c>
      <c r="Q14" s="115">
        <f t="shared" si="13"/>
        <v>36770.036444263569</v>
      </c>
      <c r="R14" s="116">
        <f t="shared" si="14"/>
        <v>0.95644680344461463</v>
      </c>
    </row>
    <row r="15" spans="1:18" x14ac:dyDescent="0.2">
      <c r="A15" s="30">
        <v>1114</v>
      </c>
      <c r="B15" s="31" t="s">
        <v>199</v>
      </c>
      <c r="C15" s="33">
        <v>99947613</v>
      </c>
      <c r="D15" s="33">
        <v>2892</v>
      </c>
      <c r="E15" s="34">
        <f t="shared" si="2"/>
        <v>34560.032157676345</v>
      </c>
      <c r="F15" s="35">
        <f t="shared" si="3"/>
        <v>0.89896109660531642</v>
      </c>
      <c r="G15" s="34">
        <f t="shared" si="4"/>
        <v>2330.6288316699324</v>
      </c>
      <c r="H15" s="34">
        <f t="shared" si="5"/>
        <v>13.979011108042322</v>
      </c>
      <c r="I15" s="34">
        <f t="shared" si="6"/>
        <v>2344.6078427779748</v>
      </c>
      <c r="J15" s="67">
        <f t="shared" si="7"/>
        <v>-413.62581716406277</v>
      </c>
      <c r="K15" s="34">
        <f t="shared" si="8"/>
        <v>1930.9820256139121</v>
      </c>
      <c r="L15" s="34">
        <f t="shared" si="9"/>
        <v>6780605.8813139033</v>
      </c>
      <c r="M15" s="34">
        <f t="shared" si="10"/>
        <v>5584400.0180754336</v>
      </c>
      <c r="N15" s="38">
        <f>'jan-nov'!M15</f>
        <v>6397922.3579192823</v>
      </c>
      <c r="O15" s="73">
        <f t="shared" si="11"/>
        <v>-813522.33984384872</v>
      </c>
      <c r="P15" s="115">
        <f t="shared" si="12"/>
        <v>105532013.01807544</v>
      </c>
      <c r="Q15" s="115">
        <f t="shared" si="13"/>
        <v>36491.014183290259</v>
      </c>
      <c r="R15" s="116">
        <f t="shared" si="14"/>
        <v>0.94918899313478977</v>
      </c>
    </row>
    <row r="16" spans="1:18" x14ac:dyDescent="0.2">
      <c r="A16" s="30">
        <v>1119</v>
      </c>
      <c r="B16" s="31" t="s">
        <v>200</v>
      </c>
      <c r="C16" s="33">
        <v>638522746</v>
      </c>
      <c r="D16" s="33">
        <v>19827</v>
      </c>
      <c r="E16" s="34">
        <f t="shared" si="2"/>
        <v>32204.708024411157</v>
      </c>
      <c r="F16" s="35">
        <f t="shared" si="3"/>
        <v>0.83769539071589805</v>
      </c>
      <c r="G16" s="34">
        <f t="shared" si="4"/>
        <v>3743.8233116290457</v>
      </c>
      <c r="H16" s="34">
        <f t="shared" si="5"/>
        <v>838.34245775085833</v>
      </c>
      <c r="I16" s="34">
        <f t="shared" si="6"/>
        <v>4582.1657693799043</v>
      </c>
      <c r="J16" s="67">
        <f t="shared" si="7"/>
        <v>-413.62581716406277</v>
      </c>
      <c r="K16" s="34">
        <f t="shared" si="8"/>
        <v>4168.5399522158414</v>
      </c>
      <c r="L16" s="34">
        <f t="shared" si="9"/>
        <v>90850600.709495366</v>
      </c>
      <c r="M16" s="34">
        <f t="shared" si="10"/>
        <v>82649641.632583484</v>
      </c>
      <c r="N16" s="38">
        <f>'jan-nov'!M16</f>
        <v>80791766.980382264</v>
      </c>
      <c r="O16" s="73">
        <f t="shared" si="11"/>
        <v>1857874.6522012204</v>
      </c>
      <c r="P16" s="115">
        <f t="shared" si="12"/>
        <v>721172387.6325835</v>
      </c>
      <c r="Q16" s="115">
        <f t="shared" si="13"/>
        <v>36373.247976626997</v>
      </c>
      <c r="R16" s="116">
        <f t="shared" si="14"/>
        <v>0.9461257078403188</v>
      </c>
    </row>
    <row r="17" spans="1:18" x14ac:dyDescent="0.2">
      <c r="A17" s="30">
        <v>1120</v>
      </c>
      <c r="B17" s="31" t="s">
        <v>201</v>
      </c>
      <c r="C17" s="33">
        <v>760593684</v>
      </c>
      <c r="D17" s="33">
        <v>20900</v>
      </c>
      <c r="E17" s="34">
        <f t="shared" si="2"/>
        <v>36392.042296650718</v>
      </c>
      <c r="F17" s="35">
        <f t="shared" si="3"/>
        <v>0.94661457782925262</v>
      </c>
      <c r="G17" s="34">
        <f t="shared" si="4"/>
        <v>1231.4227482853094</v>
      </c>
      <c r="H17" s="34">
        <f t="shared" si="5"/>
        <v>0</v>
      </c>
      <c r="I17" s="34">
        <f t="shared" si="6"/>
        <v>1231.4227482853094</v>
      </c>
      <c r="J17" s="67">
        <f t="shared" si="7"/>
        <v>-413.62581716406277</v>
      </c>
      <c r="K17" s="34">
        <f t="shared" si="8"/>
        <v>817.79693112124664</v>
      </c>
      <c r="L17" s="34">
        <f t="shared" si="9"/>
        <v>25736735.439162966</v>
      </c>
      <c r="M17" s="34">
        <f t="shared" si="10"/>
        <v>17091955.860434055</v>
      </c>
      <c r="N17" s="38">
        <f>'jan-nov'!M17</f>
        <v>16236064.244892562</v>
      </c>
      <c r="O17" s="73">
        <f t="shared" si="11"/>
        <v>855891.61554149352</v>
      </c>
      <c r="P17" s="115">
        <f t="shared" si="12"/>
        <v>777685639.86043406</v>
      </c>
      <c r="Q17" s="115">
        <f t="shared" si="13"/>
        <v>37209.839227771961</v>
      </c>
      <c r="R17" s="116">
        <f t="shared" si="14"/>
        <v>0.96788676943622498</v>
      </c>
    </row>
    <row r="18" spans="1:18" x14ac:dyDescent="0.2">
      <c r="A18" s="30">
        <v>1121</v>
      </c>
      <c r="B18" s="31" t="s">
        <v>202</v>
      </c>
      <c r="C18" s="33">
        <v>750124419</v>
      </c>
      <c r="D18" s="33">
        <v>19910</v>
      </c>
      <c r="E18" s="34">
        <f t="shared" si="2"/>
        <v>37675.761878453042</v>
      </c>
      <c r="F18" s="35">
        <f t="shared" si="3"/>
        <v>0.98000615448420692</v>
      </c>
      <c r="G18" s="34">
        <f t="shared" si="4"/>
        <v>461.19099920391454</v>
      </c>
      <c r="H18" s="34">
        <f t="shared" si="5"/>
        <v>0</v>
      </c>
      <c r="I18" s="34">
        <f t="shared" si="6"/>
        <v>461.19099920391454</v>
      </c>
      <c r="J18" s="67">
        <f t="shared" si="7"/>
        <v>-413.62581716406277</v>
      </c>
      <c r="K18" s="34">
        <f t="shared" si="8"/>
        <v>47.565182039851777</v>
      </c>
      <c r="L18" s="34">
        <f t="shared" si="9"/>
        <v>9182312.794149939</v>
      </c>
      <c r="M18" s="34">
        <f t="shared" si="10"/>
        <v>947022.77441344887</v>
      </c>
      <c r="N18" s="38">
        <f>'jan-nov'!M18</f>
        <v>-639739.87723400188</v>
      </c>
      <c r="O18" s="73">
        <f t="shared" si="11"/>
        <v>1586762.6516474509</v>
      </c>
      <c r="P18" s="115">
        <f t="shared" si="12"/>
        <v>751071441.77441347</v>
      </c>
      <c r="Q18" s="115">
        <f t="shared" si="13"/>
        <v>37723.327060492891</v>
      </c>
      <c r="R18" s="116">
        <f t="shared" si="14"/>
        <v>0.98124340009820665</v>
      </c>
    </row>
    <row r="19" spans="1:18" x14ac:dyDescent="0.2">
      <c r="A19" s="30">
        <v>1122</v>
      </c>
      <c r="B19" s="31" t="s">
        <v>203</v>
      </c>
      <c r="C19" s="33">
        <v>415566402</v>
      </c>
      <c r="D19" s="33">
        <v>12362</v>
      </c>
      <c r="E19" s="34">
        <f t="shared" si="2"/>
        <v>33616.437631451219</v>
      </c>
      <c r="F19" s="35">
        <f t="shared" si="3"/>
        <v>0.87441671058808002</v>
      </c>
      <c r="G19" s="34">
        <f t="shared" si="4"/>
        <v>2896.7855474050084</v>
      </c>
      <c r="H19" s="34">
        <f t="shared" si="5"/>
        <v>344.23709528683645</v>
      </c>
      <c r="I19" s="34">
        <f t="shared" si="6"/>
        <v>3241.0226426918448</v>
      </c>
      <c r="J19" s="67">
        <f t="shared" si="7"/>
        <v>-413.62581716406277</v>
      </c>
      <c r="K19" s="34">
        <f t="shared" si="8"/>
        <v>2827.3968255277819</v>
      </c>
      <c r="L19" s="34">
        <f t="shared" si="9"/>
        <v>40065521.908956587</v>
      </c>
      <c r="M19" s="34">
        <f t="shared" si="10"/>
        <v>34952279.557174437</v>
      </c>
      <c r="N19" s="38">
        <f>'jan-nov'!M19</f>
        <v>31931573.037412908</v>
      </c>
      <c r="O19" s="73">
        <f t="shared" si="11"/>
        <v>3020706.5197615288</v>
      </c>
      <c r="P19" s="115">
        <f t="shared" si="12"/>
        <v>450518681.55717444</v>
      </c>
      <c r="Q19" s="115">
        <f t="shared" si="13"/>
        <v>36443.834456979006</v>
      </c>
      <c r="R19" s="116">
        <f t="shared" si="14"/>
        <v>0.9479617738339281</v>
      </c>
    </row>
    <row r="20" spans="1:18" x14ac:dyDescent="0.2">
      <c r="A20" s="30">
        <v>1124</v>
      </c>
      <c r="B20" s="31" t="s">
        <v>204</v>
      </c>
      <c r="C20" s="33">
        <v>1392138509</v>
      </c>
      <c r="D20" s="33">
        <v>28685</v>
      </c>
      <c r="E20" s="34">
        <f t="shared" si="2"/>
        <v>48531.933379815237</v>
      </c>
      <c r="F20" s="35">
        <f t="shared" si="3"/>
        <v>1.2623923453671992</v>
      </c>
      <c r="G20" s="34">
        <f t="shared" si="4"/>
        <v>-6052.5119016134022</v>
      </c>
      <c r="H20" s="34">
        <f t="shared" si="5"/>
        <v>0</v>
      </c>
      <c r="I20" s="34">
        <f t="shared" si="6"/>
        <v>-6052.5119016134022</v>
      </c>
      <c r="J20" s="67">
        <f t="shared" si="7"/>
        <v>-413.62581716406277</v>
      </c>
      <c r="K20" s="34">
        <f t="shared" si="8"/>
        <v>-6466.1377187774651</v>
      </c>
      <c r="L20" s="34">
        <f t="shared" si="9"/>
        <v>-173616303.89778045</v>
      </c>
      <c r="M20" s="34">
        <f t="shared" si="10"/>
        <v>-185481160.46313158</v>
      </c>
      <c r="N20" s="38">
        <f>'jan-nov'!M20</f>
        <v>-182603103.7674765</v>
      </c>
      <c r="O20" s="73">
        <f t="shared" si="11"/>
        <v>-2878056.6956550777</v>
      </c>
      <c r="P20" s="115">
        <f t="shared" si="12"/>
        <v>1206657348.5368683</v>
      </c>
      <c r="Q20" s="115">
        <f t="shared" si="13"/>
        <v>42065.795661037766</v>
      </c>
      <c r="R20" s="116">
        <f t="shared" si="14"/>
        <v>1.0941978764514035</v>
      </c>
    </row>
    <row r="21" spans="1:18" x14ac:dyDescent="0.2">
      <c r="A21" s="30">
        <v>1127</v>
      </c>
      <c r="B21" s="31" t="s">
        <v>205</v>
      </c>
      <c r="C21" s="33">
        <v>481042012</v>
      </c>
      <c r="D21" s="33">
        <v>11742</v>
      </c>
      <c r="E21" s="34">
        <f t="shared" si="2"/>
        <v>40967.638562425484</v>
      </c>
      <c r="F21" s="35">
        <f t="shared" si="3"/>
        <v>1.0656330734700459</v>
      </c>
      <c r="G21" s="34">
        <f t="shared" si="4"/>
        <v>-1513.9350111795502</v>
      </c>
      <c r="H21" s="34">
        <f t="shared" si="5"/>
        <v>0</v>
      </c>
      <c r="I21" s="34">
        <f t="shared" si="6"/>
        <v>-1513.9350111795502</v>
      </c>
      <c r="J21" s="67">
        <f t="shared" si="7"/>
        <v>-413.62581716406277</v>
      </c>
      <c r="K21" s="34">
        <f t="shared" si="8"/>
        <v>-1927.5608283436129</v>
      </c>
      <c r="L21" s="34">
        <f t="shared" si="9"/>
        <v>-17776624.901270278</v>
      </c>
      <c r="M21" s="34">
        <f t="shared" si="10"/>
        <v>-22633419.246410701</v>
      </c>
      <c r="N21" s="38">
        <f>'jan-nov'!M21</f>
        <v>-22843603.416960381</v>
      </c>
      <c r="O21" s="73">
        <f t="shared" si="11"/>
        <v>210184.17054967955</v>
      </c>
      <c r="P21" s="115">
        <f t="shared" si="12"/>
        <v>458408592.75358927</v>
      </c>
      <c r="Q21" s="115">
        <f t="shared" si="13"/>
        <v>39040.077734081868</v>
      </c>
      <c r="R21" s="116">
        <f t="shared" si="14"/>
        <v>1.0154941676925422</v>
      </c>
    </row>
    <row r="22" spans="1:18" x14ac:dyDescent="0.2">
      <c r="A22" s="30">
        <v>1130</v>
      </c>
      <c r="B22" s="31" t="s">
        <v>206</v>
      </c>
      <c r="C22" s="33">
        <v>455009536</v>
      </c>
      <c r="D22" s="33">
        <v>13703</v>
      </c>
      <c r="E22" s="34">
        <f t="shared" si="2"/>
        <v>33205.103699919724</v>
      </c>
      <c r="F22" s="35">
        <f t="shared" si="3"/>
        <v>0.86371726446275587</v>
      </c>
      <c r="G22" s="34">
        <f t="shared" si="4"/>
        <v>3143.5859063239054</v>
      </c>
      <c r="H22" s="34">
        <f t="shared" si="5"/>
        <v>488.20397132285979</v>
      </c>
      <c r="I22" s="34">
        <f t="shared" si="6"/>
        <v>3631.789877646765</v>
      </c>
      <c r="J22" s="67">
        <f t="shared" si="7"/>
        <v>-413.62581716406277</v>
      </c>
      <c r="K22" s="34">
        <f t="shared" si="8"/>
        <v>3218.1640604827021</v>
      </c>
      <c r="L22" s="34">
        <f t="shared" si="9"/>
        <v>49766416.693393618</v>
      </c>
      <c r="M22" s="34">
        <f t="shared" si="10"/>
        <v>44098502.120794468</v>
      </c>
      <c r="N22" s="38">
        <f>'jan-nov'!M22</f>
        <v>41059552.887402438</v>
      </c>
      <c r="O22" s="73">
        <f t="shared" si="11"/>
        <v>3038949.23339203</v>
      </c>
      <c r="P22" s="115">
        <f t="shared" si="12"/>
        <v>499108038.12079448</v>
      </c>
      <c r="Q22" s="115">
        <f t="shared" si="13"/>
        <v>36423.267760402428</v>
      </c>
      <c r="R22" s="116">
        <f t="shared" si="14"/>
        <v>0.94742680152766179</v>
      </c>
    </row>
    <row r="23" spans="1:18" x14ac:dyDescent="0.2">
      <c r="A23" s="30">
        <v>1133</v>
      </c>
      <c r="B23" s="31" t="s">
        <v>207</v>
      </c>
      <c r="C23" s="33">
        <v>120647411</v>
      </c>
      <c r="D23" s="33">
        <v>2643</v>
      </c>
      <c r="E23" s="34">
        <f t="shared" si="2"/>
        <v>45647.904275444569</v>
      </c>
      <c r="F23" s="35">
        <f t="shared" si="3"/>
        <v>1.1873741869789745</v>
      </c>
      <c r="G23" s="34">
        <f t="shared" si="4"/>
        <v>-4322.094438991001</v>
      </c>
      <c r="H23" s="34">
        <f t="shared" si="5"/>
        <v>0</v>
      </c>
      <c r="I23" s="34">
        <f t="shared" si="6"/>
        <v>-4322.094438991001</v>
      </c>
      <c r="J23" s="67">
        <f t="shared" si="7"/>
        <v>-413.62581716406277</v>
      </c>
      <c r="K23" s="34">
        <f t="shared" si="8"/>
        <v>-4735.7202561550639</v>
      </c>
      <c r="L23" s="34">
        <f t="shared" si="9"/>
        <v>-11423295.602253215</v>
      </c>
      <c r="M23" s="34">
        <f t="shared" si="10"/>
        <v>-12516508.637017833</v>
      </c>
      <c r="N23" s="38">
        <f>'jan-nov'!M23</f>
        <v>-12113132.381232006</v>
      </c>
      <c r="O23" s="73">
        <f t="shared" si="11"/>
        <v>-403376.25578582659</v>
      </c>
      <c r="P23" s="115">
        <f t="shared" si="12"/>
        <v>108130902.36298217</v>
      </c>
      <c r="Q23" s="115">
        <f t="shared" si="13"/>
        <v>40912.184019289511</v>
      </c>
      <c r="R23" s="116">
        <f t="shared" si="14"/>
        <v>1.0641906130961138</v>
      </c>
    </row>
    <row r="24" spans="1:18" x14ac:dyDescent="0.2">
      <c r="A24" s="30">
        <v>1134</v>
      </c>
      <c r="B24" s="31" t="s">
        <v>208</v>
      </c>
      <c r="C24" s="33">
        <v>187007906</v>
      </c>
      <c r="D24" s="33">
        <v>3889</v>
      </c>
      <c r="E24" s="34">
        <f t="shared" si="2"/>
        <v>48086.373360761121</v>
      </c>
      <c r="F24" s="35">
        <f t="shared" si="3"/>
        <v>1.2508026245733948</v>
      </c>
      <c r="G24" s="34">
        <f t="shared" si="4"/>
        <v>-5785.1758901809326</v>
      </c>
      <c r="H24" s="34">
        <f t="shared" si="5"/>
        <v>0</v>
      </c>
      <c r="I24" s="34">
        <f t="shared" si="6"/>
        <v>-5785.1758901809326</v>
      </c>
      <c r="J24" s="67">
        <f t="shared" si="7"/>
        <v>-413.62581716406277</v>
      </c>
      <c r="K24" s="34">
        <f t="shared" si="8"/>
        <v>-6198.8017073449955</v>
      </c>
      <c r="L24" s="34">
        <f t="shared" si="9"/>
        <v>-22498549.036913648</v>
      </c>
      <c r="M24" s="34">
        <f t="shared" si="10"/>
        <v>-24107139.839864686</v>
      </c>
      <c r="N24" s="38">
        <f>'jan-nov'!M24</f>
        <v>-24464446.381464738</v>
      </c>
      <c r="O24" s="73">
        <f t="shared" si="11"/>
        <v>357306.54160005227</v>
      </c>
      <c r="P24" s="115">
        <f t="shared" si="12"/>
        <v>162900766.16013533</v>
      </c>
      <c r="Q24" s="115">
        <f t="shared" si="13"/>
        <v>41887.571653416133</v>
      </c>
      <c r="R24" s="116">
        <f t="shared" si="14"/>
        <v>1.0895619881338821</v>
      </c>
    </row>
    <row r="25" spans="1:18" x14ac:dyDescent="0.2">
      <c r="A25" s="30">
        <v>1135</v>
      </c>
      <c r="B25" s="31" t="s">
        <v>209</v>
      </c>
      <c r="C25" s="33">
        <v>172062166</v>
      </c>
      <c r="D25" s="33">
        <v>4572</v>
      </c>
      <c r="E25" s="34">
        <f t="shared" si="2"/>
        <v>37633.894575678038</v>
      </c>
      <c r="F25" s="35">
        <f t="shared" si="3"/>
        <v>0.97891711972165785</v>
      </c>
      <c r="G25" s="34">
        <f t="shared" si="4"/>
        <v>486.3113808689173</v>
      </c>
      <c r="H25" s="34">
        <f t="shared" si="5"/>
        <v>0</v>
      </c>
      <c r="I25" s="34">
        <f t="shared" si="6"/>
        <v>486.3113808689173</v>
      </c>
      <c r="J25" s="67">
        <f t="shared" si="7"/>
        <v>-413.62581716406277</v>
      </c>
      <c r="K25" s="34">
        <f t="shared" si="8"/>
        <v>72.68556370485453</v>
      </c>
      <c r="L25" s="34">
        <f t="shared" si="9"/>
        <v>2223415.6333326898</v>
      </c>
      <c r="M25" s="34">
        <f t="shared" si="10"/>
        <v>332318.39725859492</v>
      </c>
      <c r="N25" s="38">
        <f>'jan-nov'!M25</f>
        <v>-728777.71963402862</v>
      </c>
      <c r="O25" s="73">
        <f t="shared" si="11"/>
        <v>1061096.1168926235</v>
      </c>
      <c r="P25" s="115">
        <f t="shared" si="12"/>
        <v>172394484.39725861</v>
      </c>
      <c r="Q25" s="115">
        <f t="shared" si="13"/>
        <v>37706.580139382895</v>
      </c>
      <c r="R25" s="116">
        <f t="shared" si="14"/>
        <v>0.9808077861931872</v>
      </c>
    </row>
    <row r="26" spans="1:18" x14ac:dyDescent="0.2">
      <c r="A26" s="30">
        <v>1144</v>
      </c>
      <c r="B26" s="31" t="s">
        <v>210</v>
      </c>
      <c r="C26" s="33">
        <v>20988970</v>
      </c>
      <c r="D26" s="33">
        <v>544</v>
      </c>
      <c r="E26" s="34">
        <f t="shared" si="2"/>
        <v>38582.665441176468</v>
      </c>
      <c r="F26" s="35">
        <f t="shared" si="3"/>
        <v>1.0035961505102966</v>
      </c>
      <c r="G26" s="34">
        <f t="shared" si="4"/>
        <v>-82.951138430141143</v>
      </c>
      <c r="H26" s="34">
        <f t="shared" si="5"/>
        <v>0</v>
      </c>
      <c r="I26" s="34">
        <f t="shared" si="6"/>
        <v>-82.951138430141143</v>
      </c>
      <c r="J26" s="67">
        <f t="shared" si="7"/>
        <v>-413.62581716406277</v>
      </c>
      <c r="K26" s="34">
        <f t="shared" si="8"/>
        <v>-496.57695559420392</v>
      </c>
      <c r="L26" s="34">
        <f t="shared" si="9"/>
        <v>-45125.41930599678</v>
      </c>
      <c r="M26" s="34">
        <f t="shared" si="10"/>
        <v>-270137.86384324695</v>
      </c>
      <c r="N26" s="38">
        <f>'jan-nov'!M26</f>
        <v>-347732.785013324</v>
      </c>
      <c r="O26" s="73">
        <f t="shared" si="11"/>
        <v>77594.921170077054</v>
      </c>
      <c r="P26" s="115">
        <f t="shared" si="12"/>
        <v>20718832.136156753</v>
      </c>
      <c r="Q26" s="115">
        <f t="shared" si="13"/>
        <v>38086.088485582266</v>
      </c>
      <c r="R26" s="116">
        <f t="shared" si="14"/>
        <v>0.99067939850864273</v>
      </c>
    </row>
    <row r="27" spans="1:18" x14ac:dyDescent="0.2">
      <c r="A27" s="30">
        <v>1145</v>
      </c>
      <c r="B27" s="31" t="s">
        <v>211</v>
      </c>
      <c r="C27" s="33">
        <v>33079325</v>
      </c>
      <c r="D27" s="33">
        <v>883</v>
      </c>
      <c r="E27" s="34">
        <f t="shared" si="2"/>
        <v>37462.429218573045</v>
      </c>
      <c r="F27" s="35">
        <f t="shared" si="3"/>
        <v>0.97445703459356314</v>
      </c>
      <c r="G27" s="34">
        <f t="shared" si="4"/>
        <v>589.19059513191314</v>
      </c>
      <c r="H27" s="34">
        <f t="shared" si="5"/>
        <v>0</v>
      </c>
      <c r="I27" s="34">
        <f t="shared" si="6"/>
        <v>589.19059513191314</v>
      </c>
      <c r="J27" s="67">
        <f t="shared" si="7"/>
        <v>-413.62581716406277</v>
      </c>
      <c r="K27" s="34">
        <f t="shared" si="8"/>
        <v>175.56477796785038</v>
      </c>
      <c r="L27" s="34">
        <f t="shared" si="9"/>
        <v>520255.2955014793</v>
      </c>
      <c r="M27" s="34">
        <f t="shared" si="10"/>
        <v>155023.69894561189</v>
      </c>
      <c r="N27" s="38">
        <f>'jan-nov'!M27</f>
        <v>-55619.865012436989</v>
      </c>
      <c r="O27" s="73">
        <f t="shared" si="11"/>
        <v>210643.56395804888</v>
      </c>
      <c r="P27" s="115">
        <f t="shared" si="12"/>
        <v>33234348.698945612</v>
      </c>
      <c r="Q27" s="115">
        <f t="shared" si="13"/>
        <v>37637.993996540899</v>
      </c>
      <c r="R27" s="116">
        <f t="shared" si="14"/>
        <v>0.97902375214194937</v>
      </c>
    </row>
    <row r="28" spans="1:18" x14ac:dyDescent="0.2">
      <c r="A28" s="30">
        <v>1146</v>
      </c>
      <c r="B28" s="31" t="s">
        <v>212</v>
      </c>
      <c r="C28" s="33">
        <v>407418122</v>
      </c>
      <c r="D28" s="33">
        <v>11570</v>
      </c>
      <c r="E28" s="34">
        <f t="shared" si="2"/>
        <v>35213.320829732067</v>
      </c>
      <c r="F28" s="35">
        <f t="shared" si="3"/>
        <v>0.91595416820755449</v>
      </c>
      <c r="G28" s="34">
        <f t="shared" si="4"/>
        <v>1938.6556284364997</v>
      </c>
      <c r="H28" s="34">
        <f t="shared" si="5"/>
        <v>0</v>
      </c>
      <c r="I28" s="34">
        <f t="shared" si="6"/>
        <v>1938.6556284364997</v>
      </c>
      <c r="J28" s="67">
        <f t="shared" si="7"/>
        <v>-413.62581716406277</v>
      </c>
      <c r="K28" s="34">
        <f t="shared" si="8"/>
        <v>1525.029811272437</v>
      </c>
      <c r="L28" s="34">
        <f t="shared" si="9"/>
        <v>22430245.6210103</v>
      </c>
      <c r="M28" s="34">
        <f t="shared" si="10"/>
        <v>17644594.916422095</v>
      </c>
      <c r="N28" s="38">
        <f>'jan-nov'!M28</f>
        <v>12292069.912124731</v>
      </c>
      <c r="O28" s="73">
        <f t="shared" si="11"/>
        <v>5352525.0042973645</v>
      </c>
      <c r="P28" s="115">
        <f t="shared" si="12"/>
        <v>425062716.91642207</v>
      </c>
      <c r="Q28" s="115">
        <f t="shared" si="13"/>
        <v>36738.350641004501</v>
      </c>
      <c r="R28" s="116">
        <f t="shared" si="14"/>
        <v>0.95562260558754564</v>
      </c>
    </row>
    <row r="29" spans="1:18" x14ac:dyDescent="0.2">
      <c r="A29" s="30">
        <v>1149</v>
      </c>
      <c r="B29" s="31" t="s">
        <v>213</v>
      </c>
      <c r="C29" s="33">
        <v>1466223208</v>
      </c>
      <c r="D29" s="33">
        <v>43306</v>
      </c>
      <c r="E29" s="34">
        <f t="shared" si="2"/>
        <v>33857.276312751121</v>
      </c>
      <c r="F29" s="35">
        <f t="shared" si="3"/>
        <v>0.88068130559940871</v>
      </c>
      <c r="G29" s="34">
        <f t="shared" si="4"/>
        <v>2752.2823386250675</v>
      </c>
      <c r="H29" s="34">
        <f t="shared" si="5"/>
        <v>259.94355683187092</v>
      </c>
      <c r="I29" s="34">
        <f t="shared" si="6"/>
        <v>3012.2258954569384</v>
      </c>
      <c r="J29" s="67">
        <f t="shared" si="7"/>
        <v>-413.62581716406277</v>
      </c>
      <c r="K29" s="34">
        <f t="shared" si="8"/>
        <v>2598.6000782928754</v>
      </c>
      <c r="L29" s="34">
        <f t="shared" si="9"/>
        <v>130447454.62865818</v>
      </c>
      <c r="M29" s="34">
        <f t="shared" si="10"/>
        <v>112534974.99055126</v>
      </c>
      <c r="N29" s="38">
        <f>'jan-nov'!M29</f>
        <v>97618646.961705551</v>
      </c>
      <c r="O29" s="73">
        <f t="shared" si="11"/>
        <v>14916328.028845713</v>
      </c>
      <c r="P29" s="115">
        <f t="shared" si="12"/>
        <v>1578758182.9905512</v>
      </c>
      <c r="Q29" s="115">
        <f t="shared" si="13"/>
        <v>36455.876391043996</v>
      </c>
      <c r="R29" s="116">
        <f t="shared" si="14"/>
        <v>0.94827500358449435</v>
      </c>
    </row>
    <row r="30" spans="1:18" x14ac:dyDescent="0.2">
      <c r="A30" s="30">
        <v>1151</v>
      </c>
      <c r="B30" s="31" t="s">
        <v>214</v>
      </c>
      <c r="C30" s="33">
        <v>7674787</v>
      </c>
      <c r="D30" s="33">
        <v>215</v>
      </c>
      <c r="E30" s="34">
        <f t="shared" si="2"/>
        <v>35696.683720930232</v>
      </c>
      <c r="F30" s="35">
        <f t="shared" si="3"/>
        <v>0.9285272014948891</v>
      </c>
      <c r="G30" s="34">
        <f t="shared" si="4"/>
        <v>1648.6378937176007</v>
      </c>
      <c r="H30" s="34">
        <f t="shared" si="5"/>
        <v>0</v>
      </c>
      <c r="I30" s="34">
        <f t="shared" si="6"/>
        <v>1648.6378937176007</v>
      </c>
      <c r="J30" s="67">
        <f t="shared" si="7"/>
        <v>-413.62581716406277</v>
      </c>
      <c r="K30" s="34">
        <f t="shared" si="8"/>
        <v>1235.012076553538</v>
      </c>
      <c r="L30" s="34">
        <f t="shared" si="9"/>
        <v>354457.14714928414</v>
      </c>
      <c r="M30" s="34">
        <f t="shared" si="10"/>
        <v>265527.59645901067</v>
      </c>
      <c r="N30" s="38">
        <f>'jan-nov'!M30</f>
        <v>239779.53864363104</v>
      </c>
      <c r="O30" s="73">
        <f t="shared" si="11"/>
        <v>25748.057815379638</v>
      </c>
      <c r="P30" s="115">
        <f t="shared" si="12"/>
        <v>7940314.5964590106</v>
      </c>
      <c r="Q30" s="115">
        <f t="shared" si="13"/>
        <v>36931.695797483771</v>
      </c>
      <c r="R30" s="116">
        <f t="shared" si="14"/>
        <v>0.96065181890247964</v>
      </c>
    </row>
    <row r="31" spans="1:18" x14ac:dyDescent="0.2">
      <c r="A31" s="30">
        <v>1160</v>
      </c>
      <c r="B31" s="31" t="s">
        <v>215</v>
      </c>
      <c r="C31" s="33">
        <v>396948734</v>
      </c>
      <c r="D31" s="33">
        <v>8938</v>
      </c>
      <c r="E31" s="34">
        <f t="shared" si="2"/>
        <v>44411.359812038485</v>
      </c>
      <c r="F31" s="35">
        <f t="shared" si="3"/>
        <v>1.1552097097657246</v>
      </c>
      <c r="G31" s="34">
        <f t="shared" si="4"/>
        <v>-3580.1677609473509</v>
      </c>
      <c r="H31" s="34">
        <f t="shared" si="5"/>
        <v>0</v>
      </c>
      <c r="I31" s="34">
        <f t="shared" si="6"/>
        <v>-3580.1677609473509</v>
      </c>
      <c r="J31" s="67">
        <f t="shared" si="7"/>
        <v>-413.62581716406277</v>
      </c>
      <c r="K31" s="34">
        <f t="shared" si="8"/>
        <v>-3993.7935781114138</v>
      </c>
      <c r="L31" s="34">
        <f t="shared" si="9"/>
        <v>-31999539.447347421</v>
      </c>
      <c r="M31" s="34">
        <f t="shared" si="10"/>
        <v>-35696527.001159817</v>
      </c>
      <c r="N31" s="38">
        <f>'jan-nov'!M31</f>
        <v>-29483677.898619644</v>
      </c>
      <c r="O31" s="73">
        <f t="shared" si="11"/>
        <v>-6212849.1025401726</v>
      </c>
      <c r="P31" s="115">
        <f t="shared" si="12"/>
        <v>361252206.99884021</v>
      </c>
      <c r="Q31" s="115">
        <f t="shared" si="13"/>
        <v>40417.566233927078</v>
      </c>
      <c r="R31" s="116">
        <f t="shared" si="14"/>
        <v>1.051324822210814</v>
      </c>
    </row>
    <row r="32" spans="1:18" x14ac:dyDescent="0.2">
      <c r="A32" s="30">
        <v>1505</v>
      </c>
      <c r="B32" s="31" t="s">
        <v>255</v>
      </c>
      <c r="C32" s="33">
        <v>812152073</v>
      </c>
      <c r="D32" s="33">
        <v>24404</v>
      </c>
      <c r="E32" s="34">
        <f t="shared" si="2"/>
        <v>33279.465374528765</v>
      </c>
      <c r="F32" s="35">
        <f t="shared" si="3"/>
        <v>0.86565152922984179</v>
      </c>
      <c r="G32" s="34">
        <f t="shared" si="4"/>
        <v>3098.9689015584809</v>
      </c>
      <c r="H32" s="34">
        <f t="shared" si="5"/>
        <v>462.17738520969539</v>
      </c>
      <c r="I32" s="34">
        <f t="shared" si="6"/>
        <v>3561.1462867681762</v>
      </c>
      <c r="J32" s="67">
        <f t="shared" si="7"/>
        <v>-413.62581716406277</v>
      </c>
      <c r="K32" s="34">
        <f t="shared" si="8"/>
        <v>3147.5204696041133</v>
      </c>
      <c r="L32" s="34">
        <f t="shared" si="9"/>
        <v>86906213.982290566</v>
      </c>
      <c r="M32" s="34">
        <f t="shared" si="10"/>
        <v>76812089.540218785</v>
      </c>
      <c r="N32" s="38">
        <f>'jan-nov'!M32</f>
        <v>68781510.469869271</v>
      </c>
      <c r="O32" s="73">
        <f t="shared" si="11"/>
        <v>8030579.0703495145</v>
      </c>
      <c r="P32" s="115">
        <f t="shared" si="12"/>
        <v>888964162.54021883</v>
      </c>
      <c r="Q32" s="115">
        <f t="shared" si="13"/>
        <v>36426.985844132883</v>
      </c>
      <c r="R32" s="116">
        <f t="shared" si="14"/>
        <v>0.94752351476601615</v>
      </c>
    </row>
    <row r="33" spans="1:18" x14ac:dyDescent="0.2">
      <c r="A33" s="30">
        <v>1506</v>
      </c>
      <c r="B33" s="31" t="s">
        <v>254</v>
      </c>
      <c r="C33" s="33">
        <v>1165100918</v>
      </c>
      <c r="D33" s="33">
        <v>32816</v>
      </c>
      <c r="E33" s="34">
        <f t="shared" si="2"/>
        <v>35504.050402242807</v>
      </c>
      <c r="F33" s="35">
        <f t="shared" si="3"/>
        <v>0.92351650420676445</v>
      </c>
      <c r="G33" s="34">
        <f t="shared" si="4"/>
        <v>1764.2178849300558</v>
      </c>
      <c r="H33" s="34">
        <f t="shared" si="5"/>
        <v>0</v>
      </c>
      <c r="I33" s="34">
        <f t="shared" si="6"/>
        <v>1764.2178849300558</v>
      </c>
      <c r="J33" s="67">
        <f t="shared" si="7"/>
        <v>-413.62581716406277</v>
      </c>
      <c r="K33" s="34">
        <f t="shared" si="8"/>
        <v>1350.5920677659931</v>
      </c>
      <c r="L33" s="34">
        <f t="shared" si="9"/>
        <v>57894574.111864708</v>
      </c>
      <c r="M33" s="34">
        <f t="shared" si="10"/>
        <v>44321029.295808829</v>
      </c>
      <c r="N33" s="38">
        <f>'jan-nov'!M33</f>
        <v>41665612.427578576</v>
      </c>
      <c r="O33" s="73">
        <f t="shared" si="11"/>
        <v>2655416.8682302535</v>
      </c>
      <c r="P33" s="115">
        <f t="shared" si="12"/>
        <v>1209421947.2958088</v>
      </c>
      <c r="Q33" s="115">
        <f t="shared" si="13"/>
        <v>36854.642470008803</v>
      </c>
      <c r="R33" s="116">
        <f t="shared" si="14"/>
        <v>0.95864753998722985</v>
      </c>
    </row>
    <row r="34" spans="1:18" x14ac:dyDescent="0.2">
      <c r="A34" s="30">
        <v>1508</v>
      </c>
      <c r="B34" s="31" t="s">
        <v>432</v>
      </c>
      <c r="C34" s="33">
        <v>2244403775</v>
      </c>
      <c r="D34" s="33">
        <v>58509</v>
      </c>
      <c r="E34" s="34">
        <f t="shared" si="2"/>
        <v>38359.974961117092</v>
      </c>
      <c r="F34" s="35">
        <f t="shared" si="3"/>
        <v>0.99780361891644875</v>
      </c>
      <c r="G34" s="34">
        <f t="shared" si="4"/>
        <v>50.663149605484797</v>
      </c>
      <c r="H34" s="34">
        <f t="shared" si="5"/>
        <v>0</v>
      </c>
      <c r="I34" s="34">
        <f t="shared" si="6"/>
        <v>50.663149605484797</v>
      </c>
      <c r="J34" s="67">
        <f t="shared" si="7"/>
        <v>-413.62581716406277</v>
      </c>
      <c r="K34" s="34">
        <f t="shared" si="8"/>
        <v>-362.96266755857795</v>
      </c>
      <c r="L34" s="34">
        <f t="shared" si="9"/>
        <v>2964250.2202673098</v>
      </c>
      <c r="M34" s="34">
        <f t="shared" si="10"/>
        <v>-21236582.716184836</v>
      </c>
      <c r="N34" s="38">
        <f>'jan-nov'!M34</f>
        <v>-20535589.722324438</v>
      </c>
      <c r="O34" s="73">
        <f t="shared" si="11"/>
        <v>-700992.99386039749</v>
      </c>
      <c r="P34" s="115">
        <f t="shared" si="12"/>
        <v>2223167192.2838154</v>
      </c>
      <c r="Q34" s="115">
        <f t="shared" si="13"/>
        <v>37997.012293558517</v>
      </c>
      <c r="R34" s="116">
        <f t="shared" si="14"/>
        <v>0.98836238587110348</v>
      </c>
    </row>
    <row r="35" spans="1:18" x14ac:dyDescent="0.2">
      <c r="A35" s="30">
        <v>1511</v>
      </c>
      <c r="B35" s="31" t="s">
        <v>256</v>
      </c>
      <c r="C35" s="33">
        <v>104791061</v>
      </c>
      <c r="D35" s="33">
        <v>3026</v>
      </c>
      <c r="E35" s="34">
        <f t="shared" si="2"/>
        <v>34630.225049570392</v>
      </c>
      <c r="F35" s="35">
        <f t="shared" si="3"/>
        <v>0.90078692474063415</v>
      </c>
      <c r="G35" s="34">
        <f t="shared" si="4"/>
        <v>2288.5130965335047</v>
      </c>
      <c r="H35" s="34">
        <f t="shared" si="5"/>
        <v>0</v>
      </c>
      <c r="I35" s="34">
        <f t="shared" si="6"/>
        <v>2288.5130965335047</v>
      </c>
      <c r="J35" s="67">
        <f t="shared" si="7"/>
        <v>-413.62581716406277</v>
      </c>
      <c r="K35" s="34">
        <f t="shared" si="8"/>
        <v>1874.887279369442</v>
      </c>
      <c r="L35" s="34">
        <f t="shared" si="9"/>
        <v>6925040.6301103849</v>
      </c>
      <c r="M35" s="34">
        <f t="shared" si="10"/>
        <v>5673408.9073719317</v>
      </c>
      <c r="N35" s="38">
        <f>'jan-nov'!M35</f>
        <v>5183810.7708633868</v>
      </c>
      <c r="O35" s="73">
        <f t="shared" si="11"/>
        <v>489598.13650854491</v>
      </c>
      <c r="P35" s="115">
        <f t="shared" si="12"/>
        <v>110464469.90737194</v>
      </c>
      <c r="Q35" s="115">
        <f t="shared" si="13"/>
        <v>36505.112328939831</v>
      </c>
      <c r="R35" s="116">
        <f t="shared" si="14"/>
        <v>0.9495557082007775</v>
      </c>
    </row>
    <row r="36" spans="1:18" x14ac:dyDescent="0.2">
      <c r="A36" s="30">
        <v>1514</v>
      </c>
      <c r="B36" s="31" t="s">
        <v>429</v>
      </c>
      <c r="C36" s="33">
        <v>85108605</v>
      </c>
      <c r="D36" s="33">
        <v>2438</v>
      </c>
      <c r="E36" s="34">
        <f t="shared" si="2"/>
        <v>34909.189909762099</v>
      </c>
      <c r="F36" s="35">
        <f t="shared" si="3"/>
        <v>0.90804324196534436</v>
      </c>
      <c r="G36" s="34">
        <f t="shared" si="4"/>
        <v>2121.1341804184804</v>
      </c>
      <c r="H36" s="34">
        <f t="shared" si="5"/>
        <v>0</v>
      </c>
      <c r="I36" s="34">
        <f t="shared" si="6"/>
        <v>2121.1341804184804</v>
      </c>
      <c r="J36" s="67">
        <f t="shared" si="7"/>
        <v>-413.62581716406277</v>
      </c>
      <c r="K36" s="34">
        <f t="shared" si="8"/>
        <v>1707.5083632544176</v>
      </c>
      <c r="L36" s="34">
        <f t="shared" si="9"/>
        <v>5171325.1318602553</v>
      </c>
      <c r="M36" s="34">
        <f t="shared" si="10"/>
        <v>4162905.3896142701</v>
      </c>
      <c r="N36" s="38">
        <f>'jan-nov'!M36</f>
        <v>3691407.3237821972</v>
      </c>
      <c r="O36" s="73">
        <f t="shared" si="11"/>
        <v>471498.06583207287</v>
      </c>
      <c r="P36" s="115">
        <f t="shared" si="12"/>
        <v>89271510.389614269</v>
      </c>
      <c r="Q36" s="115">
        <f t="shared" si="13"/>
        <v>36616.698273016518</v>
      </c>
      <c r="R36" s="116">
        <f t="shared" si="14"/>
        <v>0.95245823509066174</v>
      </c>
    </row>
    <row r="37" spans="1:18" x14ac:dyDescent="0.2">
      <c r="A37" s="30">
        <v>1515</v>
      </c>
      <c r="B37" s="31" t="s">
        <v>378</v>
      </c>
      <c r="C37" s="33">
        <v>372232629</v>
      </c>
      <c r="D37" s="33">
        <v>8968</v>
      </c>
      <c r="E37" s="34">
        <f t="shared" si="2"/>
        <v>41506.760593220337</v>
      </c>
      <c r="F37" s="35">
        <f t="shared" si="3"/>
        <v>1.0796564901670056</v>
      </c>
      <c r="G37" s="34">
        <f t="shared" si="4"/>
        <v>-1837.4082296564623</v>
      </c>
      <c r="H37" s="34">
        <f t="shared" si="5"/>
        <v>0</v>
      </c>
      <c r="I37" s="34">
        <f t="shared" si="6"/>
        <v>-1837.4082296564623</v>
      </c>
      <c r="J37" s="67">
        <f t="shared" si="7"/>
        <v>-413.62581716406277</v>
      </c>
      <c r="K37" s="34">
        <f t="shared" si="8"/>
        <v>-2251.034046820525</v>
      </c>
      <c r="L37" s="34">
        <f t="shared" si="9"/>
        <v>-16477877.003559154</v>
      </c>
      <c r="M37" s="34">
        <f t="shared" si="10"/>
        <v>-20187273.331886467</v>
      </c>
      <c r="N37" s="38">
        <f>'jan-nov'!M37</f>
        <v>-20497890.567646112</v>
      </c>
      <c r="O37" s="73">
        <f t="shared" si="11"/>
        <v>310617.2357596457</v>
      </c>
      <c r="P37" s="115">
        <f t="shared" si="12"/>
        <v>352045355.66811353</v>
      </c>
      <c r="Q37" s="115">
        <f t="shared" si="13"/>
        <v>39255.726546399812</v>
      </c>
      <c r="R37" s="116">
        <f t="shared" si="14"/>
        <v>1.0211035343713262</v>
      </c>
    </row>
    <row r="38" spans="1:18" x14ac:dyDescent="0.2">
      <c r="A38" s="30">
        <v>1516</v>
      </c>
      <c r="B38" s="31" t="s">
        <v>257</v>
      </c>
      <c r="C38" s="33">
        <v>319192620</v>
      </c>
      <c r="D38" s="33">
        <v>8861</v>
      </c>
      <c r="E38" s="34">
        <f t="shared" si="2"/>
        <v>36022.189369145693</v>
      </c>
      <c r="F38" s="35">
        <f t="shared" si="3"/>
        <v>0.93699411822505774</v>
      </c>
      <c r="G38" s="34">
        <f t="shared" si="4"/>
        <v>1453.3345047883238</v>
      </c>
      <c r="H38" s="34">
        <f t="shared" si="5"/>
        <v>0</v>
      </c>
      <c r="I38" s="34">
        <f t="shared" si="6"/>
        <v>1453.3345047883238</v>
      </c>
      <c r="J38" s="67">
        <f t="shared" si="7"/>
        <v>-413.62581716406277</v>
      </c>
      <c r="K38" s="34">
        <f t="shared" si="8"/>
        <v>1039.7086876242611</v>
      </c>
      <c r="L38" s="34">
        <f t="shared" si="9"/>
        <v>12877997.046929337</v>
      </c>
      <c r="M38" s="34">
        <f t="shared" si="10"/>
        <v>9212858.6810385771</v>
      </c>
      <c r="N38" s="38">
        <f>'jan-nov'!M38</f>
        <v>8520555.6452149581</v>
      </c>
      <c r="O38" s="73">
        <f t="shared" si="11"/>
        <v>692303.03582361899</v>
      </c>
      <c r="P38" s="115">
        <f t="shared" si="12"/>
        <v>328405478.68103856</v>
      </c>
      <c r="Q38" s="115">
        <f t="shared" si="13"/>
        <v>37061.898056769955</v>
      </c>
      <c r="R38" s="116">
        <f t="shared" si="14"/>
        <v>0.96403858559454703</v>
      </c>
    </row>
    <row r="39" spans="1:18" x14ac:dyDescent="0.2">
      <c r="A39" s="30">
        <v>1517</v>
      </c>
      <c r="B39" s="31" t="s">
        <v>258</v>
      </c>
      <c r="C39" s="33">
        <v>161732850</v>
      </c>
      <c r="D39" s="33">
        <v>5322</v>
      </c>
      <c r="E39" s="34">
        <f t="shared" si="2"/>
        <v>30389.487034949267</v>
      </c>
      <c r="F39" s="35">
        <f t="shared" si="3"/>
        <v>0.79047862182451856</v>
      </c>
      <c r="G39" s="34">
        <f t="shared" si="4"/>
        <v>4832.9559053061794</v>
      </c>
      <c r="H39" s="34">
        <f t="shared" si="5"/>
        <v>1473.6698040625197</v>
      </c>
      <c r="I39" s="34">
        <f t="shared" si="6"/>
        <v>6306.6257093686991</v>
      </c>
      <c r="J39" s="67">
        <f t="shared" si="7"/>
        <v>-413.62581716406277</v>
      </c>
      <c r="K39" s="34">
        <f t="shared" si="8"/>
        <v>5892.9998922046361</v>
      </c>
      <c r="L39" s="34">
        <f t="shared" si="9"/>
        <v>33563862.025260217</v>
      </c>
      <c r="M39" s="34">
        <f t="shared" si="10"/>
        <v>31362545.426313072</v>
      </c>
      <c r="N39" s="38">
        <f>'jan-nov'!M39</f>
        <v>29285691.878370114</v>
      </c>
      <c r="O39" s="73">
        <f t="shared" si="11"/>
        <v>2076853.5479429588</v>
      </c>
      <c r="P39" s="115">
        <f t="shared" si="12"/>
        <v>193095395.42631307</v>
      </c>
      <c r="Q39" s="115">
        <f t="shared" si="13"/>
        <v>36282.486927153906</v>
      </c>
      <c r="R39" s="116">
        <f t="shared" si="14"/>
        <v>0.94376486939574999</v>
      </c>
    </row>
    <row r="40" spans="1:18" x14ac:dyDescent="0.2">
      <c r="A40" s="30">
        <v>1520</v>
      </c>
      <c r="B40" s="31" t="s">
        <v>260</v>
      </c>
      <c r="C40" s="33">
        <v>363232598</v>
      </c>
      <c r="D40" s="33">
        <v>10958</v>
      </c>
      <c r="E40" s="34">
        <f t="shared" si="2"/>
        <v>33147.709253513414</v>
      </c>
      <c r="F40" s="35">
        <f t="shared" si="3"/>
        <v>0.86222434413660931</v>
      </c>
      <c r="G40" s="34">
        <f t="shared" si="4"/>
        <v>3178.0225741676913</v>
      </c>
      <c r="H40" s="34">
        <f t="shared" si="5"/>
        <v>508.29202756506817</v>
      </c>
      <c r="I40" s="34">
        <f t="shared" si="6"/>
        <v>3686.3146017327595</v>
      </c>
      <c r="J40" s="67">
        <f t="shared" si="7"/>
        <v>-413.62581716406277</v>
      </c>
      <c r="K40" s="34">
        <f t="shared" si="8"/>
        <v>3272.6887845686965</v>
      </c>
      <c r="L40" s="34">
        <f t="shared" si="9"/>
        <v>40394635.40578758</v>
      </c>
      <c r="M40" s="34">
        <f t="shared" si="10"/>
        <v>35862123.70130378</v>
      </c>
      <c r="N40" s="38">
        <f>'jan-nov'!M40</f>
        <v>35043654.030041292</v>
      </c>
      <c r="O40" s="73">
        <f t="shared" si="11"/>
        <v>818469.67126248777</v>
      </c>
      <c r="P40" s="115">
        <f t="shared" si="12"/>
        <v>399094721.70130378</v>
      </c>
      <c r="Q40" s="115">
        <f t="shared" si="13"/>
        <v>36420.398038082109</v>
      </c>
      <c r="R40" s="116">
        <f t="shared" si="14"/>
        <v>0.94735215551135432</v>
      </c>
    </row>
    <row r="41" spans="1:18" x14ac:dyDescent="0.2">
      <c r="A41" s="30">
        <v>1525</v>
      </c>
      <c r="B41" s="31" t="s">
        <v>261</v>
      </c>
      <c r="C41" s="33">
        <v>164712715</v>
      </c>
      <c r="D41" s="33">
        <v>4348</v>
      </c>
      <c r="E41" s="34">
        <f t="shared" si="2"/>
        <v>37882.409153633853</v>
      </c>
      <c r="F41" s="35">
        <f t="shared" si="3"/>
        <v>0.98538137694521322</v>
      </c>
      <c r="G41" s="34">
        <f t="shared" si="4"/>
        <v>337.20263409542821</v>
      </c>
      <c r="H41" s="34">
        <f t="shared" si="5"/>
        <v>0</v>
      </c>
      <c r="I41" s="34">
        <f t="shared" si="6"/>
        <v>337.20263409542821</v>
      </c>
      <c r="J41" s="67">
        <f t="shared" si="7"/>
        <v>-413.62581716406277</v>
      </c>
      <c r="K41" s="34">
        <f t="shared" si="8"/>
        <v>-76.423183068634557</v>
      </c>
      <c r="L41" s="34">
        <f t="shared" si="9"/>
        <v>1466157.053046922</v>
      </c>
      <c r="M41" s="34">
        <f t="shared" si="10"/>
        <v>-332287.99998242303</v>
      </c>
      <c r="N41" s="38">
        <f>'jan-nov'!M41</f>
        <v>143168.66243028152</v>
      </c>
      <c r="O41" s="73">
        <f t="shared" si="11"/>
        <v>-475456.66241270455</v>
      </c>
      <c r="P41" s="115">
        <f t="shared" si="12"/>
        <v>164380427.00001758</v>
      </c>
      <c r="Q41" s="115">
        <f t="shared" si="13"/>
        <v>37805.98597056522</v>
      </c>
      <c r="R41" s="116">
        <f t="shared" si="14"/>
        <v>0.98339348908260926</v>
      </c>
    </row>
    <row r="42" spans="1:18" x14ac:dyDescent="0.2">
      <c r="A42" s="30">
        <v>1528</v>
      </c>
      <c r="B42" s="31" t="s">
        <v>262</v>
      </c>
      <c r="C42" s="33">
        <v>239589630</v>
      </c>
      <c r="D42" s="33">
        <v>7617</v>
      </c>
      <c r="E42" s="34">
        <f t="shared" si="2"/>
        <v>31454.592359196533</v>
      </c>
      <c r="F42" s="35">
        <f t="shared" si="3"/>
        <v>0.81818369587992013</v>
      </c>
      <c r="G42" s="34">
        <f t="shared" si="4"/>
        <v>4193.8927107578202</v>
      </c>
      <c r="H42" s="34">
        <f t="shared" si="5"/>
        <v>1100.8829405759766</v>
      </c>
      <c r="I42" s="34">
        <f t="shared" si="6"/>
        <v>5294.7756513337972</v>
      </c>
      <c r="J42" s="67">
        <f t="shared" si="7"/>
        <v>-413.62581716406277</v>
      </c>
      <c r="K42" s="34">
        <f t="shared" si="8"/>
        <v>4881.1498341697343</v>
      </c>
      <c r="L42" s="34">
        <f t="shared" si="9"/>
        <v>40330306.136209533</v>
      </c>
      <c r="M42" s="34">
        <f t="shared" si="10"/>
        <v>37179718.286870867</v>
      </c>
      <c r="N42" s="38">
        <f>'jan-nov'!M42</f>
        <v>34715349.611573704</v>
      </c>
      <c r="O42" s="73">
        <f t="shared" si="11"/>
        <v>2464368.6752971634</v>
      </c>
      <c r="P42" s="115">
        <f t="shared" si="12"/>
        <v>276769348.28687084</v>
      </c>
      <c r="Q42" s="115">
        <f t="shared" si="13"/>
        <v>36335.742193366263</v>
      </c>
      <c r="R42" s="116">
        <f t="shared" si="14"/>
        <v>0.94515012309851987</v>
      </c>
    </row>
    <row r="43" spans="1:18" x14ac:dyDescent="0.2">
      <c r="A43" s="30">
        <v>1531</v>
      </c>
      <c r="B43" s="31" t="s">
        <v>263</v>
      </c>
      <c r="C43" s="33">
        <v>301789881</v>
      </c>
      <c r="D43" s="33">
        <v>9720</v>
      </c>
      <c r="E43" s="34">
        <f t="shared" si="2"/>
        <v>31048.341666666667</v>
      </c>
      <c r="F43" s="35">
        <f t="shared" si="3"/>
        <v>0.80761647284068461</v>
      </c>
      <c r="G43" s="34">
        <f t="shared" si="4"/>
        <v>4437.6431262757396</v>
      </c>
      <c r="H43" s="34">
        <f t="shared" si="5"/>
        <v>1243.0706829614296</v>
      </c>
      <c r="I43" s="34">
        <f t="shared" si="6"/>
        <v>5680.7138092371697</v>
      </c>
      <c r="J43" s="67">
        <f t="shared" si="7"/>
        <v>-413.62581716406277</v>
      </c>
      <c r="K43" s="34">
        <f t="shared" si="8"/>
        <v>5267.0879920731068</v>
      </c>
      <c r="L43" s="34">
        <f t="shared" si="9"/>
        <v>55216538.225785293</v>
      </c>
      <c r="M43" s="34">
        <f t="shared" si="10"/>
        <v>51196095.282950595</v>
      </c>
      <c r="N43" s="38">
        <f>'jan-nov'!M43</f>
        <v>48092206.131803386</v>
      </c>
      <c r="O43" s="73">
        <f t="shared" si="11"/>
        <v>3103889.1511472091</v>
      </c>
      <c r="P43" s="115">
        <f t="shared" si="12"/>
        <v>352985976.28295058</v>
      </c>
      <c r="Q43" s="115">
        <f t="shared" si="13"/>
        <v>36315.429658739769</v>
      </c>
      <c r="R43" s="116">
        <f t="shared" si="14"/>
        <v>0.94462176194655811</v>
      </c>
    </row>
    <row r="44" spans="1:18" x14ac:dyDescent="0.2">
      <c r="A44" s="30">
        <v>1532</v>
      </c>
      <c r="B44" s="31" t="s">
        <v>264</v>
      </c>
      <c r="C44" s="33">
        <v>298486167</v>
      </c>
      <c r="D44" s="33">
        <v>8691</v>
      </c>
      <c r="E44" s="34">
        <f t="shared" si="2"/>
        <v>34344.283396617189</v>
      </c>
      <c r="F44" s="35">
        <f t="shared" si="3"/>
        <v>0.89334913010169448</v>
      </c>
      <c r="G44" s="34">
        <f t="shared" si="4"/>
        <v>2460.0780883054263</v>
      </c>
      <c r="H44" s="34">
        <f t="shared" si="5"/>
        <v>89.491077478746945</v>
      </c>
      <c r="I44" s="34">
        <f t="shared" si="6"/>
        <v>2549.569165784173</v>
      </c>
      <c r="J44" s="67">
        <f t="shared" si="7"/>
        <v>-413.62581716406277</v>
      </c>
      <c r="K44" s="34">
        <f t="shared" si="8"/>
        <v>2135.9433486201101</v>
      </c>
      <c r="L44" s="34">
        <f t="shared" si="9"/>
        <v>22158305.619830247</v>
      </c>
      <c r="M44" s="34">
        <f t="shared" si="10"/>
        <v>18563483.642857376</v>
      </c>
      <c r="N44" s="38">
        <f>'jan-nov'!M44</f>
        <v>17433489.77789643</v>
      </c>
      <c r="O44" s="73">
        <f t="shared" si="11"/>
        <v>1129993.8649609461</v>
      </c>
      <c r="P44" s="115">
        <f t="shared" si="12"/>
        <v>317049650.64285737</v>
      </c>
      <c r="Q44" s="115">
        <f t="shared" si="13"/>
        <v>36480.226745237298</v>
      </c>
      <c r="R44" s="116">
        <f t="shared" si="14"/>
        <v>0.94890839480960865</v>
      </c>
    </row>
    <row r="45" spans="1:18" x14ac:dyDescent="0.2">
      <c r="A45" s="30">
        <v>1535</v>
      </c>
      <c r="B45" s="31" t="s">
        <v>265</v>
      </c>
      <c r="C45" s="33">
        <v>252230849</v>
      </c>
      <c r="D45" s="33">
        <v>7147</v>
      </c>
      <c r="E45" s="34">
        <f t="shared" si="2"/>
        <v>35291.849587239398</v>
      </c>
      <c r="F45" s="35">
        <f t="shared" si="3"/>
        <v>0.91799682539148775</v>
      </c>
      <c r="G45" s="34">
        <f t="shared" si="4"/>
        <v>1891.5383739321012</v>
      </c>
      <c r="H45" s="34">
        <f t="shared" si="5"/>
        <v>0</v>
      </c>
      <c r="I45" s="34">
        <f t="shared" si="6"/>
        <v>1891.5383739321012</v>
      </c>
      <c r="J45" s="67">
        <f t="shared" si="7"/>
        <v>-413.62581716406277</v>
      </c>
      <c r="K45" s="34">
        <f t="shared" si="8"/>
        <v>1477.9125567680385</v>
      </c>
      <c r="L45" s="34">
        <f t="shared" si="9"/>
        <v>13518824.758492727</v>
      </c>
      <c r="M45" s="34">
        <f t="shared" si="10"/>
        <v>10562641.043221172</v>
      </c>
      <c r="N45" s="38">
        <f>'jan-nov'!M45</f>
        <v>9905965.922260629</v>
      </c>
      <c r="O45" s="73">
        <f t="shared" si="11"/>
        <v>656675.12096054293</v>
      </c>
      <c r="P45" s="115">
        <f t="shared" si="12"/>
        <v>262793490.04322118</v>
      </c>
      <c r="Q45" s="115">
        <f t="shared" si="13"/>
        <v>36769.762144007444</v>
      </c>
      <c r="R45" s="116">
        <f t="shared" si="14"/>
        <v>0.95643966846111927</v>
      </c>
    </row>
    <row r="46" spans="1:18" x14ac:dyDescent="0.2">
      <c r="A46" s="30">
        <v>1539</v>
      </c>
      <c r="B46" s="31" t="s">
        <v>266</v>
      </c>
      <c r="C46" s="33">
        <v>245206215</v>
      </c>
      <c r="D46" s="33">
        <v>7299</v>
      </c>
      <c r="E46" s="34">
        <f t="shared" si="2"/>
        <v>33594.494451294697</v>
      </c>
      <c r="F46" s="35">
        <f t="shared" si="3"/>
        <v>0.87384593376685149</v>
      </c>
      <c r="G46" s="34">
        <f t="shared" si="4"/>
        <v>2909.9514554989219</v>
      </c>
      <c r="H46" s="34">
        <f t="shared" si="5"/>
        <v>351.9172083416193</v>
      </c>
      <c r="I46" s="34">
        <f t="shared" si="6"/>
        <v>3261.8686638405411</v>
      </c>
      <c r="J46" s="67">
        <f t="shared" si="7"/>
        <v>-413.62581716406277</v>
      </c>
      <c r="K46" s="34">
        <f t="shared" si="8"/>
        <v>2848.2428466764782</v>
      </c>
      <c r="L46" s="34">
        <f t="shared" si="9"/>
        <v>23808379.377372108</v>
      </c>
      <c r="M46" s="34">
        <f t="shared" si="10"/>
        <v>20789324.537891615</v>
      </c>
      <c r="N46" s="38">
        <f>'jan-nov'!M46</f>
        <v>21808677.683835678</v>
      </c>
      <c r="O46" s="73">
        <f t="shared" si="11"/>
        <v>-1019353.1459440626</v>
      </c>
      <c r="P46" s="115">
        <f t="shared" si="12"/>
        <v>265995539.53789163</v>
      </c>
      <c r="Q46" s="115">
        <f t="shared" si="13"/>
        <v>36442.73729797118</v>
      </c>
      <c r="R46" s="116">
        <f t="shared" si="14"/>
        <v>0.94793323499286664</v>
      </c>
    </row>
    <row r="47" spans="1:18" x14ac:dyDescent="0.2">
      <c r="A47" s="30">
        <v>1547</v>
      </c>
      <c r="B47" s="31" t="s">
        <v>267</v>
      </c>
      <c r="C47" s="33">
        <v>128720386</v>
      </c>
      <c r="D47" s="33">
        <v>3678</v>
      </c>
      <c r="E47" s="34">
        <f t="shared" si="2"/>
        <v>34997.38607939097</v>
      </c>
      <c r="F47" s="35">
        <f t="shared" si="3"/>
        <v>0.91033736382854835</v>
      </c>
      <c r="G47" s="34">
        <f t="shared" si="4"/>
        <v>2068.2164786411581</v>
      </c>
      <c r="H47" s="34">
        <f t="shared" si="5"/>
        <v>0</v>
      </c>
      <c r="I47" s="34">
        <f t="shared" si="6"/>
        <v>2068.2164786411581</v>
      </c>
      <c r="J47" s="67">
        <f t="shared" si="7"/>
        <v>-413.62581716406277</v>
      </c>
      <c r="K47" s="34">
        <f t="shared" si="8"/>
        <v>1654.5906614770954</v>
      </c>
      <c r="L47" s="34">
        <f t="shared" si="9"/>
        <v>7606900.2084421795</v>
      </c>
      <c r="M47" s="34">
        <f t="shared" si="10"/>
        <v>6085584.4529127572</v>
      </c>
      <c r="N47" s="38">
        <f>'jan-nov'!M47</f>
        <v>5590534.5373547636</v>
      </c>
      <c r="O47" s="73">
        <f t="shared" si="11"/>
        <v>495049.91555799358</v>
      </c>
      <c r="P47" s="115">
        <f t="shared" si="12"/>
        <v>134805970.45291275</v>
      </c>
      <c r="Q47" s="115">
        <f t="shared" si="13"/>
        <v>36651.976740868064</v>
      </c>
      <c r="R47" s="116">
        <f t="shared" si="14"/>
        <v>0.95337588383594329</v>
      </c>
    </row>
    <row r="48" spans="1:18" x14ac:dyDescent="0.2">
      <c r="A48" s="30">
        <v>1554</v>
      </c>
      <c r="B48" s="31" t="s">
        <v>268</v>
      </c>
      <c r="C48" s="33">
        <v>211541577</v>
      </c>
      <c r="D48" s="33">
        <v>5955</v>
      </c>
      <c r="E48" s="34">
        <f t="shared" si="2"/>
        <v>35523.354659949626</v>
      </c>
      <c r="F48" s="35">
        <f t="shared" si="3"/>
        <v>0.92401863848135357</v>
      </c>
      <c r="G48" s="34">
        <f t="shared" si="4"/>
        <v>1752.6353303059643</v>
      </c>
      <c r="H48" s="34">
        <f t="shared" si="5"/>
        <v>0</v>
      </c>
      <c r="I48" s="34">
        <f t="shared" si="6"/>
        <v>1752.6353303059643</v>
      </c>
      <c r="J48" s="67">
        <f t="shared" si="7"/>
        <v>-413.62581716406277</v>
      </c>
      <c r="K48" s="34">
        <f t="shared" si="8"/>
        <v>1339.0095131419016</v>
      </c>
      <c r="L48" s="34">
        <f t="shared" si="9"/>
        <v>10436943.391972018</v>
      </c>
      <c r="M48" s="34">
        <f t="shared" si="10"/>
        <v>7973801.6507600239</v>
      </c>
      <c r="N48" s="38">
        <f>'jan-nov'!M48</f>
        <v>7308651.198245693</v>
      </c>
      <c r="O48" s="73">
        <f t="shared" si="11"/>
        <v>665150.45251433086</v>
      </c>
      <c r="P48" s="115">
        <f t="shared" si="12"/>
        <v>219515378.65076002</v>
      </c>
      <c r="Q48" s="115">
        <f t="shared" si="13"/>
        <v>36862.364173091526</v>
      </c>
      <c r="R48" s="116">
        <f t="shared" si="14"/>
        <v>0.95884839369706532</v>
      </c>
    </row>
    <row r="49" spans="1:18" x14ac:dyDescent="0.2">
      <c r="A49" s="30">
        <v>1557</v>
      </c>
      <c r="B49" s="31" t="s">
        <v>269</v>
      </c>
      <c r="C49" s="33">
        <v>83527378</v>
      </c>
      <c r="D49" s="33">
        <v>2700</v>
      </c>
      <c r="E49" s="34">
        <f t="shared" si="2"/>
        <v>30936.065925925926</v>
      </c>
      <c r="F49" s="35">
        <f t="shared" si="3"/>
        <v>0.80469600324858526</v>
      </c>
      <c r="G49" s="34">
        <f t="shared" si="4"/>
        <v>4505.0085707201843</v>
      </c>
      <c r="H49" s="34">
        <f t="shared" si="5"/>
        <v>1282.3671922206888</v>
      </c>
      <c r="I49" s="34">
        <f t="shared" si="6"/>
        <v>5787.3757629408728</v>
      </c>
      <c r="J49" s="67">
        <f t="shared" si="7"/>
        <v>-413.62581716406277</v>
      </c>
      <c r="K49" s="34">
        <f t="shared" si="8"/>
        <v>5373.7499457768099</v>
      </c>
      <c r="L49" s="34">
        <f t="shared" si="9"/>
        <v>15625914.559940357</v>
      </c>
      <c r="M49" s="34">
        <f t="shared" si="10"/>
        <v>14509124.853597388</v>
      </c>
      <c r="N49" s="38">
        <f>'jan-nov'!M49</f>
        <v>14199912.694945388</v>
      </c>
      <c r="O49" s="73">
        <f t="shared" si="11"/>
        <v>309212.15865200013</v>
      </c>
      <c r="P49" s="115">
        <f t="shared" si="12"/>
        <v>98036502.853597388</v>
      </c>
      <c r="Q49" s="115">
        <f t="shared" si="13"/>
        <v>36309.815871702733</v>
      </c>
      <c r="R49" s="116">
        <f t="shared" si="14"/>
        <v>0.9444757384669531</v>
      </c>
    </row>
    <row r="50" spans="1:18" x14ac:dyDescent="0.2">
      <c r="A50" s="30">
        <v>1560</v>
      </c>
      <c r="B50" s="31" t="s">
        <v>270</v>
      </c>
      <c r="C50" s="33">
        <v>93530791</v>
      </c>
      <c r="D50" s="33">
        <v>3041</v>
      </c>
      <c r="E50" s="34">
        <f t="shared" si="2"/>
        <v>30756.590266359752</v>
      </c>
      <c r="F50" s="35">
        <f t="shared" si="3"/>
        <v>0.80002755748437215</v>
      </c>
      <c r="G50" s="34">
        <f t="shared" si="4"/>
        <v>4612.6939664598885</v>
      </c>
      <c r="H50" s="34">
        <f t="shared" si="5"/>
        <v>1345.1836730688501</v>
      </c>
      <c r="I50" s="34">
        <f t="shared" si="6"/>
        <v>5957.8776395287387</v>
      </c>
      <c r="J50" s="67">
        <f t="shared" si="7"/>
        <v>-413.62581716406277</v>
      </c>
      <c r="K50" s="34">
        <f t="shared" si="8"/>
        <v>5544.2518223646757</v>
      </c>
      <c r="L50" s="34">
        <f t="shared" si="9"/>
        <v>18117905.901806895</v>
      </c>
      <c r="M50" s="34">
        <f t="shared" si="10"/>
        <v>16860069.791810978</v>
      </c>
      <c r="N50" s="38">
        <f>'jan-nov'!M50</f>
        <v>15990703.035695894</v>
      </c>
      <c r="O50" s="73">
        <f t="shared" si="11"/>
        <v>869366.75611508451</v>
      </c>
      <c r="P50" s="115">
        <f t="shared" si="12"/>
        <v>110390860.79181097</v>
      </c>
      <c r="Q50" s="115">
        <f t="shared" si="13"/>
        <v>36300.842088724421</v>
      </c>
      <c r="R50" s="116">
        <f t="shared" si="14"/>
        <v>0.94424231617874232</v>
      </c>
    </row>
    <row r="51" spans="1:18" x14ac:dyDescent="0.2">
      <c r="A51" s="30">
        <v>1563</v>
      </c>
      <c r="B51" s="31" t="s">
        <v>271</v>
      </c>
      <c r="C51" s="33">
        <v>287688849</v>
      </c>
      <c r="D51" s="33">
        <v>7227</v>
      </c>
      <c r="E51" s="34">
        <f t="shared" si="2"/>
        <v>39807.506434205061</v>
      </c>
      <c r="F51" s="35">
        <f t="shared" si="3"/>
        <v>1.0354562019488067</v>
      </c>
      <c r="G51" s="34">
        <f t="shared" si="4"/>
        <v>-817.8557342472966</v>
      </c>
      <c r="H51" s="34">
        <f t="shared" si="5"/>
        <v>0</v>
      </c>
      <c r="I51" s="34">
        <f t="shared" si="6"/>
        <v>-817.8557342472966</v>
      </c>
      <c r="J51" s="67">
        <f t="shared" si="7"/>
        <v>-413.62581716406277</v>
      </c>
      <c r="K51" s="34">
        <f t="shared" si="8"/>
        <v>-1231.4815514113593</v>
      </c>
      <c r="L51" s="34">
        <f t="shared" si="9"/>
        <v>-5910643.3914052127</v>
      </c>
      <c r="M51" s="34">
        <f t="shared" si="10"/>
        <v>-8899917.1720498931</v>
      </c>
      <c r="N51" s="38">
        <f>'jan-nov'!M51</f>
        <v>-9905145.7284766342</v>
      </c>
      <c r="O51" s="73">
        <f t="shared" si="11"/>
        <v>1005228.5564267412</v>
      </c>
      <c r="P51" s="115">
        <f t="shared" si="12"/>
        <v>278788931.82795012</v>
      </c>
      <c r="Q51" s="115">
        <f t="shared" si="13"/>
        <v>38576.02488279371</v>
      </c>
      <c r="R51" s="116">
        <f t="shared" si="14"/>
        <v>1.003423419084047</v>
      </c>
    </row>
    <row r="52" spans="1:18" x14ac:dyDescent="0.2">
      <c r="A52" s="30">
        <v>1566</v>
      </c>
      <c r="B52" s="31" t="s">
        <v>272</v>
      </c>
      <c r="C52" s="33">
        <v>186752766</v>
      </c>
      <c r="D52" s="33">
        <v>5953</v>
      </c>
      <c r="E52" s="34">
        <f t="shared" si="2"/>
        <v>31371.202082983371</v>
      </c>
      <c r="F52" s="35">
        <f t="shared" si="3"/>
        <v>0.81601458290546491</v>
      </c>
      <c r="G52" s="34">
        <f t="shared" si="4"/>
        <v>4243.926876485717</v>
      </c>
      <c r="H52" s="34">
        <f t="shared" si="5"/>
        <v>1130.0695372505834</v>
      </c>
      <c r="I52" s="34">
        <f t="shared" si="6"/>
        <v>5373.9964137363004</v>
      </c>
      <c r="J52" s="67">
        <f t="shared" si="7"/>
        <v>-413.62581716406277</v>
      </c>
      <c r="K52" s="34">
        <f t="shared" si="8"/>
        <v>4960.3705965722374</v>
      </c>
      <c r="L52" s="34">
        <f t="shared" si="9"/>
        <v>31991400.650972195</v>
      </c>
      <c r="M52" s="34">
        <f t="shared" si="10"/>
        <v>29529086.161394529</v>
      </c>
      <c r="N52" s="38">
        <f>'jan-nov'!M52</f>
        <v>28679514.66579996</v>
      </c>
      <c r="O52" s="73">
        <f t="shared" si="11"/>
        <v>849571.49559456855</v>
      </c>
      <c r="P52" s="115">
        <f t="shared" si="12"/>
        <v>216281852.16139454</v>
      </c>
      <c r="Q52" s="115">
        <f t="shared" si="13"/>
        <v>36331.572679555611</v>
      </c>
      <c r="R52" s="116">
        <f t="shared" si="14"/>
        <v>0.94504166744979723</v>
      </c>
    </row>
    <row r="53" spans="1:18" x14ac:dyDescent="0.2">
      <c r="A53" s="30">
        <v>1573</v>
      </c>
      <c r="B53" s="31" t="s">
        <v>274</v>
      </c>
      <c r="C53" s="33">
        <v>72847764</v>
      </c>
      <c r="D53" s="33">
        <v>2159</v>
      </c>
      <c r="E53" s="34">
        <f t="shared" si="2"/>
        <v>33741.437702640113</v>
      </c>
      <c r="F53" s="35">
        <f t="shared" si="3"/>
        <v>0.87766816013995064</v>
      </c>
      <c r="G53" s="34">
        <f t="shared" si="4"/>
        <v>2821.7855046916725</v>
      </c>
      <c r="H53" s="34">
        <f t="shared" si="5"/>
        <v>300.48707037072381</v>
      </c>
      <c r="I53" s="34">
        <f t="shared" si="6"/>
        <v>3122.2725750623963</v>
      </c>
      <c r="J53" s="67">
        <f t="shared" si="7"/>
        <v>-413.62581716406277</v>
      </c>
      <c r="K53" s="34">
        <f t="shared" si="8"/>
        <v>2708.6467578983334</v>
      </c>
      <c r="L53" s="34">
        <f t="shared" si="9"/>
        <v>6740986.4895597138</v>
      </c>
      <c r="M53" s="34">
        <f t="shared" si="10"/>
        <v>5847968.3503025016</v>
      </c>
      <c r="N53" s="38">
        <f>'jan-nov'!M53</f>
        <v>5529826.4823470749</v>
      </c>
      <c r="O53" s="73">
        <f t="shared" si="11"/>
        <v>318141.86795542669</v>
      </c>
      <c r="P53" s="115">
        <f t="shared" si="12"/>
        <v>78695732.350302503</v>
      </c>
      <c r="Q53" s="115">
        <f t="shared" si="13"/>
        <v>36450.084460538448</v>
      </c>
      <c r="R53" s="116">
        <f t="shared" si="14"/>
        <v>0.94812434631152154</v>
      </c>
    </row>
    <row r="54" spans="1:18" x14ac:dyDescent="0.2">
      <c r="A54" s="30">
        <v>1576</v>
      </c>
      <c r="B54" s="31" t="s">
        <v>275</v>
      </c>
      <c r="C54" s="33">
        <v>112724678</v>
      </c>
      <c r="D54" s="33">
        <v>3408</v>
      </c>
      <c r="E54" s="34">
        <f t="shared" si="2"/>
        <v>33076.49002347418</v>
      </c>
      <c r="F54" s="35">
        <f t="shared" si="3"/>
        <v>0.86037181932287776</v>
      </c>
      <c r="G54" s="34">
        <f t="shared" si="4"/>
        <v>3220.7541121912318</v>
      </c>
      <c r="H54" s="34">
        <f t="shared" si="5"/>
        <v>533.21875807880019</v>
      </c>
      <c r="I54" s="34">
        <f t="shared" si="6"/>
        <v>3753.9728702700322</v>
      </c>
      <c r="J54" s="67">
        <f t="shared" si="7"/>
        <v>-413.62581716406277</v>
      </c>
      <c r="K54" s="34">
        <f t="shared" si="8"/>
        <v>3340.3470531059693</v>
      </c>
      <c r="L54" s="34">
        <f t="shared" si="9"/>
        <v>12793539.54188027</v>
      </c>
      <c r="M54" s="34">
        <f t="shared" si="10"/>
        <v>11383902.756985143</v>
      </c>
      <c r="N54" s="38">
        <f>'jan-nov'!M54</f>
        <v>10810924.730286621</v>
      </c>
      <c r="O54" s="73">
        <f t="shared" si="11"/>
        <v>572978.02669852227</v>
      </c>
      <c r="P54" s="115">
        <f t="shared" si="12"/>
        <v>124108580.75698514</v>
      </c>
      <c r="Q54" s="115">
        <f t="shared" si="13"/>
        <v>36416.837076580145</v>
      </c>
      <c r="R54" s="116">
        <f t="shared" si="14"/>
        <v>0.9472595292706677</v>
      </c>
    </row>
    <row r="55" spans="1:18" x14ac:dyDescent="0.2">
      <c r="A55" s="30">
        <v>1577</v>
      </c>
      <c r="B55" s="31" t="s">
        <v>259</v>
      </c>
      <c r="C55" s="33">
        <v>322532291</v>
      </c>
      <c r="D55" s="33">
        <v>11093</v>
      </c>
      <c r="E55" s="34">
        <f t="shared" si="2"/>
        <v>29075.298927251421</v>
      </c>
      <c r="F55" s="35">
        <f t="shared" si="3"/>
        <v>0.75629451062196829</v>
      </c>
      <c r="G55" s="34">
        <f t="shared" si="4"/>
        <v>5621.4687699248871</v>
      </c>
      <c r="H55" s="34">
        <f t="shared" si="5"/>
        <v>1933.6356417567658</v>
      </c>
      <c r="I55" s="34">
        <f t="shared" si="6"/>
        <v>7555.1044116816529</v>
      </c>
      <c r="J55" s="67">
        <f t="shared" si="7"/>
        <v>-413.62581716406277</v>
      </c>
      <c r="K55" s="34">
        <f t="shared" si="8"/>
        <v>7141.47859451759</v>
      </c>
      <c r="L55" s="34">
        <f t="shared" si="9"/>
        <v>83808773.238784581</v>
      </c>
      <c r="M55" s="34">
        <f t="shared" si="10"/>
        <v>79220422.048983619</v>
      </c>
      <c r="N55" s="38">
        <f>'jan-nov'!M55</f>
        <v>76452285.167288586</v>
      </c>
      <c r="O55" s="73">
        <f t="shared" si="11"/>
        <v>2768136.8816950321</v>
      </c>
      <c r="P55" s="115">
        <f t="shared" si="12"/>
        <v>401752713.04898363</v>
      </c>
      <c r="Q55" s="115">
        <f t="shared" si="13"/>
        <v>36216.777521769014</v>
      </c>
      <c r="R55" s="116">
        <f t="shared" si="14"/>
        <v>0.94205566383562245</v>
      </c>
    </row>
    <row r="56" spans="1:18" x14ac:dyDescent="0.2">
      <c r="A56" s="30">
        <v>1578</v>
      </c>
      <c r="B56" s="31" t="s">
        <v>379</v>
      </c>
      <c r="C56" s="33">
        <v>88434217</v>
      </c>
      <c r="D56" s="33">
        <v>2492</v>
      </c>
      <c r="E56" s="34">
        <f t="shared" si="2"/>
        <v>35487.245987158909</v>
      </c>
      <c r="F56" s="35">
        <f t="shared" si="3"/>
        <v>0.92307939479255119</v>
      </c>
      <c r="G56" s="34">
        <f t="shared" si="4"/>
        <v>1774.3005339803944</v>
      </c>
      <c r="H56" s="34">
        <f t="shared" si="5"/>
        <v>0</v>
      </c>
      <c r="I56" s="34">
        <f t="shared" si="6"/>
        <v>1774.3005339803944</v>
      </c>
      <c r="J56" s="67">
        <f t="shared" si="7"/>
        <v>-413.62581716406277</v>
      </c>
      <c r="K56" s="34">
        <f t="shared" si="8"/>
        <v>1360.6747168163317</v>
      </c>
      <c r="L56" s="34">
        <f t="shared" si="9"/>
        <v>4421556.9306791434</v>
      </c>
      <c r="M56" s="34">
        <f t="shared" si="10"/>
        <v>3390801.3943062988</v>
      </c>
      <c r="N56" s="38">
        <f>'jan-nov'!M56</f>
        <v>3413098.9995345585</v>
      </c>
      <c r="O56" s="73">
        <f t="shared" si="11"/>
        <v>-22297.605228259694</v>
      </c>
      <c r="P56" s="115">
        <f t="shared" si="12"/>
        <v>91825018.394306302</v>
      </c>
      <c r="Q56" s="115">
        <f t="shared" si="13"/>
        <v>36847.920703975244</v>
      </c>
      <c r="R56" s="116">
        <f t="shared" si="14"/>
        <v>0.95847269622154452</v>
      </c>
    </row>
    <row r="57" spans="1:18" x14ac:dyDescent="0.2">
      <c r="A57" s="30">
        <v>1579</v>
      </c>
      <c r="B57" s="31" t="s">
        <v>380</v>
      </c>
      <c r="C57" s="33">
        <v>424892478</v>
      </c>
      <c r="D57" s="33">
        <v>13437</v>
      </c>
      <c r="E57" s="34">
        <f t="shared" si="2"/>
        <v>31621.081937932573</v>
      </c>
      <c r="F57" s="35">
        <f t="shared" si="3"/>
        <v>0.82251435314294197</v>
      </c>
      <c r="G57" s="34">
        <f t="shared" si="4"/>
        <v>4093.998963516196</v>
      </c>
      <c r="H57" s="34">
        <f t="shared" si="5"/>
        <v>1042.6115880183627</v>
      </c>
      <c r="I57" s="34">
        <f t="shared" si="6"/>
        <v>5136.6105515345589</v>
      </c>
      <c r="J57" s="67">
        <f t="shared" si="7"/>
        <v>-413.62581716406277</v>
      </c>
      <c r="K57" s="34">
        <f t="shared" si="8"/>
        <v>4722.984734370496</v>
      </c>
      <c r="L57" s="34">
        <f t="shared" si="9"/>
        <v>69020635.980969861</v>
      </c>
      <c r="M57" s="34">
        <f t="shared" si="10"/>
        <v>63462745.875736356</v>
      </c>
      <c r="N57" s="38">
        <f>'jan-nov'!M57</f>
        <v>59941113.717344858</v>
      </c>
      <c r="O57" s="73">
        <f t="shared" si="11"/>
        <v>3521632.158391498</v>
      </c>
      <c r="P57" s="115">
        <f t="shared" si="12"/>
        <v>488355223.87573636</v>
      </c>
      <c r="Q57" s="115">
        <f t="shared" si="13"/>
        <v>36344.066672303074</v>
      </c>
      <c r="R57" s="116">
        <f t="shared" si="14"/>
        <v>0.94536665596167113</v>
      </c>
    </row>
    <row r="58" spans="1:18" x14ac:dyDescent="0.2">
      <c r="A58" s="30">
        <v>1580</v>
      </c>
      <c r="B58" s="31" t="s">
        <v>431</v>
      </c>
      <c r="C58" s="33">
        <v>301464537</v>
      </c>
      <c r="D58" s="33">
        <v>9357</v>
      </c>
      <c r="E58" s="34">
        <f t="shared" si="2"/>
        <v>32218.075985892916</v>
      </c>
      <c r="F58" s="35">
        <f t="shared" si="3"/>
        <v>0.83804311253682096</v>
      </c>
      <c r="G58" s="34">
        <f t="shared" si="4"/>
        <v>3735.8025347399903</v>
      </c>
      <c r="H58" s="34">
        <f t="shared" si="5"/>
        <v>833.66367123224256</v>
      </c>
      <c r="I58" s="34">
        <f t="shared" si="6"/>
        <v>4569.4662059722332</v>
      </c>
      <c r="J58" s="67">
        <f t="shared" si="7"/>
        <v>-413.62581716406277</v>
      </c>
      <c r="K58" s="34">
        <f t="shared" si="8"/>
        <v>4155.8403888081702</v>
      </c>
      <c r="L58" s="34">
        <f t="shared" si="9"/>
        <v>42756495.289282188</v>
      </c>
      <c r="M58" s="34">
        <f t="shared" si="10"/>
        <v>38886198.518078052</v>
      </c>
      <c r="N58" s="38">
        <f>'jan-nov'!M58</f>
        <v>35688431.341649614</v>
      </c>
      <c r="O58" s="73">
        <f t="shared" si="11"/>
        <v>3197767.1764284372</v>
      </c>
      <c r="P58" s="115">
        <f t="shared" si="12"/>
        <v>340350735.51807803</v>
      </c>
      <c r="Q58" s="115">
        <f t="shared" si="13"/>
        <v>36373.916374701083</v>
      </c>
      <c r="R58" s="116">
        <f t="shared" si="14"/>
        <v>0.94614309393136486</v>
      </c>
    </row>
    <row r="59" spans="1:18" x14ac:dyDescent="0.2">
      <c r="A59" s="30">
        <v>1804</v>
      </c>
      <c r="B59" s="31" t="s">
        <v>276</v>
      </c>
      <c r="C59" s="33">
        <v>1944627708</v>
      </c>
      <c r="D59" s="33">
        <v>53712</v>
      </c>
      <c r="E59" s="34">
        <f t="shared" si="2"/>
        <v>36204.716041108135</v>
      </c>
      <c r="F59" s="35">
        <f t="shared" si="3"/>
        <v>0.94174192564718218</v>
      </c>
      <c r="G59" s="34">
        <f t="shared" si="4"/>
        <v>1343.8185016108589</v>
      </c>
      <c r="H59" s="34">
        <f t="shared" si="5"/>
        <v>0</v>
      </c>
      <c r="I59" s="34">
        <f t="shared" si="6"/>
        <v>1343.8185016108589</v>
      </c>
      <c r="J59" s="67">
        <f t="shared" si="7"/>
        <v>-413.62581716406277</v>
      </c>
      <c r="K59" s="34">
        <f t="shared" si="8"/>
        <v>930.19268444679619</v>
      </c>
      <c r="L59" s="34">
        <f t="shared" si="9"/>
        <v>72179179.35852246</v>
      </c>
      <c r="M59" s="34">
        <f t="shared" si="10"/>
        <v>49962509.467006318</v>
      </c>
      <c r="N59" s="38">
        <f>'jan-nov'!M59</f>
        <v>42874126.215007894</v>
      </c>
      <c r="O59" s="73">
        <f t="shared" si="11"/>
        <v>7088383.2519984245</v>
      </c>
      <c r="P59" s="115">
        <f t="shared" si="12"/>
        <v>1994590217.4670062</v>
      </c>
      <c r="Q59" s="115">
        <f t="shared" si="13"/>
        <v>37134.908725554924</v>
      </c>
      <c r="R59" s="116">
        <f t="shared" si="14"/>
        <v>0.96593770856339667</v>
      </c>
    </row>
    <row r="60" spans="1:18" x14ac:dyDescent="0.2">
      <c r="A60" s="30">
        <v>1806</v>
      </c>
      <c r="B60" s="31" t="s">
        <v>277</v>
      </c>
      <c r="C60" s="33">
        <v>737842402</v>
      </c>
      <c r="D60" s="33">
        <v>21580</v>
      </c>
      <c r="E60" s="34">
        <f t="shared" si="2"/>
        <v>34191.028822984248</v>
      </c>
      <c r="F60" s="35">
        <f t="shared" si="3"/>
        <v>0.88936273625390261</v>
      </c>
      <c r="G60" s="34">
        <f t="shared" si="4"/>
        <v>2552.0308324851908</v>
      </c>
      <c r="H60" s="34">
        <f t="shared" si="5"/>
        <v>143.13017825027634</v>
      </c>
      <c r="I60" s="34">
        <f t="shared" si="6"/>
        <v>2695.1610107354672</v>
      </c>
      <c r="J60" s="67">
        <f t="shared" si="7"/>
        <v>-413.62581716406277</v>
      </c>
      <c r="K60" s="34">
        <f t="shared" si="8"/>
        <v>2281.5351935714043</v>
      </c>
      <c r="L60" s="34">
        <f t="shared" si="9"/>
        <v>58161574.611671381</v>
      </c>
      <c r="M60" s="34">
        <f t="shared" si="10"/>
        <v>49235529.477270909</v>
      </c>
      <c r="N60" s="38">
        <f>'jan-nov'!M60</f>
        <v>39953118.013625838</v>
      </c>
      <c r="O60" s="73">
        <f t="shared" si="11"/>
        <v>9282411.4636450708</v>
      </c>
      <c r="P60" s="115">
        <f t="shared" si="12"/>
        <v>787077931.47727096</v>
      </c>
      <c r="Q60" s="115">
        <f t="shared" si="13"/>
        <v>36472.564016555654</v>
      </c>
      <c r="R60" s="116">
        <f t="shared" si="14"/>
        <v>0.94870907511721914</v>
      </c>
    </row>
    <row r="61" spans="1:18" x14ac:dyDescent="0.2">
      <c r="A61" s="30">
        <v>1811</v>
      </c>
      <c r="B61" s="31" t="s">
        <v>278</v>
      </c>
      <c r="C61" s="33">
        <v>44437908</v>
      </c>
      <c r="D61" s="33">
        <v>1399</v>
      </c>
      <c r="E61" s="34">
        <f t="shared" si="2"/>
        <v>31764.051465332381</v>
      </c>
      <c r="F61" s="35">
        <f t="shared" si="3"/>
        <v>0.82623321667136973</v>
      </c>
      <c r="G61" s="34">
        <f t="shared" si="4"/>
        <v>4008.2172470763112</v>
      </c>
      <c r="H61" s="34">
        <f t="shared" si="5"/>
        <v>992.57225342842992</v>
      </c>
      <c r="I61" s="34">
        <f t="shared" si="6"/>
        <v>5000.7895005047412</v>
      </c>
      <c r="J61" s="67">
        <f t="shared" si="7"/>
        <v>-413.62581716406277</v>
      </c>
      <c r="K61" s="34">
        <f t="shared" si="8"/>
        <v>4587.1636833406783</v>
      </c>
      <c r="L61" s="34">
        <f t="shared" si="9"/>
        <v>6996104.5112061333</v>
      </c>
      <c r="M61" s="34">
        <f t="shared" si="10"/>
        <v>6417441.992993609</v>
      </c>
      <c r="N61" s="38">
        <f>'jan-nov'!M61</f>
        <v>6092024.2393254042</v>
      </c>
      <c r="O61" s="73">
        <f t="shared" si="11"/>
        <v>325417.75366820488</v>
      </c>
      <c r="P61" s="115">
        <f t="shared" si="12"/>
        <v>50855349.992993608</v>
      </c>
      <c r="Q61" s="115">
        <f t="shared" si="13"/>
        <v>36351.215148673058</v>
      </c>
      <c r="R61" s="116">
        <f t="shared" si="14"/>
        <v>0.94555259913809242</v>
      </c>
    </row>
    <row r="62" spans="1:18" x14ac:dyDescent="0.2">
      <c r="A62" s="30">
        <v>1812</v>
      </c>
      <c r="B62" s="31" t="s">
        <v>279</v>
      </c>
      <c r="C62" s="33">
        <v>54316422</v>
      </c>
      <c r="D62" s="33">
        <v>1976</v>
      </c>
      <c r="E62" s="34">
        <f t="shared" si="2"/>
        <v>27488.067813765181</v>
      </c>
      <c r="F62" s="35">
        <f t="shared" si="3"/>
        <v>0.71500811899374928</v>
      </c>
      <c r="G62" s="34">
        <f t="shared" si="4"/>
        <v>6573.8074380166308</v>
      </c>
      <c r="H62" s="34">
        <f t="shared" si="5"/>
        <v>2489.1665314769498</v>
      </c>
      <c r="I62" s="34">
        <f t="shared" si="6"/>
        <v>9062.9739694935815</v>
      </c>
      <c r="J62" s="67">
        <f t="shared" si="7"/>
        <v>-413.62581716406277</v>
      </c>
      <c r="K62" s="34">
        <f t="shared" si="8"/>
        <v>8649.3481523295195</v>
      </c>
      <c r="L62" s="34">
        <f t="shared" si="9"/>
        <v>17908436.563719317</v>
      </c>
      <c r="M62" s="34">
        <f t="shared" si="10"/>
        <v>17091111.94900313</v>
      </c>
      <c r="N62" s="38">
        <f>'jan-nov'!M62</f>
        <v>17008577.991856325</v>
      </c>
      <c r="O62" s="73">
        <f t="shared" si="11"/>
        <v>82533.95714680478</v>
      </c>
      <c r="P62" s="115">
        <f t="shared" si="12"/>
        <v>71407533.94900313</v>
      </c>
      <c r="Q62" s="115">
        <f t="shared" si="13"/>
        <v>36137.415966094704</v>
      </c>
      <c r="R62" s="116">
        <f t="shared" si="14"/>
        <v>0.93999134425421149</v>
      </c>
    </row>
    <row r="63" spans="1:18" x14ac:dyDescent="0.2">
      <c r="A63" s="30">
        <v>1813</v>
      </c>
      <c r="B63" s="31" t="s">
        <v>280</v>
      </c>
      <c r="C63" s="33">
        <v>232354245</v>
      </c>
      <c r="D63" s="33">
        <v>7826</v>
      </c>
      <c r="E63" s="34">
        <f t="shared" si="2"/>
        <v>29690.038972655253</v>
      </c>
      <c r="F63" s="35">
        <f t="shared" si="3"/>
        <v>0.77228487147644109</v>
      </c>
      <c r="G63" s="34">
        <f t="shared" si="4"/>
        <v>5252.6247426825876</v>
      </c>
      <c r="H63" s="34">
        <f t="shared" si="5"/>
        <v>1718.4766258654245</v>
      </c>
      <c r="I63" s="34">
        <f t="shared" si="6"/>
        <v>6971.101368548012</v>
      </c>
      <c r="J63" s="67">
        <f t="shared" si="7"/>
        <v>-413.62581716406277</v>
      </c>
      <c r="K63" s="34">
        <f t="shared" si="8"/>
        <v>6557.4755513839491</v>
      </c>
      <c r="L63" s="34">
        <f t="shared" si="9"/>
        <v>54555839.310256742</v>
      </c>
      <c r="M63" s="34">
        <f t="shared" si="10"/>
        <v>51318803.665130787</v>
      </c>
      <c r="N63" s="38">
        <f>'jan-nov'!M63</f>
        <v>50880891.605904639</v>
      </c>
      <c r="O63" s="73">
        <f t="shared" si="11"/>
        <v>437912.05922614783</v>
      </c>
      <c r="P63" s="115">
        <f t="shared" si="12"/>
        <v>283673048.66513079</v>
      </c>
      <c r="Q63" s="115">
        <f t="shared" si="13"/>
        <v>36247.514524039201</v>
      </c>
      <c r="R63" s="116">
        <f t="shared" si="14"/>
        <v>0.94285518187834594</v>
      </c>
    </row>
    <row r="64" spans="1:18" x14ac:dyDescent="0.2">
      <c r="A64" s="30">
        <v>1815</v>
      </c>
      <c r="B64" s="31" t="s">
        <v>281</v>
      </c>
      <c r="C64" s="33">
        <v>29272647</v>
      </c>
      <c r="D64" s="33">
        <v>1208</v>
      </c>
      <c r="E64" s="34">
        <f t="shared" si="2"/>
        <v>24232.323675496689</v>
      </c>
      <c r="F64" s="35">
        <f t="shared" si="3"/>
        <v>0.63032106466894344</v>
      </c>
      <c r="G64" s="34">
        <f t="shared" si="4"/>
        <v>8527.253920977726</v>
      </c>
      <c r="H64" s="34">
        <f t="shared" si="5"/>
        <v>3628.6769798709215</v>
      </c>
      <c r="I64" s="34">
        <f t="shared" si="6"/>
        <v>12155.930900848647</v>
      </c>
      <c r="J64" s="67">
        <f t="shared" si="7"/>
        <v>-413.62581716406277</v>
      </c>
      <c r="K64" s="34">
        <f t="shared" si="8"/>
        <v>11742.305083684585</v>
      </c>
      <c r="L64" s="34">
        <f t="shared" si="9"/>
        <v>14684364.528225165</v>
      </c>
      <c r="M64" s="34">
        <f t="shared" si="10"/>
        <v>14184704.541090978</v>
      </c>
      <c r="N64" s="38">
        <f>'jan-nov'!M64</f>
        <v>14197801.239960745</v>
      </c>
      <c r="O64" s="73">
        <f t="shared" si="11"/>
        <v>-13096.698869766667</v>
      </c>
      <c r="P64" s="115">
        <f t="shared" si="12"/>
        <v>43457351.54109098</v>
      </c>
      <c r="Q64" s="115">
        <f t="shared" si="13"/>
        <v>35974.628759181272</v>
      </c>
      <c r="R64" s="116">
        <f t="shared" si="14"/>
        <v>0.93575699153797109</v>
      </c>
    </row>
    <row r="65" spans="1:18" x14ac:dyDescent="0.2">
      <c r="A65" s="30">
        <v>1816</v>
      </c>
      <c r="B65" s="31" t="s">
        <v>282</v>
      </c>
      <c r="C65" s="33">
        <v>11770160</v>
      </c>
      <c r="D65" s="33">
        <v>480</v>
      </c>
      <c r="E65" s="34">
        <f t="shared" si="2"/>
        <v>24521.166666666668</v>
      </c>
      <c r="F65" s="35">
        <f t="shared" si="3"/>
        <v>0.63783432770366111</v>
      </c>
      <c r="G65" s="34">
        <f t="shared" si="4"/>
        <v>8353.9481262757381</v>
      </c>
      <c r="H65" s="34">
        <f t="shared" si="5"/>
        <v>3527.5819329614292</v>
      </c>
      <c r="I65" s="34">
        <f t="shared" si="6"/>
        <v>11881.530059237168</v>
      </c>
      <c r="J65" s="67">
        <f t="shared" si="7"/>
        <v>-413.62581716406277</v>
      </c>
      <c r="K65" s="34">
        <f t="shared" si="8"/>
        <v>11467.904242073106</v>
      </c>
      <c r="L65" s="34">
        <f t="shared" si="9"/>
        <v>5703134.4284338402</v>
      </c>
      <c r="M65" s="34">
        <f t="shared" si="10"/>
        <v>5504594.036195091</v>
      </c>
      <c r="N65" s="38">
        <f>'jan-nov'!M65</f>
        <v>5510585.1824347349</v>
      </c>
      <c r="O65" s="73">
        <f t="shared" si="11"/>
        <v>-5991.1462396439165</v>
      </c>
      <c r="P65" s="115">
        <f t="shared" si="12"/>
        <v>17274754.036195092</v>
      </c>
      <c r="Q65" s="115">
        <f t="shared" si="13"/>
        <v>35989.070908739777</v>
      </c>
      <c r="R65" s="116">
        <f t="shared" si="14"/>
        <v>0.93613265468970708</v>
      </c>
    </row>
    <row r="66" spans="1:18" x14ac:dyDescent="0.2">
      <c r="A66" s="30">
        <v>1818</v>
      </c>
      <c r="B66" s="31" t="s">
        <v>381</v>
      </c>
      <c r="C66" s="33">
        <v>69726014</v>
      </c>
      <c r="D66" s="33">
        <v>1842</v>
      </c>
      <c r="E66" s="34">
        <f t="shared" si="2"/>
        <v>37853.427795874049</v>
      </c>
      <c r="F66" s="35">
        <f t="shared" si="3"/>
        <v>0.98462752599293402</v>
      </c>
      <c r="G66" s="34">
        <f t="shared" si="4"/>
        <v>354.59144875131022</v>
      </c>
      <c r="H66" s="34">
        <f t="shared" si="5"/>
        <v>0</v>
      </c>
      <c r="I66" s="34">
        <f t="shared" si="6"/>
        <v>354.59144875131022</v>
      </c>
      <c r="J66" s="67">
        <f t="shared" si="7"/>
        <v>-413.62581716406277</v>
      </c>
      <c r="K66" s="34">
        <f t="shared" si="8"/>
        <v>-59.034368412752542</v>
      </c>
      <c r="L66" s="34">
        <f t="shared" si="9"/>
        <v>653157.44859991339</v>
      </c>
      <c r="M66" s="34">
        <f t="shared" si="10"/>
        <v>-108741.30661629018</v>
      </c>
      <c r="N66" s="38">
        <f>'jan-nov'!M66</f>
        <v>-197617.43822526428</v>
      </c>
      <c r="O66" s="73">
        <f t="shared" si="11"/>
        <v>88876.131608974101</v>
      </c>
      <c r="P66" s="115">
        <f t="shared" si="12"/>
        <v>69617272.693383709</v>
      </c>
      <c r="Q66" s="115">
        <f t="shared" si="13"/>
        <v>37794.393427461298</v>
      </c>
      <c r="R66" s="116">
        <f t="shared" si="14"/>
        <v>0.98309194870169758</v>
      </c>
    </row>
    <row r="67" spans="1:18" x14ac:dyDescent="0.2">
      <c r="A67" s="30">
        <v>1820</v>
      </c>
      <c r="B67" s="31" t="s">
        <v>283</v>
      </c>
      <c r="C67" s="33">
        <v>236764397</v>
      </c>
      <c r="D67" s="33">
        <v>7421</v>
      </c>
      <c r="E67" s="34">
        <f t="shared" si="2"/>
        <v>31904.648564883439</v>
      </c>
      <c r="F67" s="35">
        <f t="shared" si="3"/>
        <v>0.82989036959921714</v>
      </c>
      <c r="G67" s="34">
        <f t="shared" si="4"/>
        <v>3923.8589873456767</v>
      </c>
      <c r="H67" s="34">
        <f t="shared" si="5"/>
        <v>943.36326858555958</v>
      </c>
      <c r="I67" s="34">
        <f t="shared" si="6"/>
        <v>4867.2222559312358</v>
      </c>
      <c r="J67" s="67">
        <f t="shared" si="7"/>
        <v>-413.62581716406277</v>
      </c>
      <c r="K67" s="34">
        <f t="shared" si="8"/>
        <v>4453.5964387671729</v>
      </c>
      <c r="L67" s="34">
        <f t="shared" si="9"/>
        <v>36119656.361265704</v>
      </c>
      <c r="M67" s="34">
        <f t="shared" si="10"/>
        <v>33050139.17209119</v>
      </c>
      <c r="N67" s="38">
        <f>'jan-nov'!M67</f>
        <v>30034322.144162856</v>
      </c>
      <c r="O67" s="73">
        <f t="shared" si="11"/>
        <v>3015817.0279283337</v>
      </c>
      <c r="P67" s="115">
        <f t="shared" si="12"/>
        <v>269814536.17209119</v>
      </c>
      <c r="Q67" s="115">
        <f t="shared" si="13"/>
        <v>36358.245003650612</v>
      </c>
      <c r="R67" s="116">
        <f t="shared" si="14"/>
        <v>0.94573545678448478</v>
      </c>
    </row>
    <row r="68" spans="1:18" x14ac:dyDescent="0.2">
      <c r="A68" s="30">
        <v>1822</v>
      </c>
      <c r="B68" s="31" t="s">
        <v>284</v>
      </c>
      <c r="C68" s="33">
        <v>65037130</v>
      </c>
      <c r="D68" s="33">
        <v>2352</v>
      </c>
      <c r="E68" s="34">
        <f t="shared" si="2"/>
        <v>27651.840986394556</v>
      </c>
      <c r="F68" s="35">
        <f t="shared" si="3"/>
        <v>0.7192681182376659</v>
      </c>
      <c r="G68" s="34">
        <f t="shared" si="4"/>
        <v>6475.5435344390062</v>
      </c>
      <c r="H68" s="34">
        <f t="shared" si="5"/>
        <v>2431.8459210566684</v>
      </c>
      <c r="I68" s="34">
        <f t="shared" si="6"/>
        <v>8907.3894554956751</v>
      </c>
      <c r="J68" s="67">
        <f t="shared" si="7"/>
        <v>-413.62581716406277</v>
      </c>
      <c r="K68" s="34">
        <f t="shared" si="8"/>
        <v>8493.763638331613</v>
      </c>
      <c r="L68" s="34">
        <f t="shared" si="9"/>
        <v>20950179.999325827</v>
      </c>
      <c r="M68" s="34">
        <f t="shared" si="10"/>
        <v>19977332.077355955</v>
      </c>
      <c r="N68" s="38">
        <f>'jan-nov'!M68</f>
        <v>19234120.858930197</v>
      </c>
      <c r="O68" s="73">
        <f t="shared" si="11"/>
        <v>743211.21842575818</v>
      </c>
      <c r="P68" s="115">
        <f t="shared" si="12"/>
        <v>85014462.077355951</v>
      </c>
      <c r="Q68" s="115">
        <f t="shared" si="13"/>
        <v>36145.604624726169</v>
      </c>
      <c r="R68" s="116">
        <f t="shared" si="14"/>
        <v>0.94020434421640731</v>
      </c>
    </row>
    <row r="69" spans="1:18" x14ac:dyDescent="0.2">
      <c r="A69" s="30">
        <v>1824</v>
      </c>
      <c r="B69" s="31" t="s">
        <v>285</v>
      </c>
      <c r="C69" s="33">
        <v>425534057</v>
      </c>
      <c r="D69" s="33">
        <v>13469</v>
      </c>
      <c r="E69" s="34">
        <f t="shared" si="2"/>
        <v>31593.589501818991</v>
      </c>
      <c r="F69" s="35">
        <f t="shared" si="3"/>
        <v>0.82179923139756106</v>
      </c>
      <c r="G69" s="34">
        <f t="shared" si="4"/>
        <v>4110.4944251843453</v>
      </c>
      <c r="H69" s="34">
        <f t="shared" si="5"/>
        <v>1052.2339406581161</v>
      </c>
      <c r="I69" s="34">
        <f t="shared" si="6"/>
        <v>5162.7283658424612</v>
      </c>
      <c r="J69" s="67">
        <f t="shared" si="7"/>
        <v>-413.62581716406277</v>
      </c>
      <c r="K69" s="34">
        <f t="shared" si="8"/>
        <v>4749.1025486783983</v>
      </c>
      <c r="L69" s="34">
        <f t="shared" si="9"/>
        <v>69536788.359532118</v>
      </c>
      <c r="M69" s="34">
        <f t="shared" si="10"/>
        <v>63965662.228149347</v>
      </c>
      <c r="N69" s="38">
        <f>'jan-nov'!M69</f>
        <v>59079796.152840503</v>
      </c>
      <c r="O69" s="73">
        <f t="shared" si="11"/>
        <v>4885866.0753088444</v>
      </c>
      <c r="P69" s="115">
        <f t="shared" si="12"/>
        <v>489499719.22814935</v>
      </c>
      <c r="Q69" s="115">
        <f t="shared" si="13"/>
        <v>36342.69205049739</v>
      </c>
      <c r="R69" s="116">
        <f t="shared" si="14"/>
        <v>0.945330899874402</v>
      </c>
    </row>
    <row r="70" spans="1:18" x14ac:dyDescent="0.2">
      <c r="A70" s="30">
        <v>1825</v>
      </c>
      <c r="B70" s="31" t="s">
        <v>286</v>
      </c>
      <c r="C70" s="33">
        <v>43796606</v>
      </c>
      <c r="D70" s="33">
        <v>1447</v>
      </c>
      <c r="E70" s="34">
        <f t="shared" si="2"/>
        <v>30267.177608845886</v>
      </c>
      <c r="F70" s="35">
        <f t="shared" si="3"/>
        <v>0.78729716020684937</v>
      </c>
      <c r="G70" s="34">
        <f t="shared" si="4"/>
        <v>4906.3415609682079</v>
      </c>
      <c r="H70" s="34">
        <f t="shared" si="5"/>
        <v>1516.4781031987029</v>
      </c>
      <c r="I70" s="34">
        <f t="shared" si="6"/>
        <v>6422.819664166911</v>
      </c>
      <c r="J70" s="67">
        <f t="shared" si="7"/>
        <v>-413.62581716406277</v>
      </c>
      <c r="K70" s="34">
        <f t="shared" si="8"/>
        <v>6009.1938470028481</v>
      </c>
      <c r="L70" s="34">
        <f t="shared" si="9"/>
        <v>9293820.0540495198</v>
      </c>
      <c r="M70" s="34">
        <f t="shared" si="10"/>
        <v>8695303.4966131207</v>
      </c>
      <c r="N70" s="38">
        <f>'jan-nov'!M70</f>
        <v>8277348.0925688781</v>
      </c>
      <c r="O70" s="73">
        <f t="shared" si="11"/>
        <v>417955.40404424258</v>
      </c>
      <c r="P70" s="115">
        <f t="shared" si="12"/>
        <v>52491909.496613123</v>
      </c>
      <c r="Q70" s="115">
        <f t="shared" si="13"/>
        <v>36276.371455848734</v>
      </c>
      <c r="R70" s="116">
        <f t="shared" si="14"/>
        <v>0.94360579631486641</v>
      </c>
    </row>
    <row r="71" spans="1:18" x14ac:dyDescent="0.2">
      <c r="A71" s="30">
        <v>1826</v>
      </c>
      <c r="B71" s="31" t="s">
        <v>421</v>
      </c>
      <c r="C71" s="33">
        <v>36577546</v>
      </c>
      <c r="D71" s="33">
        <v>1284</v>
      </c>
      <c r="E71" s="34">
        <f t="shared" si="2"/>
        <v>28487.18535825545</v>
      </c>
      <c r="F71" s="35">
        <f t="shared" si="3"/>
        <v>0.74099674653132774</v>
      </c>
      <c r="G71" s="34">
        <f t="shared" si="4"/>
        <v>5974.3369113224699</v>
      </c>
      <c r="H71" s="34">
        <f t="shared" si="5"/>
        <v>2139.4753909053557</v>
      </c>
      <c r="I71" s="34">
        <f t="shared" si="6"/>
        <v>8113.8123022278251</v>
      </c>
      <c r="J71" s="67">
        <f t="shared" si="7"/>
        <v>-413.62581716406277</v>
      </c>
      <c r="K71" s="34">
        <f t="shared" si="8"/>
        <v>7700.1864850637621</v>
      </c>
      <c r="L71" s="34">
        <f t="shared" si="9"/>
        <v>10418134.996060528</v>
      </c>
      <c r="M71" s="34">
        <f t="shared" si="10"/>
        <v>9887039.4468218703</v>
      </c>
      <c r="N71" s="38">
        <f>'jan-nov'!M71</f>
        <v>9770479.2742629144</v>
      </c>
      <c r="O71" s="73">
        <f t="shared" si="11"/>
        <v>116560.17255895585</v>
      </c>
      <c r="P71" s="115">
        <f t="shared" si="12"/>
        <v>46464585.446821868</v>
      </c>
      <c r="Q71" s="115">
        <f t="shared" si="13"/>
        <v>36187.371843319212</v>
      </c>
      <c r="R71" s="116">
        <f t="shared" si="14"/>
        <v>0.94129077563109032</v>
      </c>
    </row>
    <row r="72" spans="1:18" x14ac:dyDescent="0.2">
      <c r="A72" s="30">
        <v>1827</v>
      </c>
      <c r="B72" s="31" t="s">
        <v>287</v>
      </c>
      <c r="C72" s="33">
        <v>57614281</v>
      </c>
      <c r="D72" s="33">
        <v>1427</v>
      </c>
      <c r="E72" s="34">
        <f t="shared" si="2"/>
        <v>40374.408549404347</v>
      </c>
      <c r="F72" s="35">
        <f t="shared" si="3"/>
        <v>1.0502022225781373</v>
      </c>
      <c r="G72" s="34">
        <f t="shared" si="4"/>
        <v>-1157.9970033668681</v>
      </c>
      <c r="H72" s="34">
        <f t="shared" si="5"/>
        <v>0</v>
      </c>
      <c r="I72" s="34">
        <f t="shared" si="6"/>
        <v>-1157.9970033668681</v>
      </c>
      <c r="J72" s="67">
        <f t="shared" si="7"/>
        <v>-413.62581716406277</v>
      </c>
      <c r="K72" s="34">
        <f t="shared" si="8"/>
        <v>-1571.6228205309308</v>
      </c>
      <c r="L72" s="34">
        <f t="shared" si="9"/>
        <v>-1652461.7238045207</v>
      </c>
      <c r="M72" s="34">
        <f t="shared" si="10"/>
        <v>-2242705.764897638</v>
      </c>
      <c r="N72" s="38">
        <f>'jan-nov'!M72</f>
        <v>-1403567.0500257597</v>
      </c>
      <c r="O72" s="73">
        <f t="shared" si="11"/>
        <v>-839138.71487187827</v>
      </c>
      <c r="P72" s="115">
        <f t="shared" si="12"/>
        <v>55371575.235102363</v>
      </c>
      <c r="Q72" s="115">
        <f t="shared" si="13"/>
        <v>38802.785728873416</v>
      </c>
      <c r="R72" s="116">
        <f t="shared" si="14"/>
        <v>1.0093218273357789</v>
      </c>
    </row>
    <row r="73" spans="1:18" x14ac:dyDescent="0.2">
      <c r="A73" s="30">
        <v>1828</v>
      </c>
      <c r="B73" s="31" t="s">
        <v>288</v>
      </c>
      <c r="C73" s="33">
        <v>57543172</v>
      </c>
      <c r="D73" s="33">
        <v>1808</v>
      </c>
      <c r="E73" s="34">
        <f t="shared" ref="E73:E136" si="15">IF(ISNUMBER(C73),(C73)/D73,"")</f>
        <v>31826.975663716814</v>
      </c>
      <c r="F73" s="35">
        <f t="shared" ref="F73:F136" si="16">IF(ISNUMBER(C73),E73/E$366,"")</f>
        <v>0.82786997459232892</v>
      </c>
      <c r="G73" s="34">
        <f t="shared" ref="G73:G136" si="17">IF(ISNUMBER(D73),(E$366-E73)*0.6,"")</f>
        <v>3970.4627280456516</v>
      </c>
      <c r="H73" s="34">
        <f t="shared" ref="H73:H136" si="18">IF(ISNUMBER(D73),(IF(E73&gt;=E$366*0.9,0,IF(E73&lt;0.9*E$366,(E$366*0.9-E73)*0.35))),"")</f>
        <v>970.54878399387826</v>
      </c>
      <c r="I73" s="34">
        <f t="shared" ref="I73:I136" si="19">IF(ISNUMBER(C73),G73+H73,"")</f>
        <v>4941.0115120395294</v>
      </c>
      <c r="J73" s="67">
        <f t="shared" ref="J73:J136" si="20">IF(ISNUMBER(D73),I$368,"")</f>
        <v>-413.62581716406277</v>
      </c>
      <c r="K73" s="34">
        <f t="shared" ref="K73:K136" si="21">IF(ISNUMBER(I73),I73+J73,"")</f>
        <v>4527.3856948754665</v>
      </c>
      <c r="L73" s="34">
        <f t="shared" ref="L73:L136" si="22">IF(ISNUMBER(I73),(I73*D73),"")</f>
        <v>8933348.8137674686</v>
      </c>
      <c r="M73" s="34">
        <f t="shared" ref="M73:M136" si="23">IF(ISNUMBER(K73),(K73*D73),"")</f>
        <v>8185513.3363348432</v>
      </c>
      <c r="N73" s="38">
        <f>'jan-nov'!M73</f>
        <v>7913370.955504165</v>
      </c>
      <c r="O73" s="73">
        <f t="shared" ref="O73:O136" si="24">IF(ISNUMBER(M73),(M73-N73),"")</f>
        <v>272142.38083067816</v>
      </c>
      <c r="P73" s="115">
        <f t="shared" ref="P73:P136" si="25">C73+M73</f>
        <v>65728685.336334839</v>
      </c>
      <c r="Q73" s="115">
        <f t="shared" ref="Q73:Q136" si="26">P73/D73</f>
        <v>36354.361358592279</v>
      </c>
      <c r="R73" s="116">
        <f t="shared" ref="R73:R136" si="27">Q73/E$366</f>
        <v>0.9456344370341403</v>
      </c>
    </row>
    <row r="74" spans="1:18" x14ac:dyDescent="0.2">
      <c r="A74" s="30">
        <v>1832</v>
      </c>
      <c r="B74" s="31" t="s">
        <v>289</v>
      </c>
      <c r="C74" s="33">
        <v>156006009</v>
      </c>
      <c r="D74" s="33">
        <v>4485</v>
      </c>
      <c r="E74" s="34">
        <f t="shared" si="15"/>
        <v>34783.948494983277</v>
      </c>
      <c r="F74" s="35">
        <f t="shared" si="16"/>
        <v>0.90478551468499047</v>
      </c>
      <c r="G74" s="34">
        <f t="shared" si="17"/>
        <v>2196.279029285774</v>
      </c>
      <c r="H74" s="34">
        <f t="shared" si="18"/>
        <v>0</v>
      </c>
      <c r="I74" s="34">
        <f t="shared" si="19"/>
        <v>2196.279029285774</v>
      </c>
      <c r="J74" s="67">
        <f t="shared" si="20"/>
        <v>-413.62581716406277</v>
      </c>
      <c r="K74" s="34">
        <f t="shared" si="21"/>
        <v>1782.6532121217112</v>
      </c>
      <c r="L74" s="34">
        <f t="shared" si="22"/>
        <v>9850311.4463466965</v>
      </c>
      <c r="M74" s="34">
        <f t="shared" si="23"/>
        <v>7995199.6563658752</v>
      </c>
      <c r="N74" s="38">
        <f>'jan-nov'!M74</f>
        <v>6812805.9805427194</v>
      </c>
      <c r="O74" s="73">
        <f t="shared" si="24"/>
        <v>1182393.6758231558</v>
      </c>
      <c r="P74" s="115">
        <f t="shared" si="25"/>
        <v>164001208.65636587</v>
      </c>
      <c r="Q74" s="115">
        <f t="shared" si="26"/>
        <v>36566.601707104986</v>
      </c>
      <c r="R74" s="116">
        <f t="shared" si="27"/>
        <v>0.9511551441785201</v>
      </c>
    </row>
    <row r="75" spans="1:18" x14ac:dyDescent="0.2">
      <c r="A75" s="30">
        <v>1833</v>
      </c>
      <c r="B75" s="31" t="s">
        <v>290</v>
      </c>
      <c r="C75" s="33">
        <v>875930658</v>
      </c>
      <c r="D75" s="33">
        <v>25994</v>
      </c>
      <c r="E75" s="34">
        <f t="shared" si="15"/>
        <v>33697.417019312146</v>
      </c>
      <c r="F75" s="35">
        <f t="shared" si="16"/>
        <v>0.87652311254342996</v>
      </c>
      <c r="G75" s="34">
        <f t="shared" si="17"/>
        <v>2848.1979146884519</v>
      </c>
      <c r="H75" s="34">
        <f t="shared" si="18"/>
        <v>315.89430953551198</v>
      </c>
      <c r="I75" s="34">
        <f t="shared" si="19"/>
        <v>3164.092224223964</v>
      </c>
      <c r="J75" s="67">
        <f t="shared" si="20"/>
        <v>-413.62581716406277</v>
      </c>
      <c r="K75" s="34">
        <f t="shared" si="21"/>
        <v>2750.466407059901</v>
      </c>
      <c r="L75" s="34">
        <f t="shared" si="22"/>
        <v>82247413.276477724</v>
      </c>
      <c r="M75" s="34">
        <f t="shared" si="23"/>
        <v>71495623.785115063</v>
      </c>
      <c r="N75" s="38">
        <f>'jan-nov'!M75</f>
        <v>61563442.058559448</v>
      </c>
      <c r="O75" s="73">
        <f t="shared" si="24"/>
        <v>9932181.7265556157</v>
      </c>
      <c r="P75" s="115">
        <f t="shared" si="25"/>
        <v>947426281.785115</v>
      </c>
      <c r="Q75" s="115">
        <f t="shared" si="26"/>
        <v>36447.883426372049</v>
      </c>
      <c r="R75" s="116">
        <f t="shared" si="27"/>
        <v>0.94806709393169553</v>
      </c>
    </row>
    <row r="76" spans="1:18" x14ac:dyDescent="0.2">
      <c r="A76" s="30">
        <v>1834</v>
      </c>
      <c r="B76" s="31" t="s">
        <v>291</v>
      </c>
      <c r="C76" s="33">
        <v>104900413</v>
      </c>
      <c r="D76" s="33">
        <v>1886</v>
      </c>
      <c r="E76" s="34">
        <f t="shared" si="15"/>
        <v>55620.57953340403</v>
      </c>
      <c r="F76" s="35">
        <f t="shared" si="16"/>
        <v>1.4467792432324498</v>
      </c>
      <c r="G76" s="34">
        <f t="shared" si="17"/>
        <v>-10305.699593766678</v>
      </c>
      <c r="H76" s="34">
        <f t="shared" si="18"/>
        <v>0</v>
      </c>
      <c r="I76" s="34">
        <f t="shared" si="19"/>
        <v>-10305.699593766678</v>
      </c>
      <c r="J76" s="67">
        <f t="shared" si="20"/>
        <v>-413.62581716406277</v>
      </c>
      <c r="K76" s="34">
        <f t="shared" si="21"/>
        <v>-10719.32541093074</v>
      </c>
      <c r="L76" s="34">
        <f t="shared" si="22"/>
        <v>-19436549.433843955</v>
      </c>
      <c r="M76" s="34">
        <f t="shared" si="23"/>
        <v>-20216647.725015376</v>
      </c>
      <c r="N76" s="38">
        <f>'jan-nov'!M76</f>
        <v>-18800674.606130753</v>
      </c>
      <c r="O76" s="73">
        <f t="shared" si="24"/>
        <v>-1415973.1188846231</v>
      </c>
      <c r="P76" s="115">
        <f t="shared" si="25"/>
        <v>84683765.274984628</v>
      </c>
      <c r="Q76" s="115">
        <f t="shared" si="26"/>
        <v>44901.254122473292</v>
      </c>
      <c r="R76" s="116">
        <f t="shared" si="27"/>
        <v>1.1679526355975038</v>
      </c>
    </row>
    <row r="77" spans="1:18" x14ac:dyDescent="0.2">
      <c r="A77" s="30">
        <v>1835</v>
      </c>
      <c r="B77" s="31" t="s">
        <v>292</v>
      </c>
      <c r="C77" s="33">
        <v>16109708</v>
      </c>
      <c r="D77" s="33">
        <v>442</v>
      </c>
      <c r="E77" s="34">
        <f t="shared" si="15"/>
        <v>36447.303167420818</v>
      </c>
      <c r="F77" s="35">
        <f t="shared" si="16"/>
        <v>0.9480520004786358</v>
      </c>
      <c r="G77" s="34">
        <f t="shared" si="17"/>
        <v>1198.2662258232492</v>
      </c>
      <c r="H77" s="34">
        <f t="shared" si="18"/>
        <v>0</v>
      </c>
      <c r="I77" s="34">
        <f t="shared" si="19"/>
        <v>1198.2662258232492</v>
      </c>
      <c r="J77" s="67">
        <f t="shared" si="20"/>
        <v>-413.62581716406277</v>
      </c>
      <c r="K77" s="34">
        <f t="shared" si="21"/>
        <v>784.64040865918651</v>
      </c>
      <c r="L77" s="34">
        <f t="shared" si="22"/>
        <v>529633.67181387614</v>
      </c>
      <c r="M77" s="34">
        <f t="shared" si="23"/>
        <v>346811.06062736042</v>
      </c>
      <c r="N77" s="38">
        <f>'jan-nov'!M77</f>
        <v>978151.76528365084</v>
      </c>
      <c r="O77" s="73">
        <f t="shared" si="24"/>
        <v>-631340.70465629036</v>
      </c>
      <c r="P77" s="115">
        <f t="shared" si="25"/>
        <v>16456519.06062736</v>
      </c>
      <c r="Q77" s="115">
        <f t="shared" si="26"/>
        <v>37231.943576079997</v>
      </c>
      <c r="R77" s="116">
        <f t="shared" si="27"/>
        <v>0.96846173849597805</v>
      </c>
    </row>
    <row r="78" spans="1:18" x14ac:dyDescent="0.2">
      <c r="A78" s="30">
        <v>1836</v>
      </c>
      <c r="B78" s="31" t="s">
        <v>293</v>
      </c>
      <c r="C78" s="33">
        <v>38009763</v>
      </c>
      <c r="D78" s="33">
        <v>1139</v>
      </c>
      <c r="E78" s="34">
        <f t="shared" si="15"/>
        <v>33371.17032484636</v>
      </c>
      <c r="F78" s="35">
        <f t="shared" si="16"/>
        <v>0.86803692002825084</v>
      </c>
      <c r="G78" s="34">
        <f t="shared" si="17"/>
        <v>3043.945931367924</v>
      </c>
      <c r="H78" s="34">
        <f t="shared" si="18"/>
        <v>430.0806525985372</v>
      </c>
      <c r="I78" s="34">
        <f t="shared" si="19"/>
        <v>3474.0265839664612</v>
      </c>
      <c r="J78" s="67">
        <f t="shared" si="20"/>
        <v>-413.62581716406277</v>
      </c>
      <c r="K78" s="34">
        <f t="shared" si="21"/>
        <v>3060.4007668023983</v>
      </c>
      <c r="L78" s="34">
        <f t="shared" si="22"/>
        <v>3956916.2791377995</v>
      </c>
      <c r="M78" s="34">
        <f t="shared" si="23"/>
        <v>3485796.4733879315</v>
      </c>
      <c r="N78" s="38">
        <f>'jan-nov'!M78</f>
        <v>3481510.5009232564</v>
      </c>
      <c r="O78" s="73">
        <f t="shared" si="24"/>
        <v>4285.9724646750838</v>
      </c>
      <c r="P78" s="115">
        <f t="shared" si="25"/>
        <v>41495559.473387934</v>
      </c>
      <c r="Q78" s="115">
        <f t="shared" si="26"/>
        <v>36431.571091648759</v>
      </c>
      <c r="R78" s="116">
        <f t="shared" si="27"/>
        <v>0.94764278430593651</v>
      </c>
    </row>
    <row r="79" spans="1:18" x14ac:dyDescent="0.2">
      <c r="A79" s="30">
        <v>1837</v>
      </c>
      <c r="B79" s="31" t="s">
        <v>294</v>
      </c>
      <c r="C79" s="33">
        <v>223260587</v>
      </c>
      <c r="D79" s="33">
        <v>6180</v>
      </c>
      <c r="E79" s="34">
        <f t="shared" si="15"/>
        <v>36126.308576051779</v>
      </c>
      <c r="F79" s="35">
        <f t="shared" si="16"/>
        <v>0.93970242347173494</v>
      </c>
      <c r="G79" s="34">
        <f t="shared" si="17"/>
        <v>1390.8629806446727</v>
      </c>
      <c r="H79" s="34">
        <f t="shared" si="18"/>
        <v>0</v>
      </c>
      <c r="I79" s="34">
        <f t="shared" si="19"/>
        <v>1390.8629806446727</v>
      </c>
      <c r="J79" s="67">
        <f t="shared" si="20"/>
        <v>-413.62581716406277</v>
      </c>
      <c r="K79" s="34">
        <f t="shared" si="21"/>
        <v>977.23716348060998</v>
      </c>
      <c r="L79" s="34">
        <f t="shared" si="22"/>
        <v>8595533.2203840781</v>
      </c>
      <c r="M79" s="34">
        <f t="shared" si="23"/>
        <v>6039325.6703101695</v>
      </c>
      <c r="N79" s="38">
        <f>'jan-nov'!M79</f>
        <v>5611730.3805471733</v>
      </c>
      <c r="O79" s="73">
        <f t="shared" si="24"/>
        <v>427595.28976299614</v>
      </c>
      <c r="P79" s="115">
        <f t="shared" si="25"/>
        <v>229299912.67031017</v>
      </c>
      <c r="Q79" s="115">
        <f t="shared" si="26"/>
        <v>37103.54573953239</v>
      </c>
      <c r="R79" s="116">
        <f t="shared" si="27"/>
        <v>0.96512190769321793</v>
      </c>
    </row>
    <row r="80" spans="1:18" x14ac:dyDescent="0.2">
      <c r="A80" s="30">
        <v>1838</v>
      </c>
      <c r="B80" s="31" t="s">
        <v>295</v>
      </c>
      <c r="C80" s="33">
        <v>66169938</v>
      </c>
      <c r="D80" s="33">
        <v>1958</v>
      </c>
      <c r="E80" s="34">
        <f t="shared" si="15"/>
        <v>33794.656792645554</v>
      </c>
      <c r="F80" s="35">
        <f t="shared" si="16"/>
        <v>0.87905247284236232</v>
      </c>
      <c r="G80" s="34">
        <f t="shared" si="17"/>
        <v>2789.8540506884078</v>
      </c>
      <c r="H80" s="34">
        <f t="shared" si="18"/>
        <v>281.86038886881943</v>
      </c>
      <c r="I80" s="34">
        <f t="shared" si="19"/>
        <v>3071.7144395572273</v>
      </c>
      <c r="J80" s="67">
        <f t="shared" si="20"/>
        <v>-413.62581716406277</v>
      </c>
      <c r="K80" s="34">
        <f t="shared" si="21"/>
        <v>2658.0886223931643</v>
      </c>
      <c r="L80" s="34">
        <f t="shared" si="22"/>
        <v>6014416.8726530513</v>
      </c>
      <c r="M80" s="34">
        <f t="shared" si="23"/>
        <v>5204537.5226458153</v>
      </c>
      <c r="N80" s="38">
        <f>'jan-nov'!M80</f>
        <v>4253405.9968900289</v>
      </c>
      <c r="O80" s="73">
        <f t="shared" si="24"/>
        <v>951131.52575578634</v>
      </c>
      <c r="P80" s="115">
        <f t="shared" si="25"/>
        <v>71374475.522645816</v>
      </c>
      <c r="Q80" s="115">
        <f t="shared" si="26"/>
        <v>36452.74541503872</v>
      </c>
      <c r="R80" s="116">
        <f t="shared" si="27"/>
        <v>0.94819356194664217</v>
      </c>
    </row>
    <row r="81" spans="1:18" x14ac:dyDescent="0.2">
      <c r="A81" s="30">
        <v>1839</v>
      </c>
      <c r="B81" s="31" t="s">
        <v>296</v>
      </c>
      <c r="C81" s="33">
        <v>32125803</v>
      </c>
      <c r="D81" s="33">
        <v>1062</v>
      </c>
      <c r="E81" s="34">
        <f t="shared" si="15"/>
        <v>30250.285310734464</v>
      </c>
      <c r="F81" s="35">
        <f t="shared" si="16"/>
        <v>0.78685776481609426</v>
      </c>
      <c r="G81" s="34">
        <f t="shared" si="17"/>
        <v>4916.4769398350618</v>
      </c>
      <c r="H81" s="34">
        <f t="shared" si="18"/>
        <v>1522.3904075377009</v>
      </c>
      <c r="I81" s="34">
        <f t="shared" si="19"/>
        <v>6438.8673473727631</v>
      </c>
      <c r="J81" s="67">
        <f t="shared" si="20"/>
        <v>-413.62581716406277</v>
      </c>
      <c r="K81" s="34">
        <f t="shared" si="21"/>
        <v>6025.2415302087002</v>
      </c>
      <c r="L81" s="34">
        <f t="shared" si="22"/>
        <v>6838077.1229098747</v>
      </c>
      <c r="M81" s="34">
        <f t="shared" si="23"/>
        <v>6398806.5050816396</v>
      </c>
      <c r="N81" s="38">
        <f>'jan-nov'!M81</f>
        <v>5274046.0030118488</v>
      </c>
      <c r="O81" s="73">
        <f t="shared" si="24"/>
        <v>1124760.5020697908</v>
      </c>
      <c r="P81" s="115">
        <f t="shared" si="25"/>
        <v>38524609.505081639</v>
      </c>
      <c r="Q81" s="115">
        <f t="shared" si="26"/>
        <v>36275.526840943159</v>
      </c>
      <c r="R81" s="116">
        <f t="shared" si="27"/>
        <v>0.94358382654532857</v>
      </c>
    </row>
    <row r="82" spans="1:18" x14ac:dyDescent="0.2">
      <c r="A82" s="30">
        <v>1840</v>
      </c>
      <c r="B82" s="31" t="s">
        <v>297</v>
      </c>
      <c r="C82" s="33">
        <v>148984954</v>
      </c>
      <c r="D82" s="33">
        <v>4880</v>
      </c>
      <c r="E82" s="34">
        <f t="shared" si="15"/>
        <v>30529.703688524591</v>
      </c>
      <c r="F82" s="35">
        <f t="shared" si="16"/>
        <v>0.7941258787508233</v>
      </c>
      <c r="G82" s="34">
        <f t="shared" si="17"/>
        <v>4748.8259131609857</v>
      </c>
      <c r="H82" s="34">
        <f t="shared" si="18"/>
        <v>1424.5939753111563</v>
      </c>
      <c r="I82" s="34">
        <f t="shared" si="19"/>
        <v>6173.4198884721418</v>
      </c>
      <c r="J82" s="67">
        <f t="shared" si="20"/>
        <v>-413.62581716406277</v>
      </c>
      <c r="K82" s="34">
        <f t="shared" si="21"/>
        <v>5759.7940713080789</v>
      </c>
      <c r="L82" s="34">
        <f t="shared" si="22"/>
        <v>30126289.055744052</v>
      </c>
      <c r="M82" s="34">
        <f t="shared" si="23"/>
        <v>28107795.067983426</v>
      </c>
      <c r="N82" s="38">
        <f>'jan-nov'!M82</f>
        <v>26116753.66308647</v>
      </c>
      <c r="O82" s="73">
        <f t="shared" si="24"/>
        <v>1991041.4048969559</v>
      </c>
      <c r="P82" s="115">
        <f t="shared" si="25"/>
        <v>177092749.06798342</v>
      </c>
      <c r="Q82" s="115">
        <f t="shared" si="26"/>
        <v>36289.497759832666</v>
      </c>
      <c r="R82" s="116">
        <f t="shared" si="27"/>
        <v>0.943947232242065</v>
      </c>
    </row>
    <row r="83" spans="1:18" x14ac:dyDescent="0.2">
      <c r="A83" s="30">
        <v>1841</v>
      </c>
      <c r="B83" s="31" t="s">
        <v>422</v>
      </c>
      <c r="C83" s="33">
        <v>315567222</v>
      </c>
      <c r="D83" s="33">
        <v>9827</v>
      </c>
      <c r="E83" s="34">
        <f t="shared" si="15"/>
        <v>32112.264373664395</v>
      </c>
      <c r="F83" s="35">
        <f t="shared" si="16"/>
        <v>0.83529078515099697</v>
      </c>
      <c r="G83" s="34">
        <f t="shared" si="17"/>
        <v>3799.289502077103</v>
      </c>
      <c r="H83" s="34">
        <f t="shared" si="18"/>
        <v>870.69773551222488</v>
      </c>
      <c r="I83" s="34">
        <f t="shared" si="19"/>
        <v>4669.9872375893283</v>
      </c>
      <c r="J83" s="67">
        <f t="shared" si="20"/>
        <v>-413.62581716406277</v>
      </c>
      <c r="K83" s="34">
        <f t="shared" si="21"/>
        <v>4256.3614204252654</v>
      </c>
      <c r="L83" s="34">
        <f t="shared" si="22"/>
        <v>45891964.583790332</v>
      </c>
      <c r="M83" s="34">
        <f t="shared" si="23"/>
        <v>41827263.678519085</v>
      </c>
      <c r="N83" s="38">
        <f>'jan-nov'!M83</f>
        <v>38642213.737991937</v>
      </c>
      <c r="O83" s="73">
        <f t="shared" si="24"/>
        <v>3185049.9405271485</v>
      </c>
      <c r="P83" s="115">
        <f t="shared" si="25"/>
        <v>357394485.67851907</v>
      </c>
      <c r="Q83" s="115">
        <f t="shared" si="26"/>
        <v>36368.625794089661</v>
      </c>
      <c r="R83" s="116">
        <f t="shared" si="27"/>
        <v>0.94600547756207387</v>
      </c>
    </row>
    <row r="84" spans="1:18" x14ac:dyDescent="0.2">
      <c r="A84" s="30">
        <v>1845</v>
      </c>
      <c r="B84" s="31" t="s">
        <v>298</v>
      </c>
      <c r="C84" s="33">
        <v>73444113</v>
      </c>
      <c r="D84" s="33">
        <v>1858</v>
      </c>
      <c r="E84" s="34">
        <f t="shared" si="15"/>
        <v>39528.586114101185</v>
      </c>
      <c r="F84" s="35">
        <f t="shared" si="16"/>
        <v>1.0282010432822257</v>
      </c>
      <c r="G84" s="34">
        <f t="shared" si="17"/>
        <v>-650.5035421849708</v>
      </c>
      <c r="H84" s="34">
        <f t="shared" si="18"/>
        <v>0</v>
      </c>
      <c r="I84" s="34">
        <f t="shared" si="19"/>
        <v>-650.5035421849708</v>
      </c>
      <c r="J84" s="67">
        <f t="shared" si="20"/>
        <v>-413.62581716406277</v>
      </c>
      <c r="K84" s="34">
        <f t="shared" si="21"/>
        <v>-1064.1293593490336</v>
      </c>
      <c r="L84" s="34">
        <f t="shared" si="22"/>
        <v>-1208635.5813796758</v>
      </c>
      <c r="M84" s="34">
        <f t="shared" si="23"/>
        <v>-1977152.3496705045</v>
      </c>
      <c r="N84" s="38">
        <f>'jan-nov'!M84</f>
        <v>-2548709.808372716</v>
      </c>
      <c r="O84" s="73">
        <f t="shared" si="24"/>
        <v>571557.4587022115</v>
      </c>
      <c r="P84" s="115">
        <f t="shared" si="25"/>
        <v>71466960.6503295</v>
      </c>
      <c r="Q84" s="115">
        <f t="shared" si="26"/>
        <v>38464.456754752151</v>
      </c>
      <c r="R84" s="116">
        <f t="shared" si="27"/>
        <v>1.0005213556174142</v>
      </c>
    </row>
    <row r="85" spans="1:18" x14ac:dyDescent="0.2">
      <c r="A85" s="30">
        <v>1848</v>
      </c>
      <c r="B85" s="31" t="s">
        <v>299</v>
      </c>
      <c r="C85" s="33">
        <v>84081834</v>
      </c>
      <c r="D85" s="33">
        <v>2672</v>
      </c>
      <c r="E85" s="34">
        <f t="shared" si="15"/>
        <v>31467.752245508982</v>
      </c>
      <c r="F85" s="35">
        <f t="shared" si="16"/>
        <v>0.81852600533659736</v>
      </c>
      <c r="G85" s="34">
        <f t="shared" si="17"/>
        <v>4185.9967789703505</v>
      </c>
      <c r="H85" s="34">
        <f t="shared" si="18"/>
        <v>1096.2769803666195</v>
      </c>
      <c r="I85" s="34">
        <f t="shared" si="19"/>
        <v>5282.2737593369702</v>
      </c>
      <c r="J85" s="67">
        <f t="shared" si="20"/>
        <v>-413.62581716406277</v>
      </c>
      <c r="K85" s="34">
        <f t="shared" si="21"/>
        <v>4868.6479421729073</v>
      </c>
      <c r="L85" s="34">
        <f t="shared" si="22"/>
        <v>14114235.484948384</v>
      </c>
      <c r="M85" s="34">
        <f t="shared" si="23"/>
        <v>13009027.301486008</v>
      </c>
      <c r="N85" s="38">
        <f>'jan-nov'!M85</f>
        <v>12547671.563886695</v>
      </c>
      <c r="O85" s="73">
        <f t="shared" si="24"/>
        <v>461355.73759931326</v>
      </c>
      <c r="P85" s="115">
        <f t="shared" si="25"/>
        <v>97090861.301486015</v>
      </c>
      <c r="Q85" s="115">
        <f t="shared" si="26"/>
        <v>36336.400187681895</v>
      </c>
      <c r="R85" s="116">
        <f t="shared" si="27"/>
        <v>0.94516723857135398</v>
      </c>
    </row>
    <row r="86" spans="1:18" x14ac:dyDescent="0.2">
      <c r="A86" s="30">
        <v>1851</v>
      </c>
      <c r="B86" s="31" t="s">
        <v>300</v>
      </c>
      <c r="C86" s="33">
        <v>63020826</v>
      </c>
      <c r="D86" s="33">
        <v>2060</v>
      </c>
      <c r="E86" s="34">
        <f t="shared" si="15"/>
        <v>30592.633980582523</v>
      </c>
      <c r="F86" s="35">
        <f t="shared" si="16"/>
        <v>0.79576279517786797</v>
      </c>
      <c r="G86" s="34">
        <f t="shared" si="17"/>
        <v>4711.0677379262261</v>
      </c>
      <c r="H86" s="34">
        <f t="shared" si="18"/>
        <v>1402.5683730908802</v>
      </c>
      <c r="I86" s="34">
        <f t="shared" si="19"/>
        <v>6113.6361110171065</v>
      </c>
      <c r="J86" s="67">
        <f t="shared" si="20"/>
        <v>-413.62581716406277</v>
      </c>
      <c r="K86" s="34">
        <f t="shared" si="21"/>
        <v>5700.0102938530435</v>
      </c>
      <c r="L86" s="34">
        <f t="shared" si="22"/>
        <v>12594090.38869524</v>
      </c>
      <c r="M86" s="34">
        <f t="shared" si="23"/>
        <v>11742021.205337269</v>
      </c>
      <c r="N86" s="38">
        <f>'jan-nov'!M86</f>
        <v>10888656.685032405</v>
      </c>
      <c r="O86" s="73">
        <f t="shared" si="24"/>
        <v>853364.52030486427</v>
      </c>
      <c r="P86" s="115">
        <f t="shared" si="25"/>
        <v>74762847.205337271</v>
      </c>
      <c r="Q86" s="115">
        <f t="shared" si="26"/>
        <v>36292.644274435566</v>
      </c>
      <c r="R86" s="116">
        <f t="shared" si="27"/>
        <v>0.94402907806341729</v>
      </c>
    </row>
    <row r="87" spans="1:18" x14ac:dyDescent="0.2">
      <c r="A87" s="30">
        <v>1853</v>
      </c>
      <c r="B87" s="31" t="s">
        <v>423</v>
      </c>
      <c r="C87" s="33">
        <v>45408298</v>
      </c>
      <c r="D87" s="33">
        <v>1330</v>
      </c>
      <c r="E87" s="34">
        <f t="shared" si="15"/>
        <v>34141.577443609021</v>
      </c>
      <c r="F87" s="35">
        <f t="shared" si="16"/>
        <v>0.88807642766399808</v>
      </c>
      <c r="G87" s="34">
        <f t="shared" si="17"/>
        <v>2581.7016601103269</v>
      </c>
      <c r="H87" s="34">
        <f t="shared" si="18"/>
        <v>160.43816103160569</v>
      </c>
      <c r="I87" s="34">
        <f t="shared" si="19"/>
        <v>2742.1398211419328</v>
      </c>
      <c r="J87" s="67">
        <f t="shared" si="20"/>
        <v>-413.62581716406277</v>
      </c>
      <c r="K87" s="34">
        <f t="shared" si="21"/>
        <v>2328.5140039778698</v>
      </c>
      <c r="L87" s="34">
        <f t="shared" si="22"/>
        <v>3647045.9621187705</v>
      </c>
      <c r="M87" s="34">
        <f t="shared" si="23"/>
        <v>3096923.6252905671</v>
      </c>
      <c r="N87" s="38">
        <f>'jan-nov'!M87</f>
        <v>2962825.850287911</v>
      </c>
      <c r="O87" s="73">
        <f t="shared" si="24"/>
        <v>134097.77500265604</v>
      </c>
      <c r="P87" s="115">
        <f t="shared" si="25"/>
        <v>48505221.625290565</v>
      </c>
      <c r="Q87" s="115">
        <f t="shared" si="26"/>
        <v>36470.091447586892</v>
      </c>
      <c r="R87" s="116">
        <f t="shared" si="27"/>
        <v>0.94864475968772388</v>
      </c>
    </row>
    <row r="88" spans="1:18" x14ac:dyDescent="0.2">
      <c r="A88" s="30">
        <v>1856</v>
      </c>
      <c r="B88" s="31" t="s">
        <v>302</v>
      </c>
      <c r="C88" s="33">
        <v>19083466</v>
      </c>
      <c r="D88" s="33">
        <v>460</v>
      </c>
      <c r="E88" s="34">
        <f t="shared" si="15"/>
        <v>41485.795652173911</v>
      </c>
      <c r="F88" s="35">
        <f t="shared" si="16"/>
        <v>1.0791111588922147</v>
      </c>
      <c r="G88" s="34">
        <f t="shared" si="17"/>
        <v>-1824.8292650286064</v>
      </c>
      <c r="H88" s="34">
        <f t="shared" si="18"/>
        <v>0</v>
      </c>
      <c r="I88" s="34">
        <f t="shared" si="19"/>
        <v>-1824.8292650286064</v>
      </c>
      <c r="J88" s="67">
        <f t="shared" si="20"/>
        <v>-413.62581716406277</v>
      </c>
      <c r="K88" s="34">
        <f t="shared" si="21"/>
        <v>-2238.4550821926691</v>
      </c>
      <c r="L88" s="34">
        <f t="shared" si="22"/>
        <v>-839421.461913159</v>
      </c>
      <c r="M88" s="34">
        <f t="shared" si="23"/>
        <v>-1029689.3378086278</v>
      </c>
      <c r="N88" s="38">
        <f>'jan-nov'!M88</f>
        <v>-930423.39173920697</v>
      </c>
      <c r="O88" s="73">
        <f t="shared" si="24"/>
        <v>-99265.946069420781</v>
      </c>
      <c r="P88" s="115">
        <f t="shared" si="25"/>
        <v>18053776.662191372</v>
      </c>
      <c r="Q88" s="115">
        <f t="shared" si="26"/>
        <v>39247.340569981243</v>
      </c>
      <c r="R88" s="116">
        <f t="shared" si="27"/>
        <v>1.02088540186141</v>
      </c>
    </row>
    <row r="89" spans="1:18" x14ac:dyDescent="0.2">
      <c r="A89" s="30">
        <v>1857</v>
      </c>
      <c r="B89" s="31" t="s">
        <v>303</v>
      </c>
      <c r="C89" s="33">
        <v>28780014</v>
      </c>
      <c r="D89" s="33">
        <v>683</v>
      </c>
      <c r="E89" s="34">
        <f t="shared" si="15"/>
        <v>42137.648609077602</v>
      </c>
      <c r="F89" s="35">
        <f t="shared" si="16"/>
        <v>1.0960668852726199</v>
      </c>
      <c r="G89" s="34">
        <f t="shared" si="17"/>
        <v>-2215.9410391708211</v>
      </c>
      <c r="H89" s="34">
        <f t="shared" si="18"/>
        <v>0</v>
      </c>
      <c r="I89" s="34">
        <f t="shared" si="19"/>
        <v>-2215.9410391708211</v>
      </c>
      <c r="J89" s="67">
        <f t="shared" si="20"/>
        <v>-413.62581716406277</v>
      </c>
      <c r="K89" s="34">
        <f t="shared" si="21"/>
        <v>-2629.5668563348841</v>
      </c>
      <c r="L89" s="34">
        <f t="shared" si="22"/>
        <v>-1513487.7297536707</v>
      </c>
      <c r="M89" s="34">
        <f t="shared" si="23"/>
        <v>-1795994.1628767259</v>
      </c>
      <c r="N89" s="38">
        <f>'jan-nov'!M89</f>
        <v>-1757170.3381693007</v>
      </c>
      <c r="O89" s="73">
        <f t="shared" si="24"/>
        <v>-38823.824707425199</v>
      </c>
      <c r="P89" s="115">
        <f t="shared" si="25"/>
        <v>26984019.837123275</v>
      </c>
      <c r="Q89" s="115">
        <f t="shared" si="26"/>
        <v>39508.081752742713</v>
      </c>
      <c r="R89" s="116">
        <f t="shared" si="27"/>
        <v>1.0276676924135717</v>
      </c>
    </row>
    <row r="90" spans="1:18" x14ac:dyDescent="0.2">
      <c r="A90" s="30">
        <v>1859</v>
      </c>
      <c r="B90" s="31" t="s">
        <v>304</v>
      </c>
      <c r="C90" s="33">
        <v>44054681</v>
      </c>
      <c r="D90" s="33">
        <v>1229</v>
      </c>
      <c r="E90" s="34">
        <f t="shared" si="15"/>
        <v>35845.956875508542</v>
      </c>
      <c r="F90" s="35">
        <f t="shared" si="16"/>
        <v>0.93241003233605324</v>
      </c>
      <c r="G90" s="34">
        <f t="shared" si="17"/>
        <v>1559.0740009706146</v>
      </c>
      <c r="H90" s="34">
        <f t="shared" si="18"/>
        <v>0</v>
      </c>
      <c r="I90" s="34">
        <f t="shared" si="19"/>
        <v>1559.0740009706146</v>
      </c>
      <c r="J90" s="67">
        <f t="shared" si="20"/>
        <v>-413.62581716406277</v>
      </c>
      <c r="K90" s="34">
        <f t="shared" si="21"/>
        <v>1145.4481838065519</v>
      </c>
      <c r="L90" s="34">
        <f t="shared" si="22"/>
        <v>1916101.9471928854</v>
      </c>
      <c r="M90" s="34">
        <f t="shared" si="23"/>
        <v>1407755.8178982523</v>
      </c>
      <c r="N90" s="38">
        <f>'jan-nov'!M90</f>
        <v>1282918.4055489453</v>
      </c>
      <c r="O90" s="73">
        <f t="shared" si="24"/>
        <v>124837.41234930698</v>
      </c>
      <c r="P90" s="115">
        <f t="shared" si="25"/>
        <v>45462436.817898251</v>
      </c>
      <c r="Q90" s="115">
        <f t="shared" si="26"/>
        <v>36991.405059315097</v>
      </c>
      <c r="R90" s="116">
        <f t="shared" si="27"/>
        <v>0.96220495123894534</v>
      </c>
    </row>
    <row r="91" spans="1:18" x14ac:dyDescent="0.2">
      <c r="A91" s="30">
        <v>1860</v>
      </c>
      <c r="B91" s="31" t="s">
        <v>305</v>
      </c>
      <c r="C91" s="33">
        <v>360774276</v>
      </c>
      <c r="D91" s="33">
        <v>11619</v>
      </c>
      <c r="E91" s="34">
        <f t="shared" si="15"/>
        <v>31050.372321198036</v>
      </c>
      <c r="F91" s="35">
        <f t="shared" si="16"/>
        <v>0.80766929337673099</v>
      </c>
      <c r="G91" s="34">
        <f t="shared" si="17"/>
        <v>4436.424733556918</v>
      </c>
      <c r="H91" s="34">
        <f t="shared" si="18"/>
        <v>1242.3599538754506</v>
      </c>
      <c r="I91" s="34">
        <f t="shared" si="19"/>
        <v>5678.7846874323686</v>
      </c>
      <c r="J91" s="67">
        <f t="shared" si="20"/>
        <v>-413.62581716406277</v>
      </c>
      <c r="K91" s="34">
        <f t="shared" si="21"/>
        <v>5265.1588702683057</v>
      </c>
      <c r="L91" s="34">
        <f t="shared" si="22"/>
        <v>65981799.283276692</v>
      </c>
      <c r="M91" s="34">
        <f t="shared" si="23"/>
        <v>61175880.913647443</v>
      </c>
      <c r="N91" s="38">
        <f>'jan-nov'!M91</f>
        <v>58231718.375748292</v>
      </c>
      <c r="O91" s="73">
        <f t="shared" si="24"/>
        <v>2944162.5378991514</v>
      </c>
      <c r="P91" s="115">
        <f t="shared" si="25"/>
        <v>421950156.91364741</v>
      </c>
      <c r="Q91" s="115">
        <f t="shared" si="26"/>
        <v>36315.53119146634</v>
      </c>
      <c r="R91" s="116">
        <f t="shared" si="27"/>
        <v>0.94462440297336048</v>
      </c>
    </row>
    <row r="92" spans="1:18" x14ac:dyDescent="0.2">
      <c r="A92" s="30">
        <v>1865</v>
      </c>
      <c r="B92" s="31" t="s">
        <v>306</v>
      </c>
      <c r="C92" s="33">
        <v>331519007</v>
      </c>
      <c r="D92" s="33">
        <v>9793</v>
      </c>
      <c r="E92" s="34">
        <f t="shared" si="15"/>
        <v>33852.650566731339</v>
      </c>
      <c r="F92" s="35">
        <f t="shared" si="16"/>
        <v>0.88056098262934923</v>
      </c>
      <c r="G92" s="34">
        <f t="shared" si="17"/>
        <v>2755.057786236936</v>
      </c>
      <c r="H92" s="34">
        <f t="shared" si="18"/>
        <v>261.56256793879436</v>
      </c>
      <c r="I92" s="34">
        <f t="shared" si="19"/>
        <v>3016.6203541757304</v>
      </c>
      <c r="J92" s="67">
        <f t="shared" si="20"/>
        <v>-413.62581716406277</v>
      </c>
      <c r="K92" s="34">
        <f t="shared" si="21"/>
        <v>2602.9945370116675</v>
      </c>
      <c r="L92" s="34">
        <f t="shared" si="22"/>
        <v>29541763.128442928</v>
      </c>
      <c r="M92" s="34">
        <f t="shared" si="23"/>
        <v>25491125.500955261</v>
      </c>
      <c r="N92" s="38">
        <f>'jan-nov'!M92</f>
        <v>26370620.275277853</v>
      </c>
      <c r="O92" s="73">
        <f t="shared" si="24"/>
        <v>-879494.77432259172</v>
      </c>
      <c r="P92" s="115">
        <f t="shared" si="25"/>
        <v>357010132.50095528</v>
      </c>
      <c r="Q92" s="115">
        <f t="shared" si="26"/>
        <v>36455.645103743009</v>
      </c>
      <c r="R92" s="116">
        <f t="shared" si="27"/>
        <v>0.94826898743599142</v>
      </c>
    </row>
    <row r="93" spans="1:18" x14ac:dyDescent="0.2">
      <c r="A93" s="30">
        <v>1866</v>
      </c>
      <c r="B93" s="31" t="s">
        <v>307</v>
      </c>
      <c r="C93" s="33">
        <v>309368860</v>
      </c>
      <c r="D93" s="33">
        <v>8236</v>
      </c>
      <c r="E93" s="34">
        <f t="shared" si="15"/>
        <v>37562.999028654689</v>
      </c>
      <c r="F93" s="35">
        <f t="shared" si="16"/>
        <v>0.97707301441510686</v>
      </c>
      <c r="G93" s="34">
        <f t="shared" si="17"/>
        <v>528.84870908292646</v>
      </c>
      <c r="H93" s="34">
        <f t="shared" si="18"/>
        <v>0</v>
      </c>
      <c r="I93" s="34">
        <f t="shared" si="19"/>
        <v>528.84870908292646</v>
      </c>
      <c r="J93" s="67">
        <f t="shared" si="20"/>
        <v>-413.62581716406277</v>
      </c>
      <c r="K93" s="34">
        <f t="shared" si="21"/>
        <v>115.2228919188637</v>
      </c>
      <c r="L93" s="34">
        <f t="shared" si="22"/>
        <v>4355597.9680069825</v>
      </c>
      <c r="M93" s="34">
        <f t="shared" si="23"/>
        <v>948975.73784376134</v>
      </c>
      <c r="N93" s="38">
        <f>'jan-nov'!M93</f>
        <v>2248049.7165997606</v>
      </c>
      <c r="O93" s="73">
        <f t="shared" si="24"/>
        <v>-1299073.9787559994</v>
      </c>
      <c r="P93" s="115">
        <f t="shared" si="25"/>
        <v>310317835.73784375</v>
      </c>
      <c r="Q93" s="115">
        <f t="shared" si="26"/>
        <v>37678.221920573553</v>
      </c>
      <c r="R93" s="116">
        <f t="shared" si="27"/>
        <v>0.9800701440705667</v>
      </c>
    </row>
    <row r="94" spans="1:18" x14ac:dyDescent="0.2">
      <c r="A94" s="30">
        <v>1867</v>
      </c>
      <c r="B94" s="31" t="s">
        <v>430</v>
      </c>
      <c r="C94" s="33">
        <v>112261722</v>
      </c>
      <c r="D94" s="33">
        <v>2634</v>
      </c>
      <c r="E94" s="34">
        <f t="shared" si="15"/>
        <v>42620.243735763099</v>
      </c>
      <c r="F94" s="35">
        <f t="shared" si="16"/>
        <v>1.1086199477906826</v>
      </c>
      <c r="G94" s="34">
        <f t="shared" si="17"/>
        <v>-2505.4981151821194</v>
      </c>
      <c r="H94" s="34">
        <f t="shared" si="18"/>
        <v>0</v>
      </c>
      <c r="I94" s="34">
        <f t="shared" si="19"/>
        <v>-2505.4981151821194</v>
      </c>
      <c r="J94" s="67">
        <f t="shared" si="20"/>
        <v>-413.62581716406277</v>
      </c>
      <c r="K94" s="34">
        <f t="shared" si="21"/>
        <v>-2919.1239323461823</v>
      </c>
      <c r="L94" s="34">
        <f t="shared" si="22"/>
        <v>-6599482.0353897028</v>
      </c>
      <c r="M94" s="34">
        <f t="shared" si="23"/>
        <v>-7688972.437799844</v>
      </c>
      <c r="N94" s="38">
        <f>'jan-nov'!M94</f>
        <v>-10269797.060524065</v>
      </c>
      <c r="O94" s="73">
        <f t="shared" si="24"/>
        <v>2580824.6227242211</v>
      </c>
      <c r="P94" s="115">
        <f t="shared" si="25"/>
        <v>104572749.56220016</v>
      </c>
      <c r="Q94" s="115">
        <f t="shared" si="26"/>
        <v>39701.119803416914</v>
      </c>
      <c r="R94" s="116">
        <f t="shared" si="27"/>
        <v>1.0326889174207969</v>
      </c>
    </row>
    <row r="95" spans="1:18" x14ac:dyDescent="0.2">
      <c r="A95" s="30">
        <v>1868</v>
      </c>
      <c r="B95" s="31" t="s">
        <v>308</v>
      </c>
      <c r="C95" s="33">
        <v>152155463</v>
      </c>
      <c r="D95" s="33">
        <v>4569</v>
      </c>
      <c r="E95" s="34">
        <f t="shared" si="15"/>
        <v>33301.699058875027</v>
      </c>
      <c r="F95" s="35">
        <f t="shared" si="16"/>
        <v>0.86622986252450718</v>
      </c>
      <c r="G95" s="34">
        <f t="shared" si="17"/>
        <v>3085.6286909507239</v>
      </c>
      <c r="H95" s="34">
        <f t="shared" si="18"/>
        <v>454.39559568850376</v>
      </c>
      <c r="I95" s="34">
        <f t="shared" si="19"/>
        <v>3540.0242866392277</v>
      </c>
      <c r="J95" s="67">
        <f t="shared" si="20"/>
        <v>-413.62581716406277</v>
      </c>
      <c r="K95" s="34">
        <f t="shared" si="21"/>
        <v>3126.3984694751648</v>
      </c>
      <c r="L95" s="34">
        <f t="shared" si="22"/>
        <v>16174370.965654632</v>
      </c>
      <c r="M95" s="34">
        <f t="shared" si="23"/>
        <v>14284514.607032027</v>
      </c>
      <c r="N95" s="38">
        <f>'jan-nov'!M95</f>
        <v>13673349.28061313</v>
      </c>
      <c r="O95" s="73">
        <f t="shared" si="24"/>
        <v>611165.32641889714</v>
      </c>
      <c r="P95" s="115">
        <f t="shared" si="25"/>
        <v>166439977.60703203</v>
      </c>
      <c r="Q95" s="115">
        <f t="shared" si="26"/>
        <v>36428.09752835019</v>
      </c>
      <c r="R95" s="116">
        <f t="shared" si="27"/>
        <v>0.9475524314307493</v>
      </c>
    </row>
    <row r="96" spans="1:18" x14ac:dyDescent="0.2">
      <c r="A96" s="30">
        <v>1870</v>
      </c>
      <c r="B96" s="31" t="s">
        <v>424</v>
      </c>
      <c r="C96" s="33">
        <v>337672287</v>
      </c>
      <c r="D96" s="33">
        <v>10618</v>
      </c>
      <c r="E96" s="34">
        <f t="shared" si="15"/>
        <v>31801.872951591638</v>
      </c>
      <c r="F96" s="35">
        <f t="shared" si="16"/>
        <v>0.82721701334747655</v>
      </c>
      <c r="G96" s="34">
        <f t="shared" si="17"/>
        <v>3985.5243553207565</v>
      </c>
      <c r="H96" s="34">
        <f t="shared" si="18"/>
        <v>979.33473323768965</v>
      </c>
      <c r="I96" s="34">
        <f t="shared" si="19"/>
        <v>4964.8590885584463</v>
      </c>
      <c r="J96" s="67">
        <f t="shared" si="20"/>
        <v>-413.62581716406277</v>
      </c>
      <c r="K96" s="34">
        <f t="shared" si="21"/>
        <v>4551.2332713943833</v>
      </c>
      <c r="L96" s="34">
        <f t="shared" si="22"/>
        <v>52716873.802313581</v>
      </c>
      <c r="M96" s="34">
        <f t="shared" si="23"/>
        <v>48324994.87566556</v>
      </c>
      <c r="N96" s="38">
        <f>'jan-nov'!M96</f>
        <v>45880600.40290004</v>
      </c>
      <c r="O96" s="73">
        <f t="shared" si="24"/>
        <v>2444394.4727655202</v>
      </c>
      <c r="P96" s="115">
        <f t="shared" si="25"/>
        <v>385997281.87566555</v>
      </c>
      <c r="Q96" s="115">
        <f t="shared" si="26"/>
        <v>36353.106222986018</v>
      </c>
      <c r="R96" s="116">
        <f t="shared" si="27"/>
        <v>0.94560178897189762</v>
      </c>
    </row>
    <row r="97" spans="1:18" x14ac:dyDescent="0.2">
      <c r="A97" s="30">
        <v>1871</v>
      </c>
      <c r="B97" s="31" t="s">
        <v>309</v>
      </c>
      <c r="C97" s="33">
        <v>152172245</v>
      </c>
      <c r="D97" s="33">
        <v>4553</v>
      </c>
      <c r="E97" s="34">
        <f t="shared" si="15"/>
        <v>33422.412694926425</v>
      </c>
      <c r="F97" s="35">
        <f t="shared" si="16"/>
        <v>0.86936981511902112</v>
      </c>
      <c r="G97" s="34">
        <f t="shared" si="17"/>
        <v>3013.200509319885</v>
      </c>
      <c r="H97" s="34">
        <f t="shared" si="18"/>
        <v>412.14582307051455</v>
      </c>
      <c r="I97" s="34">
        <f t="shared" si="19"/>
        <v>3425.3463323903998</v>
      </c>
      <c r="J97" s="67">
        <f t="shared" si="20"/>
        <v>-413.62581716406277</v>
      </c>
      <c r="K97" s="34">
        <f t="shared" si="21"/>
        <v>3011.7205152263368</v>
      </c>
      <c r="L97" s="34">
        <f t="shared" si="22"/>
        <v>15595601.85137349</v>
      </c>
      <c r="M97" s="34">
        <f t="shared" si="23"/>
        <v>13712363.505825512</v>
      </c>
      <c r="N97" s="38">
        <f>'jan-nov'!M97</f>
        <v>15050890.162865311</v>
      </c>
      <c r="O97" s="73">
        <f t="shared" si="24"/>
        <v>-1338526.6570397988</v>
      </c>
      <c r="P97" s="115">
        <f t="shared" si="25"/>
        <v>165884608.50582552</v>
      </c>
      <c r="Q97" s="115">
        <f t="shared" si="26"/>
        <v>36434.133210152759</v>
      </c>
      <c r="R97" s="116">
        <f t="shared" si="27"/>
        <v>0.94770942906047495</v>
      </c>
    </row>
    <row r="98" spans="1:18" x14ac:dyDescent="0.2">
      <c r="A98" s="30">
        <v>1874</v>
      </c>
      <c r="B98" s="31" t="s">
        <v>310</v>
      </c>
      <c r="C98" s="33">
        <v>39519508</v>
      </c>
      <c r="D98" s="33">
        <v>954</v>
      </c>
      <c r="E98" s="34">
        <f t="shared" si="15"/>
        <v>41425.060796645703</v>
      </c>
      <c r="F98" s="35">
        <f t="shared" si="16"/>
        <v>1.077531349241613</v>
      </c>
      <c r="G98" s="34">
        <f t="shared" si="17"/>
        <v>-1788.3883517116817</v>
      </c>
      <c r="H98" s="34">
        <f t="shared" si="18"/>
        <v>0</v>
      </c>
      <c r="I98" s="34">
        <f t="shared" si="19"/>
        <v>-1788.3883517116817</v>
      </c>
      <c r="J98" s="67">
        <f t="shared" si="20"/>
        <v>-413.62581716406277</v>
      </c>
      <c r="K98" s="34">
        <f t="shared" si="21"/>
        <v>-2202.0141688757444</v>
      </c>
      <c r="L98" s="34">
        <f t="shared" si="22"/>
        <v>-1706122.4875329444</v>
      </c>
      <c r="M98" s="34">
        <f t="shared" si="23"/>
        <v>-2100721.5171074602</v>
      </c>
      <c r="N98" s="38">
        <f>'jan-nov'!M98</f>
        <v>-2190825.3950417461</v>
      </c>
      <c r="O98" s="73">
        <f t="shared" si="24"/>
        <v>90103.877934285905</v>
      </c>
      <c r="P98" s="115">
        <f t="shared" si="25"/>
        <v>37418786.482892543</v>
      </c>
      <c r="Q98" s="115">
        <f t="shared" si="26"/>
        <v>39223.04662776996</v>
      </c>
      <c r="R98" s="116">
        <f t="shared" si="27"/>
        <v>1.0202534780011692</v>
      </c>
    </row>
    <row r="99" spans="1:18" x14ac:dyDescent="0.2">
      <c r="A99" s="30">
        <v>1875</v>
      </c>
      <c r="B99" s="31" t="s">
        <v>371</v>
      </c>
      <c r="C99" s="33">
        <v>92757091</v>
      </c>
      <c r="D99" s="33">
        <v>2729</v>
      </c>
      <c r="E99" s="34">
        <f t="shared" si="15"/>
        <v>33989.406742396481</v>
      </c>
      <c r="F99" s="35">
        <f t="shared" si="16"/>
        <v>0.88411822705211462</v>
      </c>
      <c r="G99" s="34">
        <f t="shared" si="17"/>
        <v>2673.0040808378512</v>
      </c>
      <c r="H99" s="34">
        <f t="shared" si="18"/>
        <v>213.69790645599494</v>
      </c>
      <c r="I99" s="34">
        <f t="shared" si="19"/>
        <v>2886.7019872938463</v>
      </c>
      <c r="J99" s="67">
        <f t="shared" si="20"/>
        <v>-413.62581716406277</v>
      </c>
      <c r="K99" s="34">
        <f t="shared" si="21"/>
        <v>2473.0761701297833</v>
      </c>
      <c r="L99" s="34">
        <f t="shared" si="22"/>
        <v>7877809.7233249061</v>
      </c>
      <c r="M99" s="34">
        <f t="shared" si="23"/>
        <v>6749024.8682841789</v>
      </c>
      <c r="N99" s="38">
        <f>'jan-nov'!M99</f>
        <v>5742841.3396133091</v>
      </c>
      <c r="O99" s="73">
        <f t="shared" si="24"/>
        <v>1006183.5286708698</v>
      </c>
      <c r="P99" s="115">
        <f t="shared" si="25"/>
        <v>99506115.868284181</v>
      </c>
      <c r="Q99" s="115">
        <f t="shared" si="26"/>
        <v>36462.48291252627</v>
      </c>
      <c r="R99" s="116">
        <f t="shared" si="27"/>
        <v>0.94844684965712978</v>
      </c>
    </row>
    <row r="100" spans="1:18" x14ac:dyDescent="0.2">
      <c r="A100" s="30">
        <v>3101</v>
      </c>
      <c r="B100" s="31" t="s">
        <v>54</v>
      </c>
      <c r="C100" s="33">
        <v>963795413</v>
      </c>
      <c r="D100" s="33">
        <v>31935</v>
      </c>
      <c r="E100" s="34">
        <f t="shared" si="15"/>
        <v>30179.909597620164</v>
      </c>
      <c r="F100" s="35">
        <f t="shared" si="16"/>
        <v>0.78502718121168757</v>
      </c>
      <c r="G100" s="34">
        <f t="shared" si="17"/>
        <v>4958.7023677036414</v>
      </c>
      <c r="H100" s="34">
        <f t="shared" si="18"/>
        <v>1547.0219071277056</v>
      </c>
      <c r="I100" s="34">
        <f t="shared" si="19"/>
        <v>6505.7242748313474</v>
      </c>
      <c r="J100" s="67">
        <f t="shared" si="20"/>
        <v>-413.62581716406277</v>
      </c>
      <c r="K100" s="34">
        <f t="shared" si="21"/>
        <v>6092.0984576672845</v>
      </c>
      <c r="L100" s="34">
        <f t="shared" si="22"/>
        <v>207760304.71673909</v>
      </c>
      <c r="M100" s="34">
        <f t="shared" si="23"/>
        <v>194551164.24560472</v>
      </c>
      <c r="N100" s="38">
        <f>'jan-nov'!M100</f>
        <v>186280589.26104847</v>
      </c>
      <c r="O100" s="73">
        <f t="shared" si="24"/>
        <v>8270574.9845562577</v>
      </c>
      <c r="P100" s="115">
        <f t="shared" si="25"/>
        <v>1158346577.2456048</v>
      </c>
      <c r="Q100" s="115">
        <f t="shared" si="26"/>
        <v>36272.00805528745</v>
      </c>
      <c r="R100" s="116">
        <f t="shared" si="27"/>
        <v>0.94349229736510831</v>
      </c>
    </row>
    <row r="101" spans="1:18" x14ac:dyDescent="0.2">
      <c r="A101" s="30">
        <v>3103</v>
      </c>
      <c r="B101" s="31" t="s">
        <v>55</v>
      </c>
      <c r="C101" s="33">
        <v>1858005339</v>
      </c>
      <c r="D101" s="33">
        <v>52051</v>
      </c>
      <c r="E101" s="34">
        <f t="shared" si="15"/>
        <v>35695.862500240146</v>
      </c>
      <c r="F101" s="35">
        <f t="shared" si="16"/>
        <v>0.92850584024589644</v>
      </c>
      <c r="G101" s="34">
        <f t="shared" si="17"/>
        <v>1649.1306261316524</v>
      </c>
      <c r="H101" s="34">
        <f t="shared" si="18"/>
        <v>0</v>
      </c>
      <c r="I101" s="34">
        <f t="shared" si="19"/>
        <v>1649.1306261316524</v>
      </c>
      <c r="J101" s="67">
        <f t="shared" si="20"/>
        <v>-413.62581716406277</v>
      </c>
      <c r="K101" s="34">
        <f t="shared" si="21"/>
        <v>1235.5048089675897</v>
      </c>
      <c r="L101" s="34">
        <f t="shared" si="22"/>
        <v>85838898.220778644</v>
      </c>
      <c r="M101" s="34">
        <f t="shared" si="23"/>
        <v>64309260.811572015</v>
      </c>
      <c r="N101" s="38">
        <f>'jan-nov'!M101</f>
        <v>62339760.803440325</v>
      </c>
      <c r="O101" s="73">
        <f t="shared" si="24"/>
        <v>1969500.0081316903</v>
      </c>
      <c r="P101" s="115">
        <f t="shared" si="25"/>
        <v>1922314599.8115721</v>
      </c>
      <c r="Q101" s="115">
        <f t="shared" si="26"/>
        <v>36931.367309207737</v>
      </c>
      <c r="R101" s="116">
        <f t="shared" si="27"/>
        <v>0.96064327440288255</v>
      </c>
    </row>
    <row r="102" spans="1:18" x14ac:dyDescent="0.2">
      <c r="A102" s="30">
        <v>3105</v>
      </c>
      <c r="B102" s="31" t="s">
        <v>56</v>
      </c>
      <c r="C102" s="33">
        <v>1789654148</v>
      </c>
      <c r="D102" s="33">
        <v>59771</v>
      </c>
      <c r="E102" s="34">
        <f t="shared" si="15"/>
        <v>29941.847183416707</v>
      </c>
      <c r="F102" s="35">
        <f t="shared" si="16"/>
        <v>0.77883480129848448</v>
      </c>
      <c r="G102" s="34">
        <f t="shared" si="17"/>
        <v>5101.5398162257161</v>
      </c>
      <c r="H102" s="34">
        <f t="shared" si="18"/>
        <v>1630.3437520989157</v>
      </c>
      <c r="I102" s="34">
        <f t="shared" si="19"/>
        <v>6731.8835683246316</v>
      </c>
      <c r="J102" s="67">
        <f t="shared" si="20"/>
        <v>-413.62581716406277</v>
      </c>
      <c r="K102" s="34">
        <f t="shared" si="21"/>
        <v>6318.2577511605687</v>
      </c>
      <c r="L102" s="34">
        <f t="shared" si="22"/>
        <v>402371412.76233155</v>
      </c>
      <c r="M102" s="34">
        <f t="shared" si="23"/>
        <v>377648584.04461837</v>
      </c>
      <c r="N102" s="38">
        <f>'jan-nov'!M102</f>
        <v>363519693.53782606</v>
      </c>
      <c r="O102" s="73">
        <f t="shared" si="24"/>
        <v>14128890.506792307</v>
      </c>
      <c r="P102" s="115">
        <f t="shared" si="25"/>
        <v>2167302732.0446186</v>
      </c>
      <c r="Q102" s="115">
        <f t="shared" si="26"/>
        <v>36260.104934577277</v>
      </c>
      <c r="R102" s="116">
        <f t="shared" si="27"/>
        <v>0.94318267836944825</v>
      </c>
    </row>
    <row r="103" spans="1:18" x14ac:dyDescent="0.2">
      <c r="A103" s="30">
        <v>3107</v>
      </c>
      <c r="B103" s="31" t="s">
        <v>57</v>
      </c>
      <c r="C103" s="33">
        <v>2751700251</v>
      </c>
      <c r="D103" s="33">
        <v>85230</v>
      </c>
      <c r="E103" s="34">
        <f t="shared" si="15"/>
        <v>32285.583139739527</v>
      </c>
      <c r="F103" s="35">
        <f t="shared" si="16"/>
        <v>0.83979908037775863</v>
      </c>
      <c r="G103" s="34">
        <f t="shared" si="17"/>
        <v>3695.2982424320235</v>
      </c>
      <c r="H103" s="34">
        <f t="shared" si="18"/>
        <v>810.03616738592882</v>
      </c>
      <c r="I103" s="34">
        <f t="shared" si="19"/>
        <v>4505.3344098179523</v>
      </c>
      <c r="J103" s="67">
        <f t="shared" si="20"/>
        <v>-413.62581716406277</v>
      </c>
      <c r="K103" s="34">
        <f t="shared" si="21"/>
        <v>4091.7085926538894</v>
      </c>
      <c r="L103" s="34">
        <f t="shared" si="22"/>
        <v>383989651.74878407</v>
      </c>
      <c r="M103" s="34">
        <f t="shared" si="23"/>
        <v>348736323.35189098</v>
      </c>
      <c r="N103" s="38">
        <f>'jan-nov'!M103</f>
        <v>333434837.3154425</v>
      </c>
      <c r="O103" s="73">
        <f t="shared" si="24"/>
        <v>15301486.036448479</v>
      </c>
      <c r="P103" s="115">
        <f t="shared" si="25"/>
        <v>3100436574.351891</v>
      </c>
      <c r="Q103" s="115">
        <f t="shared" si="26"/>
        <v>36377.291732393416</v>
      </c>
      <c r="R103" s="116">
        <f t="shared" si="27"/>
        <v>0.94623089232341184</v>
      </c>
    </row>
    <row r="104" spans="1:18" x14ac:dyDescent="0.2">
      <c r="A104" s="30">
        <v>3110</v>
      </c>
      <c r="B104" s="31" t="s">
        <v>58</v>
      </c>
      <c r="C104" s="33">
        <v>196577598</v>
      </c>
      <c r="D104" s="33">
        <v>4787</v>
      </c>
      <c r="E104" s="34">
        <f t="shared" si="15"/>
        <v>41064.883643200337</v>
      </c>
      <c r="F104" s="35">
        <f t="shared" si="16"/>
        <v>1.0681625718239245</v>
      </c>
      <c r="G104" s="34">
        <f t="shared" si="17"/>
        <v>-1572.2820596444624</v>
      </c>
      <c r="H104" s="34">
        <f t="shared" si="18"/>
        <v>0</v>
      </c>
      <c r="I104" s="34">
        <f t="shared" si="19"/>
        <v>-1572.2820596444624</v>
      </c>
      <c r="J104" s="67">
        <f t="shared" si="20"/>
        <v>-413.62581716406277</v>
      </c>
      <c r="K104" s="34">
        <f t="shared" si="21"/>
        <v>-1985.9078768085251</v>
      </c>
      <c r="L104" s="34">
        <f t="shared" si="22"/>
        <v>-7526514.2195180412</v>
      </c>
      <c r="M104" s="34">
        <f t="shared" si="23"/>
        <v>-9506541.0062824097</v>
      </c>
      <c r="N104" s="38">
        <f>'jan-nov'!M104</f>
        <v>-9044893.7809904069</v>
      </c>
      <c r="O104" s="73">
        <f t="shared" si="24"/>
        <v>-461647.22529200278</v>
      </c>
      <c r="P104" s="115">
        <f t="shared" si="25"/>
        <v>187071056.99371758</v>
      </c>
      <c r="Q104" s="115">
        <f t="shared" si="26"/>
        <v>39078.975766391806</v>
      </c>
      <c r="R104" s="116">
        <f t="shared" si="27"/>
        <v>1.0165059670340937</v>
      </c>
    </row>
    <row r="105" spans="1:18" x14ac:dyDescent="0.2">
      <c r="A105" s="30">
        <v>3112</v>
      </c>
      <c r="B105" s="31" t="s">
        <v>63</v>
      </c>
      <c r="C105" s="33">
        <v>263399097</v>
      </c>
      <c r="D105" s="33">
        <v>7883</v>
      </c>
      <c r="E105" s="34">
        <f t="shared" si="15"/>
        <v>33413.560446530508</v>
      </c>
      <c r="F105" s="35">
        <f t="shared" si="16"/>
        <v>0.86913955413751764</v>
      </c>
      <c r="G105" s="34">
        <f t="shared" si="17"/>
        <v>3018.5118583574354</v>
      </c>
      <c r="H105" s="34">
        <f t="shared" si="18"/>
        <v>415.24411000908549</v>
      </c>
      <c r="I105" s="34">
        <f t="shared" si="19"/>
        <v>3433.7559683665208</v>
      </c>
      <c r="J105" s="67">
        <f t="shared" si="20"/>
        <v>-413.62581716406277</v>
      </c>
      <c r="K105" s="34">
        <f t="shared" si="21"/>
        <v>3020.1301512024579</v>
      </c>
      <c r="L105" s="34">
        <f t="shared" si="22"/>
        <v>27068298.298633285</v>
      </c>
      <c r="M105" s="34">
        <f t="shared" si="23"/>
        <v>23807685.981928974</v>
      </c>
      <c r="N105" s="38">
        <f>'jan-nov'!M105</f>
        <v>23795568.731631272</v>
      </c>
      <c r="O105" s="73">
        <f t="shared" si="24"/>
        <v>12117.250297702849</v>
      </c>
      <c r="P105" s="115">
        <f t="shared" si="25"/>
        <v>287206782.98192894</v>
      </c>
      <c r="Q105" s="115">
        <f t="shared" si="26"/>
        <v>36433.690597732966</v>
      </c>
      <c r="R105" s="116">
        <f t="shared" si="27"/>
        <v>0.94769791601139985</v>
      </c>
    </row>
    <row r="106" spans="1:18" x14ac:dyDescent="0.2">
      <c r="A106" s="30">
        <v>3114</v>
      </c>
      <c r="B106" s="31" t="s">
        <v>427</v>
      </c>
      <c r="C106" s="33">
        <v>186248406</v>
      </c>
      <c r="D106" s="33">
        <v>6145</v>
      </c>
      <c r="E106" s="34">
        <f t="shared" si="15"/>
        <v>30308.935069161922</v>
      </c>
      <c r="F106" s="35">
        <f t="shared" si="16"/>
        <v>0.78838333779331371</v>
      </c>
      <c r="G106" s="34">
        <f t="shared" si="17"/>
        <v>4881.2870847785862</v>
      </c>
      <c r="H106" s="34">
        <f t="shared" si="18"/>
        <v>1501.8629920880903</v>
      </c>
      <c r="I106" s="34">
        <f t="shared" si="19"/>
        <v>6383.1500768666765</v>
      </c>
      <c r="J106" s="67">
        <f t="shared" si="20"/>
        <v>-413.62581716406277</v>
      </c>
      <c r="K106" s="34">
        <f t="shared" si="21"/>
        <v>5969.5242597026136</v>
      </c>
      <c r="L106" s="34">
        <f t="shared" si="22"/>
        <v>39224457.222345725</v>
      </c>
      <c r="M106" s="34">
        <f t="shared" si="23"/>
        <v>36682726.575872563</v>
      </c>
      <c r="N106" s="38">
        <f>'jan-nov'!M106</f>
        <v>34944948.578773841</v>
      </c>
      <c r="O106" s="73">
        <f t="shared" si="24"/>
        <v>1737777.9970987216</v>
      </c>
      <c r="P106" s="115">
        <f t="shared" si="25"/>
        <v>222931132.57587257</v>
      </c>
      <c r="Q106" s="115">
        <f t="shared" si="26"/>
        <v>36278.459328864534</v>
      </c>
      <c r="R106" s="116">
        <f t="shared" si="27"/>
        <v>0.94366010519418952</v>
      </c>
    </row>
    <row r="107" spans="1:18" x14ac:dyDescent="0.2">
      <c r="A107" s="30">
        <v>3116</v>
      </c>
      <c r="B107" s="31" t="s">
        <v>61</v>
      </c>
      <c r="C107" s="33">
        <v>116986780</v>
      </c>
      <c r="D107" s="33">
        <v>3919</v>
      </c>
      <c r="E107" s="34">
        <f t="shared" si="15"/>
        <v>29851.181423832611</v>
      </c>
      <c r="F107" s="35">
        <f t="shared" si="16"/>
        <v>0.7764764414946389</v>
      </c>
      <c r="G107" s="34">
        <f t="shared" si="17"/>
        <v>5155.9392719761727</v>
      </c>
      <c r="H107" s="34">
        <f t="shared" si="18"/>
        <v>1662.0767679533492</v>
      </c>
      <c r="I107" s="34">
        <f t="shared" si="19"/>
        <v>6818.0160399295219</v>
      </c>
      <c r="J107" s="67">
        <f t="shared" si="20"/>
        <v>-413.62581716406277</v>
      </c>
      <c r="K107" s="34">
        <f t="shared" si="21"/>
        <v>6404.3902227654589</v>
      </c>
      <c r="L107" s="34">
        <f t="shared" si="22"/>
        <v>26719804.860483795</v>
      </c>
      <c r="M107" s="34">
        <f t="shared" si="23"/>
        <v>25098805.283017833</v>
      </c>
      <c r="N107" s="38">
        <f>'jan-nov'!M107</f>
        <v>24742153.634607766</v>
      </c>
      <c r="O107" s="73">
        <f t="shared" si="24"/>
        <v>356651.64841006696</v>
      </c>
      <c r="P107" s="115">
        <f t="shared" si="25"/>
        <v>142085585.28301784</v>
      </c>
      <c r="Q107" s="115">
        <f t="shared" si="26"/>
        <v>36255.571646598073</v>
      </c>
      <c r="R107" s="116">
        <f t="shared" si="27"/>
        <v>0.94306476037925591</v>
      </c>
    </row>
    <row r="108" spans="1:18" x14ac:dyDescent="0.2">
      <c r="A108" s="30">
        <v>3118</v>
      </c>
      <c r="B108" s="31" t="s">
        <v>382</v>
      </c>
      <c r="C108" s="33">
        <v>1447855659</v>
      </c>
      <c r="D108" s="33">
        <v>47006</v>
      </c>
      <c r="E108" s="34">
        <f t="shared" si="15"/>
        <v>30801.507445857977</v>
      </c>
      <c r="F108" s="35">
        <f t="shared" si="16"/>
        <v>0.80119592436418063</v>
      </c>
      <c r="G108" s="34">
        <f t="shared" si="17"/>
        <v>4585.7436587609536</v>
      </c>
      <c r="H108" s="34">
        <f t="shared" si="18"/>
        <v>1329.4626602444714</v>
      </c>
      <c r="I108" s="34">
        <f t="shared" si="19"/>
        <v>5915.206319005425</v>
      </c>
      <c r="J108" s="67">
        <f t="shared" si="20"/>
        <v>-413.62581716406277</v>
      </c>
      <c r="K108" s="34">
        <f t="shared" si="21"/>
        <v>5501.5805018413621</v>
      </c>
      <c r="L108" s="34">
        <f t="shared" si="22"/>
        <v>278050188.23116899</v>
      </c>
      <c r="M108" s="34">
        <f t="shared" si="23"/>
        <v>258607293.06955507</v>
      </c>
      <c r="N108" s="38">
        <f>'jan-nov'!M108</f>
        <v>255176260.86588994</v>
      </c>
      <c r="O108" s="73">
        <f t="shared" si="24"/>
        <v>3431032.2036651373</v>
      </c>
      <c r="P108" s="115">
        <f t="shared" si="25"/>
        <v>1706462952.069555</v>
      </c>
      <c r="Q108" s="115">
        <f t="shared" si="26"/>
        <v>36303.087947699336</v>
      </c>
      <c r="R108" s="116">
        <f t="shared" si="27"/>
        <v>0.94430073452273289</v>
      </c>
    </row>
    <row r="109" spans="1:18" x14ac:dyDescent="0.2">
      <c r="A109" s="30">
        <v>3120</v>
      </c>
      <c r="B109" s="31" t="s">
        <v>62</v>
      </c>
      <c r="C109" s="33">
        <v>265327735</v>
      </c>
      <c r="D109" s="33">
        <v>8420</v>
      </c>
      <c r="E109" s="34">
        <f t="shared" si="15"/>
        <v>31511.607482185274</v>
      </c>
      <c r="F109" s="35">
        <f t="shared" si="16"/>
        <v>0.81966674940403739</v>
      </c>
      <c r="G109" s="34">
        <f t="shared" si="17"/>
        <v>4159.6836369645753</v>
      </c>
      <c r="H109" s="34">
        <f t="shared" si="18"/>
        <v>1080.9276475299171</v>
      </c>
      <c r="I109" s="34">
        <f t="shared" si="19"/>
        <v>5240.6112844944928</v>
      </c>
      <c r="J109" s="67">
        <f t="shared" si="20"/>
        <v>-413.62581716406277</v>
      </c>
      <c r="K109" s="34">
        <f t="shared" si="21"/>
        <v>4826.9854673304299</v>
      </c>
      <c r="L109" s="34">
        <f t="shared" si="22"/>
        <v>44125947.015443631</v>
      </c>
      <c r="M109" s="34">
        <f t="shared" si="23"/>
        <v>40643217.634922221</v>
      </c>
      <c r="N109" s="38">
        <f>'jan-nov'!M109</f>
        <v>41015260.939792633</v>
      </c>
      <c r="O109" s="73">
        <f t="shared" si="24"/>
        <v>-372043.30487041175</v>
      </c>
      <c r="P109" s="115">
        <f t="shared" si="25"/>
        <v>305970952.63492221</v>
      </c>
      <c r="Q109" s="115">
        <f t="shared" si="26"/>
        <v>36338.592949515703</v>
      </c>
      <c r="R109" s="116">
        <f t="shared" si="27"/>
        <v>0.94522427577472579</v>
      </c>
    </row>
    <row r="110" spans="1:18" x14ac:dyDescent="0.2">
      <c r="A110" s="30">
        <v>3122</v>
      </c>
      <c r="B110" s="31" t="s">
        <v>60</v>
      </c>
      <c r="C110" s="33">
        <v>111359140</v>
      </c>
      <c r="D110" s="33">
        <v>3658</v>
      </c>
      <c r="E110" s="34">
        <f t="shared" si="15"/>
        <v>30442.629852378348</v>
      </c>
      <c r="F110" s="35">
        <f t="shared" si="16"/>
        <v>0.79186095055658634</v>
      </c>
      <c r="G110" s="34">
        <f t="shared" si="17"/>
        <v>4801.0702148487308</v>
      </c>
      <c r="H110" s="34">
        <f t="shared" si="18"/>
        <v>1455.0698179623414</v>
      </c>
      <c r="I110" s="34">
        <f t="shared" si="19"/>
        <v>6256.1400328110722</v>
      </c>
      <c r="J110" s="67">
        <f t="shared" si="20"/>
        <v>-413.62581716406277</v>
      </c>
      <c r="K110" s="34">
        <f t="shared" si="21"/>
        <v>5842.5142156470092</v>
      </c>
      <c r="L110" s="34">
        <f t="shared" si="22"/>
        <v>22884960.240022901</v>
      </c>
      <c r="M110" s="34">
        <f t="shared" si="23"/>
        <v>21371917.00083676</v>
      </c>
      <c r="N110" s="38">
        <f>'jan-nov'!M110</f>
        <v>22025524.482596375</v>
      </c>
      <c r="O110" s="73">
        <f t="shared" si="24"/>
        <v>-653607.48175961524</v>
      </c>
      <c r="P110" s="115">
        <f t="shared" si="25"/>
        <v>132731057.00083676</v>
      </c>
      <c r="Q110" s="115">
        <f t="shared" si="26"/>
        <v>36285.144068025358</v>
      </c>
      <c r="R110" s="116">
        <f t="shared" si="27"/>
        <v>0.94383398583235323</v>
      </c>
    </row>
    <row r="111" spans="1:18" x14ac:dyDescent="0.2">
      <c r="A111" s="30">
        <v>3124</v>
      </c>
      <c r="B111" s="31" t="s">
        <v>59</v>
      </c>
      <c r="C111" s="33">
        <v>41625423</v>
      </c>
      <c r="D111" s="33">
        <v>1347</v>
      </c>
      <c r="E111" s="34">
        <f t="shared" si="15"/>
        <v>30902.318485523385</v>
      </c>
      <c r="F111" s="35">
        <f t="shared" si="16"/>
        <v>0.80381817894872698</v>
      </c>
      <c r="G111" s="34">
        <f t="shared" si="17"/>
        <v>4525.257034961709</v>
      </c>
      <c r="H111" s="34">
        <f t="shared" si="18"/>
        <v>1294.1787963615784</v>
      </c>
      <c r="I111" s="34">
        <f t="shared" si="19"/>
        <v>5819.4358313232879</v>
      </c>
      <c r="J111" s="67">
        <f t="shared" si="20"/>
        <v>-413.62581716406277</v>
      </c>
      <c r="K111" s="34">
        <f t="shared" si="21"/>
        <v>5405.8100141592249</v>
      </c>
      <c r="L111" s="34">
        <f t="shared" si="22"/>
        <v>7838780.0647924691</v>
      </c>
      <c r="M111" s="34">
        <f t="shared" si="23"/>
        <v>7281626.0890724761</v>
      </c>
      <c r="N111" s="38">
        <f>'jan-nov'!M111</f>
        <v>7290204.481644975</v>
      </c>
      <c r="O111" s="73">
        <f t="shared" si="24"/>
        <v>-8578.3925724988803</v>
      </c>
      <c r="P111" s="115">
        <f t="shared" si="25"/>
        <v>48907049.089072473</v>
      </c>
      <c r="Q111" s="115">
        <f t="shared" si="26"/>
        <v>36308.128499682607</v>
      </c>
      <c r="R111" s="116">
        <f t="shared" si="27"/>
        <v>0.94443184725196028</v>
      </c>
    </row>
    <row r="112" spans="1:18" x14ac:dyDescent="0.2">
      <c r="A112" s="30">
        <v>3201</v>
      </c>
      <c r="B112" s="31" t="s">
        <v>68</v>
      </c>
      <c r="C112" s="33">
        <v>8281356321</v>
      </c>
      <c r="D112" s="34">
        <v>130921</v>
      </c>
      <c r="E112" s="34">
        <f t="shared" si="15"/>
        <v>63254.606373309092</v>
      </c>
      <c r="F112" s="35">
        <f t="shared" si="16"/>
        <v>1.6453523553234684</v>
      </c>
      <c r="G112" s="34">
        <f t="shared" si="17"/>
        <v>-14886.115697709714</v>
      </c>
      <c r="H112" s="34">
        <f t="shared" si="18"/>
        <v>0</v>
      </c>
      <c r="I112" s="67">
        <f t="shared" si="19"/>
        <v>-14886.115697709714</v>
      </c>
      <c r="J112" s="34">
        <f t="shared" si="20"/>
        <v>-413.62581716406277</v>
      </c>
      <c r="K112" s="34">
        <f t="shared" si="21"/>
        <v>-15299.741514873776</v>
      </c>
      <c r="L112" s="34">
        <f t="shared" si="22"/>
        <v>-1948905153.2598536</v>
      </c>
      <c r="M112" s="38">
        <f t="shared" si="23"/>
        <v>-2003057458.8687897</v>
      </c>
      <c r="N112" s="38">
        <f>'jan-nov'!M112</f>
        <v>-1901344190.2671499</v>
      </c>
      <c r="O112" s="73">
        <f t="shared" si="24"/>
        <v>-101713268.60163975</v>
      </c>
      <c r="P112" s="115">
        <f t="shared" si="25"/>
        <v>6278298862.1312103</v>
      </c>
      <c r="Q112" s="115">
        <f t="shared" si="26"/>
        <v>47954.864858435321</v>
      </c>
      <c r="R112" s="116">
        <f t="shared" si="27"/>
        <v>1.2473818804339114</v>
      </c>
    </row>
    <row r="113" spans="1:18" x14ac:dyDescent="0.2">
      <c r="A113" s="30">
        <v>3203</v>
      </c>
      <c r="B113" s="31" t="s">
        <v>69</v>
      </c>
      <c r="C113" s="33">
        <v>4976908015</v>
      </c>
      <c r="D113" s="34">
        <v>98815</v>
      </c>
      <c r="E113" s="34">
        <f t="shared" si="15"/>
        <v>50365.916257653189</v>
      </c>
      <c r="F113" s="35">
        <f t="shared" si="16"/>
        <v>1.3100971406490629</v>
      </c>
      <c r="G113" s="34">
        <f t="shared" si="17"/>
        <v>-7152.9016283161736</v>
      </c>
      <c r="H113" s="34">
        <f t="shared" si="18"/>
        <v>0</v>
      </c>
      <c r="I113" s="67">
        <f t="shared" si="19"/>
        <v>-7152.9016283161736</v>
      </c>
      <c r="J113" s="34">
        <f t="shared" si="20"/>
        <v>-413.62581716406277</v>
      </c>
      <c r="K113" s="34">
        <f t="shared" si="21"/>
        <v>-7566.5274454802366</v>
      </c>
      <c r="L113" s="34">
        <f t="shared" si="22"/>
        <v>-706813974.40206265</v>
      </c>
      <c r="M113" s="38">
        <f t="shared" si="23"/>
        <v>-747686409.52512956</v>
      </c>
      <c r="N113" s="38">
        <f>'jan-nov'!M113</f>
        <v>-762780950.39502108</v>
      </c>
      <c r="O113" s="73">
        <f t="shared" si="24"/>
        <v>15094540.869891524</v>
      </c>
      <c r="P113" s="115">
        <f t="shared" si="25"/>
        <v>4229221605.4748707</v>
      </c>
      <c r="Q113" s="115">
        <f t="shared" si="26"/>
        <v>42799.388812172954</v>
      </c>
      <c r="R113" s="116">
        <f t="shared" si="27"/>
        <v>1.1132797945641493</v>
      </c>
    </row>
    <row r="114" spans="1:18" x14ac:dyDescent="0.2">
      <c r="A114" s="30">
        <v>3205</v>
      </c>
      <c r="B114" s="31" t="s">
        <v>384</v>
      </c>
      <c r="C114" s="33">
        <v>3430347782</v>
      </c>
      <c r="D114" s="34">
        <v>94201</v>
      </c>
      <c r="E114" s="34">
        <f t="shared" si="15"/>
        <v>36415.19497669876</v>
      </c>
      <c r="F114" s="35">
        <f t="shared" si="16"/>
        <v>0.947216815655606</v>
      </c>
      <c r="G114" s="34">
        <f t="shared" si="17"/>
        <v>1217.5311402564839</v>
      </c>
      <c r="H114" s="34">
        <f t="shared" si="18"/>
        <v>0</v>
      </c>
      <c r="I114" s="67">
        <f t="shared" si="19"/>
        <v>1217.5311402564839</v>
      </c>
      <c r="J114" s="34">
        <f t="shared" si="20"/>
        <v>-413.62581716406277</v>
      </c>
      <c r="K114" s="34">
        <f t="shared" si="21"/>
        <v>803.90532309242121</v>
      </c>
      <c r="L114" s="34">
        <f t="shared" si="22"/>
        <v>114692650.94330104</v>
      </c>
      <c r="M114" s="38">
        <f t="shared" si="23"/>
        <v>75728685.340629175</v>
      </c>
      <c r="N114" s="38">
        <f>'jan-nov'!M114</f>
        <v>65592317.421249814</v>
      </c>
      <c r="O114" s="73">
        <f t="shared" si="24"/>
        <v>10136367.919379361</v>
      </c>
      <c r="P114" s="115">
        <f t="shared" si="25"/>
        <v>3506076467.3406291</v>
      </c>
      <c r="Q114" s="115">
        <f t="shared" si="26"/>
        <v>37219.100299791178</v>
      </c>
      <c r="R114" s="116">
        <f t="shared" si="27"/>
        <v>0.96812766456676624</v>
      </c>
    </row>
    <row r="115" spans="1:18" x14ac:dyDescent="0.2">
      <c r="A115" s="30">
        <v>3207</v>
      </c>
      <c r="B115" s="31" t="s">
        <v>383</v>
      </c>
      <c r="C115" s="33">
        <v>2616448577</v>
      </c>
      <c r="D115" s="34">
        <v>63560</v>
      </c>
      <c r="E115" s="34">
        <f t="shared" si="15"/>
        <v>41165.018517935809</v>
      </c>
      <c r="F115" s="35">
        <f t="shared" si="16"/>
        <v>1.0707672382892199</v>
      </c>
      <c r="G115" s="34">
        <f t="shared" si="17"/>
        <v>-1632.3629844857453</v>
      </c>
      <c r="H115" s="34">
        <f t="shared" si="18"/>
        <v>0</v>
      </c>
      <c r="I115" s="67">
        <f t="shared" si="19"/>
        <v>-1632.3629844857453</v>
      </c>
      <c r="J115" s="34">
        <f t="shared" si="20"/>
        <v>-413.62581716406277</v>
      </c>
      <c r="K115" s="34">
        <f t="shared" si="21"/>
        <v>-2045.988801649808</v>
      </c>
      <c r="L115" s="34">
        <f t="shared" si="22"/>
        <v>-103752991.29391398</v>
      </c>
      <c r="M115" s="38">
        <f t="shared" si="23"/>
        <v>-130043048.2328618</v>
      </c>
      <c r="N115" s="38">
        <f>'jan-nov'!M115</f>
        <v>-128351474.1107478</v>
      </c>
      <c r="O115" s="73">
        <f t="shared" si="24"/>
        <v>-1691574.1221140027</v>
      </c>
      <c r="P115" s="115">
        <f t="shared" si="25"/>
        <v>2486405528.767138</v>
      </c>
      <c r="Q115" s="115">
        <f t="shared" si="26"/>
        <v>39119.029716286001</v>
      </c>
      <c r="R115" s="116">
        <f t="shared" si="27"/>
        <v>1.017547833620212</v>
      </c>
    </row>
    <row r="116" spans="1:18" x14ac:dyDescent="0.2">
      <c r="A116" s="30">
        <v>3209</v>
      </c>
      <c r="B116" s="31" t="s">
        <v>76</v>
      </c>
      <c r="C116" s="33">
        <v>1436766407</v>
      </c>
      <c r="D116" s="34">
        <v>43814</v>
      </c>
      <c r="E116" s="34">
        <f t="shared" si="15"/>
        <v>32792.404414114208</v>
      </c>
      <c r="F116" s="35">
        <f t="shared" si="16"/>
        <v>0.85298230331331859</v>
      </c>
      <c r="G116" s="34">
        <f t="shared" si="17"/>
        <v>3391.2054778072152</v>
      </c>
      <c r="H116" s="34">
        <f t="shared" si="18"/>
        <v>632.6487213547905</v>
      </c>
      <c r="I116" s="67">
        <f t="shared" si="19"/>
        <v>4023.8541991620059</v>
      </c>
      <c r="J116" s="34">
        <f t="shared" si="20"/>
        <v>-413.62581716406277</v>
      </c>
      <c r="K116" s="34">
        <f t="shared" si="21"/>
        <v>3610.228381997943</v>
      </c>
      <c r="L116" s="34">
        <f t="shared" si="22"/>
        <v>176301147.88208413</v>
      </c>
      <c r="M116" s="38">
        <f t="shared" si="23"/>
        <v>158178546.32885787</v>
      </c>
      <c r="N116" s="38">
        <f>'jan-nov'!M116</f>
        <v>150816489.67519897</v>
      </c>
      <c r="O116" s="73">
        <f t="shared" si="24"/>
        <v>7362056.6536588967</v>
      </c>
      <c r="P116" s="115">
        <f t="shared" si="25"/>
        <v>1594944953.3288579</v>
      </c>
      <c r="Q116" s="115">
        <f t="shared" si="26"/>
        <v>36402.632796112157</v>
      </c>
      <c r="R116" s="116">
        <f t="shared" si="27"/>
        <v>0.94689005347019006</v>
      </c>
    </row>
    <row r="117" spans="1:18" x14ac:dyDescent="0.2">
      <c r="A117" s="30">
        <v>3212</v>
      </c>
      <c r="B117" s="31" t="s">
        <v>67</v>
      </c>
      <c r="C117" s="33">
        <v>791547569</v>
      </c>
      <c r="D117" s="34">
        <v>20521</v>
      </c>
      <c r="E117" s="34">
        <f t="shared" si="15"/>
        <v>38572.563179182303</v>
      </c>
      <c r="F117" s="35">
        <f t="shared" si="16"/>
        <v>1.0033333746980799</v>
      </c>
      <c r="G117" s="34">
        <f t="shared" si="17"/>
        <v>-76.889781233642125</v>
      </c>
      <c r="H117" s="34">
        <f t="shared" si="18"/>
        <v>0</v>
      </c>
      <c r="I117" s="67">
        <f t="shared" si="19"/>
        <v>-76.889781233642125</v>
      </c>
      <c r="J117" s="34">
        <f t="shared" si="20"/>
        <v>-413.62581716406277</v>
      </c>
      <c r="K117" s="34">
        <f t="shared" si="21"/>
        <v>-490.51559839770488</v>
      </c>
      <c r="L117" s="34">
        <f t="shared" si="22"/>
        <v>-1577855.2006955701</v>
      </c>
      <c r="M117" s="38">
        <f t="shared" si="23"/>
        <v>-10065870.594719302</v>
      </c>
      <c r="N117" s="38">
        <f>'jan-nov'!M117</f>
        <v>-8758867.8497396987</v>
      </c>
      <c r="O117" s="73">
        <f t="shared" si="24"/>
        <v>-1307002.7449796032</v>
      </c>
      <c r="P117" s="115">
        <f t="shared" si="25"/>
        <v>781481698.40528071</v>
      </c>
      <c r="Q117" s="115">
        <f t="shared" si="26"/>
        <v>38082.047580784594</v>
      </c>
      <c r="R117" s="116">
        <f t="shared" si="27"/>
        <v>0.99057428818375581</v>
      </c>
    </row>
    <row r="118" spans="1:18" x14ac:dyDescent="0.2">
      <c r="A118" s="30">
        <v>3214</v>
      </c>
      <c r="B118" s="31" t="s">
        <v>66</v>
      </c>
      <c r="C118" s="33">
        <v>740355921</v>
      </c>
      <c r="D118" s="34">
        <v>16244</v>
      </c>
      <c r="E118" s="34">
        <f t="shared" si="15"/>
        <v>45577.192871213985</v>
      </c>
      <c r="F118" s="35">
        <f t="shared" si="16"/>
        <v>1.1855348715177036</v>
      </c>
      <c r="G118" s="34">
        <f t="shared" si="17"/>
        <v>-4279.6675964526512</v>
      </c>
      <c r="H118" s="34">
        <f t="shared" si="18"/>
        <v>0</v>
      </c>
      <c r="I118" s="67">
        <f t="shared" si="19"/>
        <v>-4279.6675964526512</v>
      </c>
      <c r="J118" s="34">
        <f t="shared" si="20"/>
        <v>-413.62581716406277</v>
      </c>
      <c r="K118" s="34">
        <f t="shared" si="21"/>
        <v>-4693.2934136167141</v>
      </c>
      <c r="L118" s="34">
        <f t="shared" si="22"/>
        <v>-69518920.436776862</v>
      </c>
      <c r="M118" s="38">
        <f t="shared" si="23"/>
        <v>-76237858.210789904</v>
      </c>
      <c r="N118" s="38">
        <f>'jan-nov'!M118</f>
        <v>-68444971.442199305</v>
      </c>
      <c r="O118" s="73">
        <f t="shared" si="24"/>
        <v>-7792886.7685905993</v>
      </c>
      <c r="P118" s="115">
        <f t="shared" si="25"/>
        <v>664118062.78921008</v>
      </c>
      <c r="Q118" s="115">
        <f t="shared" si="26"/>
        <v>40883.899457597268</v>
      </c>
      <c r="R118" s="116">
        <f t="shared" si="27"/>
        <v>1.0634548869116054</v>
      </c>
    </row>
    <row r="119" spans="1:18" x14ac:dyDescent="0.2">
      <c r="A119" s="30">
        <v>3216</v>
      </c>
      <c r="B119" s="31" t="s">
        <v>64</v>
      </c>
      <c r="C119" s="33">
        <v>696943931</v>
      </c>
      <c r="D119" s="34">
        <v>19493</v>
      </c>
      <c r="E119" s="34">
        <f t="shared" si="15"/>
        <v>35753.549017596059</v>
      </c>
      <c r="F119" s="35">
        <f t="shared" si="16"/>
        <v>0.93000635779938179</v>
      </c>
      <c r="G119" s="34">
        <f t="shared" si="17"/>
        <v>1614.5187157181047</v>
      </c>
      <c r="H119" s="34">
        <f t="shared" si="18"/>
        <v>0</v>
      </c>
      <c r="I119" s="67">
        <f t="shared" si="19"/>
        <v>1614.5187157181047</v>
      </c>
      <c r="J119" s="34">
        <f t="shared" si="20"/>
        <v>-413.62581716406277</v>
      </c>
      <c r="K119" s="34">
        <f t="shared" si="21"/>
        <v>1200.8928985540419</v>
      </c>
      <c r="L119" s="34">
        <f t="shared" si="22"/>
        <v>31471813.325493015</v>
      </c>
      <c r="M119" s="38">
        <f t="shared" si="23"/>
        <v>23409005.271513939</v>
      </c>
      <c r="N119" s="38">
        <f>'jan-nov'!M119</f>
        <v>22433009.782233968</v>
      </c>
      <c r="O119" s="73">
        <f t="shared" si="24"/>
        <v>975995.48927997053</v>
      </c>
      <c r="P119" s="115">
        <f t="shared" si="25"/>
        <v>720352936.27151394</v>
      </c>
      <c r="Q119" s="115">
        <f t="shared" si="26"/>
        <v>36954.441916150099</v>
      </c>
      <c r="R119" s="116">
        <f t="shared" si="27"/>
        <v>0.96124348142427662</v>
      </c>
    </row>
    <row r="120" spans="1:18" x14ac:dyDescent="0.2">
      <c r="A120" s="30">
        <v>3218</v>
      </c>
      <c r="B120" s="31" t="s">
        <v>65</v>
      </c>
      <c r="C120" s="33">
        <v>743128112</v>
      </c>
      <c r="D120" s="34">
        <v>22005</v>
      </c>
      <c r="E120" s="34">
        <f t="shared" si="15"/>
        <v>33770.875346512155</v>
      </c>
      <c r="F120" s="35">
        <f t="shared" si="16"/>
        <v>0.87843387981567178</v>
      </c>
      <c r="G120" s="34">
        <f t="shared" si="17"/>
        <v>2804.1229183684468</v>
      </c>
      <c r="H120" s="34">
        <f t="shared" si="18"/>
        <v>290.18389501550882</v>
      </c>
      <c r="I120" s="67">
        <f t="shared" si="19"/>
        <v>3094.3068133839556</v>
      </c>
      <c r="J120" s="34">
        <f t="shared" si="20"/>
        <v>-413.62581716406277</v>
      </c>
      <c r="K120" s="34">
        <f t="shared" si="21"/>
        <v>2680.6809962198927</v>
      </c>
      <c r="L120" s="34">
        <f t="shared" si="22"/>
        <v>68090221.428513944</v>
      </c>
      <c r="M120" s="38">
        <f t="shared" si="23"/>
        <v>58988385.321818739</v>
      </c>
      <c r="N120" s="38">
        <f>'jan-nov'!M120</f>
        <v>58754384.471304923</v>
      </c>
      <c r="O120" s="73">
        <f t="shared" si="24"/>
        <v>234000.85051381588</v>
      </c>
      <c r="P120" s="115">
        <f t="shared" si="25"/>
        <v>802116497.32181871</v>
      </c>
      <c r="Q120" s="115">
        <f t="shared" si="26"/>
        <v>36451.556342732045</v>
      </c>
      <c r="R120" s="116">
        <f t="shared" si="27"/>
        <v>0.94816263229530739</v>
      </c>
    </row>
    <row r="121" spans="1:18" x14ac:dyDescent="0.2">
      <c r="A121" s="30">
        <v>3220</v>
      </c>
      <c r="B121" s="31" t="s">
        <v>72</v>
      </c>
      <c r="C121" s="33">
        <v>363961776</v>
      </c>
      <c r="D121" s="34">
        <v>11482</v>
      </c>
      <c r="E121" s="34">
        <f t="shared" si="15"/>
        <v>31698.465075770771</v>
      </c>
      <c r="F121" s="35">
        <f t="shared" si="16"/>
        <v>0.82452721094736781</v>
      </c>
      <c r="G121" s="34">
        <f t="shared" si="17"/>
        <v>4047.5690808132767</v>
      </c>
      <c r="H121" s="34">
        <f t="shared" si="18"/>
        <v>1015.5274897749931</v>
      </c>
      <c r="I121" s="67">
        <f t="shared" si="19"/>
        <v>5063.09657058827</v>
      </c>
      <c r="J121" s="34">
        <f t="shared" si="20"/>
        <v>-413.62581716406277</v>
      </c>
      <c r="K121" s="34">
        <f t="shared" si="21"/>
        <v>4649.470753424207</v>
      </c>
      <c r="L121" s="34">
        <f t="shared" si="22"/>
        <v>58134474.823494516</v>
      </c>
      <c r="M121" s="38">
        <f t="shared" si="23"/>
        <v>53385223.190816745</v>
      </c>
      <c r="N121" s="38">
        <f>'jan-nov'!M121</f>
        <v>50468082.161282532</v>
      </c>
      <c r="O121" s="73">
        <f t="shared" si="24"/>
        <v>2917141.0295342132</v>
      </c>
      <c r="P121" s="115">
        <f t="shared" si="25"/>
        <v>417346999.19081676</v>
      </c>
      <c r="Q121" s="115">
        <f t="shared" si="26"/>
        <v>36347.935829194983</v>
      </c>
      <c r="R121" s="116">
        <f t="shared" si="27"/>
        <v>0.9454672988518924</v>
      </c>
    </row>
    <row r="122" spans="1:18" x14ac:dyDescent="0.2">
      <c r="A122" s="30">
        <v>3222</v>
      </c>
      <c r="B122" s="31" t="s">
        <v>73</v>
      </c>
      <c r="C122" s="33">
        <v>1787590050</v>
      </c>
      <c r="D122" s="34">
        <v>48188</v>
      </c>
      <c r="E122" s="34">
        <f t="shared" si="15"/>
        <v>37096.166057939736</v>
      </c>
      <c r="F122" s="35">
        <f t="shared" si="16"/>
        <v>0.96492995050328068</v>
      </c>
      <c r="G122" s="34">
        <f t="shared" si="17"/>
        <v>808.9484915118984</v>
      </c>
      <c r="H122" s="34">
        <f t="shared" si="18"/>
        <v>0</v>
      </c>
      <c r="I122" s="67">
        <f t="shared" si="19"/>
        <v>808.9484915118984</v>
      </c>
      <c r="J122" s="34">
        <f t="shared" si="20"/>
        <v>-413.62581716406277</v>
      </c>
      <c r="K122" s="34">
        <f t="shared" si="21"/>
        <v>395.32267434783563</v>
      </c>
      <c r="L122" s="34">
        <f t="shared" si="22"/>
        <v>38981609.908975363</v>
      </c>
      <c r="M122" s="38">
        <f t="shared" si="23"/>
        <v>19049809.031473503</v>
      </c>
      <c r="N122" s="38">
        <f>'jan-nov'!M122</f>
        <v>15568299.858415373</v>
      </c>
      <c r="O122" s="73">
        <f t="shared" si="24"/>
        <v>3481509.1730581298</v>
      </c>
      <c r="P122" s="115">
        <f t="shared" si="25"/>
        <v>1806639859.0314734</v>
      </c>
      <c r="Q122" s="115">
        <f t="shared" si="26"/>
        <v>37491.488732287573</v>
      </c>
      <c r="R122" s="116">
        <f t="shared" si="27"/>
        <v>0.97521291850583625</v>
      </c>
    </row>
    <row r="123" spans="1:18" x14ac:dyDescent="0.2">
      <c r="A123" s="30">
        <v>3224</v>
      </c>
      <c r="B123" s="31" t="s">
        <v>71</v>
      </c>
      <c r="C123" s="33">
        <v>725641348</v>
      </c>
      <c r="D123" s="34">
        <v>20099</v>
      </c>
      <c r="E123" s="34">
        <f t="shared" si="15"/>
        <v>36103.35578884522</v>
      </c>
      <c r="F123" s="35">
        <f t="shared" si="16"/>
        <v>0.93910538517433939</v>
      </c>
      <c r="G123" s="34">
        <f t="shared" si="17"/>
        <v>1404.6346529686082</v>
      </c>
      <c r="H123" s="34">
        <f t="shared" si="18"/>
        <v>0</v>
      </c>
      <c r="I123" s="67">
        <f t="shared" si="19"/>
        <v>1404.6346529686082</v>
      </c>
      <c r="J123" s="34">
        <f t="shared" si="20"/>
        <v>-413.62581716406277</v>
      </c>
      <c r="K123" s="34">
        <f t="shared" si="21"/>
        <v>991.00883580454547</v>
      </c>
      <c r="L123" s="34">
        <f t="shared" si="22"/>
        <v>28231751.890016057</v>
      </c>
      <c r="M123" s="38">
        <f t="shared" si="23"/>
        <v>19918286.59083556</v>
      </c>
      <c r="N123" s="38">
        <f>'jan-nov'!M123</f>
        <v>18434458.587899312</v>
      </c>
      <c r="O123" s="73">
        <f t="shared" si="24"/>
        <v>1483828.0029362477</v>
      </c>
      <c r="P123" s="115">
        <f t="shared" si="25"/>
        <v>745559634.59083557</v>
      </c>
      <c r="Q123" s="115">
        <f t="shared" si="26"/>
        <v>37094.364624649759</v>
      </c>
      <c r="R123" s="116">
        <f t="shared" si="27"/>
        <v>0.96488309237425951</v>
      </c>
    </row>
    <row r="124" spans="1:18" x14ac:dyDescent="0.2">
      <c r="A124" s="30">
        <v>3226</v>
      </c>
      <c r="B124" s="31" t="s">
        <v>70</v>
      </c>
      <c r="C124" s="33">
        <v>543079713</v>
      </c>
      <c r="D124" s="34">
        <v>18058</v>
      </c>
      <c r="E124" s="34">
        <f t="shared" si="15"/>
        <v>30074.189445121276</v>
      </c>
      <c r="F124" s="35">
        <f t="shared" si="16"/>
        <v>0.78227723283808415</v>
      </c>
      <c r="G124" s="34">
        <f t="shared" si="17"/>
        <v>5022.1344592029745</v>
      </c>
      <c r="H124" s="34">
        <f t="shared" si="18"/>
        <v>1584.0239605023166</v>
      </c>
      <c r="I124" s="67">
        <f t="shared" si="19"/>
        <v>6606.1584197052907</v>
      </c>
      <c r="J124" s="34">
        <f t="shared" si="20"/>
        <v>-413.62581716406277</v>
      </c>
      <c r="K124" s="34">
        <f t="shared" si="21"/>
        <v>6192.5326025412278</v>
      </c>
      <c r="L124" s="34">
        <f t="shared" si="22"/>
        <v>119294008.74303813</v>
      </c>
      <c r="M124" s="38">
        <f t="shared" si="23"/>
        <v>111824753.73668949</v>
      </c>
      <c r="N124" s="38">
        <f>'jan-nov'!M124</f>
        <v>109878131.50563841</v>
      </c>
      <c r="O124" s="73">
        <f t="shared" si="24"/>
        <v>1946622.2310510874</v>
      </c>
      <c r="P124" s="115">
        <f t="shared" si="25"/>
        <v>654904466.73668945</v>
      </c>
      <c r="Q124" s="115">
        <f t="shared" si="26"/>
        <v>36266.722047662501</v>
      </c>
      <c r="R124" s="116">
        <f t="shared" si="27"/>
        <v>0.94335479994642801</v>
      </c>
    </row>
    <row r="125" spans="1:18" x14ac:dyDescent="0.2">
      <c r="A125" s="30">
        <v>3228</v>
      </c>
      <c r="B125" s="31" t="s">
        <v>77</v>
      </c>
      <c r="C125" s="33">
        <v>768732410</v>
      </c>
      <c r="D125" s="34">
        <v>24645</v>
      </c>
      <c r="E125" s="34">
        <f t="shared" si="15"/>
        <v>31192.22600933252</v>
      </c>
      <c r="F125" s="35">
        <f t="shared" si="16"/>
        <v>0.81135913216105515</v>
      </c>
      <c r="G125" s="34">
        <f t="shared" si="17"/>
        <v>4351.3125206762279</v>
      </c>
      <c r="H125" s="34">
        <f t="shared" si="18"/>
        <v>1192.711163028381</v>
      </c>
      <c r="I125" s="67">
        <f t="shared" si="19"/>
        <v>5544.0236837046086</v>
      </c>
      <c r="J125" s="34">
        <f t="shared" si="20"/>
        <v>-413.62581716406277</v>
      </c>
      <c r="K125" s="34">
        <f t="shared" si="21"/>
        <v>5130.3978665405457</v>
      </c>
      <c r="L125" s="34">
        <f t="shared" si="22"/>
        <v>136632463.68490008</v>
      </c>
      <c r="M125" s="38">
        <f t="shared" si="23"/>
        <v>126438655.42089175</v>
      </c>
      <c r="N125" s="38">
        <f>'jan-nov'!M125</f>
        <v>122226531.54969597</v>
      </c>
      <c r="O125" s="73">
        <f t="shared" si="24"/>
        <v>4212123.8711957783</v>
      </c>
      <c r="P125" s="115">
        <f t="shared" si="25"/>
        <v>895171065.42089176</v>
      </c>
      <c r="Q125" s="115">
        <f t="shared" si="26"/>
        <v>36322.623875873069</v>
      </c>
      <c r="R125" s="116">
        <f t="shared" si="27"/>
        <v>0.9448088949125768</v>
      </c>
    </row>
    <row r="126" spans="1:18" x14ac:dyDescent="0.2">
      <c r="A126" s="30">
        <v>3230</v>
      </c>
      <c r="B126" s="31" t="s">
        <v>75</v>
      </c>
      <c r="C126" s="33">
        <v>300931177</v>
      </c>
      <c r="D126" s="34">
        <v>7398</v>
      </c>
      <c r="E126" s="34">
        <f t="shared" si="15"/>
        <v>40677.369153825355</v>
      </c>
      <c r="F126" s="35">
        <f t="shared" si="16"/>
        <v>1.0580827070619465</v>
      </c>
      <c r="G126" s="34">
        <f t="shared" si="17"/>
        <v>-1339.7733660194731</v>
      </c>
      <c r="H126" s="34">
        <f t="shared" si="18"/>
        <v>0</v>
      </c>
      <c r="I126" s="67">
        <f t="shared" si="19"/>
        <v>-1339.7733660194731</v>
      </c>
      <c r="J126" s="34">
        <f t="shared" si="20"/>
        <v>-413.62581716406277</v>
      </c>
      <c r="K126" s="34">
        <f t="shared" si="21"/>
        <v>-1753.3991831835358</v>
      </c>
      <c r="L126" s="34">
        <f t="shared" si="22"/>
        <v>-9911643.3618120626</v>
      </c>
      <c r="M126" s="38">
        <f t="shared" si="23"/>
        <v>-12971647.157191798</v>
      </c>
      <c r="N126" s="38">
        <f>'jan-nov'!M126</f>
        <v>-11772351.821927503</v>
      </c>
      <c r="O126" s="73">
        <f t="shared" si="24"/>
        <v>-1199295.3352642953</v>
      </c>
      <c r="P126" s="115">
        <f t="shared" si="25"/>
        <v>287959529.84280819</v>
      </c>
      <c r="Q126" s="115">
        <f t="shared" si="26"/>
        <v>38923.969970641818</v>
      </c>
      <c r="R126" s="116">
        <f t="shared" si="27"/>
        <v>1.0124740211293026</v>
      </c>
    </row>
    <row r="127" spans="1:18" x14ac:dyDescent="0.2">
      <c r="A127" s="30">
        <v>3232</v>
      </c>
      <c r="B127" s="31" t="s">
        <v>74</v>
      </c>
      <c r="C127" s="33">
        <v>1001462726</v>
      </c>
      <c r="D127" s="34">
        <v>25882</v>
      </c>
      <c r="E127" s="34">
        <f t="shared" si="15"/>
        <v>38693.405687350285</v>
      </c>
      <c r="F127" s="35">
        <f t="shared" si="16"/>
        <v>1.0064766794601705</v>
      </c>
      <c r="G127" s="34">
        <f t="shared" si="17"/>
        <v>-149.39528613443107</v>
      </c>
      <c r="H127" s="34">
        <f t="shared" si="18"/>
        <v>0</v>
      </c>
      <c r="I127" s="67">
        <f t="shared" si="19"/>
        <v>-149.39528613443107</v>
      </c>
      <c r="J127" s="34">
        <f t="shared" si="20"/>
        <v>-413.62581716406277</v>
      </c>
      <c r="K127" s="34">
        <f t="shared" si="21"/>
        <v>-563.02110329849381</v>
      </c>
      <c r="L127" s="34">
        <f t="shared" si="22"/>
        <v>-3866648.7957313452</v>
      </c>
      <c r="M127" s="38">
        <f t="shared" si="23"/>
        <v>-14572112.195571616</v>
      </c>
      <c r="N127" s="38">
        <f>'jan-nov'!M127</f>
        <v>-15414212.684769979</v>
      </c>
      <c r="O127" s="73">
        <f t="shared" si="24"/>
        <v>842100.48919836245</v>
      </c>
      <c r="P127" s="115">
        <f t="shared" si="25"/>
        <v>986890613.80442834</v>
      </c>
      <c r="Q127" s="115">
        <f t="shared" si="26"/>
        <v>38130.38458405179</v>
      </c>
      <c r="R127" s="116">
        <f t="shared" si="27"/>
        <v>0.99183161008859211</v>
      </c>
    </row>
    <row r="128" spans="1:18" x14ac:dyDescent="0.2">
      <c r="A128" s="30">
        <v>3234</v>
      </c>
      <c r="B128" s="31" t="s">
        <v>119</v>
      </c>
      <c r="C128" s="33">
        <v>304090611</v>
      </c>
      <c r="D128" s="34">
        <v>9357</v>
      </c>
      <c r="E128" s="34">
        <f t="shared" si="15"/>
        <v>32498.729400448861</v>
      </c>
      <c r="F128" s="35">
        <f t="shared" si="16"/>
        <v>0.84534335173116437</v>
      </c>
      <c r="G128" s="34">
        <f t="shared" si="17"/>
        <v>3567.4104860064231</v>
      </c>
      <c r="H128" s="34">
        <f t="shared" si="18"/>
        <v>735.43497613766169</v>
      </c>
      <c r="I128" s="67">
        <f t="shared" si="19"/>
        <v>4302.8454621440851</v>
      </c>
      <c r="J128" s="34">
        <f t="shared" si="20"/>
        <v>-413.62581716406277</v>
      </c>
      <c r="K128" s="34">
        <f t="shared" si="21"/>
        <v>3889.2196449800222</v>
      </c>
      <c r="L128" s="34">
        <f t="shared" si="22"/>
        <v>40261724.989282206</v>
      </c>
      <c r="M128" s="38">
        <f t="shared" si="23"/>
        <v>36391428.218078069</v>
      </c>
      <c r="N128" s="38">
        <f>'jan-nov'!M128</f>
        <v>34730558.691649608</v>
      </c>
      <c r="O128" s="73">
        <f t="shared" si="24"/>
        <v>1660869.5264284611</v>
      </c>
      <c r="P128" s="115">
        <f t="shared" si="25"/>
        <v>340482039.21807808</v>
      </c>
      <c r="Q128" s="115">
        <f t="shared" si="26"/>
        <v>36387.949045428883</v>
      </c>
      <c r="R128" s="116">
        <f t="shared" si="27"/>
        <v>0.94650810589108214</v>
      </c>
    </row>
    <row r="129" spans="1:18" x14ac:dyDescent="0.2">
      <c r="A129" s="30">
        <v>3236</v>
      </c>
      <c r="B129" s="31" t="s">
        <v>118</v>
      </c>
      <c r="C129" s="33">
        <v>223060196</v>
      </c>
      <c r="D129" s="34">
        <v>7037</v>
      </c>
      <c r="E129" s="34">
        <f t="shared" si="15"/>
        <v>31698.194685235187</v>
      </c>
      <c r="F129" s="35">
        <f t="shared" si="16"/>
        <v>0.82452017766188723</v>
      </c>
      <c r="G129" s="34">
        <f t="shared" si="17"/>
        <v>4047.7313151346279</v>
      </c>
      <c r="H129" s="34">
        <f t="shared" si="18"/>
        <v>1015.6221264624478</v>
      </c>
      <c r="I129" s="67">
        <f t="shared" si="19"/>
        <v>5063.3534415970753</v>
      </c>
      <c r="J129" s="34">
        <f t="shared" si="20"/>
        <v>-413.62581716406277</v>
      </c>
      <c r="K129" s="34">
        <f t="shared" si="21"/>
        <v>4649.7276244330124</v>
      </c>
      <c r="L129" s="34">
        <f t="shared" si="22"/>
        <v>35630818.168518618</v>
      </c>
      <c r="M129" s="38">
        <f t="shared" si="23"/>
        <v>32720133.293135107</v>
      </c>
      <c r="N129" s="38">
        <f>'jan-nov'!M129</f>
        <v>31022224.118215062</v>
      </c>
      <c r="O129" s="73">
        <f t="shared" si="24"/>
        <v>1697909.1749200448</v>
      </c>
      <c r="P129" s="115">
        <f t="shared" si="25"/>
        <v>255780329.29313511</v>
      </c>
      <c r="Q129" s="115">
        <f t="shared" si="26"/>
        <v>36347.922309668196</v>
      </c>
      <c r="R129" s="116">
        <f t="shared" si="27"/>
        <v>0.94546694718761826</v>
      </c>
    </row>
    <row r="130" spans="1:18" x14ac:dyDescent="0.2">
      <c r="A130" s="30">
        <v>3238</v>
      </c>
      <c r="B130" s="31" t="s">
        <v>79</v>
      </c>
      <c r="C130" s="33">
        <v>494163502</v>
      </c>
      <c r="D130" s="34">
        <v>16126</v>
      </c>
      <c r="E130" s="34">
        <f t="shared" si="15"/>
        <v>30643.898176857248</v>
      </c>
      <c r="F130" s="35">
        <f t="shared" si="16"/>
        <v>0.79709625800248174</v>
      </c>
      <c r="G130" s="34">
        <f t="shared" si="17"/>
        <v>4680.3092201613908</v>
      </c>
      <c r="H130" s="34">
        <f t="shared" si="18"/>
        <v>1384.6259043947261</v>
      </c>
      <c r="I130" s="67">
        <f t="shared" si="19"/>
        <v>6064.9351245561174</v>
      </c>
      <c r="J130" s="34">
        <f t="shared" si="20"/>
        <v>-413.62581716406277</v>
      </c>
      <c r="K130" s="34">
        <f t="shared" si="21"/>
        <v>5651.3093073920545</v>
      </c>
      <c r="L130" s="34">
        <f t="shared" si="22"/>
        <v>97803143.818591952</v>
      </c>
      <c r="M130" s="38">
        <f t="shared" si="23"/>
        <v>91133013.891004264</v>
      </c>
      <c r="N130" s="38">
        <f>'jan-nov'!M130</f>
        <v>87502552.412588596</v>
      </c>
      <c r="O130" s="73">
        <f t="shared" si="24"/>
        <v>3630461.478415668</v>
      </c>
      <c r="P130" s="115">
        <f t="shared" si="25"/>
        <v>585296515.89100432</v>
      </c>
      <c r="Q130" s="115">
        <f t="shared" si="26"/>
        <v>36295.207484249309</v>
      </c>
      <c r="R130" s="116">
        <f t="shared" si="27"/>
        <v>0.94409575120464817</v>
      </c>
    </row>
    <row r="131" spans="1:18" x14ac:dyDescent="0.2">
      <c r="A131" s="30">
        <v>3240</v>
      </c>
      <c r="B131" s="31" t="s">
        <v>78</v>
      </c>
      <c r="C131" s="33">
        <v>842384676</v>
      </c>
      <c r="D131" s="34">
        <v>27916</v>
      </c>
      <c r="E131" s="34">
        <f t="shared" si="15"/>
        <v>30175.69408224674</v>
      </c>
      <c r="F131" s="35">
        <f t="shared" si="16"/>
        <v>0.78491752898956113</v>
      </c>
      <c r="G131" s="34">
        <f t="shared" si="17"/>
        <v>4961.2316769276958</v>
      </c>
      <c r="H131" s="34">
        <f t="shared" si="18"/>
        <v>1548.4973375084039</v>
      </c>
      <c r="I131" s="67">
        <f t="shared" si="19"/>
        <v>6509.7290144360995</v>
      </c>
      <c r="J131" s="34">
        <f t="shared" si="20"/>
        <v>-413.62581716406277</v>
      </c>
      <c r="K131" s="34">
        <f t="shared" si="21"/>
        <v>6096.1031972720366</v>
      </c>
      <c r="L131" s="34">
        <f t="shared" si="22"/>
        <v>181725595.16699815</v>
      </c>
      <c r="M131" s="38">
        <f t="shared" si="23"/>
        <v>170178816.85504618</v>
      </c>
      <c r="N131" s="38">
        <f>'jan-nov'!M131</f>
        <v>158866826.11551678</v>
      </c>
      <c r="O131" s="73">
        <f t="shared" si="24"/>
        <v>11311990.739529401</v>
      </c>
      <c r="P131" s="115">
        <f t="shared" si="25"/>
        <v>1012563492.8550462</v>
      </c>
      <c r="Q131" s="115">
        <f t="shared" si="26"/>
        <v>36271.797279518774</v>
      </c>
      <c r="R131" s="116">
        <f t="shared" si="27"/>
        <v>0.94348681475400187</v>
      </c>
    </row>
    <row r="132" spans="1:18" x14ac:dyDescent="0.2">
      <c r="A132" s="30">
        <v>3242</v>
      </c>
      <c r="B132" s="31" t="s">
        <v>80</v>
      </c>
      <c r="C132" s="33">
        <v>84614616</v>
      </c>
      <c r="D132" s="34">
        <v>3041</v>
      </c>
      <c r="E132" s="34">
        <f t="shared" si="15"/>
        <v>27824.602433410062</v>
      </c>
      <c r="F132" s="35">
        <f t="shared" si="16"/>
        <v>0.72376191671423029</v>
      </c>
      <c r="G132" s="34">
        <f t="shared" si="17"/>
        <v>6371.8866662297023</v>
      </c>
      <c r="H132" s="34">
        <f t="shared" si="18"/>
        <v>2371.3794146012415</v>
      </c>
      <c r="I132" s="67">
        <f t="shared" si="19"/>
        <v>8743.2660808309447</v>
      </c>
      <c r="J132" s="34">
        <f t="shared" si="20"/>
        <v>-413.62581716406277</v>
      </c>
      <c r="K132" s="34">
        <f t="shared" si="21"/>
        <v>8329.6402636668827</v>
      </c>
      <c r="L132" s="34">
        <f t="shared" si="22"/>
        <v>26588272.151806902</v>
      </c>
      <c r="M132" s="38">
        <f t="shared" si="23"/>
        <v>25330436.041810989</v>
      </c>
      <c r="N132" s="38">
        <f>'jan-nov'!M132</f>
        <v>24539276.13569589</v>
      </c>
      <c r="O132" s="73">
        <f t="shared" si="24"/>
        <v>791159.90611509979</v>
      </c>
      <c r="P132" s="115">
        <f t="shared" si="25"/>
        <v>109945052.04181099</v>
      </c>
      <c r="Q132" s="115">
        <f t="shared" si="26"/>
        <v>36154.242697076945</v>
      </c>
      <c r="R132" s="116">
        <f t="shared" si="27"/>
        <v>0.94042903414023549</v>
      </c>
    </row>
    <row r="133" spans="1:18" x14ac:dyDescent="0.2">
      <c r="A133" s="30">
        <v>3301</v>
      </c>
      <c r="B133" s="31" t="s">
        <v>129</v>
      </c>
      <c r="C133" s="33">
        <v>3576351478</v>
      </c>
      <c r="D133" s="34">
        <v>104487</v>
      </c>
      <c r="E133" s="34">
        <f t="shared" si="15"/>
        <v>34227.717113133695</v>
      </c>
      <c r="F133" s="35">
        <f t="shared" si="16"/>
        <v>0.89031705670692907</v>
      </c>
      <c r="G133" s="34">
        <f t="shared" si="17"/>
        <v>2530.017858395523</v>
      </c>
      <c r="H133" s="34">
        <f t="shared" si="18"/>
        <v>130.28927669797011</v>
      </c>
      <c r="I133" s="67">
        <f t="shared" si="19"/>
        <v>2660.3071350934933</v>
      </c>
      <c r="J133" s="34">
        <f t="shared" si="20"/>
        <v>-413.62581716406277</v>
      </c>
      <c r="K133" s="34">
        <f t="shared" si="21"/>
        <v>2246.6813179294304</v>
      </c>
      <c r="L133" s="34">
        <f t="shared" si="22"/>
        <v>277967511.62451386</v>
      </c>
      <c r="M133" s="38">
        <f t="shared" si="23"/>
        <v>234748990.86649239</v>
      </c>
      <c r="N133" s="38">
        <f>'jan-nov'!M133</f>
        <v>223123055.63855854</v>
      </c>
      <c r="O133" s="73">
        <f t="shared" si="24"/>
        <v>11625935.227933854</v>
      </c>
      <c r="P133" s="115">
        <f t="shared" si="25"/>
        <v>3811100468.8664923</v>
      </c>
      <c r="Q133" s="115">
        <f t="shared" si="26"/>
        <v>36474.39843106312</v>
      </c>
      <c r="R133" s="116">
        <f t="shared" si="27"/>
        <v>0.94875679113987033</v>
      </c>
    </row>
    <row r="134" spans="1:18" x14ac:dyDescent="0.2">
      <c r="A134" s="30">
        <v>3303</v>
      </c>
      <c r="B134" s="31" t="s">
        <v>130</v>
      </c>
      <c r="C134" s="33">
        <v>1120873863</v>
      </c>
      <c r="D134" s="34">
        <v>28848</v>
      </c>
      <c r="E134" s="34">
        <f t="shared" si="15"/>
        <v>38854.473897670548</v>
      </c>
      <c r="F134" s="35">
        <f t="shared" si="16"/>
        <v>1.0106663183562559</v>
      </c>
      <c r="G134" s="34">
        <f t="shared" si="17"/>
        <v>-246.03621232658915</v>
      </c>
      <c r="H134" s="34">
        <f t="shared" si="18"/>
        <v>0</v>
      </c>
      <c r="I134" s="67">
        <f t="shared" si="19"/>
        <v>-246.03621232658915</v>
      </c>
      <c r="J134" s="34">
        <f t="shared" si="20"/>
        <v>-413.62581716406277</v>
      </c>
      <c r="K134" s="34">
        <f t="shared" si="21"/>
        <v>-659.66202949065189</v>
      </c>
      <c r="L134" s="34">
        <f t="shared" si="22"/>
        <v>-7097652.653197444</v>
      </c>
      <c r="M134" s="38">
        <f t="shared" si="23"/>
        <v>-19029930.226746324</v>
      </c>
      <c r="N134" s="38">
        <f>'jan-nov'!M134</f>
        <v>-19966453.975853655</v>
      </c>
      <c r="O134" s="73">
        <f t="shared" si="24"/>
        <v>936523.74910733104</v>
      </c>
      <c r="P134" s="115">
        <f t="shared" si="25"/>
        <v>1101843932.7732537</v>
      </c>
      <c r="Q134" s="115">
        <f t="shared" si="26"/>
        <v>38194.811868179895</v>
      </c>
      <c r="R134" s="116">
        <f t="shared" si="27"/>
        <v>0.9935074656470263</v>
      </c>
    </row>
    <row r="135" spans="1:18" x14ac:dyDescent="0.2">
      <c r="A135" s="30">
        <v>3305</v>
      </c>
      <c r="B135" s="31" t="s">
        <v>131</v>
      </c>
      <c r="C135" s="33">
        <v>1039584929</v>
      </c>
      <c r="D135" s="34">
        <v>31581</v>
      </c>
      <c r="E135" s="34">
        <f t="shared" si="15"/>
        <v>32918.049745099903</v>
      </c>
      <c r="F135" s="35">
        <f t="shared" si="16"/>
        <v>0.85625053709304755</v>
      </c>
      <c r="G135" s="34">
        <f t="shared" si="17"/>
        <v>3315.8182792157982</v>
      </c>
      <c r="H135" s="34">
        <f t="shared" si="18"/>
        <v>588.67285550979716</v>
      </c>
      <c r="I135" s="67">
        <f t="shared" si="19"/>
        <v>3904.4911347255952</v>
      </c>
      <c r="J135" s="34">
        <f t="shared" si="20"/>
        <v>-413.62581716406277</v>
      </c>
      <c r="K135" s="34">
        <f t="shared" si="21"/>
        <v>3490.8653175615323</v>
      </c>
      <c r="L135" s="34">
        <f t="shared" si="22"/>
        <v>123307734.52576903</v>
      </c>
      <c r="M135" s="38">
        <f t="shared" si="23"/>
        <v>110245017.59391075</v>
      </c>
      <c r="N135" s="38">
        <f>'jan-nov'!M135</f>
        <v>109476970.8433778</v>
      </c>
      <c r="O135" s="73">
        <f t="shared" si="24"/>
        <v>768046.75053295493</v>
      </c>
      <c r="P135" s="115">
        <f t="shared" si="25"/>
        <v>1149829946.5939107</v>
      </c>
      <c r="Q135" s="115">
        <f t="shared" si="26"/>
        <v>36408.915062661436</v>
      </c>
      <c r="R135" s="116">
        <f t="shared" si="27"/>
        <v>0.94705346515917632</v>
      </c>
    </row>
    <row r="136" spans="1:18" x14ac:dyDescent="0.2">
      <c r="A136" s="30">
        <v>3310</v>
      </c>
      <c r="B136" s="31" t="s">
        <v>132</v>
      </c>
      <c r="C136" s="33">
        <v>316805640</v>
      </c>
      <c r="D136" s="34">
        <v>6989</v>
      </c>
      <c r="E136" s="34">
        <f t="shared" si="15"/>
        <v>45329.180140220349</v>
      </c>
      <c r="F136" s="35">
        <f t="shared" si="16"/>
        <v>1.1790836681273562</v>
      </c>
      <c r="G136" s="34">
        <f t="shared" si="17"/>
        <v>-4130.859957856469</v>
      </c>
      <c r="H136" s="34">
        <f t="shared" si="18"/>
        <v>0</v>
      </c>
      <c r="I136" s="67">
        <f t="shared" si="19"/>
        <v>-4130.859957856469</v>
      </c>
      <c r="J136" s="34">
        <f t="shared" si="20"/>
        <v>-413.62581716406277</v>
      </c>
      <c r="K136" s="34">
        <f t="shared" si="21"/>
        <v>-4544.4857750205319</v>
      </c>
      <c r="L136" s="34">
        <f t="shared" si="22"/>
        <v>-28870580.245458864</v>
      </c>
      <c r="M136" s="38">
        <f t="shared" si="23"/>
        <v>-31761411.081618499</v>
      </c>
      <c r="N136" s="38">
        <f>'jan-nov'!M136</f>
        <v>-30098502.447533313</v>
      </c>
      <c r="O136" s="73">
        <f t="shared" si="24"/>
        <v>-1662908.6340851858</v>
      </c>
      <c r="P136" s="115">
        <f t="shared" si="25"/>
        <v>285044228.91838151</v>
      </c>
      <c r="Q136" s="115">
        <f t="shared" si="26"/>
        <v>40784.694365199815</v>
      </c>
      <c r="R136" s="116">
        <f t="shared" si="27"/>
        <v>1.0608744055554664</v>
      </c>
    </row>
    <row r="137" spans="1:18" x14ac:dyDescent="0.2">
      <c r="A137" s="30">
        <v>3312</v>
      </c>
      <c r="B137" s="31" t="s">
        <v>142</v>
      </c>
      <c r="C137" s="33">
        <v>1167613989</v>
      </c>
      <c r="D137" s="34">
        <v>28470</v>
      </c>
      <c r="E137" s="34">
        <f t="shared" ref="E137:E200" si="28">IF(ISNUMBER(C137),(C137)/D137,"")</f>
        <v>41012.082507903055</v>
      </c>
      <c r="F137" s="35">
        <f t="shared" ref="F137:F200" si="29">IF(ISNUMBER(C137),E137/E$366,"")</f>
        <v>1.0667891307845097</v>
      </c>
      <c r="G137" s="34">
        <f t="shared" ref="G137:G200" si="30">IF(ISNUMBER(D137),(E$366-E137)*0.6,"")</f>
        <v>-1540.6013784660929</v>
      </c>
      <c r="H137" s="34">
        <f t="shared" ref="H137:H200" si="31">IF(ISNUMBER(D137),(IF(E137&gt;=E$366*0.9,0,IF(E137&lt;0.9*E$366,(E$366*0.9-E137)*0.35))),"")</f>
        <v>0</v>
      </c>
      <c r="I137" s="67">
        <f t="shared" ref="I137:I200" si="32">IF(ISNUMBER(C137),G137+H137,"")</f>
        <v>-1540.6013784660929</v>
      </c>
      <c r="J137" s="34">
        <f t="shared" ref="J137:J200" si="33">IF(ISNUMBER(D137),I$368,"")</f>
        <v>-413.62581716406277</v>
      </c>
      <c r="K137" s="34">
        <f t="shared" ref="K137:K200" si="34">IF(ISNUMBER(I137),I137+J137,"")</f>
        <v>-1954.2271956301556</v>
      </c>
      <c r="L137" s="34">
        <f t="shared" ref="L137:L200" si="35">IF(ISNUMBER(I137),(I137*D137),"")</f>
        <v>-43860921.244929664</v>
      </c>
      <c r="M137" s="38">
        <f t="shared" ref="M137:M200" si="36">IF(ISNUMBER(K137),(K137*D137),"")</f>
        <v>-55636848.259590529</v>
      </c>
      <c r="N137" s="38">
        <f>'jan-nov'!M137</f>
        <v>-51707659.706120051</v>
      </c>
      <c r="O137" s="73">
        <f t="shared" ref="O137:O200" si="37">IF(ISNUMBER(M137),(M137-N137),"")</f>
        <v>-3929188.5534704775</v>
      </c>
      <c r="P137" s="115">
        <f t="shared" ref="P137:P200" si="38">C137+M137</f>
        <v>1111977140.7404094</v>
      </c>
      <c r="Q137" s="115">
        <f t="shared" ref="Q137:Q200" si="39">P137/D137</f>
        <v>39057.855312272899</v>
      </c>
      <c r="R137" s="116">
        <f t="shared" ref="R137:R200" si="40">Q137/E$366</f>
        <v>1.0159565906183279</v>
      </c>
    </row>
    <row r="138" spans="1:18" x14ac:dyDescent="0.2">
      <c r="A138" s="30">
        <v>3314</v>
      </c>
      <c r="B138" s="31" t="s">
        <v>141</v>
      </c>
      <c r="C138" s="33">
        <v>682964378</v>
      </c>
      <c r="D138" s="34">
        <v>20779</v>
      </c>
      <c r="E138" s="34">
        <f t="shared" si="28"/>
        <v>32868.009913855334</v>
      </c>
      <c r="F138" s="35">
        <f t="shared" si="29"/>
        <v>0.85494892193932526</v>
      </c>
      <c r="G138" s="34">
        <f t="shared" si="30"/>
        <v>3345.8421779625392</v>
      </c>
      <c r="H138" s="34">
        <f t="shared" si="31"/>
        <v>606.18679644539623</v>
      </c>
      <c r="I138" s="67">
        <f t="shared" si="32"/>
        <v>3952.0289744079355</v>
      </c>
      <c r="J138" s="34">
        <f t="shared" si="33"/>
        <v>-413.62581716406277</v>
      </c>
      <c r="K138" s="34">
        <f t="shared" si="34"/>
        <v>3538.4031572438726</v>
      </c>
      <c r="L138" s="34">
        <f t="shared" si="35"/>
        <v>82119210.05922249</v>
      </c>
      <c r="M138" s="38">
        <f t="shared" si="36"/>
        <v>73524479.204370424</v>
      </c>
      <c r="N138" s="38">
        <f>'jan-nov'!M138</f>
        <v>72044476.186377838</v>
      </c>
      <c r="O138" s="73">
        <f t="shared" si="37"/>
        <v>1480003.0179925859</v>
      </c>
      <c r="P138" s="115">
        <f t="shared" si="38"/>
        <v>756488857.20437038</v>
      </c>
      <c r="Q138" s="115">
        <f t="shared" si="39"/>
        <v>36406.413071099203</v>
      </c>
      <c r="R138" s="116">
        <f t="shared" si="40"/>
        <v>0.94698838440149014</v>
      </c>
    </row>
    <row r="139" spans="1:18" x14ac:dyDescent="0.2">
      <c r="A139" s="30">
        <v>3316</v>
      </c>
      <c r="B139" s="31" t="s">
        <v>140</v>
      </c>
      <c r="C139" s="33">
        <v>449544868</v>
      </c>
      <c r="D139" s="34">
        <v>14665</v>
      </c>
      <c r="E139" s="34">
        <f t="shared" si="28"/>
        <v>30654.26989430617</v>
      </c>
      <c r="F139" s="35">
        <f t="shared" si="29"/>
        <v>0.79736604277724765</v>
      </c>
      <c r="G139" s="34">
        <f t="shared" si="30"/>
        <v>4674.0861896920378</v>
      </c>
      <c r="H139" s="34">
        <f t="shared" si="31"/>
        <v>1380.9958032876038</v>
      </c>
      <c r="I139" s="67">
        <f t="shared" si="32"/>
        <v>6055.0819929796417</v>
      </c>
      <c r="J139" s="34">
        <f t="shared" si="33"/>
        <v>-413.62581716406277</v>
      </c>
      <c r="K139" s="34">
        <f t="shared" si="34"/>
        <v>5641.4561758155787</v>
      </c>
      <c r="L139" s="34">
        <f t="shared" si="35"/>
        <v>88797777.427046448</v>
      </c>
      <c r="M139" s="38">
        <f t="shared" si="36"/>
        <v>82731954.818335459</v>
      </c>
      <c r="N139" s="38">
        <f>'jan-nov'!M139</f>
        <v>91841468.329490364</v>
      </c>
      <c r="O139" s="73">
        <f t="shared" si="37"/>
        <v>-9109513.511154905</v>
      </c>
      <c r="P139" s="115">
        <f t="shared" si="38"/>
        <v>532276822.81833547</v>
      </c>
      <c r="Q139" s="115">
        <f t="shared" si="39"/>
        <v>36295.726070121753</v>
      </c>
      <c r="R139" s="116">
        <f t="shared" si="40"/>
        <v>0.9441092404433864</v>
      </c>
    </row>
    <row r="140" spans="1:18" x14ac:dyDescent="0.2">
      <c r="A140" s="30">
        <v>3318</v>
      </c>
      <c r="B140" s="31" t="s">
        <v>139</v>
      </c>
      <c r="C140" s="33">
        <v>86922061</v>
      </c>
      <c r="D140" s="34">
        <v>2241</v>
      </c>
      <c r="E140" s="34">
        <f t="shared" si="28"/>
        <v>38787.175814368587</v>
      </c>
      <c r="F140" s="35">
        <f t="shared" si="29"/>
        <v>1.0089157887708506</v>
      </c>
      <c r="G140" s="34">
        <f t="shared" si="30"/>
        <v>-205.65736234541254</v>
      </c>
      <c r="H140" s="34">
        <f t="shared" si="31"/>
        <v>0</v>
      </c>
      <c r="I140" s="67">
        <f t="shared" si="32"/>
        <v>-205.65736234541254</v>
      </c>
      <c r="J140" s="34">
        <f t="shared" si="33"/>
        <v>-413.62581716406277</v>
      </c>
      <c r="K140" s="34">
        <f t="shared" si="34"/>
        <v>-619.2831795094753</v>
      </c>
      <c r="L140" s="34">
        <f t="shared" si="35"/>
        <v>-460878.14901606948</v>
      </c>
      <c r="M140" s="38">
        <f t="shared" si="36"/>
        <v>-1387813.6052807341</v>
      </c>
      <c r="N140" s="38">
        <f>'jan-nov'!M140</f>
        <v>-838300.25627731357</v>
      </c>
      <c r="O140" s="73">
        <f t="shared" si="37"/>
        <v>-549513.34900342056</v>
      </c>
      <c r="P140" s="115">
        <f t="shared" si="38"/>
        <v>85534247.394719273</v>
      </c>
      <c r="Q140" s="115">
        <f t="shared" si="39"/>
        <v>38167.892634859112</v>
      </c>
      <c r="R140" s="116">
        <f t="shared" si="40"/>
        <v>0.99280725381286417</v>
      </c>
    </row>
    <row r="141" spans="1:18" x14ac:dyDescent="0.2">
      <c r="A141" s="30">
        <v>3320</v>
      </c>
      <c r="B141" s="31" t="s">
        <v>133</v>
      </c>
      <c r="C141" s="33">
        <v>49448669</v>
      </c>
      <c r="D141" s="34">
        <v>1115</v>
      </c>
      <c r="E141" s="34">
        <f t="shared" si="28"/>
        <v>44348.582062780268</v>
      </c>
      <c r="F141" s="35">
        <f t="shared" si="29"/>
        <v>1.1535767612181622</v>
      </c>
      <c r="G141" s="34">
        <f t="shared" si="30"/>
        <v>-3542.5011113924206</v>
      </c>
      <c r="H141" s="34">
        <f t="shared" si="31"/>
        <v>0</v>
      </c>
      <c r="I141" s="67">
        <f t="shared" si="32"/>
        <v>-3542.5011113924206</v>
      </c>
      <c r="J141" s="34">
        <f t="shared" si="33"/>
        <v>-413.62581716406277</v>
      </c>
      <c r="K141" s="34">
        <f t="shared" si="34"/>
        <v>-3956.1269285564836</v>
      </c>
      <c r="L141" s="34">
        <f t="shared" si="35"/>
        <v>-3949888.7392025492</v>
      </c>
      <c r="M141" s="38">
        <f t="shared" si="36"/>
        <v>-4411081.5253404789</v>
      </c>
      <c r="N141" s="38">
        <f>'jan-nov'!M141</f>
        <v>-4356523.1321504693</v>
      </c>
      <c r="O141" s="73">
        <f t="shared" si="37"/>
        <v>-54558.393190009519</v>
      </c>
      <c r="P141" s="115">
        <f t="shared" si="38"/>
        <v>45037587.474659517</v>
      </c>
      <c r="Q141" s="115">
        <f t="shared" si="39"/>
        <v>40392.455134223783</v>
      </c>
      <c r="R141" s="116">
        <f t="shared" si="40"/>
        <v>1.0506716427917888</v>
      </c>
    </row>
    <row r="142" spans="1:18" x14ac:dyDescent="0.2">
      <c r="A142" s="30">
        <v>3322</v>
      </c>
      <c r="B142" s="31" t="s">
        <v>385</v>
      </c>
      <c r="C142" s="33">
        <v>136726989</v>
      </c>
      <c r="D142" s="34">
        <v>3301</v>
      </c>
      <c r="E142" s="34">
        <f t="shared" si="28"/>
        <v>41419.869433504995</v>
      </c>
      <c r="F142" s="35">
        <f t="shared" si="29"/>
        <v>1.0773963136756577</v>
      </c>
      <c r="G142" s="34">
        <f t="shared" si="30"/>
        <v>-1785.2735338272571</v>
      </c>
      <c r="H142" s="34">
        <f t="shared" si="31"/>
        <v>0</v>
      </c>
      <c r="I142" s="67">
        <f t="shared" si="32"/>
        <v>-1785.2735338272571</v>
      </c>
      <c r="J142" s="34">
        <f t="shared" si="33"/>
        <v>-413.62581716406277</v>
      </c>
      <c r="K142" s="34">
        <f t="shared" si="34"/>
        <v>-2198.8993509913198</v>
      </c>
      <c r="L142" s="34">
        <f t="shared" si="35"/>
        <v>-5893187.9351637755</v>
      </c>
      <c r="M142" s="38">
        <f t="shared" si="36"/>
        <v>-7258566.7576223463</v>
      </c>
      <c r="N142" s="38">
        <f>'jan-nov'!M142</f>
        <v>-7072842.8285459243</v>
      </c>
      <c r="O142" s="73">
        <f t="shared" si="37"/>
        <v>-185723.92907642201</v>
      </c>
      <c r="P142" s="115">
        <f t="shared" si="38"/>
        <v>129468422.24237765</v>
      </c>
      <c r="Q142" s="115">
        <f t="shared" si="39"/>
        <v>39220.970082513682</v>
      </c>
      <c r="R142" s="116">
        <f t="shared" si="40"/>
        <v>1.0201994637747871</v>
      </c>
    </row>
    <row r="143" spans="1:18" x14ac:dyDescent="0.2">
      <c r="A143" s="30">
        <v>3324</v>
      </c>
      <c r="B143" s="31" t="s">
        <v>134</v>
      </c>
      <c r="C143" s="33">
        <v>190160297</v>
      </c>
      <c r="D143" s="34">
        <v>4986</v>
      </c>
      <c r="E143" s="34">
        <f t="shared" si="28"/>
        <v>38138.848174889688</v>
      </c>
      <c r="F143" s="35">
        <f t="shared" si="29"/>
        <v>0.99205176147231022</v>
      </c>
      <c r="G143" s="34">
        <f t="shared" si="30"/>
        <v>183.3392213419269</v>
      </c>
      <c r="H143" s="34">
        <f t="shared" si="31"/>
        <v>0</v>
      </c>
      <c r="I143" s="67">
        <f t="shared" si="32"/>
        <v>183.3392213419269</v>
      </c>
      <c r="J143" s="34">
        <f t="shared" si="33"/>
        <v>-413.62581716406277</v>
      </c>
      <c r="K143" s="34">
        <f t="shared" si="34"/>
        <v>-230.28659582213587</v>
      </c>
      <c r="L143" s="34">
        <f t="shared" si="35"/>
        <v>914129.35761084757</v>
      </c>
      <c r="M143" s="38">
        <f t="shared" si="36"/>
        <v>-1148208.9667691693</v>
      </c>
      <c r="N143" s="38">
        <f>'jan-nov'!M143</f>
        <v>-431180.47219932394</v>
      </c>
      <c r="O143" s="73">
        <f t="shared" si="37"/>
        <v>-717028.49456984538</v>
      </c>
      <c r="P143" s="115">
        <f t="shared" si="38"/>
        <v>189012088.03323084</v>
      </c>
      <c r="Q143" s="115">
        <f t="shared" si="39"/>
        <v>37908.561579067558</v>
      </c>
      <c r="R143" s="116">
        <f t="shared" si="40"/>
        <v>0.98606164289344822</v>
      </c>
    </row>
    <row r="144" spans="1:18" x14ac:dyDescent="0.2">
      <c r="A144" s="30">
        <v>3326</v>
      </c>
      <c r="B144" s="31" t="s">
        <v>135</v>
      </c>
      <c r="C144" s="33">
        <v>127873670</v>
      </c>
      <c r="D144" s="34">
        <v>2666</v>
      </c>
      <c r="E144" s="34">
        <f t="shared" si="28"/>
        <v>47964.617404351091</v>
      </c>
      <c r="F144" s="35">
        <f t="shared" si="29"/>
        <v>1.2476355595778177</v>
      </c>
      <c r="G144" s="34">
        <f t="shared" si="30"/>
        <v>-5712.1223163349141</v>
      </c>
      <c r="H144" s="34">
        <f t="shared" si="31"/>
        <v>0</v>
      </c>
      <c r="I144" s="67">
        <f t="shared" si="32"/>
        <v>-5712.1223163349141</v>
      </c>
      <c r="J144" s="34">
        <f t="shared" si="33"/>
        <v>-413.62581716406277</v>
      </c>
      <c r="K144" s="34">
        <f t="shared" si="34"/>
        <v>-6125.748133498977</v>
      </c>
      <c r="L144" s="34">
        <f t="shared" si="35"/>
        <v>-15228518.095348882</v>
      </c>
      <c r="M144" s="38">
        <f t="shared" si="36"/>
        <v>-16331244.523908272</v>
      </c>
      <c r="N144" s="38">
        <f>'jan-nov'!M144</f>
        <v>-14461748.400818968</v>
      </c>
      <c r="O144" s="73">
        <f t="shared" si="37"/>
        <v>-1869496.1230893042</v>
      </c>
      <c r="P144" s="115">
        <f t="shared" si="38"/>
        <v>111542425.47609173</v>
      </c>
      <c r="Q144" s="115">
        <f t="shared" si="39"/>
        <v>41838.869270852112</v>
      </c>
      <c r="R144" s="116">
        <f t="shared" si="40"/>
        <v>1.0882951621356509</v>
      </c>
    </row>
    <row r="145" spans="1:18" x14ac:dyDescent="0.2">
      <c r="A145" s="30">
        <v>3328</v>
      </c>
      <c r="B145" s="31" t="s">
        <v>136</v>
      </c>
      <c r="C145" s="33">
        <v>185310129</v>
      </c>
      <c r="D145" s="34">
        <v>5007</v>
      </c>
      <c r="E145" s="34">
        <f t="shared" si="28"/>
        <v>37010.211503894549</v>
      </c>
      <c r="F145" s="35">
        <f t="shared" si="29"/>
        <v>0.96269413660674996</v>
      </c>
      <c r="G145" s="34">
        <f t="shared" si="30"/>
        <v>860.52122393901084</v>
      </c>
      <c r="H145" s="34">
        <f t="shared" si="31"/>
        <v>0</v>
      </c>
      <c r="I145" s="67">
        <f t="shared" si="32"/>
        <v>860.52122393901084</v>
      </c>
      <c r="J145" s="34">
        <f t="shared" si="33"/>
        <v>-413.62581716406277</v>
      </c>
      <c r="K145" s="34">
        <f t="shared" si="34"/>
        <v>446.89540677494807</v>
      </c>
      <c r="L145" s="34">
        <f t="shared" si="35"/>
        <v>4308629.7682626275</v>
      </c>
      <c r="M145" s="38">
        <f t="shared" si="36"/>
        <v>2237605.3017221652</v>
      </c>
      <c r="N145" s="38">
        <f>'jan-nov'!M145</f>
        <v>2449168.5794821363</v>
      </c>
      <c r="O145" s="73">
        <f t="shared" si="37"/>
        <v>-211563.2777599711</v>
      </c>
      <c r="P145" s="115">
        <f t="shared" si="38"/>
        <v>187547734.30172217</v>
      </c>
      <c r="Q145" s="115">
        <f t="shared" si="39"/>
        <v>37457.106910669499</v>
      </c>
      <c r="R145" s="116">
        <f t="shared" si="40"/>
        <v>0.974318592947224</v>
      </c>
    </row>
    <row r="146" spans="1:18" x14ac:dyDescent="0.2">
      <c r="A146" s="30">
        <v>3330</v>
      </c>
      <c r="B146" s="31" t="s">
        <v>137</v>
      </c>
      <c r="C146" s="33">
        <v>249285099</v>
      </c>
      <c r="D146" s="34">
        <v>4496</v>
      </c>
      <c r="E146" s="34">
        <f t="shared" si="28"/>
        <v>55445.973976868328</v>
      </c>
      <c r="F146" s="35">
        <f t="shared" si="29"/>
        <v>1.4422374765506194</v>
      </c>
      <c r="G146" s="34">
        <f t="shared" si="30"/>
        <v>-10200.936259845257</v>
      </c>
      <c r="H146" s="34">
        <f t="shared" si="31"/>
        <v>0</v>
      </c>
      <c r="I146" s="67">
        <f t="shared" si="32"/>
        <v>-10200.936259845257</v>
      </c>
      <c r="J146" s="34">
        <f t="shared" si="33"/>
        <v>-413.62581716406277</v>
      </c>
      <c r="K146" s="34">
        <f t="shared" si="34"/>
        <v>-10614.562077009319</v>
      </c>
      <c r="L146" s="34">
        <f t="shared" si="35"/>
        <v>-45863409.424264275</v>
      </c>
      <c r="M146" s="38">
        <f t="shared" si="36"/>
        <v>-47723071.098233901</v>
      </c>
      <c r="N146" s="38">
        <f>'jan-nov'!M146</f>
        <v>-45563020.61143364</v>
      </c>
      <c r="O146" s="73">
        <f t="shared" si="37"/>
        <v>-2160050.4868002608</v>
      </c>
      <c r="P146" s="115">
        <f t="shared" si="38"/>
        <v>201562027.90176609</v>
      </c>
      <c r="Q146" s="115">
        <f t="shared" si="39"/>
        <v>44831.411899859006</v>
      </c>
      <c r="R146" s="116">
        <f t="shared" si="40"/>
        <v>1.1661359289247717</v>
      </c>
    </row>
    <row r="147" spans="1:18" x14ac:dyDescent="0.2">
      <c r="A147" s="30">
        <v>3332</v>
      </c>
      <c r="B147" s="31" t="s">
        <v>138</v>
      </c>
      <c r="C147" s="33">
        <v>128725655</v>
      </c>
      <c r="D147" s="34">
        <v>3526</v>
      </c>
      <c r="E147" s="34">
        <f t="shared" si="28"/>
        <v>36507.55955757232</v>
      </c>
      <c r="F147" s="35">
        <f t="shared" si="29"/>
        <v>0.94961936448804807</v>
      </c>
      <c r="G147" s="34">
        <f t="shared" si="30"/>
        <v>1162.1123917323478</v>
      </c>
      <c r="H147" s="34">
        <f t="shared" si="31"/>
        <v>0</v>
      </c>
      <c r="I147" s="67">
        <f t="shared" si="32"/>
        <v>1162.1123917323478</v>
      </c>
      <c r="J147" s="34">
        <f t="shared" si="33"/>
        <v>-413.62581716406277</v>
      </c>
      <c r="K147" s="34">
        <f t="shared" si="34"/>
        <v>748.48657456828505</v>
      </c>
      <c r="L147" s="34">
        <f t="shared" si="35"/>
        <v>4097608.2932482581</v>
      </c>
      <c r="M147" s="38">
        <f t="shared" si="36"/>
        <v>2639163.6619277732</v>
      </c>
      <c r="N147" s="38">
        <f>'jan-nov'!M147</f>
        <v>3291999.7537555485</v>
      </c>
      <c r="O147" s="73">
        <f t="shared" si="37"/>
        <v>-652836.09182777535</v>
      </c>
      <c r="P147" s="115">
        <f t="shared" si="38"/>
        <v>131364818.66192777</v>
      </c>
      <c r="Q147" s="115">
        <f t="shared" si="39"/>
        <v>37256.046132140604</v>
      </c>
      <c r="R147" s="116">
        <f t="shared" si="40"/>
        <v>0.96908868409974314</v>
      </c>
    </row>
    <row r="148" spans="1:18" x14ac:dyDescent="0.2">
      <c r="A148" s="30">
        <v>3334</v>
      </c>
      <c r="B148" s="31" t="s">
        <v>143</v>
      </c>
      <c r="C148" s="33">
        <v>97643081</v>
      </c>
      <c r="D148" s="34">
        <v>2781</v>
      </c>
      <c r="E148" s="34">
        <f t="shared" si="28"/>
        <v>35110.780654440852</v>
      </c>
      <c r="F148" s="35">
        <f t="shared" si="29"/>
        <v>0.91328693607057809</v>
      </c>
      <c r="G148" s="34">
        <f t="shared" si="30"/>
        <v>2000.1797336112286</v>
      </c>
      <c r="H148" s="34">
        <f t="shared" si="31"/>
        <v>0</v>
      </c>
      <c r="I148" s="67">
        <f t="shared" si="32"/>
        <v>2000.1797336112286</v>
      </c>
      <c r="J148" s="34">
        <f t="shared" si="33"/>
        <v>-413.62581716406277</v>
      </c>
      <c r="K148" s="34">
        <f t="shared" si="34"/>
        <v>1586.5539164471659</v>
      </c>
      <c r="L148" s="34">
        <f t="shared" si="35"/>
        <v>5562499.8391728271</v>
      </c>
      <c r="M148" s="38">
        <f t="shared" si="36"/>
        <v>4412206.4416395687</v>
      </c>
      <c r="N148" s="38">
        <f>'jan-nov'!M148</f>
        <v>4534019.3012462296</v>
      </c>
      <c r="O148" s="73">
        <f t="shared" si="37"/>
        <v>-121812.8596066609</v>
      </c>
      <c r="P148" s="115">
        <f t="shared" si="38"/>
        <v>102055287.44163957</v>
      </c>
      <c r="Q148" s="115">
        <f t="shared" si="39"/>
        <v>36697.334570888015</v>
      </c>
      <c r="R148" s="116">
        <f t="shared" si="40"/>
        <v>0.95455571273275508</v>
      </c>
    </row>
    <row r="149" spans="1:18" x14ac:dyDescent="0.2">
      <c r="A149" s="30">
        <v>3336</v>
      </c>
      <c r="B149" s="31" t="s">
        <v>144</v>
      </c>
      <c r="C149" s="33">
        <v>49047190</v>
      </c>
      <c r="D149" s="34">
        <v>1395</v>
      </c>
      <c r="E149" s="34">
        <f t="shared" si="28"/>
        <v>35159.27598566308</v>
      </c>
      <c r="F149" s="35">
        <f t="shared" si="29"/>
        <v>0.91454837633593644</v>
      </c>
      <c r="G149" s="34">
        <f t="shared" si="30"/>
        <v>1971.0825348778917</v>
      </c>
      <c r="H149" s="34">
        <f t="shared" si="31"/>
        <v>0</v>
      </c>
      <c r="I149" s="67">
        <f t="shared" si="32"/>
        <v>1971.0825348778917</v>
      </c>
      <c r="J149" s="34">
        <f t="shared" si="33"/>
        <v>-413.62581716406277</v>
      </c>
      <c r="K149" s="34">
        <f t="shared" si="34"/>
        <v>1557.456717713829</v>
      </c>
      <c r="L149" s="34">
        <f t="shared" si="35"/>
        <v>2749660.1361546591</v>
      </c>
      <c r="M149" s="38">
        <f t="shared" si="36"/>
        <v>2172652.1212107916</v>
      </c>
      <c r="N149" s="38">
        <f>'jan-nov'!M149</f>
        <v>5055257.1848884504</v>
      </c>
      <c r="O149" s="73">
        <f t="shared" si="37"/>
        <v>-2882605.0636776588</v>
      </c>
      <c r="P149" s="115">
        <f t="shared" si="38"/>
        <v>51219842.121210791</v>
      </c>
      <c r="Q149" s="115">
        <f t="shared" si="39"/>
        <v>36716.732703376911</v>
      </c>
      <c r="R149" s="116">
        <f t="shared" si="40"/>
        <v>0.9550602888388986</v>
      </c>
    </row>
    <row r="150" spans="1:18" x14ac:dyDescent="0.2">
      <c r="A150" s="30">
        <v>3338</v>
      </c>
      <c r="B150" s="31" t="s">
        <v>145</v>
      </c>
      <c r="C150" s="33">
        <v>108148442</v>
      </c>
      <c r="D150" s="34">
        <v>2486</v>
      </c>
      <c r="E150" s="34">
        <f t="shared" si="28"/>
        <v>43502.993563958167</v>
      </c>
      <c r="F150" s="35">
        <f t="shared" si="29"/>
        <v>1.1315816669801173</v>
      </c>
      <c r="G150" s="34">
        <f t="shared" si="30"/>
        <v>-3035.1480120991605</v>
      </c>
      <c r="H150" s="34">
        <f t="shared" si="31"/>
        <v>0</v>
      </c>
      <c r="I150" s="67">
        <f t="shared" si="32"/>
        <v>-3035.1480120991605</v>
      </c>
      <c r="J150" s="34">
        <f t="shared" si="33"/>
        <v>-413.62581716406277</v>
      </c>
      <c r="K150" s="34">
        <f t="shared" si="34"/>
        <v>-3448.7738292632234</v>
      </c>
      <c r="L150" s="34">
        <f t="shared" si="35"/>
        <v>-7545377.9580785129</v>
      </c>
      <c r="M150" s="38">
        <f t="shared" si="36"/>
        <v>-8573651.739548374</v>
      </c>
      <c r="N150" s="38">
        <f>'jan-nov'!M150</f>
        <v>-8049622.3866601558</v>
      </c>
      <c r="O150" s="73">
        <f t="shared" si="37"/>
        <v>-524029.35288821813</v>
      </c>
      <c r="P150" s="115">
        <f t="shared" si="38"/>
        <v>99574790.26045163</v>
      </c>
      <c r="Q150" s="115">
        <f t="shared" si="39"/>
        <v>40054.219734694947</v>
      </c>
      <c r="R150" s="116">
        <f t="shared" si="40"/>
        <v>1.0418736050965709</v>
      </c>
    </row>
    <row r="151" spans="1:18" x14ac:dyDescent="0.2">
      <c r="A151" s="30">
        <v>3401</v>
      </c>
      <c r="B151" s="31" t="s">
        <v>82</v>
      </c>
      <c r="C151" s="33">
        <v>573646909</v>
      </c>
      <c r="D151" s="34">
        <v>18058</v>
      </c>
      <c r="E151" s="34">
        <f t="shared" si="28"/>
        <v>31766.912670284637</v>
      </c>
      <c r="F151" s="35">
        <f t="shared" si="29"/>
        <v>0.8263076411374628</v>
      </c>
      <c r="G151" s="34">
        <f t="shared" si="30"/>
        <v>4006.5005241049575</v>
      </c>
      <c r="H151" s="34">
        <f t="shared" si="31"/>
        <v>991.57083169514021</v>
      </c>
      <c r="I151" s="67">
        <f t="shared" si="32"/>
        <v>4998.071355800098</v>
      </c>
      <c r="J151" s="34">
        <f t="shared" si="33"/>
        <v>-413.62581716406277</v>
      </c>
      <c r="K151" s="34">
        <f t="shared" si="34"/>
        <v>4584.4455386360351</v>
      </c>
      <c r="L151" s="34">
        <f t="shared" si="35"/>
        <v>90255172.543038175</v>
      </c>
      <c r="M151" s="38">
        <f t="shared" si="36"/>
        <v>82785917.53668952</v>
      </c>
      <c r="N151" s="38">
        <f>'jan-nov'!M151</f>
        <v>81772386.255638406</v>
      </c>
      <c r="O151" s="73">
        <f t="shared" si="37"/>
        <v>1013531.2810511142</v>
      </c>
      <c r="P151" s="115">
        <f t="shared" si="38"/>
        <v>656432826.53668952</v>
      </c>
      <c r="Q151" s="115">
        <f t="shared" si="39"/>
        <v>36351.358208920676</v>
      </c>
      <c r="R151" s="116">
        <f t="shared" si="40"/>
        <v>0.94555632036139714</v>
      </c>
    </row>
    <row r="152" spans="1:18" x14ac:dyDescent="0.2">
      <c r="A152" s="30">
        <v>3403</v>
      </c>
      <c r="B152" s="31" t="s">
        <v>83</v>
      </c>
      <c r="C152" s="33">
        <v>1167872730</v>
      </c>
      <c r="D152" s="34">
        <v>32879</v>
      </c>
      <c r="E152" s="34">
        <f t="shared" si="28"/>
        <v>35520.323914960914</v>
      </c>
      <c r="F152" s="35">
        <f t="shared" si="29"/>
        <v>0.9239398040107677</v>
      </c>
      <c r="G152" s="34">
        <f t="shared" si="30"/>
        <v>1754.4537772991912</v>
      </c>
      <c r="H152" s="34">
        <f t="shared" si="31"/>
        <v>0</v>
      </c>
      <c r="I152" s="67">
        <f t="shared" si="32"/>
        <v>1754.4537772991912</v>
      </c>
      <c r="J152" s="34">
        <f t="shared" si="33"/>
        <v>-413.62581716406277</v>
      </c>
      <c r="K152" s="34">
        <f t="shared" si="34"/>
        <v>1340.8279601351285</v>
      </c>
      <c r="L152" s="34">
        <f t="shared" si="35"/>
        <v>57684685.743820108</v>
      </c>
      <c r="M152" s="38">
        <f t="shared" si="36"/>
        <v>44085082.501282886</v>
      </c>
      <c r="N152" s="38">
        <f>'jan-nov'!M152</f>
        <v>41125272.982623011</v>
      </c>
      <c r="O152" s="73">
        <f t="shared" si="37"/>
        <v>2959809.5186598748</v>
      </c>
      <c r="P152" s="115">
        <f t="shared" si="38"/>
        <v>1211957812.5012829</v>
      </c>
      <c r="Q152" s="115">
        <f t="shared" si="39"/>
        <v>36861.151875096046</v>
      </c>
      <c r="R152" s="116">
        <f t="shared" si="40"/>
        <v>0.95881685990883114</v>
      </c>
    </row>
    <row r="153" spans="1:18" x14ac:dyDescent="0.2">
      <c r="A153" s="30">
        <v>3405</v>
      </c>
      <c r="B153" s="31" t="s">
        <v>103</v>
      </c>
      <c r="C153" s="33">
        <v>1029520778</v>
      </c>
      <c r="D153" s="34">
        <v>28768</v>
      </c>
      <c r="E153" s="34">
        <f t="shared" si="28"/>
        <v>35787.012583426033</v>
      </c>
      <c r="F153" s="35">
        <f t="shared" si="29"/>
        <v>0.93087679807263124</v>
      </c>
      <c r="G153" s="34">
        <f t="shared" si="30"/>
        <v>1594.4405762201204</v>
      </c>
      <c r="H153" s="34">
        <f t="shared" si="31"/>
        <v>0</v>
      </c>
      <c r="I153" s="67">
        <f t="shared" si="32"/>
        <v>1594.4405762201204</v>
      </c>
      <c r="J153" s="34">
        <f t="shared" si="33"/>
        <v>-413.62581716406277</v>
      </c>
      <c r="K153" s="34">
        <f t="shared" si="34"/>
        <v>1180.8147590560577</v>
      </c>
      <c r="L153" s="34">
        <f t="shared" si="35"/>
        <v>45868866.496700421</v>
      </c>
      <c r="M153" s="38">
        <f t="shared" si="36"/>
        <v>33969678.988524668</v>
      </c>
      <c r="N153" s="38">
        <f>'jan-nov'!M153</f>
        <v>29629789.87488367</v>
      </c>
      <c r="O153" s="73">
        <f t="shared" si="37"/>
        <v>4339889.1136409976</v>
      </c>
      <c r="P153" s="115">
        <f t="shared" si="38"/>
        <v>1063490456.9885247</v>
      </c>
      <c r="Q153" s="115">
        <f t="shared" si="39"/>
        <v>36967.827342482087</v>
      </c>
      <c r="R153" s="116">
        <f t="shared" si="40"/>
        <v>0.96159165753357634</v>
      </c>
    </row>
    <row r="154" spans="1:18" x14ac:dyDescent="0.2">
      <c r="A154" s="30">
        <v>3407</v>
      </c>
      <c r="B154" s="31" t="s">
        <v>104</v>
      </c>
      <c r="C154" s="33">
        <v>974976420</v>
      </c>
      <c r="D154" s="34">
        <v>30903</v>
      </c>
      <c r="E154" s="34">
        <f t="shared" si="28"/>
        <v>31549.571886224639</v>
      </c>
      <c r="F154" s="35">
        <f t="shared" si="29"/>
        <v>0.8206542635976436</v>
      </c>
      <c r="G154" s="34">
        <f t="shared" si="30"/>
        <v>4136.9049945409561</v>
      </c>
      <c r="H154" s="34">
        <f t="shared" si="31"/>
        <v>1067.6401061161393</v>
      </c>
      <c r="I154" s="67">
        <f t="shared" si="32"/>
        <v>5204.5451006570956</v>
      </c>
      <c r="J154" s="34">
        <f t="shared" si="33"/>
        <v>-413.62581716406277</v>
      </c>
      <c r="K154" s="34">
        <f t="shared" si="34"/>
        <v>4790.9192834930327</v>
      </c>
      <c r="L154" s="34">
        <f t="shared" si="35"/>
        <v>160836057.24560621</v>
      </c>
      <c r="M154" s="38">
        <f t="shared" si="36"/>
        <v>148053778.61778519</v>
      </c>
      <c r="N154" s="38">
        <f>'jan-nov'!M154</f>
        <v>140615801.81631383</v>
      </c>
      <c r="O154" s="73">
        <f t="shared" si="37"/>
        <v>7437976.8014713526</v>
      </c>
      <c r="P154" s="115">
        <f t="shared" si="38"/>
        <v>1123030198.6177852</v>
      </c>
      <c r="Q154" s="115">
        <f t="shared" si="39"/>
        <v>36340.491169717672</v>
      </c>
      <c r="R154" s="116">
        <f t="shared" si="40"/>
        <v>0.94527365148440612</v>
      </c>
    </row>
    <row r="155" spans="1:18" x14ac:dyDescent="0.2">
      <c r="A155" s="30">
        <v>3411</v>
      </c>
      <c r="B155" s="31" t="s">
        <v>84</v>
      </c>
      <c r="C155" s="33">
        <v>1116182747</v>
      </c>
      <c r="D155" s="34">
        <v>35612</v>
      </c>
      <c r="E155" s="34">
        <f t="shared" si="28"/>
        <v>31342.882932719309</v>
      </c>
      <c r="F155" s="35">
        <f t="shared" si="29"/>
        <v>0.81527795701749806</v>
      </c>
      <c r="G155" s="34">
        <f t="shared" si="30"/>
        <v>4260.918366644154</v>
      </c>
      <c r="H155" s="34">
        <f t="shared" si="31"/>
        <v>1139.9812398430049</v>
      </c>
      <c r="I155" s="67">
        <f t="shared" si="32"/>
        <v>5400.899606487159</v>
      </c>
      <c r="J155" s="34">
        <f t="shared" si="33"/>
        <v>-413.62581716406277</v>
      </c>
      <c r="K155" s="34">
        <f t="shared" si="34"/>
        <v>4987.273789323096</v>
      </c>
      <c r="L155" s="34">
        <f t="shared" si="35"/>
        <v>192336836.7862207</v>
      </c>
      <c r="M155" s="38">
        <f t="shared" si="36"/>
        <v>177606794.18537408</v>
      </c>
      <c r="N155" s="38">
        <f>'jan-nov'!M155</f>
        <v>171994521.45222041</v>
      </c>
      <c r="O155" s="73">
        <f t="shared" si="37"/>
        <v>5612272.733153671</v>
      </c>
      <c r="P155" s="115">
        <f t="shared" si="38"/>
        <v>1293789541.185374</v>
      </c>
      <c r="Q155" s="115">
        <f t="shared" si="39"/>
        <v>36330.156722042404</v>
      </c>
      <c r="R155" s="116">
        <f t="shared" si="40"/>
        <v>0.94500483615539876</v>
      </c>
    </row>
    <row r="156" spans="1:18" x14ac:dyDescent="0.2">
      <c r="A156" s="30">
        <v>3412</v>
      </c>
      <c r="B156" s="31" t="s">
        <v>85</v>
      </c>
      <c r="C156" s="33">
        <v>214096487</v>
      </c>
      <c r="D156" s="34">
        <v>7929</v>
      </c>
      <c r="E156" s="34">
        <f t="shared" si="28"/>
        <v>27001.700971118677</v>
      </c>
      <c r="F156" s="35">
        <f t="shared" si="29"/>
        <v>0.7023569481781905</v>
      </c>
      <c r="G156" s="34">
        <f t="shared" si="30"/>
        <v>6865.6275436045335</v>
      </c>
      <c r="H156" s="34">
        <f t="shared" si="31"/>
        <v>2659.3949264032262</v>
      </c>
      <c r="I156" s="67">
        <f t="shared" si="32"/>
        <v>9525.0224700077597</v>
      </c>
      <c r="J156" s="34">
        <f t="shared" si="33"/>
        <v>-413.62581716406277</v>
      </c>
      <c r="K156" s="34">
        <f t="shared" si="34"/>
        <v>9111.3966528436977</v>
      </c>
      <c r="L156" s="34">
        <f t="shared" si="35"/>
        <v>75523903.164691523</v>
      </c>
      <c r="M156" s="38">
        <f t="shared" si="36"/>
        <v>72244264.060397685</v>
      </c>
      <c r="N156" s="38">
        <f>'jan-nov'!M156</f>
        <v>69593007.257656291</v>
      </c>
      <c r="O156" s="73">
        <f t="shared" si="37"/>
        <v>2651256.8027413934</v>
      </c>
      <c r="P156" s="115">
        <f t="shared" si="38"/>
        <v>286340751.06039768</v>
      </c>
      <c r="Q156" s="115">
        <f t="shared" si="39"/>
        <v>36113.097623962378</v>
      </c>
      <c r="R156" s="116">
        <f t="shared" si="40"/>
        <v>0.93935878571343356</v>
      </c>
    </row>
    <row r="157" spans="1:18" x14ac:dyDescent="0.2">
      <c r="A157" s="30">
        <v>3413</v>
      </c>
      <c r="B157" s="31" t="s">
        <v>86</v>
      </c>
      <c r="C157" s="33">
        <v>656381236</v>
      </c>
      <c r="D157" s="34">
        <v>21605</v>
      </c>
      <c r="E157" s="34">
        <f t="shared" si="28"/>
        <v>30380.98754917843</v>
      </c>
      <c r="F157" s="35">
        <f t="shared" si="29"/>
        <v>0.7902575367568232</v>
      </c>
      <c r="G157" s="34">
        <f t="shared" si="30"/>
        <v>4838.0555967686823</v>
      </c>
      <c r="H157" s="34">
        <f t="shared" si="31"/>
        <v>1476.6446240823127</v>
      </c>
      <c r="I157" s="67">
        <f t="shared" si="32"/>
        <v>6314.7002208509948</v>
      </c>
      <c r="J157" s="34">
        <f t="shared" si="33"/>
        <v>-413.62581716406277</v>
      </c>
      <c r="K157" s="34">
        <f t="shared" si="34"/>
        <v>5901.0744036869319</v>
      </c>
      <c r="L157" s="34">
        <f t="shared" si="35"/>
        <v>136429098.27148575</v>
      </c>
      <c r="M157" s="38">
        <f t="shared" si="36"/>
        <v>127492712.49165617</v>
      </c>
      <c r="N157" s="38">
        <f>'jan-nov'!M157</f>
        <v>122656572.27760927</v>
      </c>
      <c r="O157" s="73">
        <f t="shared" si="37"/>
        <v>4836140.2140468955</v>
      </c>
      <c r="P157" s="115">
        <f t="shared" si="38"/>
        <v>783873948.49165618</v>
      </c>
      <c r="Q157" s="115">
        <f t="shared" si="39"/>
        <v>36282.061952865362</v>
      </c>
      <c r="R157" s="116">
        <f t="shared" si="40"/>
        <v>0.94375381514236512</v>
      </c>
    </row>
    <row r="158" spans="1:18" x14ac:dyDescent="0.2">
      <c r="A158" s="30">
        <v>3414</v>
      </c>
      <c r="B158" s="31" t="s">
        <v>87</v>
      </c>
      <c r="C158" s="33">
        <v>141716225</v>
      </c>
      <c r="D158" s="34">
        <v>4992</v>
      </c>
      <c r="E158" s="34">
        <f t="shared" si="28"/>
        <v>28388.66686698718</v>
      </c>
      <c r="F158" s="35">
        <f t="shared" si="29"/>
        <v>0.73843412475648795</v>
      </c>
      <c r="G158" s="34">
        <f t="shared" si="30"/>
        <v>6033.4480060834321</v>
      </c>
      <c r="H158" s="34">
        <f t="shared" si="31"/>
        <v>2173.9568628492502</v>
      </c>
      <c r="I158" s="67">
        <f t="shared" si="32"/>
        <v>8207.4048689326828</v>
      </c>
      <c r="J158" s="34">
        <f t="shared" si="33"/>
        <v>-413.62581716406277</v>
      </c>
      <c r="K158" s="34">
        <f t="shared" si="34"/>
        <v>7793.7790517686199</v>
      </c>
      <c r="L158" s="34">
        <f t="shared" si="35"/>
        <v>40971365.105711952</v>
      </c>
      <c r="M158" s="38">
        <f t="shared" si="36"/>
        <v>38906545.026428953</v>
      </c>
      <c r="N158" s="38">
        <f>'jan-nov'!M158</f>
        <v>37459640.387321249</v>
      </c>
      <c r="O158" s="73">
        <f t="shared" si="37"/>
        <v>1446904.6391077042</v>
      </c>
      <c r="P158" s="115">
        <f t="shared" si="38"/>
        <v>180622770.02642894</v>
      </c>
      <c r="Q158" s="115">
        <f t="shared" si="39"/>
        <v>36182.445918755795</v>
      </c>
      <c r="R158" s="116">
        <f t="shared" si="40"/>
        <v>0.94116264454234821</v>
      </c>
    </row>
    <row r="159" spans="1:18" x14ac:dyDescent="0.2">
      <c r="A159" s="30">
        <v>3415</v>
      </c>
      <c r="B159" s="31" t="s">
        <v>88</v>
      </c>
      <c r="C159" s="33">
        <v>253826212</v>
      </c>
      <c r="D159" s="34">
        <v>8112</v>
      </c>
      <c r="E159" s="34">
        <f t="shared" si="28"/>
        <v>31290.213510848127</v>
      </c>
      <c r="F159" s="35">
        <f t="shared" si="29"/>
        <v>0.81390794205261419</v>
      </c>
      <c r="G159" s="34">
        <f t="shared" si="30"/>
        <v>4292.5200197668637</v>
      </c>
      <c r="H159" s="34">
        <f t="shared" si="31"/>
        <v>1158.4155374979186</v>
      </c>
      <c r="I159" s="67">
        <f t="shared" si="32"/>
        <v>5450.9355572647819</v>
      </c>
      <c r="J159" s="34">
        <f t="shared" si="33"/>
        <v>-413.62581716406277</v>
      </c>
      <c r="K159" s="34">
        <f t="shared" si="34"/>
        <v>5037.309740100719</v>
      </c>
      <c r="L159" s="34">
        <f t="shared" si="35"/>
        <v>44217989.240531914</v>
      </c>
      <c r="M159" s="38">
        <f t="shared" si="36"/>
        <v>40862656.611697033</v>
      </c>
      <c r="N159" s="38">
        <f>'jan-nov'!M159</f>
        <v>39803418.998147018</v>
      </c>
      <c r="O159" s="73">
        <f t="shared" si="37"/>
        <v>1059237.6135500148</v>
      </c>
      <c r="P159" s="115">
        <f t="shared" si="38"/>
        <v>294688868.61169702</v>
      </c>
      <c r="Q159" s="115">
        <f t="shared" si="39"/>
        <v>36327.523250948841</v>
      </c>
      <c r="R159" s="116">
        <f t="shared" si="40"/>
        <v>0.94493633540715449</v>
      </c>
    </row>
    <row r="160" spans="1:18" x14ac:dyDescent="0.2">
      <c r="A160" s="30">
        <v>3416</v>
      </c>
      <c r="B160" s="31" t="s">
        <v>89</v>
      </c>
      <c r="C160" s="33">
        <v>174485388</v>
      </c>
      <c r="D160" s="34">
        <v>6040</v>
      </c>
      <c r="E160" s="34">
        <f t="shared" si="28"/>
        <v>28888.30927152318</v>
      </c>
      <c r="F160" s="35">
        <f t="shared" si="29"/>
        <v>0.75143061393343547</v>
      </c>
      <c r="G160" s="34">
        <f t="shared" si="30"/>
        <v>5733.6625633618323</v>
      </c>
      <c r="H160" s="34">
        <f t="shared" si="31"/>
        <v>1999.0820212616502</v>
      </c>
      <c r="I160" s="67">
        <f t="shared" si="32"/>
        <v>7732.7445846234823</v>
      </c>
      <c r="J160" s="34">
        <f t="shared" si="33"/>
        <v>-413.62581716406277</v>
      </c>
      <c r="K160" s="34">
        <f t="shared" si="34"/>
        <v>7319.1187674594194</v>
      </c>
      <c r="L160" s="34">
        <f t="shared" si="35"/>
        <v>46705777.291125834</v>
      </c>
      <c r="M160" s="38">
        <f t="shared" si="36"/>
        <v>44207477.355454892</v>
      </c>
      <c r="N160" s="38">
        <f>'jan-nov'!M160</f>
        <v>43447677.799803756</v>
      </c>
      <c r="O160" s="73">
        <f t="shared" si="37"/>
        <v>759799.55565113574</v>
      </c>
      <c r="P160" s="115">
        <f t="shared" si="38"/>
        <v>218692865.35545489</v>
      </c>
      <c r="Q160" s="115">
        <f t="shared" si="39"/>
        <v>36207.428038982594</v>
      </c>
      <c r="R160" s="116">
        <f t="shared" si="40"/>
        <v>0.94181246900119564</v>
      </c>
    </row>
    <row r="161" spans="1:18" x14ac:dyDescent="0.2">
      <c r="A161" s="30">
        <v>3417</v>
      </c>
      <c r="B161" s="31" t="s">
        <v>90</v>
      </c>
      <c r="C161" s="33">
        <v>154431066</v>
      </c>
      <c r="D161" s="34">
        <v>4532</v>
      </c>
      <c r="E161" s="34">
        <f t="shared" si="28"/>
        <v>34075.698587819948</v>
      </c>
      <c r="F161" s="35">
        <f t="shared" si="29"/>
        <v>0.88636281443085485</v>
      </c>
      <c r="G161" s="34">
        <f t="shared" si="30"/>
        <v>2621.2289735837708</v>
      </c>
      <c r="H161" s="34">
        <f t="shared" si="31"/>
        <v>183.49576055778124</v>
      </c>
      <c r="I161" s="67">
        <f t="shared" si="32"/>
        <v>2804.7247341415518</v>
      </c>
      <c r="J161" s="34">
        <f t="shared" si="33"/>
        <v>-413.62581716406277</v>
      </c>
      <c r="K161" s="34">
        <f t="shared" si="34"/>
        <v>2391.0989169774889</v>
      </c>
      <c r="L161" s="34">
        <f t="shared" si="35"/>
        <v>12711012.495129513</v>
      </c>
      <c r="M161" s="38">
        <f t="shared" si="36"/>
        <v>10836460.29174198</v>
      </c>
      <c r="N161" s="38">
        <f>'jan-nov'!M161</f>
        <v>17445422.977071289</v>
      </c>
      <c r="O161" s="73">
        <f t="shared" si="37"/>
        <v>-6608962.6853293087</v>
      </c>
      <c r="P161" s="115">
        <f t="shared" si="38"/>
        <v>165267526.29174197</v>
      </c>
      <c r="Q161" s="115">
        <f t="shared" si="39"/>
        <v>36466.797504797432</v>
      </c>
      <c r="R161" s="116">
        <f t="shared" si="40"/>
        <v>0.94855907902606651</v>
      </c>
    </row>
    <row r="162" spans="1:18" x14ac:dyDescent="0.2">
      <c r="A162" s="30">
        <v>3418</v>
      </c>
      <c r="B162" s="31" t="s">
        <v>91</v>
      </c>
      <c r="C162" s="33">
        <v>209062334</v>
      </c>
      <c r="D162" s="34">
        <v>7339</v>
      </c>
      <c r="E162" s="34">
        <f t="shared" si="28"/>
        <v>28486.487804878048</v>
      </c>
      <c r="F162" s="35">
        <f t="shared" si="29"/>
        <v>0.74097860206473032</v>
      </c>
      <c r="G162" s="34">
        <f t="shared" si="30"/>
        <v>5974.7554433489104</v>
      </c>
      <c r="H162" s="34">
        <f t="shared" si="31"/>
        <v>2139.7195345874461</v>
      </c>
      <c r="I162" s="67">
        <f t="shared" si="32"/>
        <v>8114.4749779363565</v>
      </c>
      <c r="J162" s="34">
        <f t="shared" si="33"/>
        <v>-413.62581716406277</v>
      </c>
      <c r="K162" s="34">
        <f t="shared" si="34"/>
        <v>7700.8491607722935</v>
      </c>
      <c r="L162" s="34">
        <f t="shared" si="35"/>
        <v>59552131.863074921</v>
      </c>
      <c r="M162" s="38">
        <f t="shared" si="36"/>
        <v>56516531.990907863</v>
      </c>
      <c r="N162" s="38">
        <f>'jan-nov'!M162</f>
        <v>56735621.87820524</v>
      </c>
      <c r="O162" s="73">
        <f t="shared" si="37"/>
        <v>-219089.88729737699</v>
      </c>
      <c r="P162" s="115">
        <f t="shared" si="38"/>
        <v>265578865.99090785</v>
      </c>
      <c r="Q162" s="115">
        <f t="shared" si="39"/>
        <v>36187.336965650342</v>
      </c>
      <c r="R162" s="116">
        <f t="shared" si="40"/>
        <v>0.94128986840776041</v>
      </c>
    </row>
    <row r="163" spans="1:18" x14ac:dyDescent="0.2">
      <c r="A163" s="30">
        <v>3419</v>
      </c>
      <c r="B163" s="31" t="s">
        <v>386</v>
      </c>
      <c r="C163" s="33">
        <v>100796306</v>
      </c>
      <c r="D163" s="34">
        <v>3615</v>
      </c>
      <c r="E163" s="34">
        <f t="shared" si="28"/>
        <v>27882.795573997235</v>
      </c>
      <c r="F163" s="35">
        <f t="shared" si="29"/>
        <v>0.72527561233923654</v>
      </c>
      <c r="G163" s="34">
        <f t="shared" si="30"/>
        <v>6336.9707818773986</v>
      </c>
      <c r="H163" s="34">
        <f t="shared" si="31"/>
        <v>2351.011815395731</v>
      </c>
      <c r="I163" s="67">
        <f t="shared" si="32"/>
        <v>8687.9825972731305</v>
      </c>
      <c r="J163" s="34">
        <f t="shared" si="33"/>
        <v>-413.62581716406277</v>
      </c>
      <c r="K163" s="34">
        <f t="shared" si="34"/>
        <v>8274.3567801090685</v>
      </c>
      <c r="L163" s="34">
        <f t="shared" si="35"/>
        <v>31407057.089142367</v>
      </c>
      <c r="M163" s="38">
        <f t="shared" si="36"/>
        <v>29911799.760094281</v>
      </c>
      <c r="N163" s="38">
        <f>'jan-nov'!M163</f>
        <v>30222165.597399093</v>
      </c>
      <c r="O163" s="73">
        <f t="shared" si="37"/>
        <v>-310365.83730481192</v>
      </c>
      <c r="P163" s="115">
        <f t="shared" si="38"/>
        <v>130708105.76009429</v>
      </c>
      <c r="Q163" s="115">
        <f t="shared" si="39"/>
        <v>36157.1523541063</v>
      </c>
      <c r="R163" s="116">
        <f t="shared" si="40"/>
        <v>0.94050471892148568</v>
      </c>
    </row>
    <row r="164" spans="1:18" x14ac:dyDescent="0.2">
      <c r="A164" s="30">
        <v>3420</v>
      </c>
      <c r="B164" s="31" t="s">
        <v>92</v>
      </c>
      <c r="C164" s="33">
        <v>662354890</v>
      </c>
      <c r="D164" s="34">
        <v>21761</v>
      </c>
      <c r="E164" s="34">
        <f t="shared" si="28"/>
        <v>30437.704609163182</v>
      </c>
      <c r="F164" s="35">
        <f t="shared" si="29"/>
        <v>0.79173283719078991</v>
      </c>
      <c r="G164" s="34">
        <f t="shared" si="30"/>
        <v>4804.0253607778304</v>
      </c>
      <c r="H164" s="34">
        <f t="shared" si="31"/>
        <v>1456.7936530876495</v>
      </c>
      <c r="I164" s="67">
        <f t="shared" si="32"/>
        <v>6260.81901386548</v>
      </c>
      <c r="J164" s="34">
        <f t="shared" si="33"/>
        <v>-413.62581716406277</v>
      </c>
      <c r="K164" s="34">
        <f t="shared" si="34"/>
        <v>5847.193196701417</v>
      </c>
      <c r="L164" s="34">
        <f t="shared" si="35"/>
        <v>136241682.5607267</v>
      </c>
      <c r="M164" s="38">
        <f t="shared" si="36"/>
        <v>127240771.15341954</v>
      </c>
      <c r="N164" s="38">
        <f>'jan-nov'!M164</f>
        <v>119842174.40065059</v>
      </c>
      <c r="O164" s="73">
        <f t="shared" si="37"/>
        <v>7398596.7527689487</v>
      </c>
      <c r="P164" s="115">
        <f t="shared" si="38"/>
        <v>789595661.15341949</v>
      </c>
      <c r="Q164" s="115">
        <f t="shared" si="39"/>
        <v>36284.897805864595</v>
      </c>
      <c r="R164" s="116">
        <f t="shared" si="40"/>
        <v>0.94382758016406332</v>
      </c>
    </row>
    <row r="165" spans="1:18" x14ac:dyDescent="0.2">
      <c r="A165" s="30">
        <v>3421</v>
      </c>
      <c r="B165" s="31" t="s">
        <v>93</v>
      </c>
      <c r="C165" s="33">
        <v>213043577</v>
      </c>
      <c r="D165" s="34">
        <v>6566</v>
      </c>
      <c r="E165" s="34">
        <f t="shared" si="28"/>
        <v>32446.478373438928</v>
      </c>
      <c r="F165" s="35">
        <f t="shared" si="29"/>
        <v>0.84398421987835526</v>
      </c>
      <c r="G165" s="34">
        <f t="shared" si="30"/>
        <v>3598.7611022123833</v>
      </c>
      <c r="H165" s="34">
        <f t="shared" si="31"/>
        <v>753.72283559113851</v>
      </c>
      <c r="I165" s="67">
        <f t="shared" si="32"/>
        <v>4352.4839378035222</v>
      </c>
      <c r="J165" s="34">
        <f t="shared" si="33"/>
        <v>-413.62581716406277</v>
      </c>
      <c r="K165" s="34">
        <f t="shared" si="34"/>
        <v>3938.8581206394592</v>
      </c>
      <c r="L165" s="34">
        <f t="shared" si="35"/>
        <v>28578409.535617925</v>
      </c>
      <c r="M165" s="38">
        <f t="shared" si="36"/>
        <v>25862542.42011869</v>
      </c>
      <c r="N165" s="38">
        <f>'jan-nov'!M165</f>
        <v>24389580.558263484</v>
      </c>
      <c r="O165" s="73">
        <f t="shared" si="37"/>
        <v>1472961.8618552051</v>
      </c>
      <c r="P165" s="115">
        <f t="shared" si="38"/>
        <v>238906119.42011869</v>
      </c>
      <c r="Q165" s="115">
        <f t="shared" si="39"/>
        <v>36385.336494078387</v>
      </c>
      <c r="R165" s="116">
        <f t="shared" si="40"/>
        <v>0.94644014929844167</v>
      </c>
    </row>
    <row r="166" spans="1:18" x14ac:dyDescent="0.2">
      <c r="A166" s="30">
        <v>3422</v>
      </c>
      <c r="B166" s="31" t="s">
        <v>94</v>
      </c>
      <c r="C166" s="33">
        <v>169771789</v>
      </c>
      <c r="D166" s="34">
        <v>4289</v>
      </c>
      <c r="E166" s="34">
        <f t="shared" si="28"/>
        <v>39583.070412683606</v>
      </c>
      <c r="F166" s="35">
        <f t="shared" si="29"/>
        <v>1.0296182660607798</v>
      </c>
      <c r="G166" s="34">
        <f t="shared" si="30"/>
        <v>-683.19412133442381</v>
      </c>
      <c r="H166" s="34">
        <f t="shared" si="31"/>
        <v>0</v>
      </c>
      <c r="I166" s="67">
        <f t="shared" si="32"/>
        <v>-683.19412133442381</v>
      </c>
      <c r="J166" s="34">
        <f t="shared" si="33"/>
        <v>-413.62581716406277</v>
      </c>
      <c r="K166" s="34">
        <f t="shared" si="34"/>
        <v>-1096.8199384984866</v>
      </c>
      <c r="L166" s="34">
        <f t="shared" si="35"/>
        <v>-2930219.5864033438</v>
      </c>
      <c r="M166" s="38">
        <f t="shared" si="36"/>
        <v>-4704260.7162200091</v>
      </c>
      <c r="N166" s="38">
        <f>'jan-nov'!M166</f>
        <v>-4216761.8351510055</v>
      </c>
      <c r="O166" s="73">
        <f t="shared" si="37"/>
        <v>-487498.8810690036</v>
      </c>
      <c r="P166" s="115">
        <f t="shared" si="38"/>
        <v>165067528.28377998</v>
      </c>
      <c r="Q166" s="115">
        <f t="shared" si="39"/>
        <v>38486.250474185123</v>
      </c>
      <c r="R166" s="116">
        <f t="shared" si="40"/>
        <v>1.0010882447288361</v>
      </c>
    </row>
    <row r="167" spans="1:18" x14ac:dyDescent="0.2">
      <c r="A167" s="30">
        <v>3423</v>
      </c>
      <c r="B167" s="31" t="s">
        <v>95</v>
      </c>
      <c r="C167" s="33">
        <v>64865584</v>
      </c>
      <c r="D167" s="34">
        <v>2276</v>
      </c>
      <c r="E167" s="34">
        <f t="shared" si="28"/>
        <v>28499.817223198595</v>
      </c>
      <c r="F167" s="35">
        <f t="shared" si="29"/>
        <v>0.74132532131707018</v>
      </c>
      <c r="G167" s="34">
        <f t="shared" si="30"/>
        <v>5966.7577923565823</v>
      </c>
      <c r="H167" s="34">
        <f t="shared" si="31"/>
        <v>2135.0542381752548</v>
      </c>
      <c r="I167" s="67">
        <f t="shared" si="32"/>
        <v>8101.8120305318371</v>
      </c>
      <c r="J167" s="34">
        <f t="shared" si="33"/>
        <v>-413.62581716406277</v>
      </c>
      <c r="K167" s="34">
        <f t="shared" si="34"/>
        <v>7688.1862133677741</v>
      </c>
      <c r="L167" s="34">
        <f t="shared" si="35"/>
        <v>18439724.181490462</v>
      </c>
      <c r="M167" s="38">
        <f t="shared" si="36"/>
        <v>17498311.821625054</v>
      </c>
      <c r="N167" s="38">
        <f>'jan-nov'!M167</f>
        <v>16872512.924628031</v>
      </c>
      <c r="O167" s="73">
        <f t="shared" si="37"/>
        <v>625798.89699702337</v>
      </c>
      <c r="P167" s="115">
        <f t="shared" si="38"/>
        <v>82363895.821625054</v>
      </c>
      <c r="Q167" s="115">
        <f t="shared" si="39"/>
        <v>36188.003436566367</v>
      </c>
      <c r="R167" s="116">
        <f t="shared" si="40"/>
        <v>0.9413072043703774</v>
      </c>
    </row>
    <row r="168" spans="1:18" x14ac:dyDescent="0.2">
      <c r="A168" s="30">
        <v>3424</v>
      </c>
      <c r="B168" s="31" t="s">
        <v>96</v>
      </c>
      <c r="C168" s="33">
        <v>53174725</v>
      </c>
      <c r="D168" s="34">
        <v>1837</v>
      </c>
      <c r="E168" s="34">
        <f t="shared" si="28"/>
        <v>28946.502449646163</v>
      </c>
      <c r="F168" s="35">
        <f t="shared" si="29"/>
        <v>0.75294431053480759</v>
      </c>
      <c r="G168" s="34">
        <f t="shared" si="30"/>
        <v>5698.7466564880424</v>
      </c>
      <c r="H168" s="34">
        <f t="shared" si="31"/>
        <v>1978.7144089186061</v>
      </c>
      <c r="I168" s="67">
        <f t="shared" si="32"/>
        <v>7677.4610654066482</v>
      </c>
      <c r="J168" s="34">
        <f t="shared" si="33"/>
        <v>-413.62581716406277</v>
      </c>
      <c r="K168" s="34">
        <f t="shared" si="34"/>
        <v>7263.8352482425853</v>
      </c>
      <c r="L168" s="34">
        <f t="shared" si="35"/>
        <v>14103495.977152012</v>
      </c>
      <c r="M168" s="38">
        <f t="shared" si="36"/>
        <v>13343665.351021629</v>
      </c>
      <c r="N168" s="38">
        <f>'jan-nov'!M168</f>
        <v>12818624.350172097</v>
      </c>
      <c r="O168" s="73">
        <f t="shared" si="37"/>
        <v>525041.00084953196</v>
      </c>
      <c r="P168" s="115">
        <f t="shared" si="38"/>
        <v>66518390.351021633</v>
      </c>
      <c r="Q168" s="115">
        <f t="shared" si="39"/>
        <v>36210.337697888746</v>
      </c>
      <c r="R168" s="116">
        <f t="shared" si="40"/>
        <v>0.94188815383126423</v>
      </c>
    </row>
    <row r="169" spans="1:18" x14ac:dyDescent="0.2">
      <c r="A169" s="30">
        <v>3425</v>
      </c>
      <c r="B169" s="31" t="s">
        <v>97</v>
      </c>
      <c r="C169" s="33">
        <v>36215225</v>
      </c>
      <c r="D169" s="34">
        <v>1361</v>
      </c>
      <c r="E169" s="34">
        <f t="shared" si="28"/>
        <v>26609.276267450405</v>
      </c>
      <c r="F169" s="35">
        <f t="shared" si="29"/>
        <v>0.69214936097644397</v>
      </c>
      <c r="G169" s="34">
        <f t="shared" si="30"/>
        <v>7101.0823658054969</v>
      </c>
      <c r="H169" s="34">
        <f t="shared" si="31"/>
        <v>2796.7435726871213</v>
      </c>
      <c r="I169" s="67">
        <f t="shared" si="32"/>
        <v>9897.8259384926187</v>
      </c>
      <c r="J169" s="34">
        <f t="shared" si="33"/>
        <v>-413.62581716406277</v>
      </c>
      <c r="K169" s="34">
        <f t="shared" si="34"/>
        <v>9484.2001213285566</v>
      </c>
      <c r="L169" s="34">
        <f t="shared" si="35"/>
        <v>13470941.102288455</v>
      </c>
      <c r="M169" s="38">
        <f t="shared" si="36"/>
        <v>12907996.365128165</v>
      </c>
      <c r="N169" s="38">
        <f>'jan-nov'!M169</f>
        <v>12756269.92217432</v>
      </c>
      <c r="O169" s="73">
        <f t="shared" si="37"/>
        <v>151726.44295384549</v>
      </c>
      <c r="P169" s="115">
        <f t="shared" si="38"/>
        <v>49123221.365128167</v>
      </c>
      <c r="Q169" s="115">
        <f t="shared" si="39"/>
        <v>36093.47638877896</v>
      </c>
      <c r="R169" s="116">
        <f t="shared" si="40"/>
        <v>0.9388484063533461</v>
      </c>
    </row>
    <row r="170" spans="1:18" x14ac:dyDescent="0.2">
      <c r="A170" s="30">
        <v>3426</v>
      </c>
      <c r="B170" s="31" t="s">
        <v>98</v>
      </c>
      <c r="C170" s="33">
        <v>43701926</v>
      </c>
      <c r="D170" s="34">
        <v>1604</v>
      </c>
      <c r="E170" s="34">
        <f t="shared" si="28"/>
        <v>27245.589775561097</v>
      </c>
      <c r="F170" s="35">
        <f t="shared" si="29"/>
        <v>0.70870088171653423</v>
      </c>
      <c r="G170" s="34">
        <f t="shared" si="30"/>
        <v>6719.2942609390821</v>
      </c>
      <c r="H170" s="34">
        <f t="shared" si="31"/>
        <v>2574.033844848379</v>
      </c>
      <c r="I170" s="67">
        <f t="shared" si="32"/>
        <v>9293.328105787461</v>
      </c>
      <c r="J170" s="34">
        <f t="shared" si="33"/>
        <v>-413.62581716406277</v>
      </c>
      <c r="K170" s="34">
        <f t="shared" si="34"/>
        <v>8879.702288623399</v>
      </c>
      <c r="L170" s="34">
        <f t="shared" si="35"/>
        <v>14906498.281683087</v>
      </c>
      <c r="M170" s="38">
        <f t="shared" si="36"/>
        <v>14243042.470951932</v>
      </c>
      <c r="N170" s="38">
        <f>'jan-nov'!M170</f>
        <v>14312972.979219403</v>
      </c>
      <c r="O170" s="73">
        <f t="shared" si="37"/>
        <v>-69930.508267471567</v>
      </c>
      <c r="P170" s="115">
        <f t="shared" si="38"/>
        <v>57944968.47095193</v>
      </c>
      <c r="Q170" s="115">
        <f t="shared" si="39"/>
        <v>36125.292064184498</v>
      </c>
      <c r="R170" s="116">
        <f t="shared" si="40"/>
        <v>0.93967598239035066</v>
      </c>
    </row>
    <row r="171" spans="1:18" x14ac:dyDescent="0.2">
      <c r="A171" s="30">
        <v>3427</v>
      </c>
      <c r="B171" s="31" t="s">
        <v>99</v>
      </c>
      <c r="C171" s="33">
        <v>175272667</v>
      </c>
      <c r="D171" s="34">
        <v>5692</v>
      </c>
      <c r="E171" s="34">
        <f t="shared" si="28"/>
        <v>30792.808678847505</v>
      </c>
      <c r="F171" s="35">
        <f t="shared" si="29"/>
        <v>0.800969655676259</v>
      </c>
      <c r="G171" s="34">
        <f t="shared" si="30"/>
        <v>4590.9629189672369</v>
      </c>
      <c r="H171" s="34">
        <f t="shared" si="31"/>
        <v>1332.5072286981365</v>
      </c>
      <c r="I171" s="67">
        <f t="shared" si="32"/>
        <v>5923.4701476653736</v>
      </c>
      <c r="J171" s="34">
        <f t="shared" si="33"/>
        <v>-413.62581716406277</v>
      </c>
      <c r="K171" s="34">
        <f t="shared" si="34"/>
        <v>5509.8443305013107</v>
      </c>
      <c r="L171" s="34">
        <f t="shared" si="35"/>
        <v>33716392.080511309</v>
      </c>
      <c r="M171" s="38">
        <f t="shared" si="36"/>
        <v>31362033.929213461</v>
      </c>
      <c r="N171" s="38">
        <f>'jan-nov'!M171</f>
        <v>31415292.713788565</v>
      </c>
      <c r="O171" s="73">
        <f t="shared" si="37"/>
        <v>-53258.784575104713</v>
      </c>
      <c r="P171" s="115">
        <f t="shared" si="38"/>
        <v>206634700.92921346</v>
      </c>
      <c r="Q171" s="115">
        <f t="shared" si="39"/>
        <v>36302.653009348818</v>
      </c>
      <c r="R171" s="116">
        <f t="shared" si="40"/>
        <v>0.94428942108833691</v>
      </c>
    </row>
    <row r="172" spans="1:18" x14ac:dyDescent="0.2">
      <c r="A172" s="30">
        <v>3428</v>
      </c>
      <c r="B172" s="31" t="s">
        <v>100</v>
      </c>
      <c r="C172" s="33">
        <v>78224822</v>
      </c>
      <c r="D172" s="34">
        <v>2526</v>
      </c>
      <c r="E172" s="34">
        <f t="shared" si="28"/>
        <v>30967.863024544735</v>
      </c>
      <c r="F172" s="35">
        <f t="shared" si="29"/>
        <v>0.80552309607398598</v>
      </c>
      <c r="G172" s="34">
        <f t="shared" si="30"/>
        <v>4485.9303115488992</v>
      </c>
      <c r="H172" s="34">
        <f t="shared" si="31"/>
        <v>1271.2382077041059</v>
      </c>
      <c r="I172" s="67">
        <f t="shared" si="32"/>
        <v>5757.1685192530049</v>
      </c>
      <c r="J172" s="34">
        <f t="shared" si="33"/>
        <v>-413.62581716406277</v>
      </c>
      <c r="K172" s="34">
        <f t="shared" si="34"/>
        <v>5343.542702088942</v>
      </c>
      <c r="L172" s="34">
        <f t="shared" si="35"/>
        <v>14542607.67963309</v>
      </c>
      <c r="M172" s="38">
        <f t="shared" si="36"/>
        <v>13497788.865476668</v>
      </c>
      <c r="N172" s="38">
        <f>'jan-nov'!M172</f>
        <v>13699462.426937792</v>
      </c>
      <c r="O172" s="73">
        <f t="shared" si="37"/>
        <v>-201673.56146112457</v>
      </c>
      <c r="P172" s="115">
        <f t="shared" si="38"/>
        <v>91722610.865476668</v>
      </c>
      <c r="Q172" s="115">
        <f t="shared" si="39"/>
        <v>36311.405726633675</v>
      </c>
      <c r="R172" s="116">
        <f t="shared" si="40"/>
        <v>0.94451709310822318</v>
      </c>
    </row>
    <row r="173" spans="1:18" x14ac:dyDescent="0.2">
      <c r="A173" s="30">
        <v>3429</v>
      </c>
      <c r="B173" s="31" t="s">
        <v>101</v>
      </c>
      <c r="C173" s="33">
        <v>44404210</v>
      </c>
      <c r="D173" s="34">
        <v>1532</v>
      </c>
      <c r="E173" s="34">
        <f t="shared" si="28"/>
        <v>28984.471279373367</v>
      </c>
      <c r="F173" s="35">
        <f t="shared" si="29"/>
        <v>0.75393193984755424</v>
      </c>
      <c r="G173" s="34">
        <f t="shared" si="30"/>
        <v>5675.9653586517197</v>
      </c>
      <c r="H173" s="34">
        <f t="shared" si="31"/>
        <v>1965.4253185140847</v>
      </c>
      <c r="I173" s="67">
        <f t="shared" si="32"/>
        <v>7641.3906771658039</v>
      </c>
      <c r="J173" s="34">
        <f t="shared" si="33"/>
        <v>-413.62581716406277</v>
      </c>
      <c r="K173" s="34">
        <f t="shared" si="34"/>
        <v>7227.764860001741</v>
      </c>
      <c r="L173" s="34">
        <f t="shared" si="35"/>
        <v>11706610.517418012</v>
      </c>
      <c r="M173" s="38">
        <f t="shared" si="36"/>
        <v>11072935.765522668</v>
      </c>
      <c r="N173" s="38">
        <f>'jan-nov'!M173</f>
        <v>11177535.649354193</v>
      </c>
      <c r="O173" s="73">
        <f t="shared" si="37"/>
        <v>-104599.88383152522</v>
      </c>
      <c r="P173" s="115">
        <f t="shared" si="38"/>
        <v>55477145.765522666</v>
      </c>
      <c r="Q173" s="115">
        <f t="shared" si="39"/>
        <v>36212.236139375105</v>
      </c>
      <c r="R173" s="116">
        <f t="shared" si="40"/>
        <v>0.94193753529690161</v>
      </c>
    </row>
    <row r="174" spans="1:18" x14ac:dyDescent="0.2">
      <c r="A174" s="30">
        <v>3430</v>
      </c>
      <c r="B174" s="31" t="s">
        <v>102</v>
      </c>
      <c r="C174" s="33">
        <v>57753822</v>
      </c>
      <c r="D174" s="34">
        <v>1891</v>
      </c>
      <c r="E174" s="34">
        <f t="shared" si="28"/>
        <v>30541.418297197251</v>
      </c>
      <c r="F174" s="35">
        <f t="shared" si="29"/>
        <v>0.79443059425023699</v>
      </c>
      <c r="G174" s="34">
        <f t="shared" si="30"/>
        <v>4741.7971479573889</v>
      </c>
      <c r="H174" s="34">
        <f t="shared" si="31"/>
        <v>1420.4938622757252</v>
      </c>
      <c r="I174" s="67">
        <f t="shared" si="32"/>
        <v>6162.2910102331143</v>
      </c>
      <c r="J174" s="34">
        <f t="shared" si="33"/>
        <v>-413.62581716406277</v>
      </c>
      <c r="K174" s="34">
        <f t="shared" si="34"/>
        <v>5748.6651930690514</v>
      </c>
      <c r="L174" s="34">
        <f t="shared" si="35"/>
        <v>11652892.300350819</v>
      </c>
      <c r="M174" s="38">
        <f t="shared" si="36"/>
        <v>10870725.880093576</v>
      </c>
      <c r="N174" s="38">
        <f>'jan-nov'!M174</f>
        <v>10929786.385071009</v>
      </c>
      <c r="O174" s="73">
        <f t="shared" si="37"/>
        <v>-59060.504977433011</v>
      </c>
      <c r="P174" s="115">
        <f t="shared" si="38"/>
        <v>68624547.880093575</v>
      </c>
      <c r="Q174" s="115">
        <f t="shared" si="39"/>
        <v>36290.083490266297</v>
      </c>
      <c r="R174" s="116">
        <f t="shared" si="40"/>
        <v>0.94396246801703565</v>
      </c>
    </row>
    <row r="175" spans="1:18" x14ac:dyDescent="0.2">
      <c r="A175" s="30">
        <v>3431</v>
      </c>
      <c r="B175" s="31" t="s">
        <v>105</v>
      </c>
      <c r="C175" s="33">
        <v>73325228</v>
      </c>
      <c r="D175" s="34">
        <v>2503</v>
      </c>
      <c r="E175" s="34">
        <f t="shared" si="28"/>
        <v>29294.937275269676</v>
      </c>
      <c r="F175" s="35">
        <f t="shared" si="29"/>
        <v>0.76200765143417137</v>
      </c>
      <c r="G175" s="34">
        <f t="shared" si="30"/>
        <v>5489.6857611139339</v>
      </c>
      <c r="H175" s="34">
        <f t="shared" si="31"/>
        <v>1856.7622199503764</v>
      </c>
      <c r="I175" s="67">
        <f t="shared" si="32"/>
        <v>7346.4479810643106</v>
      </c>
      <c r="J175" s="34">
        <f t="shared" si="33"/>
        <v>-413.62581716406277</v>
      </c>
      <c r="K175" s="34">
        <f t="shared" si="34"/>
        <v>6932.8221639002477</v>
      </c>
      <c r="L175" s="34">
        <f t="shared" si="35"/>
        <v>18388159.29660397</v>
      </c>
      <c r="M175" s="38">
        <f t="shared" si="36"/>
        <v>17352853.876242321</v>
      </c>
      <c r="N175" s="38">
        <f>'jan-nov'!M175</f>
        <v>17035688.563925296</v>
      </c>
      <c r="O175" s="73">
        <f t="shared" si="37"/>
        <v>317165.31231702492</v>
      </c>
      <c r="P175" s="115">
        <f t="shared" si="38"/>
        <v>90678081.876242325</v>
      </c>
      <c r="Q175" s="115">
        <f t="shared" si="39"/>
        <v>36227.759439169924</v>
      </c>
      <c r="R175" s="116">
        <f t="shared" si="40"/>
        <v>0.94234132087623246</v>
      </c>
    </row>
    <row r="176" spans="1:18" x14ac:dyDescent="0.2">
      <c r="A176" s="30">
        <v>3432</v>
      </c>
      <c r="B176" s="31" t="s">
        <v>106</v>
      </c>
      <c r="C176" s="33">
        <v>61896735</v>
      </c>
      <c r="D176" s="34">
        <v>1983</v>
      </c>
      <c r="E176" s="34">
        <f t="shared" si="28"/>
        <v>31213.683812405445</v>
      </c>
      <c r="F176" s="35">
        <f t="shared" si="29"/>
        <v>0.81191728355666637</v>
      </c>
      <c r="G176" s="34">
        <f t="shared" si="30"/>
        <v>4338.4378388324731</v>
      </c>
      <c r="H176" s="34">
        <f t="shared" si="31"/>
        <v>1185.2009319528574</v>
      </c>
      <c r="I176" s="67">
        <f t="shared" si="32"/>
        <v>5523.6387707853301</v>
      </c>
      <c r="J176" s="34">
        <f t="shared" si="33"/>
        <v>-413.62581716406277</v>
      </c>
      <c r="K176" s="34">
        <f t="shared" si="34"/>
        <v>5110.0129536212671</v>
      </c>
      <c r="L176" s="34">
        <f t="shared" si="35"/>
        <v>10953375.68246731</v>
      </c>
      <c r="M176" s="38">
        <f t="shared" si="36"/>
        <v>10133155.687030973</v>
      </c>
      <c r="N176" s="38">
        <f>'jan-nov'!M176</f>
        <v>9967818.3371209931</v>
      </c>
      <c r="O176" s="73">
        <f t="shared" si="37"/>
        <v>165337.34990997985</v>
      </c>
      <c r="P176" s="115">
        <f t="shared" si="38"/>
        <v>72029890.687030971</v>
      </c>
      <c r="Q176" s="115">
        <f t="shared" si="39"/>
        <v>36323.696766026711</v>
      </c>
      <c r="R176" s="116">
        <f t="shared" si="40"/>
        <v>0.94483680248235724</v>
      </c>
    </row>
    <row r="177" spans="1:18" x14ac:dyDescent="0.2">
      <c r="A177" s="30">
        <v>3433</v>
      </c>
      <c r="B177" s="31" t="s">
        <v>107</v>
      </c>
      <c r="C177" s="33">
        <v>78285561</v>
      </c>
      <c r="D177" s="34">
        <v>2141</v>
      </c>
      <c r="E177" s="34">
        <f t="shared" si="28"/>
        <v>36564.95142456796</v>
      </c>
      <c r="F177" s="35">
        <f t="shared" si="29"/>
        <v>0.95111221771964338</v>
      </c>
      <c r="G177" s="34">
        <f t="shared" si="30"/>
        <v>1127.6772715349637</v>
      </c>
      <c r="H177" s="34">
        <f t="shared" si="31"/>
        <v>0</v>
      </c>
      <c r="I177" s="67">
        <f t="shared" si="32"/>
        <v>1127.6772715349637</v>
      </c>
      <c r="J177" s="34">
        <f t="shared" si="33"/>
        <v>-413.62581716406277</v>
      </c>
      <c r="K177" s="34">
        <f t="shared" si="34"/>
        <v>714.05145437090096</v>
      </c>
      <c r="L177" s="34">
        <f t="shared" si="35"/>
        <v>2414357.0383563573</v>
      </c>
      <c r="M177" s="38">
        <f t="shared" si="36"/>
        <v>1528784.163808099</v>
      </c>
      <c r="N177" s="38">
        <f>'jan-nov'!M177</f>
        <v>1442793.1071442505</v>
      </c>
      <c r="O177" s="73">
        <f t="shared" si="37"/>
        <v>85991.05666384846</v>
      </c>
      <c r="P177" s="115">
        <f t="shared" si="38"/>
        <v>79814345.163808092</v>
      </c>
      <c r="Q177" s="115">
        <f t="shared" si="39"/>
        <v>37279.00287893886</v>
      </c>
      <c r="R177" s="116">
        <f t="shared" si="40"/>
        <v>0.96968582539238124</v>
      </c>
    </row>
    <row r="178" spans="1:18" x14ac:dyDescent="0.2">
      <c r="A178" s="30">
        <v>3434</v>
      </c>
      <c r="B178" s="31" t="s">
        <v>108</v>
      </c>
      <c r="C178" s="33">
        <v>71821647</v>
      </c>
      <c r="D178" s="34">
        <v>2212</v>
      </c>
      <c r="E178" s="34">
        <f t="shared" si="28"/>
        <v>32469.099005424956</v>
      </c>
      <c r="F178" s="35">
        <f t="shared" si="29"/>
        <v>0.84457261829312791</v>
      </c>
      <c r="G178" s="34">
        <f t="shared" si="30"/>
        <v>3585.1887230207662</v>
      </c>
      <c r="H178" s="34">
        <f t="shared" si="31"/>
        <v>745.80561439602855</v>
      </c>
      <c r="I178" s="67">
        <f t="shared" si="32"/>
        <v>4330.9943374167951</v>
      </c>
      <c r="J178" s="34">
        <f t="shared" si="33"/>
        <v>-413.62581716406277</v>
      </c>
      <c r="K178" s="34">
        <f t="shared" si="34"/>
        <v>3917.3685202527322</v>
      </c>
      <c r="L178" s="34">
        <f t="shared" si="35"/>
        <v>9580159.4743659515</v>
      </c>
      <c r="M178" s="38">
        <f t="shared" si="36"/>
        <v>8665219.1667990442</v>
      </c>
      <c r="N178" s="38">
        <f>'jan-nov'!M178</f>
        <v>8426899.0536367372</v>
      </c>
      <c r="O178" s="73">
        <f t="shared" si="37"/>
        <v>238320.11316230707</v>
      </c>
      <c r="P178" s="115">
        <f t="shared" si="38"/>
        <v>80486866.166799039</v>
      </c>
      <c r="Q178" s="115">
        <f t="shared" si="39"/>
        <v>36386.467525677683</v>
      </c>
      <c r="R178" s="116">
        <f t="shared" si="40"/>
        <v>0.94646956921918024</v>
      </c>
    </row>
    <row r="179" spans="1:18" x14ac:dyDescent="0.2">
      <c r="A179" s="30">
        <v>3435</v>
      </c>
      <c r="B179" s="31" t="s">
        <v>109</v>
      </c>
      <c r="C179" s="33">
        <v>104483258</v>
      </c>
      <c r="D179" s="34">
        <v>3531</v>
      </c>
      <c r="E179" s="34">
        <f t="shared" si="28"/>
        <v>29590.27414330218</v>
      </c>
      <c r="F179" s="35">
        <f t="shared" si="29"/>
        <v>0.76968983047680595</v>
      </c>
      <c r="G179" s="34">
        <f t="shared" si="30"/>
        <v>5312.483640294432</v>
      </c>
      <c r="H179" s="34">
        <f t="shared" si="31"/>
        <v>1753.394316139</v>
      </c>
      <c r="I179" s="67">
        <f t="shared" si="32"/>
        <v>7065.8779564334318</v>
      </c>
      <c r="J179" s="34">
        <f t="shared" si="33"/>
        <v>-413.62581716406277</v>
      </c>
      <c r="K179" s="34">
        <f t="shared" si="34"/>
        <v>6652.2521392693689</v>
      </c>
      <c r="L179" s="34">
        <f t="shared" si="35"/>
        <v>24949615.064166449</v>
      </c>
      <c r="M179" s="38">
        <f t="shared" si="36"/>
        <v>23489102.303760141</v>
      </c>
      <c r="N179" s="38">
        <f>'jan-nov'!M179</f>
        <v>22705386.954223018</v>
      </c>
      <c r="O179" s="73">
        <f t="shared" si="37"/>
        <v>783715.34953712299</v>
      </c>
      <c r="P179" s="115">
        <f t="shared" si="38"/>
        <v>127972360.30376014</v>
      </c>
      <c r="Q179" s="115">
        <f t="shared" si="39"/>
        <v>36242.526282571547</v>
      </c>
      <c r="R179" s="116">
        <f t="shared" si="40"/>
        <v>0.94272542982836416</v>
      </c>
    </row>
    <row r="180" spans="1:18" x14ac:dyDescent="0.2">
      <c r="A180" s="30">
        <v>3436</v>
      </c>
      <c r="B180" s="31" t="s">
        <v>110</v>
      </c>
      <c r="C180" s="33">
        <v>184852766</v>
      </c>
      <c r="D180" s="34">
        <v>5586</v>
      </c>
      <c r="E180" s="34">
        <f t="shared" si="28"/>
        <v>33092.152882205512</v>
      </c>
      <c r="F180" s="35">
        <f t="shared" si="29"/>
        <v>0.86077923505087395</v>
      </c>
      <c r="G180" s="34">
        <f t="shared" si="30"/>
        <v>3211.356396952433</v>
      </c>
      <c r="H180" s="34">
        <f t="shared" si="31"/>
        <v>527.73675752283418</v>
      </c>
      <c r="I180" s="67">
        <f t="shared" si="32"/>
        <v>3739.0931544752671</v>
      </c>
      <c r="J180" s="34">
        <f t="shared" si="33"/>
        <v>-413.62581716406277</v>
      </c>
      <c r="K180" s="34">
        <f t="shared" si="34"/>
        <v>3325.4673373112041</v>
      </c>
      <c r="L180" s="34">
        <f t="shared" si="35"/>
        <v>20886574.360898841</v>
      </c>
      <c r="M180" s="38">
        <f t="shared" si="36"/>
        <v>18576060.546220385</v>
      </c>
      <c r="N180" s="38">
        <f>'jan-nov'!M180</f>
        <v>15287245.171209235</v>
      </c>
      <c r="O180" s="73">
        <f t="shared" si="37"/>
        <v>3288815.3750111498</v>
      </c>
      <c r="P180" s="115">
        <f t="shared" si="38"/>
        <v>203428826.54622039</v>
      </c>
      <c r="Q180" s="115">
        <f t="shared" si="39"/>
        <v>36417.620219516721</v>
      </c>
      <c r="R180" s="116">
        <f t="shared" si="40"/>
        <v>0.94727990005706775</v>
      </c>
    </row>
    <row r="181" spans="1:18" x14ac:dyDescent="0.2">
      <c r="A181" s="30">
        <v>3437</v>
      </c>
      <c r="B181" s="31" t="s">
        <v>111</v>
      </c>
      <c r="C181" s="33">
        <v>159384158</v>
      </c>
      <c r="D181" s="34">
        <v>5756</v>
      </c>
      <c r="E181" s="34">
        <f t="shared" si="28"/>
        <v>27690.089993050729</v>
      </c>
      <c r="F181" s="35">
        <f t="shared" si="29"/>
        <v>0.72026303539546321</v>
      </c>
      <c r="G181" s="34">
        <f t="shared" si="30"/>
        <v>6452.5941304453017</v>
      </c>
      <c r="H181" s="34">
        <f t="shared" si="31"/>
        <v>2418.4587687270077</v>
      </c>
      <c r="I181" s="67">
        <f t="shared" si="32"/>
        <v>8871.0528991723095</v>
      </c>
      <c r="J181" s="34">
        <f t="shared" si="33"/>
        <v>-413.62581716406277</v>
      </c>
      <c r="K181" s="34">
        <f t="shared" si="34"/>
        <v>8457.4270820082475</v>
      </c>
      <c r="L181" s="34">
        <f t="shared" si="35"/>
        <v>51061780.487635814</v>
      </c>
      <c r="M181" s="38">
        <f t="shared" si="36"/>
        <v>48680950.284039475</v>
      </c>
      <c r="N181" s="38">
        <f>'jan-nov'!M181</f>
        <v>50012854.534779854</v>
      </c>
      <c r="O181" s="73">
        <f t="shared" si="37"/>
        <v>-1331904.2507403791</v>
      </c>
      <c r="P181" s="115">
        <f t="shared" si="38"/>
        <v>208065108.28403947</v>
      </c>
      <c r="Q181" s="115">
        <f t="shared" si="39"/>
        <v>36147.517075058975</v>
      </c>
      <c r="R181" s="116">
        <f t="shared" si="40"/>
        <v>0.94025409007429706</v>
      </c>
    </row>
    <row r="182" spans="1:18" x14ac:dyDescent="0.2">
      <c r="A182" s="30">
        <v>3438</v>
      </c>
      <c r="B182" s="31" t="s">
        <v>112</v>
      </c>
      <c r="C182" s="33">
        <v>106111189</v>
      </c>
      <c r="D182" s="34">
        <v>3119</v>
      </c>
      <c r="E182" s="34">
        <f t="shared" si="28"/>
        <v>34020.900609169606</v>
      </c>
      <c r="F182" s="35">
        <f t="shared" si="29"/>
        <v>0.88493743233761724</v>
      </c>
      <c r="G182" s="34">
        <f t="shared" si="30"/>
        <v>2654.1077607739758</v>
      </c>
      <c r="H182" s="34">
        <f t="shared" si="31"/>
        <v>202.67505308540092</v>
      </c>
      <c r="I182" s="67">
        <f t="shared" si="32"/>
        <v>2856.7828138593768</v>
      </c>
      <c r="J182" s="34">
        <f t="shared" si="33"/>
        <v>-413.62581716406277</v>
      </c>
      <c r="K182" s="34">
        <f t="shared" si="34"/>
        <v>2443.1569966953139</v>
      </c>
      <c r="L182" s="34">
        <f t="shared" si="35"/>
        <v>8910305.5964273959</v>
      </c>
      <c r="M182" s="38">
        <f t="shared" si="36"/>
        <v>7620206.6726926835</v>
      </c>
      <c r="N182" s="38">
        <f>'jan-nov'!M182</f>
        <v>7980438.847216527</v>
      </c>
      <c r="O182" s="73">
        <f t="shared" si="37"/>
        <v>-360232.17452384345</v>
      </c>
      <c r="P182" s="115">
        <f t="shared" si="38"/>
        <v>113731395.67269269</v>
      </c>
      <c r="Q182" s="115">
        <f t="shared" si="39"/>
        <v>36464.057605864917</v>
      </c>
      <c r="R182" s="116">
        <f t="shared" si="40"/>
        <v>0.94848780992140469</v>
      </c>
    </row>
    <row r="183" spans="1:18" x14ac:dyDescent="0.2">
      <c r="A183" s="30">
        <v>3439</v>
      </c>
      <c r="B183" s="31" t="s">
        <v>113</v>
      </c>
      <c r="C183" s="33">
        <v>148140706</v>
      </c>
      <c r="D183" s="34">
        <v>4413</v>
      </c>
      <c r="E183" s="34">
        <f t="shared" si="28"/>
        <v>33569.160661681395</v>
      </c>
      <c r="F183" s="35">
        <f t="shared" si="29"/>
        <v>0.87318696183106048</v>
      </c>
      <c r="G183" s="34">
        <f t="shared" si="30"/>
        <v>2925.1517292669027</v>
      </c>
      <c r="H183" s="34">
        <f t="shared" si="31"/>
        <v>360.78403470627489</v>
      </c>
      <c r="I183" s="67">
        <f t="shared" si="32"/>
        <v>3285.9357639731775</v>
      </c>
      <c r="J183" s="34">
        <f t="shared" si="33"/>
        <v>-413.62581716406277</v>
      </c>
      <c r="K183" s="34">
        <f t="shared" si="34"/>
        <v>2872.3099468091145</v>
      </c>
      <c r="L183" s="34">
        <f t="shared" si="35"/>
        <v>14500834.526413633</v>
      </c>
      <c r="M183" s="38">
        <f t="shared" si="36"/>
        <v>12675503.795268623</v>
      </c>
      <c r="N183" s="38">
        <f>'jan-nov'!M183</f>
        <v>14223393.65757185</v>
      </c>
      <c r="O183" s="73">
        <f t="shared" si="37"/>
        <v>-1547889.8623032272</v>
      </c>
      <c r="P183" s="115">
        <f t="shared" si="38"/>
        <v>160816209.79526863</v>
      </c>
      <c r="Q183" s="115">
        <f t="shared" si="39"/>
        <v>36441.470608490512</v>
      </c>
      <c r="R183" s="116">
        <f t="shared" si="40"/>
        <v>0.94790028639607704</v>
      </c>
    </row>
    <row r="184" spans="1:18" x14ac:dyDescent="0.2">
      <c r="A184" s="30">
        <v>3440</v>
      </c>
      <c r="B184" s="31" t="s">
        <v>114</v>
      </c>
      <c r="C184" s="33">
        <v>182483273</v>
      </c>
      <c r="D184" s="34">
        <v>5124</v>
      </c>
      <c r="E184" s="34">
        <f t="shared" si="28"/>
        <v>35613.4412568306</v>
      </c>
      <c r="F184" s="35">
        <f t="shared" si="29"/>
        <v>0.92636193334728656</v>
      </c>
      <c r="G184" s="34">
        <f t="shared" si="30"/>
        <v>1698.5833721773799</v>
      </c>
      <c r="H184" s="34">
        <f t="shared" si="31"/>
        <v>0</v>
      </c>
      <c r="I184" s="67">
        <f t="shared" si="32"/>
        <v>1698.5833721773799</v>
      </c>
      <c r="J184" s="34">
        <f t="shared" si="33"/>
        <v>-413.62581716406277</v>
      </c>
      <c r="K184" s="34">
        <f t="shared" si="34"/>
        <v>1284.9575550133172</v>
      </c>
      <c r="L184" s="34">
        <f t="shared" si="35"/>
        <v>8703541.1990368944</v>
      </c>
      <c r="M184" s="38">
        <f t="shared" si="36"/>
        <v>6584122.5118882377</v>
      </c>
      <c r="N184" s="38">
        <f>'jan-nov'!M184</f>
        <v>7224356.8102789214</v>
      </c>
      <c r="O184" s="73">
        <f t="shared" si="37"/>
        <v>-640234.29839068372</v>
      </c>
      <c r="P184" s="115">
        <f t="shared" si="38"/>
        <v>189067395.51188824</v>
      </c>
      <c r="Q184" s="115">
        <f t="shared" si="39"/>
        <v>36898.398811843916</v>
      </c>
      <c r="R184" s="116">
        <f t="shared" si="40"/>
        <v>0.95978571164343851</v>
      </c>
    </row>
    <row r="185" spans="1:18" x14ac:dyDescent="0.2">
      <c r="A185" s="30">
        <v>3441</v>
      </c>
      <c r="B185" s="31" t="s">
        <v>115</v>
      </c>
      <c r="C185" s="33">
        <v>209959722</v>
      </c>
      <c r="D185" s="34">
        <v>6177</v>
      </c>
      <c r="E185" s="34">
        <f t="shared" si="28"/>
        <v>33990.565322972318</v>
      </c>
      <c r="F185" s="35">
        <f t="shared" si="29"/>
        <v>0.88414836356530435</v>
      </c>
      <c r="G185" s="34">
        <f t="shared" si="30"/>
        <v>2672.3089324923494</v>
      </c>
      <c r="H185" s="34">
        <f t="shared" si="31"/>
        <v>213.29240325445207</v>
      </c>
      <c r="I185" s="67">
        <f t="shared" si="32"/>
        <v>2885.6013357468014</v>
      </c>
      <c r="J185" s="34">
        <f t="shared" si="33"/>
        <v>-413.62581716406277</v>
      </c>
      <c r="K185" s="34">
        <f t="shared" si="34"/>
        <v>2471.9755185827385</v>
      </c>
      <c r="L185" s="34">
        <f t="shared" si="35"/>
        <v>17824359.450907994</v>
      </c>
      <c r="M185" s="38">
        <f t="shared" si="36"/>
        <v>15269392.778285576</v>
      </c>
      <c r="N185" s="38">
        <f>'jan-nov'!M185</f>
        <v>15472678.814269502</v>
      </c>
      <c r="O185" s="73">
        <f t="shared" si="37"/>
        <v>-203286.03598392569</v>
      </c>
      <c r="P185" s="115">
        <f t="shared" si="38"/>
        <v>225229114.77828556</v>
      </c>
      <c r="Q185" s="115">
        <f t="shared" si="39"/>
        <v>36462.540841555056</v>
      </c>
      <c r="R185" s="116">
        <f t="shared" si="40"/>
        <v>0.94844835648278913</v>
      </c>
    </row>
    <row r="186" spans="1:18" x14ac:dyDescent="0.2">
      <c r="A186" s="30">
        <v>3442</v>
      </c>
      <c r="B186" s="31" t="s">
        <v>116</v>
      </c>
      <c r="C186" s="33">
        <v>468186661</v>
      </c>
      <c r="D186" s="34">
        <v>14840</v>
      </c>
      <c r="E186" s="34">
        <f t="shared" si="28"/>
        <v>31548.966374663072</v>
      </c>
      <c r="F186" s="35">
        <f t="shared" si="29"/>
        <v>0.82063851328424953</v>
      </c>
      <c r="G186" s="34">
        <f t="shared" si="30"/>
        <v>4137.2683014778968</v>
      </c>
      <c r="H186" s="34">
        <f t="shared" si="31"/>
        <v>1067.8520351626878</v>
      </c>
      <c r="I186" s="67">
        <f t="shared" si="32"/>
        <v>5205.1203366405844</v>
      </c>
      <c r="J186" s="34">
        <f t="shared" si="33"/>
        <v>-413.62581716406277</v>
      </c>
      <c r="K186" s="34">
        <f t="shared" si="34"/>
        <v>4791.4945194765214</v>
      </c>
      <c r="L186" s="34">
        <f t="shared" si="35"/>
        <v>77243985.795746267</v>
      </c>
      <c r="M186" s="38">
        <f t="shared" si="36"/>
        <v>71105778.669031575</v>
      </c>
      <c r="N186" s="38">
        <f>'jan-nov'!M186</f>
        <v>69252520.511107191</v>
      </c>
      <c r="O186" s="73">
        <f t="shared" si="37"/>
        <v>1853258.1579243839</v>
      </c>
      <c r="P186" s="115">
        <f t="shared" si="38"/>
        <v>539292439.66903162</v>
      </c>
      <c r="Q186" s="115">
        <f t="shared" si="39"/>
        <v>36340.4608941396</v>
      </c>
      <c r="R186" s="116">
        <f t="shared" si="40"/>
        <v>0.94527286396873655</v>
      </c>
    </row>
    <row r="187" spans="1:18" x14ac:dyDescent="0.2">
      <c r="A187" s="30">
        <v>3443</v>
      </c>
      <c r="B187" s="31" t="s">
        <v>117</v>
      </c>
      <c r="C187" s="33">
        <v>408050860</v>
      </c>
      <c r="D187" s="34">
        <v>13691</v>
      </c>
      <c r="E187" s="34">
        <f t="shared" si="28"/>
        <v>29804.313782777008</v>
      </c>
      <c r="F187" s="35">
        <f t="shared" si="29"/>
        <v>0.77525734002487101</v>
      </c>
      <c r="G187" s="34">
        <f t="shared" si="30"/>
        <v>5184.059856609535</v>
      </c>
      <c r="H187" s="34">
        <f t="shared" si="31"/>
        <v>1678.4804423228104</v>
      </c>
      <c r="I187" s="67">
        <f t="shared" si="32"/>
        <v>6862.5402989323456</v>
      </c>
      <c r="J187" s="34">
        <f t="shared" si="33"/>
        <v>-413.62581716406277</v>
      </c>
      <c r="K187" s="34">
        <f t="shared" si="34"/>
        <v>6448.9144817682827</v>
      </c>
      <c r="L187" s="34">
        <f t="shared" si="35"/>
        <v>93955039.23268275</v>
      </c>
      <c r="M187" s="38">
        <f t="shared" si="36"/>
        <v>88292088.169889554</v>
      </c>
      <c r="N187" s="38">
        <f>'jan-nov'!M187</f>
        <v>82690231.324091583</v>
      </c>
      <c r="O187" s="73">
        <f t="shared" si="37"/>
        <v>5601856.8457979709</v>
      </c>
      <c r="P187" s="115">
        <f t="shared" si="38"/>
        <v>496342948.16988957</v>
      </c>
      <c r="Q187" s="115">
        <f t="shared" si="39"/>
        <v>36253.228264545287</v>
      </c>
      <c r="R187" s="116">
        <f t="shared" si="40"/>
        <v>0.94300380530576744</v>
      </c>
    </row>
    <row r="188" spans="1:18" x14ac:dyDescent="0.2">
      <c r="A188" s="30">
        <v>3446</v>
      </c>
      <c r="B188" s="31" t="s">
        <v>120</v>
      </c>
      <c r="C188" s="33">
        <v>456448964</v>
      </c>
      <c r="D188" s="34">
        <v>13593</v>
      </c>
      <c r="E188" s="34">
        <f t="shared" si="28"/>
        <v>33579.707496505551</v>
      </c>
      <c r="F188" s="35">
        <f t="shared" si="29"/>
        <v>0.87346130168572211</v>
      </c>
      <c r="G188" s="34">
        <f t="shared" si="30"/>
        <v>2918.8236283724095</v>
      </c>
      <c r="H188" s="34">
        <f t="shared" si="31"/>
        <v>357.09264251782042</v>
      </c>
      <c r="I188" s="67">
        <f t="shared" si="32"/>
        <v>3275.91627089023</v>
      </c>
      <c r="J188" s="34">
        <f t="shared" si="33"/>
        <v>-413.62581716406277</v>
      </c>
      <c r="K188" s="34">
        <f t="shared" si="34"/>
        <v>2862.290453726167</v>
      </c>
      <c r="L188" s="34">
        <f t="shared" si="35"/>
        <v>44529529.870210893</v>
      </c>
      <c r="M188" s="38">
        <f t="shared" si="36"/>
        <v>38907114.137499787</v>
      </c>
      <c r="N188" s="38">
        <f>'jan-nov'!M188</f>
        <v>39073311.04038614</v>
      </c>
      <c r="O188" s="73">
        <f t="shared" si="37"/>
        <v>-166196.90288635343</v>
      </c>
      <c r="P188" s="115">
        <f t="shared" si="38"/>
        <v>495356078.13749981</v>
      </c>
      <c r="Q188" s="115">
        <f t="shared" si="39"/>
        <v>36441.997950231722</v>
      </c>
      <c r="R188" s="116">
        <f t="shared" si="40"/>
        <v>0.94791400338881016</v>
      </c>
    </row>
    <row r="189" spans="1:18" x14ac:dyDescent="0.2">
      <c r="A189" s="30">
        <v>3447</v>
      </c>
      <c r="B189" s="31" t="s">
        <v>121</v>
      </c>
      <c r="C189" s="33">
        <v>152513663</v>
      </c>
      <c r="D189" s="34">
        <v>5587</v>
      </c>
      <c r="E189" s="34">
        <f t="shared" si="28"/>
        <v>27297.95292643637</v>
      </c>
      <c r="F189" s="35">
        <f t="shared" si="29"/>
        <v>0.71006293008841592</v>
      </c>
      <c r="G189" s="34">
        <f t="shared" si="30"/>
        <v>6687.8763704139174</v>
      </c>
      <c r="H189" s="34">
        <f t="shared" si="31"/>
        <v>2555.7067420420335</v>
      </c>
      <c r="I189" s="67">
        <f t="shared" si="32"/>
        <v>9243.5831124559518</v>
      </c>
      <c r="J189" s="34">
        <f t="shared" si="33"/>
        <v>-413.62581716406277</v>
      </c>
      <c r="K189" s="34">
        <f t="shared" si="34"/>
        <v>8829.9572952918897</v>
      </c>
      <c r="L189" s="34">
        <f t="shared" si="35"/>
        <v>51643898.849291399</v>
      </c>
      <c r="M189" s="38">
        <f t="shared" si="36"/>
        <v>49332971.408795789</v>
      </c>
      <c r="N189" s="38">
        <f>'jan-nov'!M189</f>
        <v>47376691.38481845</v>
      </c>
      <c r="O189" s="73">
        <f t="shared" si="37"/>
        <v>1956280.0239773393</v>
      </c>
      <c r="P189" s="115">
        <f t="shared" si="38"/>
        <v>201846634.40879577</v>
      </c>
      <c r="Q189" s="115">
        <f t="shared" si="39"/>
        <v>36127.910221728256</v>
      </c>
      <c r="R189" s="116">
        <f t="shared" si="40"/>
        <v>0.93974408480894467</v>
      </c>
    </row>
    <row r="190" spans="1:18" x14ac:dyDescent="0.2">
      <c r="A190" s="30">
        <v>3448</v>
      </c>
      <c r="B190" s="31" t="s">
        <v>122</v>
      </c>
      <c r="C190" s="33">
        <v>184187507</v>
      </c>
      <c r="D190" s="34">
        <v>6510</v>
      </c>
      <c r="E190" s="34">
        <f t="shared" si="28"/>
        <v>28293.011827956991</v>
      </c>
      <c r="F190" s="35">
        <f t="shared" si="29"/>
        <v>0.73594598590319971</v>
      </c>
      <c r="G190" s="34">
        <f t="shared" si="30"/>
        <v>6090.8410295015456</v>
      </c>
      <c r="H190" s="34">
        <f t="shared" si="31"/>
        <v>2207.4361265098164</v>
      </c>
      <c r="I190" s="67">
        <f t="shared" si="32"/>
        <v>8298.2771560113615</v>
      </c>
      <c r="J190" s="34">
        <f t="shared" si="33"/>
        <v>-413.62581716406277</v>
      </c>
      <c r="K190" s="34">
        <f t="shared" si="34"/>
        <v>7884.6513388472986</v>
      </c>
      <c r="L190" s="34">
        <f t="shared" si="35"/>
        <v>54021784.285633966</v>
      </c>
      <c r="M190" s="38">
        <f t="shared" si="36"/>
        <v>51329080.215895914</v>
      </c>
      <c r="N190" s="38">
        <f>'jan-nov'!M190</f>
        <v>50139139.24614609</v>
      </c>
      <c r="O190" s="73">
        <f t="shared" si="37"/>
        <v>1189940.9697498232</v>
      </c>
      <c r="P190" s="115">
        <f t="shared" si="38"/>
        <v>235516587.21589592</v>
      </c>
      <c r="Q190" s="115">
        <f t="shared" si="39"/>
        <v>36177.66316680429</v>
      </c>
      <c r="R190" s="116">
        <f t="shared" si="40"/>
        <v>0.94103823759968397</v>
      </c>
    </row>
    <row r="191" spans="1:18" x14ac:dyDescent="0.2">
      <c r="A191" s="30">
        <v>3449</v>
      </c>
      <c r="B191" s="31" t="s">
        <v>123</v>
      </c>
      <c r="C191" s="33">
        <v>92815041</v>
      </c>
      <c r="D191" s="34">
        <v>2836</v>
      </c>
      <c r="E191" s="34">
        <f t="shared" si="28"/>
        <v>32727.447461212974</v>
      </c>
      <c r="F191" s="35">
        <f t="shared" si="29"/>
        <v>0.85129267023237065</v>
      </c>
      <c r="G191" s="34">
        <f t="shared" si="30"/>
        <v>3430.1796495479553</v>
      </c>
      <c r="H191" s="34">
        <f t="shared" si="31"/>
        <v>655.38365487022213</v>
      </c>
      <c r="I191" s="67">
        <f t="shared" si="32"/>
        <v>4085.5633044181773</v>
      </c>
      <c r="J191" s="34">
        <f t="shared" si="33"/>
        <v>-413.62581716406277</v>
      </c>
      <c r="K191" s="34">
        <f t="shared" si="34"/>
        <v>3671.9374872541143</v>
      </c>
      <c r="L191" s="34">
        <f t="shared" si="35"/>
        <v>11586657.53132995</v>
      </c>
      <c r="M191" s="38">
        <f t="shared" si="36"/>
        <v>10413614.713852668</v>
      </c>
      <c r="N191" s="38">
        <f>'jan-nov'!M191</f>
        <v>10880024.845801895</v>
      </c>
      <c r="O191" s="73">
        <f t="shared" si="37"/>
        <v>-466410.1319492273</v>
      </c>
      <c r="P191" s="115">
        <f t="shared" si="38"/>
        <v>103228655.71385267</v>
      </c>
      <c r="Q191" s="115">
        <f t="shared" si="39"/>
        <v>36399.384948467094</v>
      </c>
      <c r="R191" s="116">
        <f t="shared" si="40"/>
        <v>0.94680557181614255</v>
      </c>
    </row>
    <row r="192" spans="1:18" x14ac:dyDescent="0.2">
      <c r="A192" s="30">
        <v>3450</v>
      </c>
      <c r="B192" s="31" t="s">
        <v>124</v>
      </c>
      <c r="C192" s="33">
        <v>38620109</v>
      </c>
      <c r="D192" s="34">
        <v>1366</v>
      </c>
      <c r="E192" s="34">
        <f t="shared" si="28"/>
        <v>28272.40775988287</v>
      </c>
      <c r="F192" s="35">
        <f t="shared" si="29"/>
        <v>0.73541004150517553</v>
      </c>
      <c r="G192" s="34">
        <f t="shared" si="30"/>
        <v>6103.2034703460176</v>
      </c>
      <c r="H192" s="34">
        <f t="shared" si="31"/>
        <v>2214.6475503357588</v>
      </c>
      <c r="I192" s="67">
        <f t="shared" si="32"/>
        <v>8317.8510206817773</v>
      </c>
      <c r="J192" s="34">
        <f t="shared" si="33"/>
        <v>-413.62581716406277</v>
      </c>
      <c r="K192" s="34">
        <f t="shared" si="34"/>
        <v>7904.2252035177144</v>
      </c>
      <c r="L192" s="34">
        <f t="shared" si="35"/>
        <v>11362184.494251307</v>
      </c>
      <c r="M192" s="38">
        <f t="shared" si="36"/>
        <v>10797171.628005197</v>
      </c>
      <c r="N192" s="38">
        <f>'jan-nov'!M192</f>
        <v>10795122.390220517</v>
      </c>
      <c r="O192" s="73">
        <f t="shared" si="37"/>
        <v>2049.2377846799791</v>
      </c>
      <c r="P192" s="115">
        <f t="shared" si="38"/>
        <v>49417280.628005199</v>
      </c>
      <c r="Q192" s="115">
        <f t="shared" si="39"/>
        <v>36176.632963400582</v>
      </c>
      <c r="R192" s="116">
        <f t="shared" si="40"/>
        <v>0.94101144037978268</v>
      </c>
    </row>
    <row r="193" spans="1:18" x14ac:dyDescent="0.2">
      <c r="A193" s="30">
        <v>3451</v>
      </c>
      <c r="B193" s="31" t="s">
        <v>125</v>
      </c>
      <c r="C193" s="33">
        <v>219120213</v>
      </c>
      <c r="D193" s="34">
        <v>6562</v>
      </c>
      <c r="E193" s="34">
        <f t="shared" si="28"/>
        <v>33392.290917403232</v>
      </c>
      <c r="F193" s="35">
        <f t="shared" si="29"/>
        <v>0.86858630004500703</v>
      </c>
      <c r="G193" s="34">
        <f t="shared" si="30"/>
        <v>3031.2735758338008</v>
      </c>
      <c r="H193" s="34">
        <f t="shared" si="31"/>
        <v>422.688445203632</v>
      </c>
      <c r="I193" s="67">
        <f t="shared" si="32"/>
        <v>3453.9620210374328</v>
      </c>
      <c r="J193" s="34">
        <f t="shared" si="33"/>
        <v>-413.62581716406277</v>
      </c>
      <c r="K193" s="34">
        <f t="shared" si="34"/>
        <v>3040.3362038733699</v>
      </c>
      <c r="L193" s="34">
        <f t="shared" si="35"/>
        <v>22664898.782047633</v>
      </c>
      <c r="M193" s="38">
        <f t="shared" si="36"/>
        <v>19950686.169817053</v>
      </c>
      <c r="N193" s="38">
        <f>'jan-nov'!M193</f>
        <v>19778442.303826526</v>
      </c>
      <c r="O193" s="73">
        <f t="shared" si="37"/>
        <v>172243.86599052697</v>
      </c>
      <c r="P193" s="115">
        <f t="shared" si="38"/>
        <v>239070899.16981706</v>
      </c>
      <c r="Q193" s="115">
        <f t="shared" si="39"/>
        <v>36432.627121276601</v>
      </c>
      <c r="R193" s="116">
        <f t="shared" si="40"/>
        <v>0.94767025330677424</v>
      </c>
    </row>
    <row r="194" spans="1:18" x14ac:dyDescent="0.2">
      <c r="A194" s="30">
        <v>3452</v>
      </c>
      <c r="B194" s="31" t="s">
        <v>126</v>
      </c>
      <c r="C194" s="33">
        <v>80592340</v>
      </c>
      <c r="D194" s="34">
        <v>2112</v>
      </c>
      <c r="E194" s="34">
        <f t="shared" si="28"/>
        <v>38159.251893939392</v>
      </c>
      <c r="F194" s="35">
        <f t="shared" si="29"/>
        <v>0.99258249447533708</v>
      </c>
      <c r="G194" s="34">
        <f t="shared" si="30"/>
        <v>171.09698991210462</v>
      </c>
      <c r="H194" s="34">
        <f t="shared" si="31"/>
        <v>0</v>
      </c>
      <c r="I194" s="67">
        <f t="shared" si="32"/>
        <v>171.09698991210462</v>
      </c>
      <c r="J194" s="34">
        <f t="shared" si="33"/>
        <v>-413.62581716406277</v>
      </c>
      <c r="K194" s="34">
        <f t="shared" si="34"/>
        <v>-242.52882725195815</v>
      </c>
      <c r="L194" s="34">
        <f t="shared" si="35"/>
        <v>361356.84269436495</v>
      </c>
      <c r="M194" s="38">
        <f t="shared" si="36"/>
        <v>-512220.88315613562</v>
      </c>
      <c r="N194" s="38">
        <f>'jan-nov'!M194</f>
        <v>199944.3405365108</v>
      </c>
      <c r="O194" s="73">
        <f t="shared" si="37"/>
        <v>-712165.22369264648</v>
      </c>
      <c r="P194" s="115">
        <f t="shared" si="38"/>
        <v>80080119.116843864</v>
      </c>
      <c r="Q194" s="115">
        <f t="shared" si="39"/>
        <v>37916.723066687438</v>
      </c>
      <c r="R194" s="116">
        <f t="shared" si="40"/>
        <v>0.98627393609465897</v>
      </c>
    </row>
    <row r="195" spans="1:18" x14ac:dyDescent="0.2">
      <c r="A195" s="30">
        <v>3453</v>
      </c>
      <c r="B195" s="31" t="s">
        <v>127</v>
      </c>
      <c r="C195" s="33">
        <v>125890245</v>
      </c>
      <c r="D195" s="34">
        <v>3298</v>
      </c>
      <c r="E195" s="34">
        <f t="shared" si="28"/>
        <v>38171.693450576109</v>
      </c>
      <c r="F195" s="35">
        <f t="shared" si="29"/>
        <v>0.99290611904103754</v>
      </c>
      <c r="G195" s="34">
        <f t="shared" si="30"/>
        <v>163.63205593007442</v>
      </c>
      <c r="H195" s="34">
        <f t="shared" si="31"/>
        <v>0</v>
      </c>
      <c r="I195" s="67">
        <f t="shared" si="32"/>
        <v>163.63205593007442</v>
      </c>
      <c r="J195" s="34">
        <f t="shared" si="33"/>
        <v>-413.62581716406277</v>
      </c>
      <c r="K195" s="34">
        <f t="shared" si="34"/>
        <v>-249.99376123398835</v>
      </c>
      <c r="L195" s="34">
        <f t="shared" si="35"/>
        <v>539658.52045738546</v>
      </c>
      <c r="M195" s="38">
        <f t="shared" si="36"/>
        <v>-824479.42454969359</v>
      </c>
      <c r="N195" s="38">
        <f>'jan-nov'!M195</f>
        <v>-133389.72164327998</v>
      </c>
      <c r="O195" s="73">
        <f t="shared" si="37"/>
        <v>-691089.70290641359</v>
      </c>
      <c r="P195" s="115">
        <f t="shared" si="38"/>
        <v>125065765.5754503</v>
      </c>
      <c r="Q195" s="115">
        <f t="shared" si="39"/>
        <v>37921.699689342116</v>
      </c>
      <c r="R195" s="116">
        <f t="shared" si="40"/>
        <v>0.9864033859209389</v>
      </c>
    </row>
    <row r="196" spans="1:18" x14ac:dyDescent="0.2">
      <c r="A196" s="30">
        <v>3454</v>
      </c>
      <c r="B196" s="31" t="s">
        <v>128</v>
      </c>
      <c r="C196" s="33">
        <v>63056734</v>
      </c>
      <c r="D196" s="34">
        <v>1645</v>
      </c>
      <c r="E196" s="34">
        <f t="shared" si="28"/>
        <v>38332.361094224922</v>
      </c>
      <c r="F196" s="35">
        <f t="shared" si="29"/>
        <v>0.99708533856446169</v>
      </c>
      <c r="G196" s="34">
        <f t="shared" si="30"/>
        <v>67.231469740786991</v>
      </c>
      <c r="H196" s="34">
        <f t="shared" si="31"/>
        <v>0</v>
      </c>
      <c r="I196" s="67">
        <f t="shared" si="32"/>
        <v>67.231469740786991</v>
      </c>
      <c r="J196" s="34">
        <f t="shared" si="33"/>
        <v>-413.62581716406277</v>
      </c>
      <c r="K196" s="34">
        <f t="shared" si="34"/>
        <v>-346.3943474232758</v>
      </c>
      <c r="L196" s="34">
        <f t="shared" si="35"/>
        <v>110595.7677235946</v>
      </c>
      <c r="M196" s="38">
        <f t="shared" si="36"/>
        <v>-569818.70151128864</v>
      </c>
      <c r="N196" s="38">
        <f>'jan-nov'!M196</f>
        <v>-319135.21828477626</v>
      </c>
      <c r="O196" s="73">
        <f t="shared" si="37"/>
        <v>-250683.48322651238</v>
      </c>
      <c r="P196" s="115">
        <f t="shared" si="38"/>
        <v>62486915.298488714</v>
      </c>
      <c r="Q196" s="115">
        <f t="shared" si="39"/>
        <v>37985.966746801649</v>
      </c>
      <c r="R196" s="116">
        <f t="shared" si="40"/>
        <v>0.98807507373030867</v>
      </c>
    </row>
    <row r="197" spans="1:18" x14ac:dyDescent="0.2">
      <c r="A197" s="30">
        <v>3901</v>
      </c>
      <c r="B197" s="31" t="s">
        <v>146</v>
      </c>
      <c r="C197" s="33">
        <v>895026990</v>
      </c>
      <c r="D197" s="34">
        <v>27939</v>
      </c>
      <c r="E197" s="34">
        <f t="shared" si="28"/>
        <v>32035.040266294429</v>
      </c>
      <c r="F197" s="35">
        <f t="shared" si="29"/>
        <v>0.8332820639805727</v>
      </c>
      <c r="G197" s="34">
        <f t="shared" si="30"/>
        <v>3845.6239664990826</v>
      </c>
      <c r="H197" s="34">
        <f t="shared" si="31"/>
        <v>897.72617309171301</v>
      </c>
      <c r="I197" s="67">
        <f t="shared" si="32"/>
        <v>4743.3501395907952</v>
      </c>
      <c r="J197" s="34">
        <f t="shared" si="33"/>
        <v>-413.62581716406277</v>
      </c>
      <c r="K197" s="34">
        <f t="shared" si="34"/>
        <v>4329.7243224267322</v>
      </c>
      <c r="L197" s="34">
        <f t="shared" si="35"/>
        <v>132524459.55002722</v>
      </c>
      <c r="M197" s="38">
        <f t="shared" si="36"/>
        <v>120968167.84428047</v>
      </c>
      <c r="N197" s="38">
        <f>'jan-nov'!M197</f>
        <v>112182037.27852927</v>
      </c>
      <c r="O197" s="73">
        <f t="shared" si="37"/>
        <v>8786130.565751195</v>
      </c>
      <c r="P197" s="115">
        <f t="shared" si="38"/>
        <v>1015995157.8442805</v>
      </c>
      <c r="Q197" s="115">
        <f t="shared" si="39"/>
        <v>36364.764588721162</v>
      </c>
      <c r="R197" s="116">
        <f t="shared" si="40"/>
        <v>0.94590504150355259</v>
      </c>
    </row>
    <row r="198" spans="1:18" x14ac:dyDescent="0.2">
      <c r="A198" s="30">
        <v>3903</v>
      </c>
      <c r="B198" s="31" t="s">
        <v>150</v>
      </c>
      <c r="C198" s="33">
        <v>905183121</v>
      </c>
      <c r="D198" s="34">
        <v>26872</v>
      </c>
      <c r="E198" s="34">
        <f t="shared" si="28"/>
        <v>33684.992594522177</v>
      </c>
      <c r="F198" s="35">
        <f t="shared" si="29"/>
        <v>0.87619993360415915</v>
      </c>
      <c r="G198" s="34">
        <f t="shared" si="30"/>
        <v>2855.6525695624337</v>
      </c>
      <c r="H198" s="34">
        <f t="shared" si="31"/>
        <v>320.24285821200135</v>
      </c>
      <c r="I198" s="67">
        <f t="shared" si="32"/>
        <v>3175.8954277744351</v>
      </c>
      <c r="J198" s="34">
        <f t="shared" si="33"/>
        <v>-413.62581716406277</v>
      </c>
      <c r="K198" s="34">
        <f t="shared" si="34"/>
        <v>2762.2696106103722</v>
      </c>
      <c r="L198" s="34">
        <f t="shared" si="35"/>
        <v>85342661.935154617</v>
      </c>
      <c r="M198" s="38">
        <f t="shared" si="36"/>
        <v>74227708.976321921</v>
      </c>
      <c r="N198" s="38">
        <f>'jan-nov'!M198</f>
        <v>68786009.207471222</v>
      </c>
      <c r="O198" s="73">
        <f t="shared" si="37"/>
        <v>5441699.7688506991</v>
      </c>
      <c r="P198" s="115">
        <f t="shared" si="38"/>
        <v>979410829.97632194</v>
      </c>
      <c r="Q198" s="115">
        <f t="shared" si="39"/>
        <v>36447.262205132552</v>
      </c>
      <c r="R198" s="116">
        <f t="shared" si="40"/>
        <v>0.94805093498473203</v>
      </c>
    </row>
    <row r="199" spans="1:18" x14ac:dyDescent="0.2">
      <c r="A199" s="30">
        <v>3905</v>
      </c>
      <c r="B199" s="31" t="s">
        <v>147</v>
      </c>
      <c r="C199" s="33">
        <v>2095673303</v>
      </c>
      <c r="D199" s="34">
        <v>59174</v>
      </c>
      <c r="E199" s="34">
        <f t="shared" si="28"/>
        <v>35415.440953797275</v>
      </c>
      <c r="F199" s="35">
        <f t="shared" si="29"/>
        <v>0.92121163230789682</v>
      </c>
      <c r="G199" s="34">
        <f t="shared" si="30"/>
        <v>1817.3835539973747</v>
      </c>
      <c r="H199" s="34">
        <f t="shared" si="31"/>
        <v>0</v>
      </c>
      <c r="I199" s="67">
        <f t="shared" si="32"/>
        <v>1817.3835539973747</v>
      </c>
      <c r="J199" s="34">
        <f t="shared" si="33"/>
        <v>-413.62581716406277</v>
      </c>
      <c r="K199" s="34">
        <f t="shared" si="34"/>
        <v>1403.757736833312</v>
      </c>
      <c r="L199" s="34">
        <f t="shared" si="35"/>
        <v>107541854.42424065</v>
      </c>
      <c r="M199" s="38">
        <f t="shared" si="36"/>
        <v>83065960.319374412</v>
      </c>
      <c r="N199" s="38">
        <f>'jan-nov'!M199</f>
        <v>74651608.180922046</v>
      </c>
      <c r="O199" s="73">
        <f t="shared" si="37"/>
        <v>8414352.138452366</v>
      </c>
      <c r="P199" s="115">
        <f t="shared" si="38"/>
        <v>2178739263.3193746</v>
      </c>
      <c r="Q199" s="115">
        <f t="shared" si="39"/>
        <v>36819.19869063059</v>
      </c>
      <c r="R199" s="116">
        <f t="shared" si="40"/>
        <v>0.95772559122768275</v>
      </c>
    </row>
    <row r="200" spans="1:18" x14ac:dyDescent="0.2">
      <c r="A200" s="30">
        <v>3907</v>
      </c>
      <c r="B200" s="31" t="s">
        <v>148</v>
      </c>
      <c r="C200" s="33">
        <v>2254276157</v>
      </c>
      <c r="D200" s="34">
        <v>66231</v>
      </c>
      <c r="E200" s="34">
        <f t="shared" si="28"/>
        <v>34036.571348764177</v>
      </c>
      <c r="F200" s="35">
        <f t="shared" si="29"/>
        <v>0.88534505305933076</v>
      </c>
      <c r="G200" s="34">
        <f t="shared" si="30"/>
        <v>2644.7053170172335</v>
      </c>
      <c r="H200" s="34">
        <f t="shared" si="31"/>
        <v>197.19029422730125</v>
      </c>
      <c r="I200" s="67">
        <f t="shared" si="32"/>
        <v>2841.8956112445348</v>
      </c>
      <c r="J200" s="34">
        <f t="shared" si="33"/>
        <v>-413.62581716406277</v>
      </c>
      <c r="K200" s="34">
        <f t="shared" si="34"/>
        <v>2428.2697940804719</v>
      </c>
      <c r="L200" s="34">
        <f t="shared" si="35"/>
        <v>188221588.22833678</v>
      </c>
      <c r="M200" s="38">
        <f t="shared" si="36"/>
        <v>160826736.73174372</v>
      </c>
      <c r="N200" s="38">
        <f>'jan-nov'!M200</f>
        <v>165475284.05351004</v>
      </c>
      <c r="O200" s="73">
        <f t="shared" si="37"/>
        <v>-4648547.3217663169</v>
      </c>
      <c r="P200" s="115">
        <f t="shared" si="38"/>
        <v>2415102893.7317438</v>
      </c>
      <c r="Q200" s="115">
        <f t="shared" si="39"/>
        <v>36464.841142844649</v>
      </c>
      <c r="R200" s="116">
        <f t="shared" si="40"/>
        <v>0.9485081909574905</v>
      </c>
    </row>
    <row r="201" spans="1:18" x14ac:dyDescent="0.2">
      <c r="A201" s="30">
        <v>3909</v>
      </c>
      <c r="B201" s="31" t="s">
        <v>149</v>
      </c>
      <c r="C201" s="33">
        <v>1632971125</v>
      </c>
      <c r="D201" s="34">
        <v>48715</v>
      </c>
      <c r="E201" s="34">
        <f t="shared" ref="E201:E264" si="41">IF(ISNUMBER(C201),(C201)/D201,"")</f>
        <v>33520.909884019296</v>
      </c>
      <c r="F201" s="35">
        <f t="shared" ref="F201:F264" si="42">IF(ISNUMBER(C201),E201/E$366,"")</f>
        <v>0.87193188279058731</v>
      </c>
      <c r="G201" s="34">
        <f t="shared" ref="G201:G264" si="43">IF(ISNUMBER(D201),(E$366-E201)*0.6,"")</f>
        <v>2954.1021958641618</v>
      </c>
      <c r="H201" s="34">
        <f t="shared" ref="H201:H264" si="44">IF(ISNUMBER(D201),(IF(E201&gt;=E$366*0.9,0,IF(E201&lt;0.9*E$366,(E$366*0.9-E201)*0.35))),"")</f>
        <v>377.67180688800943</v>
      </c>
      <c r="I201" s="67">
        <f t="shared" ref="I201:I264" si="45">IF(ISNUMBER(C201),G201+H201,"")</f>
        <v>3331.7740027521713</v>
      </c>
      <c r="J201" s="34">
        <f t="shared" ref="J201:J264" si="46">IF(ISNUMBER(D201),I$368,"")</f>
        <v>-413.62581716406277</v>
      </c>
      <c r="K201" s="34">
        <f t="shared" ref="K201:K264" si="47">IF(ISNUMBER(I201),I201+J201,"")</f>
        <v>2918.1481855881084</v>
      </c>
      <c r="L201" s="34">
        <f t="shared" ref="L201:L264" si="48">IF(ISNUMBER(I201),(I201*D201),"")</f>
        <v>162307370.54407203</v>
      </c>
      <c r="M201" s="38">
        <f t="shared" ref="M201:M264" si="49">IF(ISNUMBER(K201),(K201*D201),"")</f>
        <v>142157588.86092469</v>
      </c>
      <c r="N201" s="38">
        <f>'jan-nov'!M201</f>
        <v>141232403.07407954</v>
      </c>
      <c r="O201" s="73">
        <f t="shared" ref="O201:O264" si="50">IF(ISNUMBER(M201),(M201-N201),"")</f>
        <v>925185.78684514761</v>
      </c>
      <c r="P201" s="115">
        <f t="shared" ref="P201:P264" si="51">C201+M201</f>
        <v>1775128713.8609247</v>
      </c>
      <c r="Q201" s="115">
        <f t="shared" ref="Q201:Q264" si="52">P201/D201</f>
        <v>36439.058069607403</v>
      </c>
      <c r="R201" s="116">
        <f t="shared" ref="R201:R264" si="53">Q201/E$366</f>
        <v>0.94783753244405322</v>
      </c>
    </row>
    <row r="202" spans="1:18" x14ac:dyDescent="0.2">
      <c r="A202" s="30">
        <v>3911</v>
      </c>
      <c r="B202" s="31" t="s">
        <v>151</v>
      </c>
      <c r="C202" s="33">
        <v>1056092333</v>
      </c>
      <c r="D202" s="34">
        <v>27501</v>
      </c>
      <c r="E202" s="34">
        <f t="shared" si="41"/>
        <v>38401.961128686227</v>
      </c>
      <c r="F202" s="35">
        <f t="shared" si="42"/>
        <v>0.99889574554028993</v>
      </c>
      <c r="G202" s="34">
        <f t="shared" si="43"/>
        <v>25.471449064003536</v>
      </c>
      <c r="H202" s="34">
        <f t="shared" si="44"/>
        <v>0</v>
      </c>
      <c r="I202" s="67">
        <f t="shared" si="45"/>
        <v>25.471449064003536</v>
      </c>
      <c r="J202" s="34">
        <f t="shared" si="46"/>
        <v>-413.62581716406277</v>
      </c>
      <c r="K202" s="34">
        <f t="shared" si="47"/>
        <v>-388.15436810005923</v>
      </c>
      <c r="L202" s="34">
        <f t="shared" si="48"/>
        <v>700490.32070916123</v>
      </c>
      <c r="M202" s="38">
        <f t="shared" si="49"/>
        <v>-10674633.27711973</v>
      </c>
      <c r="N202" s="38">
        <f>'jan-nov'!M202</f>
        <v>-7381191.1765650678</v>
      </c>
      <c r="O202" s="73">
        <f t="shared" si="50"/>
        <v>-3293442.1005546618</v>
      </c>
      <c r="P202" s="115">
        <f t="shared" si="51"/>
        <v>1045417699.7228802</v>
      </c>
      <c r="Q202" s="115">
        <f t="shared" si="52"/>
        <v>38013.806760586172</v>
      </c>
      <c r="R202" s="116">
        <f t="shared" si="53"/>
        <v>0.98879923652064006</v>
      </c>
    </row>
    <row r="203" spans="1:18" x14ac:dyDescent="0.2">
      <c r="A203" s="30">
        <v>4001</v>
      </c>
      <c r="B203" s="31" t="s">
        <v>152</v>
      </c>
      <c r="C203" s="33">
        <v>1260299175</v>
      </c>
      <c r="D203" s="34">
        <v>37193</v>
      </c>
      <c r="E203" s="34">
        <f t="shared" si="41"/>
        <v>33885.386363025304</v>
      </c>
      <c r="F203" s="35">
        <f t="shared" si="42"/>
        <v>0.88141249246592601</v>
      </c>
      <c r="G203" s="34">
        <f t="shared" si="43"/>
        <v>2735.4163084605575</v>
      </c>
      <c r="H203" s="34">
        <f t="shared" si="44"/>
        <v>250.10503923590693</v>
      </c>
      <c r="I203" s="67">
        <f t="shared" si="45"/>
        <v>2985.5213476964645</v>
      </c>
      <c r="J203" s="34">
        <f t="shared" si="46"/>
        <v>-413.62581716406277</v>
      </c>
      <c r="K203" s="34">
        <f t="shared" si="47"/>
        <v>2571.8955305324016</v>
      </c>
      <c r="L203" s="34">
        <f t="shared" si="48"/>
        <v>111040495.48487461</v>
      </c>
      <c r="M203" s="38">
        <f t="shared" si="49"/>
        <v>95656510.46709162</v>
      </c>
      <c r="N203" s="38">
        <f>'jan-nov'!M203</f>
        <v>88871361.918427274</v>
      </c>
      <c r="O203" s="73">
        <f t="shared" si="50"/>
        <v>6785148.5486643463</v>
      </c>
      <c r="P203" s="115">
        <f t="shared" si="51"/>
        <v>1355955685.4670916</v>
      </c>
      <c r="Q203" s="115">
        <f t="shared" si="52"/>
        <v>36457.281893557702</v>
      </c>
      <c r="R203" s="116">
        <f t="shared" si="53"/>
        <v>0.94831156292782015</v>
      </c>
    </row>
    <row r="204" spans="1:18" x14ac:dyDescent="0.2">
      <c r="A204" s="30">
        <v>4003</v>
      </c>
      <c r="B204" s="31" t="s">
        <v>153</v>
      </c>
      <c r="C204" s="33">
        <v>1771754106</v>
      </c>
      <c r="D204" s="34">
        <v>56619</v>
      </c>
      <c r="E204" s="34">
        <f t="shared" si="41"/>
        <v>31292.571504265354</v>
      </c>
      <c r="F204" s="35">
        <f t="shared" si="42"/>
        <v>0.81396927719080114</v>
      </c>
      <c r="G204" s="34">
        <f t="shared" si="43"/>
        <v>4291.1052237165277</v>
      </c>
      <c r="H204" s="34">
        <f t="shared" si="44"/>
        <v>1157.5902398018893</v>
      </c>
      <c r="I204" s="67">
        <f t="shared" si="45"/>
        <v>5448.6954635184175</v>
      </c>
      <c r="J204" s="34">
        <f t="shared" si="46"/>
        <v>-413.62581716406277</v>
      </c>
      <c r="K204" s="34">
        <f t="shared" si="47"/>
        <v>5035.0696463543545</v>
      </c>
      <c r="L204" s="34">
        <f t="shared" si="48"/>
        <v>308499688.44894928</v>
      </c>
      <c r="M204" s="38">
        <f t="shared" si="49"/>
        <v>285080608.30693722</v>
      </c>
      <c r="N204" s="38">
        <f>'jan-nov'!M204</f>
        <v>269984881.09150463</v>
      </c>
      <c r="O204" s="73">
        <f t="shared" si="50"/>
        <v>15095727.215432584</v>
      </c>
      <c r="P204" s="115">
        <f t="shared" si="51"/>
        <v>2056834714.3069372</v>
      </c>
      <c r="Q204" s="115">
        <f t="shared" si="52"/>
        <v>36327.641150619711</v>
      </c>
      <c r="R204" s="116">
        <f t="shared" si="53"/>
        <v>0.94493940216406414</v>
      </c>
    </row>
    <row r="205" spans="1:18" x14ac:dyDescent="0.2">
      <c r="A205" s="30">
        <v>4005</v>
      </c>
      <c r="B205" s="31" t="s">
        <v>154</v>
      </c>
      <c r="C205" s="33">
        <v>419068767</v>
      </c>
      <c r="D205" s="34">
        <v>13266</v>
      </c>
      <c r="E205" s="34">
        <f t="shared" si="41"/>
        <v>31589.685436454092</v>
      </c>
      <c r="F205" s="35">
        <f t="shared" si="42"/>
        <v>0.82169768048274605</v>
      </c>
      <c r="G205" s="34">
        <f t="shared" si="43"/>
        <v>4112.8368644032844</v>
      </c>
      <c r="H205" s="34">
        <f t="shared" si="44"/>
        <v>1053.6003635358309</v>
      </c>
      <c r="I205" s="67">
        <f t="shared" si="45"/>
        <v>5166.4372279391155</v>
      </c>
      <c r="J205" s="34">
        <f t="shared" si="46"/>
        <v>-413.62581716406277</v>
      </c>
      <c r="K205" s="34">
        <f t="shared" si="47"/>
        <v>4752.8114107750525</v>
      </c>
      <c r="L205" s="34">
        <f t="shared" si="48"/>
        <v>68537956.265840307</v>
      </c>
      <c r="M205" s="38">
        <f t="shared" si="49"/>
        <v>63050796.175341845</v>
      </c>
      <c r="N205" s="38">
        <f>'jan-nov'!M205</f>
        <v>54719932.290164992</v>
      </c>
      <c r="O205" s="73">
        <f t="shared" si="50"/>
        <v>8330863.8851768523</v>
      </c>
      <c r="P205" s="115">
        <f t="shared" si="51"/>
        <v>482119563.17534184</v>
      </c>
      <c r="Q205" s="115">
        <f t="shared" si="52"/>
        <v>36342.496847229144</v>
      </c>
      <c r="R205" s="116">
        <f t="shared" si="53"/>
        <v>0.94532582232866125</v>
      </c>
    </row>
    <row r="206" spans="1:18" x14ac:dyDescent="0.2">
      <c r="A206" s="30">
        <v>4010</v>
      </c>
      <c r="B206" s="31" t="s">
        <v>155</v>
      </c>
      <c r="C206" s="33">
        <v>80973335</v>
      </c>
      <c r="D206" s="34">
        <v>2382</v>
      </c>
      <c r="E206" s="34">
        <f t="shared" si="41"/>
        <v>33993.843408900088</v>
      </c>
      <c r="F206" s="35">
        <f t="shared" si="42"/>
        <v>0.88423363176490999</v>
      </c>
      <c r="G206" s="34">
        <f t="shared" si="43"/>
        <v>2670.3420809356871</v>
      </c>
      <c r="H206" s="34">
        <f t="shared" si="44"/>
        <v>212.14507317973255</v>
      </c>
      <c r="I206" s="67">
        <f t="shared" si="45"/>
        <v>2882.4871541154198</v>
      </c>
      <c r="J206" s="34">
        <f t="shared" si="46"/>
        <v>-413.62581716406277</v>
      </c>
      <c r="K206" s="34">
        <f t="shared" si="47"/>
        <v>2468.8613369513569</v>
      </c>
      <c r="L206" s="34">
        <f t="shared" si="48"/>
        <v>6866084.4011029303</v>
      </c>
      <c r="M206" s="38">
        <f t="shared" si="49"/>
        <v>5880827.7046181317</v>
      </c>
      <c r="N206" s="38">
        <f>'jan-nov'!M206</f>
        <v>5253171.3672073632</v>
      </c>
      <c r="O206" s="73">
        <f t="shared" si="50"/>
        <v>627656.33741076849</v>
      </c>
      <c r="P206" s="115">
        <f t="shared" si="51"/>
        <v>86854162.704618126</v>
      </c>
      <c r="Q206" s="115">
        <f t="shared" si="52"/>
        <v>36462.704745851435</v>
      </c>
      <c r="R206" s="116">
        <f t="shared" si="53"/>
        <v>0.94845261989276919</v>
      </c>
    </row>
    <row r="207" spans="1:18" x14ac:dyDescent="0.2">
      <c r="A207" s="30">
        <v>4012</v>
      </c>
      <c r="B207" s="31" t="s">
        <v>156</v>
      </c>
      <c r="C207" s="33">
        <v>483272871</v>
      </c>
      <c r="D207" s="34">
        <v>14269</v>
      </c>
      <c r="E207" s="34">
        <f t="shared" si="41"/>
        <v>33868.727381035809</v>
      </c>
      <c r="F207" s="35">
        <f t="shared" si="42"/>
        <v>0.88097916599651538</v>
      </c>
      <c r="G207" s="34">
        <f t="shared" si="43"/>
        <v>2745.4116976542541</v>
      </c>
      <c r="H207" s="34">
        <f t="shared" si="44"/>
        <v>255.93568293222995</v>
      </c>
      <c r="I207" s="67">
        <f t="shared" si="45"/>
        <v>3001.3473805864842</v>
      </c>
      <c r="J207" s="34">
        <f t="shared" si="46"/>
        <v>-413.62581716406277</v>
      </c>
      <c r="K207" s="34">
        <f t="shared" si="47"/>
        <v>2587.7215634224212</v>
      </c>
      <c r="L207" s="34">
        <f t="shared" si="48"/>
        <v>42826225.773588546</v>
      </c>
      <c r="M207" s="38">
        <f t="shared" si="49"/>
        <v>36924198.988474526</v>
      </c>
      <c r="N207" s="38">
        <f>'jan-nov'!M207</f>
        <v>33007154.740231719</v>
      </c>
      <c r="O207" s="73">
        <f t="shared" si="50"/>
        <v>3917044.2482428066</v>
      </c>
      <c r="P207" s="115">
        <f t="shared" si="51"/>
        <v>520197069.98847455</v>
      </c>
      <c r="Q207" s="115">
        <f t="shared" si="52"/>
        <v>36456.448944458236</v>
      </c>
      <c r="R207" s="116">
        <f t="shared" si="53"/>
        <v>0.94828989660434981</v>
      </c>
    </row>
    <row r="208" spans="1:18" x14ac:dyDescent="0.2">
      <c r="A208" s="30">
        <v>4014</v>
      </c>
      <c r="B208" s="31" t="s">
        <v>157</v>
      </c>
      <c r="C208" s="33">
        <v>355850434</v>
      </c>
      <c r="D208" s="34">
        <v>10445</v>
      </c>
      <c r="E208" s="34">
        <f t="shared" si="41"/>
        <v>34068.974054571569</v>
      </c>
      <c r="F208" s="35">
        <f t="shared" si="42"/>
        <v>0.88618789868553538</v>
      </c>
      <c r="G208" s="34">
        <f t="shared" si="43"/>
        <v>2625.2636935327987</v>
      </c>
      <c r="H208" s="34">
        <f t="shared" si="44"/>
        <v>185.8493471947142</v>
      </c>
      <c r="I208" s="67">
        <f t="shared" si="45"/>
        <v>2811.1130407275127</v>
      </c>
      <c r="J208" s="34">
        <f t="shared" si="46"/>
        <v>-413.62581716406277</v>
      </c>
      <c r="K208" s="34">
        <f t="shared" si="47"/>
        <v>2397.4872235634498</v>
      </c>
      <c r="L208" s="34">
        <f t="shared" si="48"/>
        <v>29362075.710398871</v>
      </c>
      <c r="M208" s="38">
        <f t="shared" si="49"/>
        <v>25041754.050120234</v>
      </c>
      <c r="N208" s="38">
        <f>'jan-nov'!M208</f>
        <v>24748174.998501714</v>
      </c>
      <c r="O208" s="73">
        <f t="shared" si="50"/>
        <v>293579.05161852017</v>
      </c>
      <c r="P208" s="115">
        <f t="shared" si="51"/>
        <v>380892188.05012023</v>
      </c>
      <c r="Q208" s="115">
        <f t="shared" si="52"/>
        <v>36466.461278135015</v>
      </c>
      <c r="R208" s="116">
        <f t="shared" si="53"/>
        <v>0.94855033323880067</v>
      </c>
    </row>
    <row r="209" spans="1:18" x14ac:dyDescent="0.2">
      <c r="A209" s="30">
        <v>4016</v>
      </c>
      <c r="B209" s="31" t="s">
        <v>158</v>
      </c>
      <c r="C209" s="33">
        <v>115057071</v>
      </c>
      <c r="D209" s="34">
        <v>4086</v>
      </c>
      <c r="E209" s="34">
        <f t="shared" si="41"/>
        <v>28158.85242290749</v>
      </c>
      <c r="F209" s="35">
        <f t="shared" si="42"/>
        <v>0.7324562875912024</v>
      </c>
      <c r="G209" s="34">
        <f t="shared" si="43"/>
        <v>6171.3366725312453</v>
      </c>
      <c r="H209" s="34">
        <f t="shared" si="44"/>
        <v>2254.3919182771415</v>
      </c>
      <c r="I209" s="67">
        <f t="shared" si="45"/>
        <v>8425.7285908083868</v>
      </c>
      <c r="J209" s="34">
        <f t="shared" si="46"/>
        <v>-413.62581716406277</v>
      </c>
      <c r="K209" s="34">
        <f t="shared" si="47"/>
        <v>8012.1027736443239</v>
      </c>
      <c r="L209" s="34">
        <f t="shared" si="48"/>
        <v>34427527.022043072</v>
      </c>
      <c r="M209" s="38">
        <f t="shared" si="49"/>
        <v>32737451.933110707</v>
      </c>
      <c r="N209" s="38">
        <f>'jan-nov'!M209</f>
        <v>31543717.307350684</v>
      </c>
      <c r="O209" s="73">
        <f t="shared" si="50"/>
        <v>1193734.6257600226</v>
      </c>
      <c r="P209" s="115">
        <f t="shared" si="51"/>
        <v>147794522.93311071</v>
      </c>
      <c r="Q209" s="115">
        <f t="shared" si="52"/>
        <v>36170.955196551811</v>
      </c>
      <c r="R209" s="116">
        <f t="shared" si="53"/>
        <v>0.94086375268408395</v>
      </c>
    </row>
    <row r="210" spans="1:18" x14ac:dyDescent="0.2">
      <c r="A210" s="30">
        <v>4018</v>
      </c>
      <c r="B210" s="31" t="s">
        <v>159</v>
      </c>
      <c r="C210" s="33">
        <v>203366046</v>
      </c>
      <c r="D210" s="34">
        <v>6539</v>
      </c>
      <c r="E210" s="34">
        <f t="shared" si="41"/>
        <v>31100.481113320078</v>
      </c>
      <c r="F210" s="35">
        <f t="shared" si="42"/>
        <v>0.80897270231194496</v>
      </c>
      <c r="G210" s="34">
        <f t="shared" si="43"/>
        <v>4406.3594582836931</v>
      </c>
      <c r="H210" s="34">
        <f t="shared" si="44"/>
        <v>1224.8218766327357</v>
      </c>
      <c r="I210" s="67">
        <f t="shared" si="45"/>
        <v>5631.1813349164286</v>
      </c>
      <c r="J210" s="34">
        <f t="shared" si="46"/>
        <v>-413.62581716406277</v>
      </c>
      <c r="K210" s="34">
        <f t="shared" si="47"/>
        <v>5217.5555177523656</v>
      </c>
      <c r="L210" s="34">
        <f t="shared" si="48"/>
        <v>36822294.749018528</v>
      </c>
      <c r="M210" s="38">
        <f t="shared" si="49"/>
        <v>34117595.530582719</v>
      </c>
      <c r="N210" s="38">
        <f>'jan-nov'!M210</f>
        <v>33442756.840814032</v>
      </c>
      <c r="O210" s="73">
        <f t="shared" si="50"/>
        <v>674838.68976868689</v>
      </c>
      <c r="P210" s="115">
        <f t="shared" si="51"/>
        <v>237483641.53058273</v>
      </c>
      <c r="Q210" s="115">
        <f t="shared" si="52"/>
        <v>36318.036631072449</v>
      </c>
      <c r="R210" s="116">
        <f t="shared" si="53"/>
        <v>0.94468957342012128</v>
      </c>
    </row>
    <row r="211" spans="1:18" x14ac:dyDescent="0.2">
      <c r="A211" s="30">
        <v>4020</v>
      </c>
      <c r="B211" s="31" t="s">
        <v>387</v>
      </c>
      <c r="C211" s="33">
        <v>316162677</v>
      </c>
      <c r="D211" s="34">
        <v>10904</v>
      </c>
      <c r="E211" s="34">
        <f t="shared" si="41"/>
        <v>28995.109776228906</v>
      </c>
      <c r="F211" s="35">
        <f t="shared" si="42"/>
        <v>0.75420866397662489</v>
      </c>
      <c r="G211" s="34">
        <f t="shared" si="43"/>
        <v>5669.5822605383955</v>
      </c>
      <c r="H211" s="34">
        <f t="shared" si="44"/>
        <v>1961.7018446146458</v>
      </c>
      <c r="I211" s="67">
        <f t="shared" si="45"/>
        <v>7631.2841051530413</v>
      </c>
      <c r="J211" s="34">
        <f t="shared" si="46"/>
        <v>-413.62581716406277</v>
      </c>
      <c r="K211" s="34">
        <f t="shared" si="47"/>
        <v>7217.6582879889784</v>
      </c>
      <c r="L211" s="34">
        <f t="shared" si="48"/>
        <v>83211521.882588759</v>
      </c>
      <c r="M211" s="38">
        <f t="shared" si="49"/>
        <v>78701345.97223182</v>
      </c>
      <c r="N211" s="38">
        <f>'jan-nov'!M211</f>
        <v>76416043.345142394</v>
      </c>
      <c r="O211" s="73">
        <f t="shared" si="50"/>
        <v>2285302.6270894259</v>
      </c>
      <c r="P211" s="115">
        <f t="shared" si="51"/>
        <v>394864022.97223181</v>
      </c>
      <c r="Q211" s="115">
        <f t="shared" si="52"/>
        <v>36212.768064217882</v>
      </c>
      <c r="R211" s="116">
        <f t="shared" si="53"/>
        <v>0.94195137150335506</v>
      </c>
    </row>
    <row r="212" spans="1:18" x14ac:dyDescent="0.2">
      <c r="A212" s="30">
        <v>4022</v>
      </c>
      <c r="B212" s="31" t="s">
        <v>162</v>
      </c>
      <c r="C212" s="33">
        <v>100744049</v>
      </c>
      <c r="D212" s="34">
        <v>2979</v>
      </c>
      <c r="E212" s="34">
        <f t="shared" si="41"/>
        <v>33818.076200067138</v>
      </c>
      <c r="F212" s="35">
        <f t="shared" si="42"/>
        <v>0.87966164866955776</v>
      </c>
      <c r="G212" s="34">
        <f t="shared" si="43"/>
        <v>2775.8024062354566</v>
      </c>
      <c r="H212" s="34">
        <f t="shared" si="44"/>
        <v>273.66359627126474</v>
      </c>
      <c r="I212" s="67">
        <f t="shared" si="45"/>
        <v>3049.4660025067215</v>
      </c>
      <c r="J212" s="34">
        <f t="shared" si="46"/>
        <v>-413.62581716406277</v>
      </c>
      <c r="K212" s="34">
        <f t="shared" si="47"/>
        <v>2635.8401853426585</v>
      </c>
      <c r="L212" s="34">
        <f t="shared" si="48"/>
        <v>9084359.2214675229</v>
      </c>
      <c r="M212" s="38">
        <f t="shared" si="49"/>
        <v>7852167.9121357799</v>
      </c>
      <c r="N212" s="38">
        <f>'jan-nov'!M212</f>
        <v>7775930.4919230752</v>
      </c>
      <c r="O212" s="73">
        <f t="shared" si="50"/>
        <v>76237.420212704688</v>
      </c>
      <c r="P212" s="115">
        <f t="shared" si="51"/>
        <v>108596216.91213578</v>
      </c>
      <c r="Q212" s="115">
        <f t="shared" si="52"/>
        <v>36453.916385409793</v>
      </c>
      <c r="R212" s="116">
        <f t="shared" si="53"/>
        <v>0.94822402073800172</v>
      </c>
    </row>
    <row r="213" spans="1:18" x14ac:dyDescent="0.2">
      <c r="A213" s="30">
        <v>4024</v>
      </c>
      <c r="B213" s="31" t="s">
        <v>161</v>
      </c>
      <c r="C213" s="33">
        <v>63193303</v>
      </c>
      <c r="D213" s="34">
        <v>1630</v>
      </c>
      <c r="E213" s="34">
        <f t="shared" si="41"/>
        <v>38768.897546012267</v>
      </c>
      <c r="F213" s="35">
        <f t="shared" si="42"/>
        <v>1.0084403421019739</v>
      </c>
      <c r="G213" s="34">
        <f t="shared" si="43"/>
        <v>-194.69040133162051</v>
      </c>
      <c r="H213" s="34">
        <f t="shared" si="44"/>
        <v>0</v>
      </c>
      <c r="I213" s="67">
        <f t="shared" si="45"/>
        <v>-194.69040133162051</v>
      </c>
      <c r="J213" s="34">
        <f t="shared" si="46"/>
        <v>-413.62581716406277</v>
      </c>
      <c r="K213" s="34">
        <f t="shared" si="47"/>
        <v>-608.3162184956833</v>
      </c>
      <c r="L213" s="34">
        <f t="shared" si="48"/>
        <v>-317345.35417054145</v>
      </c>
      <c r="M213" s="38">
        <f t="shared" si="49"/>
        <v>-991555.43614796374</v>
      </c>
      <c r="N213" s="38">
        <f>'jan-nov'!M213</f>
        <v>-417162.68377153884</v>
      </c>
      <c r="O213" s="73">
        <f t="shared" si="50"/>
        <v>-574392.75237642485</v>
      </c>
      <c r="P213" s="115">
        <f t="shared" si="51"/>
        <v>62201747.563852035</v>
      </c>
      <c r="Q213" s="115">
        <f t="shared" si="52"/>
        <v>38160.581327516586</v>
      </c>
      <c r="R213" s="116">
        <f t="shared" si="53"/>
        <v>0.9926170751453135</v>
      </c>
    </row>
    <row r="214" spans="1:18" x14ac:dyDescent="0.2">
      <c r="A214" s="30">
        <v>4026</v>
      </c>
      <c r="B214" s="31" t="s">
        <v>160</v>
      </c>
      <c r="C214" s="33">
        <v>240028298</v>
      </c>
      <c r="D214" s="34">
        <v>5533</v>
      </c>
      <c r="E214" s="34">
        <f t="shared" si="41"/>
        <v>43381.221398879454</v>
      </c>
      <c r="F214" s="35">
        <f t="shared" si="42"/>
        <v>1.1284141803714323</v>
      </c>
      <c r="G214" s="34">
        <f t="shared" si="43"/>
        <v>-2962.0847130519323</v>
      </c>
      <c r="H214" s="34">
        <f t="shared" si="44"/>
        <v>0</v>
      </c>
      <c r="I214" s="67">
        <f t="shared" si="45"/>
        <v>-2962.0847130519323</v>
      </c>
      <c r="J214" s="34">
        <f t="shared" si="46"/>
        <v>-413.62581716406277</v>
      </c>
      <c r="K214" s="34">
        <f t="shared" si="47"/>
        <v>-3375.7105302159953</v>
      </c>
      <c r="L214" s="34">
        <f t="shared" si="48"/>
        <v>-16389214.717316343</v>
      </c>
      <c r="M214" s="38">
        <f t="shared" si="49"/>
        <v>-18677806.363685101</v>
      </c>
      <c r="N214" s="38">
        <f>'jan-nov'!M214</f>
        <v>-19812844.164115291</v>
      </c>
      <c r="O214" s="73">
        <f t="shared" si="50"/>
        <v>1135037.8004301898</v>
      </c>
      <c r="P214" s="115">
        <f t="shared" si="51"/>
        <v>221350491.6363149</v>
      </c>
      <c r="Q214" s="115">
        <f t="shared" si="52"/>
        <v>40005.510868663456</v>
      </c>
      <c r="R214" s="116">
        <f t="shared" si="53"/>
        <v>1.0406066104530969</v>
      </c>
    </row>
    <row r="215" spans="1:18" x14ac:dyDescent="0.2">
      <c r="A215" s="30">
        <v>4028</v>
      </c>
      <c r="B215" s="31" t="s">
        <v>163</v>
      </c>
      <c r="C215" s="33">
        <v>86966191</v>
      </c>
      <c r="D215" s="34">
        <v>2458</v>
      </c>
      <c r="E215" s="34">
        <f t="shared" si="41"/>
        <v>35380.875101708705</v>
      </c>
      <c r="F215" s="35">
        <f t="shared" si="42"/>
        <v>0.92031251982568418</v>
      </c>
      <c r="G215" s="34">
        <f t="shared" si="43"/>
        <v>1838.1230652505167</v>
      </c>
      <c r="H215" s="34">
        <f t="shared" si="44"/>
        <v>0</v>
      </c>
      <c r="I215" s="67">
        <f t="shared" si="45"/>
        <v>1838.1230652505167</v>
      </c>
      <c r="J215" s="34">
        <f t="shared" si="46"/>
        <v>-413.62581716406277</v>
      </c>
      <c r="K215" s="34">
        <f t="shared" si="47"/>
        <v>1424.497248086454</v>
      </c>
      <c r="L215" s="34">
        <f t="shared" si="48"/>
        <v>4518106.4943857696</v>
      </c>
      <c r="M215" s="38">
        <f t="shared" si="49"/>
        <v>3501414.2357965037</v>
      </c>
      <c r="N215" s="38">
        <f>'jan-nov'!M215</f>
        <v>3158895.4110978842</v>
      </c>
      <c r="O215" s="73">
        <f t="shared" si="50"/>
        <v>342518.82469861954</v>
      </c>
      <c r="P215" s="115">
        <f t="shared" si="51"/>
        <v>90467605.235796511</v>
      </c>
      <c r="Q215" s="115">
        <f t="shared" si="52"/>
        <v>36805.372349795165</v>
      </c>
      <c r="R215" s="116">
        <f t="shared" si="53"/>
        <v>0.95736594623479776</v>
      </c>
    </row>
    <row r="216" spans="1:18" x14ac:dyDescent="0.2">
      <c r="A216" s="30">
        <v>4030</v>
      </c>
      <c r="B216" s="31" t="s">
        <v>164</v>
      </c>
      <c r="C216" s="33">
        <v>52290045</v>
      </c>
      <c r="D216" s="34">
        <v>1471</v>
      </c>
      <c r="E216" s="34">
        <f t="shared" si="41"/>
        <v>35547.277362338544</v>
      </c>
      <c r="F216" s="35">
        <f t="shared" si="42"/>
        <v>0.92464090580666125</v>
      </c>
      <c r="G216" s="34">
        <f t="shared" si="43"/>
        <v>1738.2817088726135</v>
      </c>
      <c r="H216" s="34">
        <f t="shared" si="44"/>
        <v>0</v>
      </c>
      <c r="I216" s="67">
        <f t="shared" si="45"/>
        <v>1738.2817088726135</v>
      </c>
      <c r="J216" s="34">
        <f t="shared" si="46"/>
        <v>-413.62581716406277</v>
      </c>
      <c r="K216" s="34">
        <f t="shared" si="47"/>
        <v>1324.6558917085508</v>
      </c>
      <c r="L216" s="34">
        <f t="shared" si="48"/>
        <v>2557012.3937516147</v>
      </c>
      <c r="M216" s="38">
        <f t="shared" si="49"/>
        <v>1948568.8167032783</v>
      </c>
      <c r="N216" s="38">
        <f>'jan-nov'!M216</f>
        <v>1935118.3820687486</v>
      </c>
      <c r="O216" s="73">
        <f t="shared" si="50"/>
        <v>13450.434634529753</v>
      </c>
      <c r="P216" s="115">
        <f t="shared" si="51"/>
        <v>54238613.816703275</v>
      </c>
      <c r="Q216" s="115">
        <f t="shared" si="52"/>
        <v>36871.933254047093</v>
      </c>
      <c r="R216" s="116">
        <f t="shared" si="53"/>
        <v>0.95909730062718845</v>
      </c>
    </row>
    <row r="217" spans="1:18" x14ac:dyDescent="0.2">
      <c r="A217" s="30">
        <v>4032</v>
      </c>
      <c r="B217" s="31" t="s">
        <v>165</v>
      </c>
      <c r="C217" s="33">
        <v>45236883</v>
      </c>
      <c r="D217" s="34">
        <v>1256</v>
      </c>
      <c r="E217" s="34">
        <f t="shared" si="41"/>
        <v>36016.62659235669</v>
      </c>
      <c r="F217" s="35">
        <f t="shared" si="42"/>
        <v>0.93684942160268192</v>
      </c>
      <c r="G217" s="34">
        <f t="shared" si="43"/>
        <v>1456.672170861726</v>
      </c>
      <c r="H217" s="34">
        <f t="shared" si="44"/>
        <v>0</v>
      </c>
      <c r="I217" s="67">
        <f t="shared" si="45"/>
        <v>1456.672170861726</v>
      </c>
      <c r="J217" s="34">
        <f t="shared" si="46"/>
        <v>-413.62581716406277</v>
      </c>
      <c r="K217" s="34">
        <f t="shared" si="47"/>
        <v>1043.0463536976633</v>
      </c>
      <c r="L217" s="34">
        <f t="shared" si="48"/>
        <v>1829580.246602328</v>
      </c>
      <c r="M217" s="38">
        <f t="shared" si="49"/>
        <v>1310066.2202442652</v>
      </c>
      <c r="N217" s="38">
        <f>'jan-nov'!M217</f>
        <v>1047724.0434251217</v>
      </c>
      <c r="O217" s="73">
        <f t="shared" si="50"/>
        <v>262342.17681914347</v>
      </c>
      <c r="P217" s="115">
        <f t="shared" si="51"/>
        <v>46546949.220244266</v>
      </c>
      <c r="Q217" s="115">
        <f t="shared" si="52"/>
        <v>37059.67294605435</v>
      </c>
      <c r="R217" s="116">
        <f t="shared" si="53"/>
        <v>0.96398070694559668</v>
      </c>
    </row>
    <row r="218" spans="1:18" x14ac:dyDescent="0.2">
      <c r="A218" s="30">
        <v>4034</v>
      </c>
      <c r="B218" s="31" t="s">
        <v>166</v>
      </c>
      <c r="C218" s="33">
        <v>97654014</v>
      </c>
      <c r="D218" s="34">
        <v>2212</v>
      </c>
      <c r="E218" s="34">
        <f t="shared" si="41"/>
        <v>44147.384267631103</v>
      </c>
      <c r="F218" s="35">
        <f t="shared" si="42"/>
        <v>1.1483432883516826</v>
      </c>
      <c r="G218" s="34">
        <f t="shared" si="43"/>
        <v>-3421.782434302922</v>
      </c>
      <c r="H218" s="34">
        <f t="shared" si="44"/>
        <v>0</v>
      </c>
      <c r="I218" s="67">
        <f t="shared" si="45"/>
        <v>-3421.782434302922</v>
      </c>
      <c r="J218" s="34">
        <f t="shared" si="46"/>
        <v>-413.62581716406277</v>
      </c>
      <c r="K218" s="34">
        <f t="shared" si="47"/>
        <v>-3835.4082514669849</v>
      </c>
      <c r="L218" s="34">
        <f t="shared" si="48"/>
        <v>-7568982.7446780633</v>
      </c>
      <c r="M218" s="38">
        <f t="shared" si="49"/>
        <v>-8483923.0522449706</v>
      </c>
      <c r="N218" s="38">
        <f>'jan-nov'!M218</f>
        <v>-8821652.8228850607</v>
      </c>
      <c r="O218" s="73">
        <f t="shared" si="50"/>
        <v>337729.77064009011</v>
      </c>
      <c r="P218" s="115">
        <f t="shared" si="51"/>
        <v>89170090.947755024</v>
      </c>
      <c r="Q218" s="115">
        <f t="shared" si="52"/>
        <v>40311.976016164117</v>
      </c>
      <c r="R218" s="116">
        <f t="shared" si="53"/>
        <v>1.0485782536451971</v>
      </c>
    </row>
    <row r="219" spans="1:18" x14ac:dyDescent="0.2">
      <c r="A219" s="30">
        <v>4036</v>
      </c>
      <c r="B219" s="31" t="s">
        <v>167</v>
      </c>
      <c r="C219" s="33">
        <v>184347757</v>
      </c>
      <c r="D219" s="34">
        <v>3851</v>
      </c>
      <c r="E219" s="34">
        <f t="shared" si="41"/>
        <v>47870.100493378341</v>
      </c>
      <c r="F219" s="35">
        <f t="shared" si="42"/>
        <v>1.2451770252353682</v>
      </c>
      <c r="G219" s="34">
        <f t="shared" si="43"/>
        <v>-5655.4121697512646</v>
      </c>
      <c r="H219" s="34">
        <f t="shared" si="44"/>
        <v>0</v>
      </c>
      <c r="I219" s="67">
        <f t="shared" si="45"/>
        <v>-5655.4121697512646</v>
      </c>
      <c r="J219" s="34">
        <f t="shared" si="46"/>
        <v>-413.62581716406277</v>
      </c>
      <c r="K219" s="34">
        <f t="shared" si="47"/>
        <v>-6069.0379869153276</v>
      </c>
      <c r="L219" s="34">
        <f t="shared" si="48"/>
        <v>-21778992.26571212</v>
      </c>
      <c r="M219" s="38">
        <f t="shared" si="49"/>
        <v>-23371865.287610926</v>
      </c>
      <c r="N219" s="38">
        <f>'jan-nov'!M219</f>
        <v>-23810036.627364546</v>
      </c>
      <c r="O219" s="73">
        <f t="shared" si="50"/>
        <v>438171.33975362033</v>
      </c>
      <c r="P219" s="115">
        <f t="shared" si="51"/>
        <v>160975891.71238908</v>
      </c>
      <c r="Q219" s="115">
        <f t="shared" si="52"/>
        <v>41801.062506463015</v>
      </c>
      <c r="R219" s="116">
        <f t="shared" si="53"/>
        <v>1.0873117483986712</v>
      </c>
    </row>
    <row r="220" spans="1:18" x14ac:dyDescent="0.2">
      <c r="A220" s="30">
        <v>4201</v>
      </c>
      <c r="B220" s="31" t="s">
        <v>168</v>
      </c>
      <c r="C220" s="33">
        <v>213917321</v>
      </c>
      <c r="D220" s="34">
        <v>6825</v>
      </c>
      <c r="E220" s="34">
        <f t="shared" si="41"/>
        <v>31343.197216117216</v>
      </c>
      <c r="F220" s="35">
        <f t="shared" si="42"/>
        <v>0.81528613202574862</v>
      </c>
      <c r="G220" s="34">
        <f t="shared" si="43"/>
        <v>4260.7297966054102</v>
      </c>
      <c r="H220" s="34">
        <f t="shared" si="44"/>
        <v>1139.8712406537375</v>
      </c>
      <c r="I220" s="67">
        <f t="shared" si="45"/>
        <v>5400.6010372591481</v>
      </c>
      <c r="J220" s="34">
        <f t="shared" si="46"/>
        <v>-413.62581716406277</v>
      </c>
      <c r="K220" s="34">
        <f t="shared" si="47"/>
        <v>4986.9752200950852</v>
      </c>
      <c r="L220" s="34">
        <f t="shared" si="48"/>
        <v>36859102.079293683</v>
      </c>
      <c r="M220" s="38">
        <f t="shared" si="49"/>
        <v>34036105.877148956</v>
      </c>
      <c r="N220" s="38">
        <f>'jan-nov'!M220</f>
        <v>32087723.883056384</v>
      </c>
      <c r="O220" s="73">
        <f t="shared" si="50"/>
        <v>1948381.9940925725</v>
      </c>
      <c r="P220" s="115">
        <f t="shared" si="51"/>
        <v>247953426.87714896</v>
      </c>
      <c r="Q220" s="115">
        <f t="shared" si="52"/>
        <v>36330.172436212299</v>
      </c>
      <c r="R220" s="116">
        <f t="shared" si="53"/>
        <v>0.94500524490581128</v>
      </c>
    </row>
    <row r="221" spans="1:18" x14ac:dyDescent="0.2">
      <c r="A221" s="30">
        <v>4202</v>
      </c>
      <c r="B221" s="31" t="s">
        <v>169</v>
      </c>
      <c r="C221" s="33">
        <v>822516266</v>
      </c>
      <c r="D221" s="34">
        <v>24969</v>
      </c>
      <c r="E221" s="34">
        <f t="shared" si="41"/>
        <v>32941.498097641073</v>
      </c>
      <c r="F221" s="35">
        <f t="shared" si="42"/>
        <v>0.85686046582858311</v>
      </c>
      <c r="G221" s="34">
        <f t="shared" si="43"/>
        <v>3301.7492676910956</v>
      </c>
      <c r="H221" s="34">
        <f t="shared" si="44"/>
        <v>580.46593212038749</v>
      </c>
      <c r="I221" s="67">
        <f t="shared" si="45"/>
        <v>3882.2151998114832</v>
      </c>
      <c r="J221" s="34">
        <f t="shared" si="46"/>
        <v>-413.62581716406277</v>
      </c>
      <c r="K221" s="34">
        <f t="shared" si="47"/>
        <v>3468.5893826474203</v>
      </c>
      <c r="L221" s="34">
        <f t="shared" si="48"/>
        <v>96935031.324092925</v>
      </c>
      <c r="M221" s="38">
        <f t="shared" si="49"/>
        <v>86607208.295323431</v>
      </c>
      <c r="N221" s="38">
        <f>'jan-nov'!M221</f>
        <v>83861038.109089345</v>
      </c>
      <c r="O221" s="73">
        <f t="shared" si="50"/>
        <v>2746170.1862340868</v>
      </c>
      <c r="P221" s="115">
        <f t="shared" si="51"/>
        <v>909123474.29532337</v>
      </c>
      <c r="Q221" s="115">
        <f t="shared" si="52"/>
        <v>36410.087480288494</v>
      </c>
      <c r="R221" s="116">
        <f t="shared" si="53"/>
        <v>0.94708396159595309</v>
      </c>
    </row>
    <row r="222" spans="1:18" x14ac:dyDescent="0.2">
      <c r="A222" s="30">
        <v>4203</v>
      </c>
      <c r="B222" s="31" t="s">
        <v>170</v>
      </c>
      <c r="C222" s="33">
        <v>1501231664</v>
      </c>
      <c r="D222" s="34">
        <v>46355</v>
      </c>
      <c r="E222" s="34">
        <f t="shared" si="41"/>
        <v>32385.539078848022</v>
      </c>
      <c r="F222" s="35">
        <f t="shared" si="42"/>
        <v>0.84239909244439171</v>
      </c>
      <c r="G222" s="34">
        <f t="shared" si="43"/>
        <v>3635.324678966927</v>
      </c>
      <c r="H222" s="34">
        <f t="shared" si="44"/>
        <v>775.05158869795559</v>
      </c>
      <c r="I222" s="67">
        <f t="shared" si="45"/>
        <v>4410.3762676648821</v>
      </c>
      <c r="J222" s="34">
        <f t="shared" si="46"/>
        <v>-413.62581716406277</v>
      </c>
      <c r="K222" s="34">
        <f t="shared" si="47"/>
        <v>3996.7504505008192</v>
      </c>
      <c r="L222" s="34">
        <f t="shared" si="48"/>
        <v>204442991.88760561</v>
      </c>
      <c r="M222" s="38">
        <f t="shared" si="49"/>
        <v>185269367.13296548</v>
      </c>
      <c r="N222" s="38">
        <f>'jan-nov'!M222</f>
        <v>172860925.5062753</v>
      </c>
      <c r="O222" s="73">
        <f t="shared" si="50"/>
        <v>12408441.626690179</v>
      </c>
      <c r="P222" s="115">
        <f t="shared" si="51"/>
        <v>1686501031.1329656</v>
      </c>
      <c r="Q222" s="115">
        <f t="shared" si="52"/>
        <v>36382.28952934884</v>
      </c>
      <c r="R222" s="116">
        <f t="shared" si="53"/>
        <v>0.94636089292674352</v>
      </c>
    </row>
    <row r="223" spans="1:18" x14ac:dyDescent="0.2">
      <c r="A223" s="30">
        <v>4204</v>
      </c>
      <c r="B223" s="31" t="s">
        <v>183</v>
      </c>
      <c r="C223" s="33">
        <v>3846807536</v>
      </c>
      <c r="D223" s="34">
        <v>116986</v>
      </c>
      <c r="E223" s="34">
        <f t="shared" si="41"/>
        <v>32882.631562751099</v>
      </c>
      <c r="F223" s="35">
        <f t="shared" si="42"/>
        <v>0.85532925415271976</v>
      </c>
      <c r="G223" s="34">
        <f t="shared" si="43"/>
        <v>3337.0691886250802</v>
      </c>
      <c r="H223" s="34">
        <f t="shared" si="44"/>
        <v>601.06921933187834</v>
      </c>
      <c r="I223" s="67">
        <f t="shared" si="45"/>
        <v>3938.1384079569584</v>
      </c>
      <c r="J223" s="34">
        <f t="shared" si="46"/>
        <v>-413.62581716406277</v>
      </c>
      <c r="K223" s="34">
        <f t="shared" si="47"/>
        <v>3524.5125907928955</v>
      </c>
      <c r="L223" s="34">
        <f t="shared" si="48"/>
        <v>460707059.79325277</v>
      </c>
      <c r="M223" s="38">
        <f t="shared" si="49"/>
        <v>412318629.94649768</v>
      </c>
      <c r="N223" s="38">
        <f>'jan-nov'!M223</f>
        <v>397099585.94043726</v>
      </c>
      <c r="O223" s="73">
        <f t="shared" si="50"/>
        <v>15219044.006060421</v>
      </c>
      <c r="P223" s="115">
        <f t="shared" si="51"/>
        <v>4259126165.9464979</v>
      </c>
      <c r="Q223" s="115">
        <f t="shared" si="52"/>
        <v>36407.144153543995</v>
      </c>
      <c r="R223" s="116">
        <f t="shared" si="53"/>
        <v>0.94700740101215997</v>
      </c>
    </row>
    <row r="224" spans="1:18" x14ac:dyDescent="0.2">
      <c r="A224" s="30">
        <v>4205</v>
      </c>
      <c r="B224" s="31" t="s">
        <v>188</v>
      </c>
      <c r="C224" s="33">
        <v>733155107</v>
      </c>
      <c r="D224" s="34">
        <v>23690</v>
      </c>
      <c r="E224" s="34">
        <f t="shared" si="41"/>
        <v>30947.872815533981</v>
      </c>
      <c r="F224" s="35">
        <f t="shared" si="42"/>
        <v>0.80500311912108014</v>
      </c>
      <c r="G224" s="34">
        <f t="shared" si="43"/>
        <v>4497.9244369553508</v>
      </c>
      <c r="H224" s="34">
        <f t="shared" si="44"/>
        <v>1278.2347808578697</v>
      </c>
      <c r="I224" s="67">
        <f t="shared" si="45"/>
        <v>5776.1592178132205</v>
      </c>
      <c r="J224" s="34">
        <f t="shared" si="46"/>
        <v>-413.62581716406277</v>
      </c>
      <c r="K224" s="34">
        <f t="shared" si="47"/>
        <v>5362.5334006491576</v>
      </c>
      <c r="L224" s="34">
        <f t="shared" si="48"/>
        <v>136837211.86999521</v>
      </c>
      <c r="M224" s="38">
        <f t="shared" si="49"/>
        <v>127038416.26137854</v>
      </c>
      <c r="N224" s="38">
        <f>'jan-nov'!M224</f>
        <v>122274841.15287268</v>
      </c>
      <c r="O224" s="73">
        <f t="shared" si="50"/>
        <v>4763575.10850586</v>
      </c>
      <c r="P224" s="115">
        <f t="shared" si="51"/>
        <v>860193523.26137853</v>
      </c>
      <c r="Q224" s="115">
        <f t="shared" si="52"/>
        <v>36310.406216183139</v>
      </c>
      <c r="R224" s="116">
        <f t="shared" si="53"/>
        <v>0.94449109426057798</v>
      </c>
    </row>
    <row r="225" spans="1:18" x14ac:dyDescent="0.2">
      <c r="A225" s="30">
        <v>4206</v>
      </c>
      <c r="B225" s="31" t="s">
        <v>184</v>
      </c>
      <c r="C225" s="33">
        <v>314098161</v>
      </c>
      <c r="D225" s="34">
        <v>9876</v>
      </c>
      <c r="E225" s="34">
        <f t="shared" si="41"/>
        <v>31804.188031591737</v>
      </c>
      <c r="F225" s="35">
        <f t="shared" si="42"/>
        <v>0.82727723223981209</v>
      </c>
      <c r="G225" s="34">
        <f t="shared" si="43"/>
        <v>3984.1353073206974</v>
      </c>
      <c r="H225" s="34">
        <f t="shared" si="44"/>
        <v>978.52445523765516</v>
      </c>
      <c r="I225" s="67">
        <f t="shared" si="45"/>
        <v>4962.6597625583527</v>
      </c>
      <c r="J225" s="34">
        <f t="shared" si="46"/>
        <v>-413.62581716406277</v>
      </c>
      <c r="K225" s="34">
        <f t="shared" si="47"/>
        <v>4549.0339453942897</v>
      </c>
      <c r="L225" s="34">
        <f t="shared" si="48"/>
        <v>49011227.815026291</v>
      </c>
      <c r="M225" s="38">
        <f t="shared" si="49"/>
        <v>44926259.244714007</v>
      </c>
      <c r="N225" s="38">
        <f>'jan-nov'!M225</f>
        <v>42941429.554844655</v>
      </c>
      <c r="O225" s="73">
        <f t="shared" si="50"/>
        <v>1984829.6898693517</v>
      </c>
      <c r="P225" s="115">
        <f t="shared" si="51"/>
        <v>359024420.24471402</v>
      </c>
      <c r="Q225" s="115">
        <f t="shared" si="52"/>
        <v>36353.221976986031</v>
      </c>
      <c r="R225" s="116">
        <f t="shared" si="53"/>
        <v>0.94560479991651469</v>
      </c>
    </row>
    <row r="226" spans="1:18" x14ac:dyDescent="0.2">
      <c r="A226" s="30">
        <v>4207</v>
      </c>
      <c r="B226" s="31" t="s">
        <v>185</v>
      </c>
      <c r="C226" s="33">
        <v>306831332</v>
      </c>
      <c r="D226" s="34">
        <v>9279</v>
      </c>
      <c r="E226" s="34">
        <f t="shared" si="41"/>
        <v>33067.284405647159</v>
      </c>
      <c r="F226" s="35">
        <f t="shared" si="42"/>
        <v>0.86013236664358184</v>
      </c>
      <c r="G226" s="34">
        <f t="shared" si="43"/>
        <v>3226.2774828874449</v>
      </c>
      <c r="H226" s="34">
        <f t="shared" si="44"/>
        <v>536.44072431825771</v>
      </c>
      <c r="I226" s="67">
        <f t="shared" si="45"/>
        <v>3762.7182072057026</v>
      </c>
      <c r="J226" s="34">
        <f t="shared" si="46"/>
        <v>-413.62581716406277</v>
      </c>
      <c r="K226" s="34">
        <f t="shared" si="47"/>
        <v>3349.0923900416396</v>
      </c>
      <c r="L226" s="34">
        <f t="shared" si="48"/>
        <v>34914262.244661711</v>
      </c>
      <c r="M226" s="38">
        <f t="shared" si="49"/>
        <v>31076228.287196375</v>
      </c>
      <c r="N226" s="38">
        <f>'jan-nov'!M226</f>
        <v>29596047.18012898</v>
      </c>
      <c r="O226" s="73">
        <f t="shared" si="50"/>
        <v>1480181.107067395</v>
      </c>
      <c r="P226" s="115">
        <f t="shared" si="51"/>
        <v>337907560.2871964</v>
      </c>
      <c r="Q226" s="115">
        <f t="shared" si="52"/>
        <v>36416.376795688804</v>
      </c>
      <c r="R226" s="116">
        <f t="shared" si="53"/>
        <v>0.94724755663670324</v>
      </c>
    </row>
    <row r="227" spans="1:18" x14ac:dyDescent="0.2">
      <c r="A227" s="30">
        <v>4211</v>
      </c>
      <c r="B227" s="31" t="s">
        <v>171</v>
      </c>
      <c r="C227" s="33">
        <v>65739074</v>
      </c>
      <c r="D227" s="34">
        <v>2444</v>
      </c>
      <c r="E227" s="34">
        <f t="shared" si="41"/>
        <v>26898.148117839606</v>
      </c>
      <c r="F227" s="35">
        <f t="shared" si="42"/>
        <v>0.69966337468509743</v>
      </c>
      <c r="G227" s="34">
        <f t="shared" si="43"/>
        <v>6927.7592555719757</v>
      </c>
      <c r="H227" s="34">
        <f t="shared" si="44"/>
        <v>2695.6384250509009</v>
      </c>
      <c r="I227" s="67">
        <f t="shared" si="45"/>
        <v>9623.3976806228766</v>
      </c>
      <c r="J227" s="34">
        <f t="shared" si="46"/>
        <v>-413.62581716406277</v>
      </c>
      <c r="K227" s="34">
        <f t="shared" si="47"/>
        <v>9209.7718634588146</v>
      </c>
      <c r="L227" s="34">
        <f t="shared" si="48"/>
        <v>23519583.931442309</v>
      </c>
      <c r="M227" s="38">
        <f t="shared" si="49"/>
        <v>22508682.434293345</v>
      </c>
      <c r="N227" s="38">
        <f>'jan-nov'!M227</f>
        <v>21350518.560980186</v>
      </c>
      <c r="O227" s="73">
        <f t="shared" si="50"/>
        <v>1158163.8733131588</v>
      </c>
      <c r="P227" s="115">
        <f t="shared" si="51"/>
        <v>88247756.434293345</v>
      </c>
      <c r="Q227" s="115">
        <f t="shared" si="52"/>
        <v>36107.919981298422</v>
      </c>
      <c r="R227" s="116">
        <f t="shared" si="53"/>
        <v>0.9392241070387789</v>
      </c>
    </row>
    <row r="228" spans="1:18" x14ac:dyDescent="0.2">
      <c r="A228" s="30">
        <v>4212</v>
      </c>
      <c r="B228" s="31" t="s">
        <v>172</v>
      </c>
      <c r="C228" s="33">
        <v>57861034</v>
      </c>
      <c r="D228" s="34">
        <v>2268</v>
      </c>
      <c r="E228" s="34">
        <f t="shared" si="41"/>
        <v>25511.919753086418</v>
      </c>
      <c r="F228" s="35">
        <f t="shared" si="42"/>
        <v>0.66360538245758949</v>
      </c>
      <c r="G228" s="34">
        <f t="shared" si="43"/>
        <v>7759.4962744238883</v>
      </c>
      <c r="H228" s="34">
        <f t="shared" si="44"/>
        <v>3180.8183527145165</v>
      </c>
      <c r="I228" s="67">
        <f t="shared" si="45"/>
        <v>10940.314627138405</v>
      </c>
      <c r="J228" s="34">
        <f t="shared" si="46"/>
        <v>-413.62581716406277</v>
      </c>
      <c r="K228" s="34">
        <f t="shared" si="47"/>
        <v>10526.688809974343</v>
      </c>
      <c r="L228" s="34">
        <f t="shared" si="48"/>
        <v>24812633.574349903</v>
      </c>
      <c r="M228" s="38">
        <f t="shared" si="49"/>
        <v>23874530.221021809</v>
      </c>
      <c r="N228" s="38">
        <f>'jan-nov'!M228</f>
        <v>22946909.36575412</v>
      </c>
      <c r="O228" s="73">
        <f t="shared" si="50"/>
        <v>927620.85526768863</v>
      </c>
      <c r="P228" s="115">
        <f t="shared" si="51"/>
        <v>81735564.221021801</v>
      </c>
      <c r="Q228" s="115">
        <f t="shared" si="52"/>
        <v>36038.608563060756</v>
      </c>
      <c r="R228" s="116">
        <f t="shared" si="53"/>
        <v>0.93742120742740331</v>
      </c>
    </row>
    <row r="229" spans="1:18" x14ac:dyDescent="0.2">
      <c r="A229" s="30">
        <v>4213</v>
      </c>
      <c r="B229" s="31" t="s">
        <v>173</v>
      </c>
      <c r="C229" s="33">
        <v>192172484</v>
      </c>
      <c r="D229" s="34">
        <v>6323</v>
      </c>
      <c r="E229" s="34">
        <f t="shared" si="41"/>
        <v>30392.611734935948</v>
      </c>
      <c r="F229" s="35">
        <f t="shared" si="42"/>
        <v>0.79055990021320099</v>
      </c>
      <c r="G229" s="34">
        <f t="shared" si="43"/>
        <v>4831.0810853141711</v>
      </c>
      <c r="H229" s="34">
        <f t="shared" si="44"/>
        <v>1472.5761590671812</v>
      </c>
      <c r="I229" s="67">
        <f t="shared" si="45"/>
        <v>6303.657244381352</v>
      </c>
      <c r="J229" s="34">
        <f t="shared" si="46"/>
        <v>-413.62581716406277</v>
      </c>
      <c r="K229" s="34">
        <f t="shared" si="47"/>
        <v>5890.0314272172891</v>
      </c>
      <c r="L229" s="34">
        <f t="shared" si="48"/>
        <v>39858024.756223291</v>
      </c>
      <c r="M229" s="38">
        <f t="shared" si="49"/>
        <v>37242668.714294918</v>
      </c>
      <c r="N229" s="38">
        <f>'jan-nov'!M229</f>
        <v>31989905.651218381</v>
      </c>
      <c r="O229" s="73">
        <f t="shared" si="50"/>
        <v>5252763.0630765371</v>
      </c>
      <c r="P229" s="115">
        <f t="shared" si="51"/>
        <v>229415152.71429491</v>
      </c>
      <c r="Q229" s="115">
        <f t="shared" si="52"/>
        <v>36282.643162153239</v>
      </c>
      <c r="R229" s="116">
        <f t="shared" si="53"/>
        <v>0.94376893331518408</v>
      </c>
    </row>
    <row r="230" spans="1:18" x14ac:dyDescent="0.2">
      <c r="A230" s="30">
        <v>4214</v>
      </c>
      <c r="B230" s="31" t="s">
        <v>174</v>
      </c>
      <c r="C230" s="33">
        <v>183626760</v>
      </c>
      <c r="D230" s="34">
        <v>6236</v>
      </c>
      <c r="E230" s="34">
        <f t="shared" si="41"/>
        <v>29446.241180243745</v>
      </c>
      <c r="F230" s="35">
        <f t="shared" si="42"/>
        <v>0.76594330530496624</v>
      </c>
      <c r="G230" s="34">
        <f t="shared" si="43"/>
        <v>5398.9034181294928</v>
      </c>
      <c r="H230" s="34">
        <f t="shared" si="44"/>
        <v>1803.8058532094522</v>
      </c>
      <c r="I230" s="67">
        <f t="shared" si="45"/>
        <v>7202.7092713389447</v>
      </c>
      <c r="J230" s="34">
        <f t="shared" si="46"/>
        <v>-413.62581716406277</v>
      </c>
      <c r="K230" s="34">
        <f t="shared" si="47"/>
        <v>6789.0834541748818</v>
      </c>
      <c r="L230" s="34">
        <f t="shared" si="48"/>
        <v>44916095.016069658</v>
      </c>
      <c r="M230" s="38">
        <f t="shared" si="49"/>
        <v>42336724.420234561</v>
      </c>
      <c r="N230" s="38">
        <f>'jan-nov'!M230</f>
        <v>40383191.867214598</v>
      </c>
      <c r="O230" s="73">
        <f t="shared" si="50"/>
        <v>1953532.5530199632</v>
      </c>
      <c r="P230" s="115">
        <f t="shared" si="51"/>
        <v>225963484.42023456</v>
      </c>
      <c r="Q230" s="115">
        <f t="shared" si="52"/>
        <v>36235.324634418626</v>
      </c>
      <c r="R230" s="116">
        <f t="shared" si="53"/>
        <v>0.94253810356977219</v>
      </c>
    </row>
    <row r="231" spans="1:18" x14ac:dyDescent="0.2">
      <c r="A231" s="30">
        <v>4215</v>
      </c>
      <c r="B231" s="31" t="s">
        <v>175</v>
      </c>
      <c r="C231" s="33">
        <v>401563073</v>
      </c>
      <c r="D231" s="34">
        <v>11523</v>
      </c>
      <c r="E231" s="34">
        <f t="shared" si="41"/>
        <v>34848.830426104316</v>
      </c>
      <c r="F231" s="35">
        <f t="shared" si="42"/>
        <v>0.90647319633078094</v>
      </c>
      <c r="G231" s="34">
        <f t="shared" si="43"/>
        <v>2157.3498706131504</v>
      </c>
      <c r="H231" s="34">
        <f t="shared" si="44"/>
        <v>0</v>
      </c>
      <c r="I231" s="67">
        <f t="shared" si="45"/>
        <v>2157.3498706131504</v>
      </c>
      <c r="J231" s="34">
        <f t="shared" si="46"/>
        <v>-413.62581716406277</v>
      </c>
      <c r="K231" s="34">
        <f t="shared" si="47"/>
        <v>1743.7240534490877</v>
      </c>
      <c r="L231" s="34">
        <f t="shared" si="48"/>
        <v>24859142.559075333</v>
      </c>
      <c r="M231" s="38">
        <f t="shared" si="49"/>
        <v>20092932.267893836</v>
      </c>
      <c r="N231" s="38">
        <f>'jan-nov'!M231</f>
        <v>21339830.186932839</v>
      </c>
      <c r="O231" s="73">
        <f t="shared" si="50"/>
        <v>-1246897.9190390036</v>
      </c>
      <c r="P231" s="115">
        <f t="shared" si="51"/>
        <v>421656005.26789385</v>
      </c>
      <c r="Q231" s="115">
        <f t="shared" si="52"/>
        <v>36592.554479553401</v>
      </c>
      <c r="R231" s="116">
        <f t="shared" si="53"/>
        <v>0.95183021683683622</v>
      </c>
    </row>
    <row r="232" spans="1:18" x14ac:dyDescent="0.2">
      <c r="A232" s="30">
        <v>4216</v>
      </c>
      <c r="B232" s="31" t="s">
        <v>176</v>
      </c>
      <c r="C232" s="33">
        <v>146243548</v>
      </c>
      <c r="D232" s="34">
        <v>5480</v>
      </c>
      <c r="E232" s="34">
        <f t="shared" si="41"/>
        <v>26686.77883211679</v>
      </c>
      <c r="F232" s="35">
        <f t="shared" si="42"/>
        <v>0.69416532526155661</v>
      </c>
      <c r="G232" s="34">
        <f t="shared" si="43"/>
        <v>7054.5808270056659</v>
      </c>
      <c r="H232" s="34">
        <f t="shared" si="44"/>
        <v>2769.6176750538866</v>
      </c>
      <c r="I232" s="67">
        <f t="shared" si="45"/>
        <v>9824.198502059553</v>
      </c>
      <c r="J232" s="34">
        <f t="shared" si="46"/>
        <v>-413.62581716406277</v>
      </c>
      <c r="K232" s="34">
        <f t="shared" si="47"/>
        <v>9410.572684895491</v>
      </c>
      <c r="L232" s="34">
        <f t="shared" si="48"/>
        <v>53836607.791286349</v>
      </c>
      <c r="M232" s="38">
        <f t="shared" si="49"/>
        <v>51569938.313227288</v>
      </c>
      <c r="N232" s="38">
        <f>'jan-nov'!M232</f>
        <v>49656774.42862989</v>
      </c>
      <c r="O232" s="73">
        <f t="shared" si="50"/>
        <v>1913163.8845973983</v>
      </c>
      <c r="P232" s="115">
        <f t="shared" si="51"/>
        <v>197813486.3132273</v>
      </c>
      <c r="Q232" s="115">
        <f t="shared" si="52"/>
        <v>36097.351517012277</v>
      </c>
      <c r="R232" s="116">
        <f t="shared" si="53"/>
        <v>0.93894920456760167</v>
      </c>
    </row>
    <row r="233" spans="1:18" x14ac:dyDescent="0.2">
      <c r="A233" s="30">
        <v>4217</v>
      </c>
      <c r="B233" s="31" t="s">
        <v>177</v>
      </c>
      <c r="C233" s="33">
        <v>53920619</v>
      </c>
      <c r="D233" s="34">
        <v>1802</v>
      </c>
      <c r="E233" s="34">
        <f t="shared" si="41"/>
        <v>29922.652053274142</v>
      </c>
      <c r="F233" s="35">
        <f t="shared" si="42"/>
        <v>0.77833550560443776</v>
      </c>
      <c r="G233" s="34">
        <f t="shared" si="43"/>
        <v>5113.0568943112548</v>
      </c>
      <c r="H233" s="34">
        <f t="shared" si="44"/>
        <v>1637.0620476488136</v>
      </c>
      <c r="I233" s="67">
        <f t="shared" si="45"/>
        <v>6750.1189419600687</v>
      </c>
      <c r="J233" s="34">
        <f t="shared" si="46"/>
        <v>-413.62581716406277</v>
      </c>
      <c r="K233" s="34">
        <f t="shared" si="47"/>
        <v>6336.4931247960058</v>
      </c>
      <c r="L233" s="34">
        <f t="shared" si="48"/>
        <v>12163714.333412044</v>
      </c>
      <c r="M233" s="38">
        <f t="shared" si="49"/>
        <v>11418360.610882401</v>
      </c>
      <c r="N233" s="38">
        <f>'jan-nov'!M233</f>
        <v>11007423.473848732</v>
      </c>
      <c r="O233" s="73">
        <f t="shared" si="50"/>
        <v>410937.13703366928</v>
      </c>
      <c r="P233" s="115">
        <f t="shared" si="51"/>
        <v>65338979.610882401</v>
      </c>
      <c r="Q233" s="115">
        <f t="shared" si="52"/>
        <v>36259.145178070146</v>
      </c>
      <c r="R233" s="116">
        <f t="shared" si="53"/>
        <v>0.94315771358474576</v>
      </c>
    </row>
    <row r="234" spans="1:18" x14ac:dyDescent="0.2">
      <c r="A234" s="30">
        <v>4218</v>
      </c>
      <c r="B234" s="31" t="s">
        <v>178</v>
      </c>
      <c r="C234" s="33">
        <v>38504443</v>
      </c>
      <c r="D234" s="34">
        <v>1380</v>
      </c>
      <c r="E234" s="34">
        <f t="shared" si="41"/>
        <v>27901.770289855074</v>
      </c>
      <c r="F234" s="35">
        <f t="shared" si="42"/>
        <v>0.72576917470913005</v>
      </c>
      <c r="G234" s="34">
        <f t="shared" si="43"/>
        <v>6325.585952362695</v>
      </c>
      <c r="H234" s="34">
        <f t="shared" si="44"/>
        <v>2344.3706648454872</v>
      </c>
      <c r="I234" s="67">
        <f t="shared" si="45"/>
        <v>8669.9566172081832</v>
      </c>
      <c r="J234" s="34">
        <f t="shared" si="46"/>
        <v>-413.62581716406277</v>
      </c>
      <c r="K234" s="34">
        <f t="shared" si="47"/>
        <v>8256.3308000441211</v>
      </c>
      <c r="L234" s="34">
        <f t="shared" si="48"/>
        <v>11964540.131747292</v>
      </c>
      <c r="M234" s="38">
        <f t="shared" si="49"/>
        <v>11393736.504060887</v>
      </c>
      <c r="N234" s="38">
        <f>'jan-nov'!M234</f>
        <v>10825633.630749863</v>
      </c>
      <c r="O234" s="73">
        <f t="shared" si="50"/>
        <v>568102.87331102416</v>
      </c>
      <c r="P234" s="115">
        <f t="shared" si="51"/>
        <v>49898179.504060887</v>
      </c>
      <c r="Q234" s="115">
        <f t="shared" si="52"/>
        <v>36158.101089899195</v>
      </c>
      <c r="R234" s="116">
        <f t="shared" si="53"/>
        <v>0.94052939703998051</v>
      </c>
    </row>
    <row r="235" spans="1:18" x14ac:dyDescent="0.2">
      <c r="A235" s="30">
        <v>4219</v>
      </c>
      <c r="B235" s="31" t="s">
        <v>179</v>
      </c>
      <c r="C235" s="33">
        <v>110317920</v>
      </c>
      <c r="D235" s="34">
        <v>3967</v>
      </c>
      <c r="E235" s="34">
        <f t="shared" si="41"/>
        <v>27808.903453491304</v>
      </c>
      <c r="F235" s="35">
        <f t="shared" si="42"/>
        <v>0.72335356141701979</v>
      </c>
      <c r="G235" s="34">
        <f t="shared" si="43"/>
        <v>6381.3060541809573</v>
      </c>
      <c r="H235" s="34">
        <f t="shared" si="44"/>
        <v>2376.8740575728066</v>
      </c>
      <c r="I235" s="67">
        <f t="shared" si="45"/>
        <v>8758.1801117537634</v>
      </c>
      <c r="J235" s="34">
        <f t="shared" si="46"/>
        <v>-413.62581716406277</v>
      </c>
      <c r="K235" s="34">
        <f t="shared" si="47"/>
        <v>8344.5542945897014</v>
      </c>
      <c r="L235" s="34">
        <f t="shared" si="48"/>
        <v>34743700.503327176</v>
      </c>
      <c r="M235" s="38">
        <f t="shared" si="49"/>
        <v>33102846.886637345</v>
      </c>
      <c r="N235" s="38">
        <f>'jan-nov'!M235</f>
        <v>33720727.987851225</v>
      </c>
      <c r="O235" s="73">
        <f t="shared" si="50"/>
        <v>-617881.10121387988</v>
      </c>
      <c r="P235" s="115">
        <f t="shared" si="51"/>
        <v>143420766.88663733</v>
      </c>
      <c r="Q235" s="115">
        <f t="shared" si="52"/>
        <v>36153.457748081004</v>
      </c>
      <c r="R235" s="116">
        <f t="shared" si="53"/>
        <v>0.94040861637537487</v>
      </c>
    </row>
    <row r="236" spans="1:18" x14ac:dyDescent="0.2">
      <c r="A236" s="30">
        <v>4220</v>
      </c>
      <c r="B236" s="31" t="s">
        <v>180</v>
      </c>
      <c r="C236" s="33">
        <v>38707254</v>
      </c>
      <c r="D236" s="34">
        <v>1180</v>
      </c>
      <c r="E236" s="34">
        <f t="shared" si="41"/>
        <v>32802.757627118641</v>
      </c>
      <c r="F236" s="35">
        <f t="shared" si="42"/>
        <v>0.85325160675821676</v>
      </c>
      <c r="G236" s="34">
        <f t="shared" si="43"/>
        <v>3384.9935500045553</v>
      </c>
      <c r="H236" s="34">
        <f t="shared" si="44"/>
        <v>629.02509680323885</v>
      </c>
      <c r="I236" s="67">
        <f t="shared" si="45"/>
        <v>4014.0186468077941</v>
      </c>
      <c r="J236" s="34">
        <f t="shared" si="46"/>
        <v>-413.62581716406277</v>
      </c>
      <c r="K236" s="34">
        <f t="shared" si="47"/>
        <v>3600.3928296437311</v>
      </c>
      <c r="L236" s="34">
        <f t="shared" si="48"/>
        <v>4736542.0032331971</v>
      </c>
      <c r="M236" s="38">
        <f t="shared" si="49"/>
        <v>4248463.538979603</v>
      </c>
      <c r="N236" s="38">
        <f>'jan-nov'!M236</f>
        <v>3957844.1589020547</v>
      </c>
      <c r="O236" s="73">
        <f t="shared" si="50"/>
        <v>290619.38007754833</v>
      </c>
      <c r="P236" s="115">
        <f t="shared" si="51"/>
        <v>42955717.538979605</v>
      </c>
      <c r="Q236" s="115">
        <f t="shared" si="52"/>
        <v>36403.150456762378</v>
      </c>
      <c r="R236" s="116">
        <f t="shared" si="53"/>
        <v>0.94690351864243494</v>
      </c>
    </row>
    <row r="237" spans="1:18" x14ac:dyDescent="0.2">
      <c r="A237" s="30">
        <v>4221</v>
      </c>
      <c r="B237" s="31" t="s">
        <v>181</v>
      </c>
      <c r="C237" s="33">
        <v>57881089</v>
      </c>
      <c r="D237" s="34">
        <v>1205</v>
      </c>
      <c r="E237" s="34">
        <f t="shared" si="41"/>
        <v>48034.098755186722</v>
      </c>
      <c r="F237" s="35">
        <f t="shared" si="42"/>
        <v>1.249442879404832</v>
      </c>
      <c r="G237" s="34">
        <f t="shared" si="43"/>
        <v>-5753.8111268362927</v>
      </c>
      <c r="H237" s="34">
        <f t="shared" si="44"/>
        <v>0</v>
      </c>
      <c r="I237" s="67">
        <f t="shared" si="45"/>
        <v>-5753.8111268362927</v>
      </c>
      <c r="J237" s="34">
        <f t="shared" si="46"/>
        <v>-413.62581716406277</v>
      </c>
      <c r="K237" s="34">
        <f t="shared" si="47"/>
        <v>-6167.4369440003557</v>
      </c>
      <c r="L237" s="34">
        <f t="shared" si="48"/>
        <v>-6933342.4078377327</v>
      </c>
      <c r="M237" s="38">
        <f t="shared" si="49"/>
        <v>-7431761.5175204286</v>
      </c>
      <c r="N237" s="38">
        <f>'jan-nov'!M237</f>
        <v>-7730677.3392298799</v>
      </c>
      <c r="O237" s="73">
        <f t="shared" si="50"/>
        <v>298915.82170945127</v>
      </c>
      <c r="P237" s="115">
        <f t="shared" si="51"/>
        <v>50449327.482479572</v>
      </c>
      <c r="Q237" s="115">
        <f t="shared" si="52"/>
        <v>41866.661811186365</v>
      </c>
      <c r="R237" s="116">
        <f t="shared" si="53"/>
        <v>1.0890180900664568</v>
      </c>
    </row>
    <row r="238" spans="1:18" x14ac:dyDescent="0.2">
      <c r="A238" s="30">
        <v>4222</v>
      </c>
      <c r="B238" s="31" t="s">
        <v>182</v>
      </c>
      <c r="C238" s="33">
        <v>82228367</v>
      </c>
      <c r="D238" s="34">
        <v>1011</v>
      </c>
      <c r="E238" s="34">
        <f t="shared" si="41"/>
        <v>81333.696340257171</v>
      </c>
      <c r="F238" s="35">
        <f t="shared" si="42"/>
        <v>2.115618079271989</v>
      </c>
      <c r="G238" s="34">
        <f t="shared" si="43"/>
        <v>-25733.56967787856</v>
      </c>
      <c r="H238" s="34">
        <f t="shared" si="44"/>
        <v>0</v>
      </c>
      <c r="I238" s="67">
        <f t="shared" si="45"/>
        <v>-25733.56967787856</v>
      </c>
      <c r="J238" s="34">
        <f t="shared" si="46"/>
        <v>-413.62581716406277</v>
      </c>
      <c r="K238" s="34">
        <f t="shared" si="47"/>
        <v>-26147.195495042622</v>
      </c>
      <c r="L238" s="34">
        <f t="shared" si="48"/>
        <v>-26016638.944335226</v>
      </c>
      <c r="M238" s="38">
        <f t="shared" si="49"/>
        <v>-26434814.645488091</v>
      </c>
      <c r="N238" s="38">
        <f>'jan-nov'!M238</f>
        <v>-26801443.82619204</v>
      </c>
      <c r="O238" s="73">
        <f t="shared" si="50"/>
        <v>366629.18070394918</v>
      </c>
      <c r="P238" s="115">
        <f t="shared" si="51"/>
        <v>55793552.354511909</v>
      </c>
      <c r="Q238" s="115">
        <f t="shared" si="52"/>
        <v>55186.500845214548</v>
      </c>
      <c r="R238" s="116">
        <f t="shared" si="53"/>
        <v>1.4354881700133195</v>
      </c>
    </row>
    <row r="239" spans="1:18" x14ac:dyDescent="0.2">
      <c r="A239" s="30">
        <v>4223</v>
      </c>
      <c r="B239" s="31" t="s">
        <v>186</v>
      </c>
      <c r="C239" s="33">
        <v>412097149</v>
      </c>
      <c r="D239" s="34">
        <v>15452</v>
      </c>
      <c r="E239" s="34">
        <f t="shared" si="41"/>
        <v>26669.502265078954</v>
      </c>
      <c r="F239" s="35">
        <f t="shared" si="42"/>
        <v>0.6937159344282654</v>
      </c>
      <c r="G239" s="34">
        <f t="shared" si="43"/>
        <v>7064.9467672283672</v>
      </c>
      <c r="H239" s="34">
        <f t="shared" si="44"/>
        <v>2775.664473517129</v>
      </c>
      <c r="I239" s="67">
        <f t="shared" si="45"/>
        <v>9840.6112407454966</v>
      </c>
      <c r="J239" s="34">
        <f t="shared" si="46"/>
        <v>-413.62581716406277</v>
      </c>
      <c r="K239" s="34">
        <f t="shared" si="47"/>
        <v>9426.9854235814346</v>
      </c>
      <c r="L239" s="34">
        <f t="shared" si="48"/>
        <v>152057124.89199942</v>
      </c>
      <c r="M239" s="38">
        <f t="shared" si="49"/>
        <v>145665778.76518032</v>
      </c>
      <c r="N239" s="38">
        <f>'jan-nov'!M239</f>
        <v>138369612.28996149</v>
      </c>
      <c r="O239" s="73">
        <f t="shared" si="50"/>
        <v>7296166.4752188325</v>
      </c>
      <c r="P239" s="115">
        <f t="shared" si="51"/>
        <v>557762927.76518035</v>
      </c>
      <c r="Q239" s="115">
        <f t="shared" si="52"/>
        <v>36096.487688660389</v>
      </c>
      <c r="R239" s="116">
        <f t="shared" si="53"/>
        <v>0.93892673502593726</v>
      </c>
    </row>
    <row r="240" spans="1:18" x14ac:dyDescent="0.2">
      <c r="A240" s="30">
        <v>4224</v>
      </c>
      <c r="B240" s="31" t="s">
        <v>187</v>
      </c>
      <c r="C240" s="33">
        <v>46389159</v>
      </c>
      <c r="D240" s="34">
        <v>923</v>
      </c>
      <c r="E240" s="34">
        <f t="shared" si="41"/>
        <v>50259.110509209102</v>
      </c>
      <c r="F240" s="35">
        <f t="shared" si="42"/>
        <v>1.3073189542079453</v>
      </c>
      <c r="G240" s="34">
        <f t="shared" si="43"/>
        <v>-7088.8181792497207</v>
      </c>
      <c r="H240" s="34">
        <f t="shared" si="44"/>
        <v>0</v>
      </c>
      <c r="I240" s="67">
        <f t="shared" si="45"/>
        <v>-7088.8181792497207</v>
      </c>
      <c r="J240" s="34">
        <f t="shared" si="46"/>
        <v>-413.62581716406277</v>
      </c>
      <c r="K240" s="34">
        <f t="shared" si="47"/>
        <v>-7502.4439964137837</v>
      </c>
      <c r="L240" s="34">
        <f t="shared" si="48"/>
        <v>-6542979.1794474926</v>
      </c>
      <c r="M240" s="38">
        <f t="shared" si="49"/>
        <v>-6924755.8086899221</v>
      </c>
      <c r="N240" s="38">
        <f>'jan-nov'!M240</f>
        <v>-6682178.0903810617</v>
      </c>
      <c r="O240" s="73">
        <f t="shared" si="50"/>
        <v>-242577.71830886044</v>
      </c>
      <c r="P240" s="115">
        <f t="shared" si="51"/>
        <v>39464403.191310078</v>
      </c>
      <c r="Q240" s="115">
        <f t="shared" si="52"/>
        <v>42756.666512795317</v>
      </c>
      <c r="R240" s="116">
        <f t="shared" si="53"/>
        <v>1.1121685199877021</v>
      </c>
    </row>
    <row r="241" spans="1:18" x14ac:dyDescent="0.2">
      <c r="A241" s="30">
        <v>4225</v>
      </c>
      <c r="B241" s="31" t="s">
        <v>189</v>
      </c>
      <c r="C241" s="33">
        <v>311352643</v>
      </c>
      <c r="D241" s="34">
        <v>10835</v>
      </c>
      <c r="E241" s="34">
        <f t="shared" si="41"/>
        <v>28735.823073373329</v>
      </c>
      <c r="F241" s="35">
        <f t="shared" si="42"/>
        <v>0.74746420674722225</v>
      </c>
      <c r="G241" s="34">
        <f t="shared" si="43"/>
        <v>5825.1542822517422</v>
      </c>
      <c r="H241" s="34">
        <f t="shared" si="44"/>
        <v>2052.4521906140981</v>
      </c>
      <c r="I241" s="67">
        <f t="shared" si="45"/>
        <v>7877.6064728658403</v>
      </c>
      <c r="J241" s="34">
        <f t="shared" si="46"/>
        <v>-413.62581716406277</v>
      </c>
      <c r="K241" s="34">
        <f t="shared" si="47"/>
        <v>7463.9806557017773</v>
      </c>
      <c r="L241" s="34">
        <f t="shared" si="48"/>
        <v>85353866.133501381</v>
      </c>
      <c r="M241" s="38">
        <f t="shared" si="49"/>
        <v>80872230.404528752</v>
      </c>
      <c r="N241" s="38">
        <f>'jan-nov'!M241</f>
        <v>77889732.706104904</v>
      </c>
      <c r="O241" s="73">
        <f t="shared" si="50"/>
        <v>2982497.6984238476</v>
      </c>
      <c r="P241" s="115">
        <f t="shared" si="51"/>
        <v>392224873.40452874</v>
      </c>
      <c r="Q241" s="115">
        <f t="shared" si="52"/>
        <v>36199.803729075102</v>
      </c>
      <c r="R241" s="116">
        <f t="shared" si="53"/>
        <v>0.94161414864188497</v>
      </c>
    </row>
    <row r="242" spans="1:18" x14ac:dyDescent="0.2">
      <c r="A242" s="30">
        <v>4226</v>
      </c>
      <c r="B242" s="31" t="s">
        <v>190</v>
      </c>
      <c r="C242" s="33">
        <v>52999210</v>
      </c>
      <c r="D242" s="34">
        <v>1776</v>
      </c>
      <c r="E242" s="34">
        <f t="shared" si="41"/>
        <v>29841.897522522522</v>
      </c>
      <c r="F242" s="35">
        <f t="shared" si="42"/>
        <v>0.77623495253813513</v>
      </c>
      <c r="G242" s="34">
        <f t="shared" si="43"/>
        <v>5161.5096127622264</v>
      </c>
      <c r="H242" s="34">
        <f t="shared" si="44"/>
        <v>1665.3261334118804</v>
      </c>
      <c r="I242" s="67">
        <f t="shared" si="45"/>
        <v>6826.835746174107</v>
      </c>
      <c r="J242" s="34">
        <f t="shared" si="46"/>
        <v>-413.62581716406277</v>
      </c>
      <c r="K242" s="34">
        <f t="shared" si="47"/>
        <v>6413.2099290100441</v>
      </c>
      <c r="L242" s="34">
        <f t="shared" si="48"/>
        <v>12124460.285205213</v>
      </c>
      <c r="M242" s="38">
        <f t="shared" si="49"/>
        <v>11389860.833921839</v>
      </c>
      <c r="N242" s="38">
        <f>'jan-nov'!M242</f>
        <v>11199249.070008518</v>
      </c>
      <c r="O242" s="73">
        <f t="shared" si="50"/>
        <v>190611.76391332038</v>
      </c>
      <c r="P242" s="115">
        <f t="shared" si="51"/>
        <v>64389070.833921835</v>
      </c>
      <c r="Q242" s="115">
        <f t="shared" si="52"/>
        <v>36255.107451532567</v>
      </c>
      <c r="R242" s="116">
        <f t="shared" si="53"/>
        <v>0.94305268593143077</v>
      </c>
    </row>
    <row r="243" spans="1:18" x14ac:dyDescent="0.2">
      <c r="A243" s="30">
        <v>4227</v>
      </c>
      <c r="B243" s="31" t="s">
        <v>191</v>
      </c>
      <c r="C243" s="33">
        <v>206625011</v>
      </c>
      <c r="D243" s="34">
        <v>6192</v>
      </c>
      <c r="E243" s="34">
        <f t="shared" si="41"/>
        <v>33369.672319121448</v>
      </c>
      <c r="F243" s="35">
        <f t="shared" si="42"/>
        <v>0.86799795453009843</v>
      </c>
      <c r="G243" s="34">
        <f t="shared" si="43"/>
        <v>3044.8447348028712</v>
      </c>
      <c r="H243" s="34">
        <f t="shared" si="44"/>
        <v>430.60495460225644</v>
      </c>
      <c r="I243" s="67">
        <f t="shared" si="45"/>
        <v>3475.4496894051276</v>
      </c>
      <c r="J243" s="34">
        <f t="shared" si="46"/>
        <v>-413.62581716406277</v>
      </c>
      <c r="K243" s="34">
        <f t="shared" si="47"/>
        <v>3061.8238722410647</v>
      </c>
      <c r="L243" s="34">
        <f t="shared" si="48"/>
        <v>21519984.476796549</v>
      </c>
      <c r="M243" s="38">
        <f t="shared" si="49"/>
        <v>18958813.416916672</v>
      </c>
      <c r="N243" s="38">
        <f>'jan-nov'!M243</f>
        <v>16667657.718408089</v>
      </c>
      <c r="O243" s="73">
        <f t="shared" si="50"/>
        <v>2291155.698508583</v>
      </c>
      <c r="P243" s="115">
        <f t="shared" si="51"/>
        <v>225583824.41691667</v>
      </c>
      <c r="Q243" s="115">
        <f t="shared" si="52"/>
        <v>36431.496191362508</v>
      </c>
      <c r="R243" s="116">
        <f t="shared" si="53"/>
        <v>0.94764083603102878</v>
      </c>
    </row>
    <row r="244" spans="1:18" x14ac:dyDescent="0.2">
      <c r="A244" s="30">
        <v>4228</v>
      </c>
      <c r="B244" s="31" t="s">
        <v>192</v>
      </c>
      <c r="C244" s="33">
        <v>116828838</v>
      </c>
      <c r="D244" s="34">
        <v>1873</v>
      </c>
      <c r="E244" s="34">
        <f t="shared" si="41"/>
        <v>62375.247197010147</v>
      </c>
      <c r="F244" s="35">
        <f t="shared" si="42"/>
        <v>1.6224788323525106</v>
      </c>
      <c r="G244" s="34">
        <f t="shared" si="43"/>
        <v>-14358.500191930349</v>
      </c>
      <c r="H244" s="34">
        <f t="shared" si="44"/>
        <v>0</v>
      </c>
      <c r="I244" s="67">
        <f t="shared" si="45"/>
        <v>-14358.500191930349</v>
      </c>
      <c r="J244" s="34">
        <f t="shared" si="46"/>
        <v>-413.62581716406277</v>
      </c>
      <c r="K244" s="34">
        <f t="shared" si="47"/>
        <v>-14772.126009094411</v>
      </c>
      <c r="L244" s="34">
        <f t="shared" si="48"/>
        <v>-26893470.859485544</v>
      </c>
      <c r="M244" s="38">
        <f t="shared" si="49"/>
        <v>-27668192.01503383</v>
      </c>
      <c r="N244" s="38">
        <f>'jan-nov'!M244</f>
        <v>-28005085.542885948</v>
      </c>
      <c r="O244" s="73">
        <f t="shared" si="50"/>
        <v>336893.52785211802</v>
      </c>
      <c r="P244" s="115">
        <f t="shared" si="51"/>
        <v>89160645.984966174</v>
      </c>
      <c r="Q244" s="115">
        <f t="shared" si="52"/>
        <v>47603.121187915734</v>
      </c>
      <c r="R244" s="116">
        <f t="shared" si="53"/>
        <v>1.2382324712455282</v>
      </c>
    </row>
    <row r="245" spans="1:18" x14ac:dyDescent="0.2">
      <c r="A245" s="30">
        <v>4601</v>
      </c>
      <c r="B245" s="31" t="s">
        <v>216</v>
      </c>
      <c r="C245" s="33">
        <v>11769026228</v>
      </c>
      <c r="D245" s="34">
        <v>291940</v>
      </c>
      <c r="E245" s="34">
        <f t="shared" si="41"/>
        <v>40313.167870110294</v>
      </c>
      <c r="F245" s="35">
        <f t="shared" si="42"/>
        <v>1.0486092556513744</v>
      </c>
      <c r="G245" s="34">
        <f t="shared" si="43"/>
        <v>-1121.2525957904363</v>
      </c>
      <c r="H245" s="34">
        <f t="shared" si="44"/>
        <v>0</v>
      </c>
      <c r="I245" s="67">
        <f t="shared" si="45"/>
        <v>-1121.2525957904363</v>
      </c>
      <c r="J245" s="34">
        <f t="shared" si="46"/>
        <v>-413.62581716406277</v>
      </c>
      <c r="K245" s="34">
        <f t="shared" si="47"/>
        <v>-1534.878412954499</v>
      </c>
      <c r="L245" s="34">
        <f t="shared" si="48"/>
        <v>-327338482.81505996</v>
      </c>
      <c r="M245" s="38">
        <f t="shared" si="49"/>
        <v>-448092403.87793642</v>
      </c>
      <c r="N245" s="38">
        <f>'jan-nov'!M245</f>
        <v>-437851537.65292233</v>
      </c>
      <c r="O245" s="73">
        <f t="shared" si="50"/>
        <v>-10240866.225014091</v>
      </c>
      <c r="P245" s="115">
        <f t="shared" si="51"/>
        <v>11320933824.122063</v>
      </c>
      <c r="Q245" s="115">
        <f t="shared" si="52"/>
        <v>38778.289457155792</v>
      </c>
      <c r="R245" s="116">
        <f t="shared" si="53"/>
        <v>1.0086846405650738</v>
      </c>
    </row>
    <row r="246" spans="1:18" x14ac:dyDescent="0.2">
      <c r="A246" s="30">
        <v>4602</v>
      </c>
      <c r="B246" s="31" t="s">
        <v>388</v>
      </c>
      <c r="C246" s="33">
        <v>680001299</v>
      </c>
      <c r="D246" s="34">
        <v>17349</v>
      </c>
      <c r="E246" s="34">
        <f t="shared" si="41"/>
        <v>39195.417545679869</v>
      </c>
      <c r="F246" s="35">
        <f t="shared" si="42"/>
        <v>1.0195348018778199</v>
      </c>
      <c r="G246" s="34">
        <f t="shared" si="43"/>
        <v>-450.60240113218168</v>
      </c>
      <c r="H246" s="34">
        <f t="shared" si="44"/>
        <v>0</v>
      </c>
      <c r="I246" s="67">
        <f t="shared" si="45"/>
        <v>-450.60240113218168</v>
      </c>
      <c r="J246" s="34">
        <f t="shared" si="46"/>
        <v>-413.62581716406277</v>
      </c>
      <c r="K246" s="34">
        <f t="shared" si="47"/>
        <v>-864.22821829624445</v>
      </c>
      <c r="L246" s="34">
        <f t="shared" si="48"/>
        <v>-7817501.0572422203</v>
      </c>
      <c r="M246" s="38">
        <f t="shared" si="49"/>
        <v>-14993495.359221544</v>
      </c>
      <c r="N246" s="38">
        <f>'jan-nov'!M246</f>
        <v>-10003787.01800764</v>
      </c>
      <c r="O246" s="73">
        <f t="shared" si="50"/>
        <v>-4989708.3412139043</v>
      </c>
      <c r="P246" s="115">
        <f t="shared" si="51"/>
        <v>665007803.64077842</v>
      </c>
      <c r="Q246" s="115">
        <f t="shared" si="52"/>
        <v>38331.189327383618</v>
      </c>
      <c r="R246" s="116">
        <f t="shared" si="53"/>
        <v>0.99705485905565172</v>
      </c>
    </row>
    <row r="247" spans="1:18" x14ac:dyDescent="0.2">
      <c r="A247" s="30">
        <v>4611</v>
      </c>
      <c r="B247" s="31" t="s">
        <v>217</v>
      </c>
      <c r="C247" s="33">
        <v>146612231</v>
      </c>
      <c r="D247" s="34">
        <v>4072</v>
      </c>
      <c r="E247" s="34">
        <f t="shared" si="41"/>
        <v>36004.968320235756</v>
      </c>
      <c r="F247" s="35">
        <f t="shared" si="42"/>
        <v>0.93654617150608066</v>
      </c>
      <c r="G247" s="34">
        <f t="shared" si="43"/>
        <v>1463.6671341342865</v>
      </c>
      <c r="H247" s="34">
        <f t="shared" si="44"/>
        <v>0</v>
      </c>
      <c r="I247" s="67">
        <f t="shared" si="45"/>
        <v>1463.6671341342865</v>
      </c>
      <c r="J247" s="34">
        <f t="shared" si="46"/>
        <v>-413.62581716406277</v>
      </c>
      <c r="K247" s="34">
        <f t="shared" si="47"/>
        <v>1050.0413169702238</v>
      </c>
      <c r="L247" s="34">
        <f t="shared" si="48"/>
        <v>5960052.5701948144</v>
      </c>
      <c r="M247" s="38">
        <f t="shared" si="49"/>
        <v>4275768.2427027514</v>
      </c>
      <c r="N247" s="38">
        <f>'jan-nov'!M247</f>
        <v>5235398.2974738022</v>
      </c>
      <c r="O247" s="73">
        <f t="shared" si="50"/>
        <v>-959630.05477105081</v>
      </c>
      <c r="P247" s="115">
        <f t="shared" si="51"/>
        <v>150887999.24270275</v>
      </c>
      <c r="Q247" s="115">
        <f t="shared" si="52"/>
        <v>37055.009637205978</v>
      </c>
      <c r="R247" s="116">
        <f t="shared" si="53"/>
        <v>0.96385940690695615</v>
      </c>
    </row>
    <row r="248" spans="1:18" x14ac:dyDescent="0.2">
      <c r="A248" s="30">
        <v>4612</v>
      </c>
      <c r="B248" s="31" t="s">
        <v>218</v>
      </c>
      <c r="C248" s="33">
        <v>199477191</v>
      </c>
      <c r="D248" s="34">
        <v>5742</v>
      </c>
      <c r="E248" s="34">
        <f t="shared" si="41"/>
        <v>34740.019331243471</v>
      </c>
      <c r="F248" s="35">
        <f t="shared" si="42"/>
        <v>0.90364284765770531</v>
      </c>
      <c r="G248" s="34">
        <f t="shared" si="43"/>
        <v>2222.6365275296571</v>
      </c>
      <c r="H248" s="34">
        <f t="shared" si="44"/>
        <v>0</v>
      </c>
      <c r="I248" s="67">
        <f t="shared" si="45"/>
        <v>2222.6365275296571</v>
      </c>
      <c r="J248" s="34">
        <f t="shared" si="46"/>
        <v>-413.62581716406277</v>
      </c>
      <c r="K248" s="34">
        <f t="shared" si="47"/>
        <v>1809.0107103655944</v>
      </c>
      <c r="L248" s="34">
        <f t="shared" si="48"/>
        <v>12762378.941075291</v>
      </c>
      <c r="M248" s="38">
        <f t="shared" si="49"/>
        <v>10387339.498919243</v>
      </c>
      <c r="N248" s="38">
        <f>'jan-nov'!M248</f>
        <v>9279789.5883336402</v>
      </c>
      <c r="O248" s="73">
        <f t="shared" si="50"/>
        <v>1107549.9105856027</v>
      </c>
      <c r="P248" s="115">
        <f t="shared" si="51"/>
        <v>209864530.49891925</v>
      </c>
      <c r="Q248" s="115">
        <f t="shared" si="52"/>
        <v>36549.030041609061</v>
      </c>
      <c r="R248" s="116">
        <f t="shared" si="53"/>
        <v>0.95069807736760592</v>
      </c>
    </row>
    <row r="249" spans="1:18" x14ac:dyDescent="0.2">
      <c r="A249" s="30">
        <v>4613</v>
      </c>
      <c r="B249" s="31" t="s">
        <v>219</v>
      </c>
      <c r="C249" s="33">
        <v>444114180</v>
      </c>
      <c r="D249" s="34">
        <v>12268</v>
      </c>
      <c r="E249" s="34">
        <f t="shared" si="41"/>
        <v>36201.025432018258</v>
      </c>
      <c r="F249" s="35">
        <f t="shared" si="42"/>
        <v>0.94164592706768313</v>
      </c>
      <c r="G249" s="34">
        <f t="shared" si="43"/>
        <v>1346.0328670647853</v>
      </c>
      <c r="H249" s="34">
        <f t="shared" si="44"/>
        <v>0</v>
      </c>
      <c r="I249" s="67">
        <f t="shared" si="45"/>
        <v>1346.0328670647853</v>
      </c>
      <c r="J249" s="34">
        <f t="shared" si="46"/>
        <v>-413.62581716406277</v>
      </c>
      <c r="K249" s="34">
        <f t="shared" si="47"/>
        <v>932.40704990072254</v>
      </c>
      <c r="L249" s="34">
        <f t="shared" si="48"/>
        <v>16513131.213150786</v>
      </c>
      <c r="M249" s="38">
        <f t="shared" si="49"/>
        <v>11438769.688182063</v>
      </c>
      <c r="N249" s="38">
        <f>'jan-nov'!M249</f>
        <v>10231165.239442201</v>
      </c>
      <c r="O249" s="73">
        <f t="shared" si="50"/>
        <v>1207604.4487398621</v>
      </c>
      <c r="P249" s="115">
        <f t="shared" si="51"/>
        <v>455552949.68818206</v>
      </c>
      <c r="Q249" s="115">
        <f t="shared" si="52"/>
        <v>37133.432481918979</v>
      </c>
      <c r="R249" s="116">
        <f t="shared" si="53"/>
        <v>0.96589930913159716</v>
      </c>
    </row>
    <row r="250" spans="1:18" x14ac:dyDescent="0.2">
      <c r="A250" s="30">
        <v>4614</v>
      </c>
      <c r="B250" s="31" t="s">
        <v>220</v>
      </c>
      <c r="C250" s="33">
        <v>789665968</v>
      </c>
      <c r="D250" s="34">
        <v>19287</v>
      </c>
      <c r="E250" s="34">
        <f t="shared" si="41"/>
        <v>40942.913257634675</v>
      </c>
      <c r="F250" s="35">
        <f t="shared" si="42"/>
        <v>1.0649899291868681</v>
      </c>
      <c r="G250" s="34">
        <f t="shared" si="43"/>
        <v>-1499.0998283050649</v>
      </c>
      <c r="H250" s="34">
        <f t="shared" si="44"/>
        <v>0</v>
      </c>
      <c r="I250" s="67">
        <f t="shared" si="45"/>
        <v>-1499.0998283050649</v>
      </c>
      <c r="J250" s="34">
        <f t="shared" si="46"/>
        <v>-413.62581716406277</v>
      </c>
      <c r="K250" s="34">
        <f t="shared" si="47"/>
        <v>-1912.7256454691276</v>
      </c>
      <c r="L250" s="34">
        <f t="shared" si="48"/>
        <v>-28913138.388519786</v>
      </c>
      <c r="M250" s="38">
        <f t="shared" si="49"/>
        <v>-36890739.524163067</v>
      </c>
      <c r="N250" s="38">
        <f>'jan-nov'!M250</f>
        <v>-40982891.677117579</v>
      </c>
      <c r="O250" s="73">
        <f t="shared" si="50"/>
        <v>4092152.1529545113</v>
      </c>
      <c r="P250" s="115">
        <f t="shared" si="51"/>
        <v>752775228.47583699</v>
      </c>
      <c r="Q250" s="115">
        <f t="shared" si="52"/>
        <v>39030.187612165551</v>
      </c>
      <c r="R250" s="116">
        <f t="shared" si="53"/>
        <v>1.0152369099792713</v>
      </c>
    </row>
    <row r="251" spans="1:18" x14ac:dyDescent="0.2">
      <c r="A251" s="30">
        <v>4615</v>
      </c>
      <c r="B251" s="31" t="s">
        <v>221</v>
      </c>
      <c r="C251" s="33">
        <v>107932361</v>
      </c>
      <c r="D251" s="34">
        <v>3203</v>
      </c>
      <c r="E251" s="34">
        <f t="shared" si="41"/>
        <v>33697.271620355918</v>
      </c>
      <c r="F251" s="35">
        <f t="shared" si="42"/>
        <v>0.87651933048661523</v>
      </c>
      <c r="G251" s="34">
        <f t="shared" si="43"/>
        <v>2848.2851540621891</v>
      </c>
      <c r="H251" s="34">
        <f t="shared" si="44"/>
        <v>315.94519917019204</v>
      </c>
      <c r="I251" s="67">
        <f t="shared" si="45"/>
        <v>3164.2303532323813</v>
      </c>
      <c r="J251" s="34">
        <f t="shared" si="46"/>
        <v>-413.62581716406277</v>
      </c>
      <c r="K251" s="34">
        <f t="shared" si="47"/>
        <v>2750.6045360683183</v>
      </c>
      <c r="L251" s="34">
        <f t="shared" si="48"/>
        <v>10135029.821403317</v>
      </c>
      <c r="M251" s="38">
        <f t="shared" si="49"/>
        <v>8810186.3290268239</v>
      </c>
      <c r="N251" s="38">
        <f>'jan-nov'!M251</f>
        <v>6758466.7403926169</v>
      </c>
      <c r="O251" s="73">
        <f t="shared" si="50"/>
        <v>2051719.5886342069</v>
      </c>
      <c r="P251" s="115">
        <f t="shared" si="51"/>
        <v>116742547.32902682</v>
      </c>
      <c r="Q251" s="115">
        <f t="shared" si="52"/>
        <v>36447.87615642423</v>
      </c>
      <c r="R251" s="116">
        <f t="shared" si="53"/>
        <v>0.94806690482885458</v>
      </c>
    </row>
    <row r="252" spans="1:18" x14ac:dyDescent="0.2">
      <c r="A252" s="30">
        <v>4616</v>
      </c>
      <c r="B252" s="31" t="s">
        <v>222</v>
      </c>
      <c r="C252" s="33">
        <v>135267800</v>
      </c>
      <c r="D252" s="34">
        <v>2922</v>
      </c>
      <c r="E252" s="34">
        <f t="shared" si="41"/>
        <v>46292.88158795346</v>
      </c>
      <c r="F252" s="35">
        <f t="shared" si="42"/>
        <v>1.2041510669741442</v>
      </c>
      <c r="G252" s="34">
        <f t="shared" si="43"/>
        <v>-4709.0808264963352</v>
      </c>
      <c r="H252" s="34">
        <f t="shared" si="44"/>
        <v>0</v>
      </c>
      <c r="I252" s="67">
        <f t="shared" si="45"/>
        <v>-4709.0808264963352</v>
      </c>
      <c r="J252" s="34">
        <f t="shared" si="46"/>
        <v>-413.62581716406277</v>
      </c>
      <c r="K252" s="34">
        <f t="shared" si="47"/>
        <v>-5122.7066436603982</v>
      </c>
      <c r="L252" s="34">
        <f t="shared" si="48"/>
        <v>-13759934.175022291</v>
      </c>
      <c r="M252" s="38">
        <f t="shared" si="49"/>
        <v>-14968548.812775683</v>
      </c>
      <c r="N252" s="38">
        <f>'jan-nov'!M252</f>
        <v>-13450305.923178177</v>
      </c>
      <c r="O252" s="73">
        <f t="shared" si="50"/>
        <v>-1518242.8895975053</v>
      </c>
      <c r="P252" s="115">
        <f t="shared" si="51"/>
        <v>120299251.18722431</v>
      </c>
      <c r="Q252" s="115">
        <f t="shared" si="52"/>
        <v>41170.17494429306</v>
      </c>
      <c r="R252" s="116">
        <f t="shared" si="53"/>
        <v>1.0709013650941817</v>
      </c>
    </row>
    <row r="253" spans="1:18" x14ac:dyDescent="0.2">
      <c r="A253" s="30">
        <v>4617</v>
      </c>
      <c r="B253" s="31" t="s">
        <v>223</v>
      </c>
      <c r="C253" s="33">
        <v>472255204</v>
      </c>
      <c r="D253" s="34">
        <v>13089</v>
      </c>
      <c r="E253" s="34">
        <f t="shared" si="41"/>
        <v>36080.312017724806</v>
      </c>
      <c r="F253" s="35">
        <f t="shared" si="42"/>
        <v>0.93850598024144416</v>
      </c>
      <c r="G253" s="34">
        <f t="shared" si="43"/>
        <v>1418.4609156408565</v>
      </c>
      <c r="H253" s="34">
        <f t="shared" si="44"/>
        <v>0</v>
      </c>
      <c r="I253" s="67">
        <f t="shared" si="45"/>
        <v>1418.4609156408565</v>
      </c>
      <c r="J253" s="34">
        <f t="shared" si="46"/>
        <v>-413.62581716406277</v>
      </c>
      <c r="K253" s="34">
        <f t="shared" si="47"/>
        <v>1004.8350984767937</v>
      </c>
      <c r="L253" s="34">
        <f t="shared" si="48"/>
        <v>18566234.924823169</v>
      </c>
      <c r="M253" s="38">
        <f t="shared" si="49"/>
        <v>13152286.603962753</v>
      </c>
      <c r="N253" s="38">
        <f>'jan-nov'!M253</f>
        <v>11721014.183751134</v>
      </c>
      <c r="O253" s="73">
        <f t="shared" si="50"/>
        <v>1431272.4202116188</v>
      </c>
      <c r="P253" s="115">
        <f t="shared" si="51"/>
        <v>485407490.60396278</v>
      </c>
      <c r="Q253" s="115">
        <f t="shared" si="52"/>
        <v>37085.147116201602</v>
      </c>
      <c r="R253" s="116">
        <f t="shared" si="53"/>
        <v>0.96464333040110162</v>
      </c>
    </row>
    <row r="254" spans="1:18" x14ac:dyDescent="0.2">
      <c r="A254" s="30">
        <v>4618</v>
      </c>
      <c r="B254" s="31" t="s">
        <v>224</v>
      </c>
      <c r="C254" s="33">
        <v>465960611</v>
      </c>
      <c r="D254" s="34">
        <v>11017</v>
      </c>
      <c r="E254" s="34">
        <f t="shared" si="41"/>
        <v>42294.691022964507</v>
      </c>
      <c r="F254" s="35">
        <f t="shared" si="42"/>
        <v>1.1001518068362695</v>
      </c>
      <c r="G254" s="34">
        <f t="shared" si="43"/>
        <v>-2310.1664875029642</v>
      </c>
      <c r="H254" s="34">
        <f t="shared" si="44"/>
        <v>0</v>
      </c>
      <c r="I254" s="67">
        <f t="shared" si="45"/>
        <v>-2310.1664875029642</v>
      </c>
      <c r="J254" s="34">
        <f t="shared" si="46"/>
        <v>-413.62581716406277</v>
      </c>
      <c r="K254" s="34">
        <f t="shared" si="47"/>
        <v>-2723.7923046670271</v>
      </c>
      <c r="L254" s="34">
        <f t="shared" si="48"/>
        <v>-25451104.192820158</v>
      </c>
      <c r="M254" s="38">
        <f t="shared" si="49"/>
        <v>-30008019.820516638</v>
      </c>
      <c r="N254" s="38">
        <f>'jan-nov'!M254</f>
        <v>-31374484.582154013</v>
      </c>
      <c r="O254" s="73">
        <f t="shared" si="50"/>
        <v>1366464.7616373748</v>
      </c>
      <c r="P254" s="115">
        <f t="shared" si="51"/>
        <v>435952591.17948335</v>
      </c>
      <c r="Q254" s="115">
        <f t="shared" si="52"/>
        <v>39570.898718297482</v>
      </c>
      <c r="R254" s="116">
        <f t="shared" si="53"/>
        <v>1.0293016610390318</v>
      </c>
    </row>
    <row r="255" spans="1:18" x14ac:dyDescent="0.2">
      <c r="A255" s="30">
        <v>4619</v>
      </c>
      <c r="B255" s="31" t="s">
        <v>225</v>
      </c>
      <c r="C255" s="33">
        <v>61938312</v>
      </c>
      <c r="D255" s="34">
        <v>968</v>
      </c>
      <c r="E255" s="34">
        <f t="shared" si="41"/>
        <v>63985.859504132233</v>
      </c>
      <c r="F255" s="35">
        <f t="shared" si="42"/>
        <v>1.6643734058069191</v>
      </c>
      <c r="G255" s="34">
        <f t="shared" si="43"/>
        <v>-15324.8675762036</v>
      </c>
      <c r="H255" s="34">
        <f t="shared" si="44"/>
        <v>0</v>
      </c>
      <c r="I255" s="67">
        <f t="shared" si="45"/>
        <v>-15324.8675762036</v>
      </c>
      <c r="J255" s="34">
        <f t="shared" si="46"/>
        <v>-413.62581716406277</v>
      </c>
      <c r="K255" s="34">
        <f t="shared" si="47"/>
        <v>-15738.493393367662</v>
      </c>
      <c r="L255" s="34">
        <f t="shared" si="48"/>
        <v>-14834471.813765084</v>
      </c>
      <c r="M255" s="38">
        <f t="shared" si="49"/>
        <v>-15234861.604779897</v>
      </c>
      <c r="N255" s="38">
        <f>'jan-nov'!M255</f>
        <v>-15330048.093920769</v>
      </c>
      <c r="O255" s="73">
        <f t="shared" si="50"/>
        <v>95186.489140871912</v>
      </c>
      <c r="P255" s="115">
        <f t="shared" si="51"/>
        <v>46703450.395220101</v>
      </c>
      <c r="Q255" s="115">
        <f t="shared" si="52"/>
        <v>48247.366110764568</v>
      </c>
      <c r="R255" s="116">
        <f t="shared" si="53"/>
        <v>1.2549903006272916</v>
      </c>
    </row>
    <row r="256" spans="1:18" x14ac:dyDescent="0.2">
      <c r="A256" s="30">
        <v>4620</v>
      </c>
      <c r="B256" s="31" t="s">
        <v>226</v>
      </c>
      <c r="C256" s="33">
        <v>43796201</v>
      </c>
      <c r="D256" s="34">
        <v>1089</v>
      </c>
      <c r="E256" s="34">
        <f t="shared" si="41"/>
        <v>40216.897153351696</v>
      </c>
      <c r="F256" s="35">
        <f t="shared" si="42"/>
        <v>1.0461051020466139</v>
      </c>
      <c r="G256" s="34">
        <f t="shared" si="43"/>
        <v>-1063.4901657352777</v>
      </c>
      <c r="H256" s="34">
        <f t="shared" si="44"/>
        <v>0</v>
      </c>
      <c r="I256" s="67">
        <f t="shared" si="45"/>
        <v>-1063.4901657352777</v>
      </c>
      <c r="J256" s="34">
        <f t="shared" si="46"/>
        <v>-413.62581716406277</v>
      </c>
      <c r="K256" s="34">
        <f t="shared" si="47"/>
        <v>-1477.1159828993405</v>
      </c>
      <c r="L256" s="34">
        <f t="shared" si="48"/>
        <v>-1158140.7904857174</v>
      </c>
      <c r="M256" s="38">
        <f t="shared" si="49"/>
        <v>-1608579.3053773819</v>
      </c>
      <c r="N256" s="38">
        <f>'jan-nov'!M256</f>
        <v>-1856245.0056608629</v>
      </c>
      <c r="O256" s="73">
        <f t="shared" si="50"/>
        <v>247665.70028348104</v>
      </c>
      <c r="P256" s="115">
        <f t="shared" si="51"/>
        <v>42187621.694622621</v>
      </c>
      <c r="Q256" s="115">
        <f t="shared" si="52"/>
        <v>38739.781170452363</v>
      </c>
      <c r="R256" s="116">
        <f t="shared" si="53"/>
        <v>1.0076829791231696</v>
      </c>
    </row>
    <row r="257" spans="1:18" x14ac:dyDescent="0.2">
      <c r="A257" s="30">
        <v>4621</v>
      </c>
      <c r="B257" s="31" t="s">
        <v>227</v>
      </c>
      <c r="C257" s="33">
        <v>563444878</v>
      </c>
      <c r="D257" s="34">
        <v>16471</v>
      </c>
      <c r="E257" s="34">
        <f t="shared" si="41"/>
        <v>34208.298099690364</v>
      </c>
      <c r="F257" s="35">
        <f t="shared" si="42"/>
        <v>0.88981193745413545</v>
      </c>
      <c r="G257" s="34">
        <f t="shared" si="43"/>
        <v>2541.6692664615211</v>
      </c>
      <c r="H257" s="34">
        <f t="shared" si="44"/>
        <v>137.08593140313567</v>
      </c>
      <c r="I257" s="67">
        <f t="shared" si="45"/>
        <v>2678.755197864657</v>
      </c>
      <c r="J257" s="34">
        <f t="shared" si="46"/>
        <v>-413.62581716406277</v>
      </c>
      <c r="K257" s="34">
        <f t="shared" si="47"/>
        <v>2265.1293807005941</v>
      </c>
      <c r="L257" s="34">
        <f t="shared" si="48"/>
        <v>44121776.864028767</v>
      </c>
      <c r="M257" s="38">
        <f t="shared" si="49"/>
        <v>37308946.029519483</v>
      </c>
      <c r="N257" s="38">
        <f>'jan-nov'!M257</f>
        <v>33727775.057776079</v>
      </c>
      <c r="O257" s="73">
        <f t="shared" si="50"/>
        <v>3581170.9717434049</v>
      </c>
      <c r="P257" s="115">
        <f t="shared" si="51"/>
        <v>600753824.02951944</v>
      </c>
      <c r="Q257" s="115">
        <f t="shared" si="52"/>
        <v>36473.427480390957</v>
      </c>
      <c r="R257" s="116">
        <f t="shared" si="53"/>
        <v>0.94873153517723063</v>
      </c>
    </row>
    <row r="258" spans="1:18" x14ac:dyDescent="0.2">
      <c r="A258" s="30">
        <v>4622</v>
      </c>
      <c r="B258" s="31" t="s">
        <v>228</v>
      </c>
      <c r="C258" s="33">
        <v>288653034</v>
      </c>
      <c r="D258" s="34">
        <v>8496</v>
      </c>
      <c r="E258" s="34">
        <f t="shared" si="41"/>
        <v>33975.168785310736</v>
      </c>
      <c r="F258" s="35">
        <f t="shared" si="42"/>
        <v>0.88374787526954612</v>
      </c>
      <c r="G258" s="34">
        <f t="shared" si="43"/>
        <v>2681.5468550892983</v>
      </c>
      <c r="H258" s="34">
        <f t="shared" si="44"/>
        <v>218.68119143600561</v>
      </c>
      <c r="I258" s="67">
        <f t="shared" si="45"/>
        <v>2900.2280465253039</v>
      </c>
      <c r="J258" s="34">
        <f t="shared" si="46"/>
        <v>-413.62581716406277</v>
      </c>
      <c r="K258" s="34">
        <f t="shared" si="47"/>
        <v>2486.6022293612409</v>
      </c>
      <c r="L258" s="34">
        <f t="shared" si="48"/>
        <v>24640337.483278982</v>
      </c>
      <c r="M258" s="38">
        <f t="shared" si="49"/>
        <v>21126172.540653102</v>
      </c>
      <c r="N258" s="38">
        <f>'jan-nov'!M258</f>
        <v>19350629.774094783</v>
      </c>
      <c r="O258" s="73">
        <f t="shared" si="50"/>
        <v>1775542.7665583193</v>
      </c>
      <c r="P258" s="115">
        <f t="shared" si="51"/>
        <v>309779206.54065311</v>
      </c>
      <c r="Q258" s="115">
        <f t="shared" si="52"/>
        <v>36461.771014671976</v>
      </c>
      <c r="R258" s="116">
        <f t="shared" si="53"/>
        <v>0.94842833206800126</v>
      </c>
    </row>
    <row r="259" spans="1:18" x14ac:dyDescent="0.2">
      <c r="A259" s="30">
        <v>4623</v>
      </c>
      <c r="B259" s="31" t="s">
        <v>229</v>
      </c>
      <c r="C259" s="33">
        <v>85144409</v>
      </c>
      <c r="D259" s="34">
        <v>2502</v>
      </c>
      <c r="E259" s="34">
        <f t="shared" si="41"/>
        <v>34030.539168665069</v>
      </c>
      <c r="F259" s="35">
        <f t="shared" si="42"/>
        <v>0.88518814651445032</v>
      </c>
      <c r="G259" s="34">
        <f t="shared" si="43"/>
        <v>2648.3246250766983</v>
      </c>
      <c r="H259" s="34">
        <f t="shared" si="44"/>
        <v>199.30155726198899</v>
      </c>
      <c r="I259" s="67">
        <f t="shared" si="45"/>
        <v>2847.6261823386872</v>
      </c>
      <c r="J259" s="34">
        <f t="shared" si="46"/>
        <v>-413.62581716406277</v>
      </c>
      <c r="K259" s="34">
        <f t="shared" si="47"/>
        <v>2434.0003651746242</v>
      </c>
      <c r="L259" s="34">
        <f t="shared" si="48"/>
        <v>7124760.708211395</v>
      </c>
      <c r="M259" s="38">
        <f t="shared" si="49"/>
        <v>6089868.9136669096</v>
      </c>
      <c r="N259" s="38">
        <f>'jan-nov'!M259</f>
        <v>4948007.8503160523</v>
      </c>
      <c r="O259" s="73">
        <f t="shared" si="50"/>
        <v>1141861.0633508572</v>
      </c>
      <c r="P259" s="115">
        <f t="shared" si="51"/>
        <v>91234277.913666904</v>
      </c>
      <c r="Q259" s="115">
        <f t="shared" si="52"/>
        <v>36464.539533839692</v>
      </c>
      <c r="R259" s="116">
        <f t="shared" si="53"/>
        <v>0.94850034563024643</v>
      </c>
    </row>
    <row r="260" spans="1:18" x14ac:dyDescent="0.2">
      <c r="A260" s="30">
        <v>4624</v>
      </c>
      <c r="B260" s="31" t="s">
        <v>389</v>
      </c>
      <c r="C260" s="33">
        <v>922583811</v>
      </c>
      <c r="D260" s="34">
        <v>26080</v>
      </c>
      <c r="E260" s="34">
        <f t="shared" si="41"/>
        <v>35375.146127300613</v>
      </c>
      <c r="F260" s="35">
        <f t="shared" si="42"/>
        <v>0.92016350014037762</v>
      </c>
      <c r="G260" s="34">
        <f t="shared" si="43"/>
        <v>1841.5604498953719</v>
      </c>
      <c r="H260" s="34">
        <f t="shared" si="44"/>
        <v>0</v>
      </c>
      <c r="I260" s="67">
        <f t="shared" si="45"/>
        <v>1841.5604498953719</v>
      </c>
      <c r="J260" s="34">
        <f t="shared" si="46"/>
        <v>-413.62581716406277</v>
      </c>
      <c r="K260" s="34">
        <f t="shared" si="47"/>
        <v>1427.9346327313092</v>
      </c>
      <c r="L260" s="34">
        <f t="shared" si="48"/>
        <v>48027896.533271298</v>
      </c>
      <c r="M260" s="38">
        <f t="shared" si="49"/>
        <v>37240535.22163254</v>
      </c>
      <c r="N260" s="38">
        <f>'jan-nov'!M260</f>
        <v>34117147.659655415</v>
      </c>
      <c r="O260" s="73">
        <f t="shared" si="50"/>
        <v>3123387.5619771257</v>
      </c>
      <c r="P260" s="115">
        <f t="shared" si="51"/>
        <v>959824346.22163248</v>
      </c>
      <c r="Q260" s="115">
        <f t="shared" si="52"/>
        <v>36803.080760031917</v>
      </c>
      <c r="R260" s="116">
        <f t="shared" si="53"/>
        <v>0.9573063383606748</v>
      </c>
    </row>
    <row r="261" spans="1:18" x14ac:dyDescent="0.2">
      <c r="A261" s="30">
        <v>4625</v>
      </c>
      <c r="B261" s="31" t="s">
        <v>230</v>
      </c>
      <c r="C261" s="33">
        <v>325118079</v>
      </c>
      <c r="D261" s="34">
        <v>5300</v>
      </c>
      <c r="E261" s="34">
        <f t="shared" si="41"/>
        <v>61343.033773584903</v>
      </c>
      <c r="F261" s="35">
        <f t="shared" si="42"/>
        <v>1.5956293286593557</v>
      </c>
      <c r="G261" s="34">
        <f t="shared" si="43"/>
        <v>-13739.172137875201</v>
      </c>
      <c r="H261" s="34">
        <f t="shared" si="44"/>
        <v>0</v>
      </c>
      <c r="I261" s="67">
        <f t="shared" si="45"/>
        <v>-13739.172137875201</v>
      </c>
      <c r="J261" s="34">
        <f t="shared" si="46"/>
        <v>-413.62581716406277</v>
      </c>
      <c r="K261" s="34">
        <f t="shared" si="47"/>
        <v>-14152.797955039263</v>
      </c>
      <c r="L261" s="34">
        <f t="shared" si="48"/>
        <v>-72817612.330738559</v>
      </c>
      <c r="M261" s="38">
        <f t="shared" si="49"/>
        <v>-75009829.161708087</v>
      </c>
      <c r="N261" s="38">
        <f>'jan-nov'!M261</f>
        <v>-69717526.46134305</v>
      </c>
      <c r="O261" s="73">
        <f t="shared" si="50"/>
        <v>-5292302.7003650367</v>
      </c>
      <c r="P261" s="115">
        <f t="shared" si="51"/>
        <v>250108249.83829191</v>
      </c>
      <c r="Q261" s="115">
        <f t="shared" si="52"/>
        <v>47190.235818545647</v>
      </c>
      <c r="R261" s="116">
        <f t="shared" si="53"/>
        <v>1.2274926697682664</v>
      </c>
    </row>
    <row r="262" spans="1:18" x14ac:dyDescent="0.2">
      <c r="A262" s="30">
        <v>4626</v>
      </c>
      <c r="B262" s="31" t="s">
        <v>235</v>
      </c>
      <c r="C262" s="33">
        <v>1402630810</v>
      </c>
      <c r="D262" s="34">
        <v>39768</v>
      </c>
      <c r="E262" s="34">
        <f t="shared" si="41"/>
        <v>35270.338211627437</v>
      </c>
      <c r="F262" s="35">
        <f t="shared" si="42"/>
        <v>0.91743728048940576</v>
      </c>
      <c r="G262" s="34">
        <f t="shared" si="43"/>
        <v>1904.4451992992776</v>
      </c>
      <c r="H262" s="34">
        <f t="shared" si="44"/>
        <v>0</v>
      </c>
      <c r="I262" s="67">
        <f t="shared" si="45"/>
        <v>1904.4451992992776</v>
      </c>
      <c r="J262" s="34">
        <f t="shared" si="46"/>
        <v>-413.62581716406277</v>
      </c>
      <c r="K262" s="34">
        <f t="shared" si="47"/>
        <v>1490.8193821352149</v>
      </c>
      <c r="L262" s="34">
        <f t="shared" si="48"/>
        <v>75735976.685733676</v>
      </c>
      <c r="M262" s="38">
        <f t="shared" si="49"/>
        <v>59286905.188753225</v>
      </c>
      <c r="N262" s="38">
        <f>'jan-nov'!M262</f>
        <v>51455905.298511215</v>
      </c>
      <c r="O262" s="73">
        <f t="shared" si="50"/>
        <v>7830999.8902420104</v>
      </c>
      <c r="P262" s="115">
        <f t="shared" si="51"/>
        <v>1461917715.1887531</v>
      </c>
      <c r="Q262" s="115">
        <f t="shared" si="52"/>
        <v>36761.157593762655</v>
      </c>
      <c r="R262" s="116">
        <f t="shared" si="53"/>
        <v>0.95621585050028635</v>
      </c>
    </row>
    <row r="263" spans="1:18" x14ac:dyDescent="0.2">
      <c r="A263" s="30">
        <v>4627</v>
      </c>
      <c r="B263" s="31" t="s">
        <v>231</v>
      </c>
      <c r="C263" s="33">
        <v>969005235</v>
      </c>
      <c r="D263" s="34">
        <v>30145</v>
      </c>
      <c r="E263" s="34">
        <f t="shared" si="41"/>
        <v>32144.807928346327</v>
      </c>
      <c r="F263" s="35">
        <f t="shared" si="42"/>
        <v>0.83613729447919527</v>
      </c>
      <c r="G263" s="34">
        <f t="shared" si="43"/>
        <v>3779.7633692679437</v>
      </c>
      <c r="H263" s="34">
        <f t="shared" si="44"/>
        <v>859.30749137354883</v>
      </c>
      <c r="I263" s="67">
        <f t="shared" si="45"/>
        <v>4639.0708606414928</v>
      </c>
      <c r="J263" s="34">
        <f t="shared" si="46"/>
        <v>-413.62581716406277</v>
      </c>
      <c r="K263" s="34">
        <f t="shared" si="47"/>
        <v>4225.4450434774299</v>
      </c>
      <c r="L263" s="34">
        <f t="shared" si="48"/>
        <v>139844791.0940378</v>
      </c>
      <c r="M263" s="38">
        <f t="shared" si="49"/>
        <v>127376040.83562712</v>
      </c>
      <c r="N263" s="38">
        <f>'jan-nov'!M263</f>
        <v>114953409.05051059</v>
      </c>
      <c r="O263" s="73">
        <f t="shared" si="50"/>
        <v>12422631.785116538</v>
      </c>
      <c r="P263" s="115">
        <f t="shared" si="51"/>
        <v>1096381275.8356271</v>
      </c>
      <c r="Q263" s="115">
        <f t="shared" si="52"/>
        <v>36370.252971823757</v>
      </c>
      <c r="R263" s="116">
        <f t="shared" si="53"/>
        <v>0.94604780302848368</v>
      </c>
    </row>
    <row r="264" spans="1:18" x14ac:dyDescent="0.2">
      <c r="A264" s="30">
        <v>4628</v>
      </c>
      <c r="B264" s="31" t="s">
        <v>232</v>
      </c>
      <c r="C264" s="33">
        <v>131544440</v>
      </c>
      <c r="D264" s="34">
        <v>3852</v>
      </c>
      <c r="E264" s="34">
        <f t="shared" si="41"/>
        <v>34149.646936656281</v>
      </c>
      <c r="F264" s="35">
        <f t="shared" si="42"/>
        <v>0.88828632794087614</v>
      </c>
      <c r="G264" s="34">
        <f t="shared" si="43"/>
        <v>2576.8599642819709</v>
      </c>
      <c r="H264" s="34">
        <f t="shared" si="44"/>
        <v>157.61383846506467</v>
      </c>
      <c r="I264" s="67">
        <f t="shared" si="45"/>
        <v>2734.4738027470357</v>
      </c>
      <c r="J264" s="34">
        <f t="shared" si="46"/>
        <v>-413.62581716406277</v>
      </c>
      <c r="K264" s="34">
        <f t="shared" si="47"/>
        <v>2320.8479855829728</v>
      </c>
      <c r="L264" s="34">
        <f t="shared" si="48"/>
        <v>10533193.088181581</v>
      </c>
      <c r="M264" s="38">
        <f t="shared" si="49"/>
        <v>8939906.4404656105</v>
      </c>
      <c r="N264" s="38">
        <f>'jan-nov'!M264</f>
        <v>6822603.1370012462</v>
      </c>
      <c r="O264" s="73">
        <f t="shared" si="50"/>
        <v>2117303.3034643643</v>
      </c>
      <c r="P264" s="115">
        <f t="shared" si="51"/>
        <v>140484346.4404656</v>
      </c>
      <c r="Q264" s="115">
        <f t="shared" si="52"/>
        <v>36470.494922239253</v>
      </c>
      <c r="R264" s="116">
        <f t="shared" si="53"/>
        <v>0.94865525470156775</v>
      </c>
    </row>
    <row r="265" spans="1:18" x14ac:dyDescent="0.2">
      <c r="A265" s="30">
        <v>4629</v>
      </c>
      <c r="B265" s="31" t="s">
        <v>233</v>
      </c>
      <c r="C265" s="33">
        <v>28409349</v>
      </c>
      <c r="D265" s="34">
        <v>384</v>
      </c>
      <c r="E265" s="34">
        <f t="shared" ref="E265:E328" si="54">IF(ISNUMBER(C265),(C265)/D265,"")</f>
        <v>73982.6796875</v>
      </c>
      <c r="F265" s="35">
        <f t="shared" ref="F265:F328" si="55">IF(ISNUMBER(C265),E265/E$366,"")</f>
        <v>1.9244065097579044</v>
      </c>
      <c r="G265" s="34">
        <f t="shared" ref="G265:G328" si="56">IF(ISNUMBER(D265),(E$366-E265)*0.6,"")</f>
        <v>-21322.959686224258</v>
      </c>
      <c r="H265" s="34">
        <f t="shared" ref="H265:H328" si="57">IF(ISNUMBER(D265),(IF(E265&gt;=E$366*0.9,0,IF(E265&lt;0.9*E$366,(E$366*0.9-E265)*0.35))),"")</f>
        <v>0</v>
      </c>
      <c r="I265" s="67">
        <f t="shared" ref="I265:I328" si="58">IF(ISNUMBER(C265),G265+H265,"")</f>
        <v>-21322.959686224258</v>
      </c>
      <c r="J265" s="34">
        <f t="shared" ref="J265:J328" si="59">IF(ISNUMBER(D265),I$368,"")</f>
        <v>-413.62581716406277</v>
      </c>
      <c r="K265" s="34">
        <f t="shared" ref="K265:K328" si="60">IF(ISNUMBER(I265),I265+J265,"")</f>
        <v>-21736.58550338832</v>
      </c>
      <c r="L265" s="34">
        <f t="shared" ref="L265:L328" si="61">IF(ISNUMBER(I265),(I265*D265),"")</f>
        <v>-8188016.5195101146</v>
      </c>
      <c r="M265" s="38">
        <f t="shared" ref="M265:M328" si="62">IF(ISNUMBER(K265),(K265*D265),"")</f>
        <v>-8346848.8333011148</v>
      </c>
      <c r="N265" s="38">
        <f>'jan-nov'!M265</f>
        <v>-8685475.0835388154</v>
      </c>
      <c r="O265" s="73">
        <f t="shared" ref="O265:O328" si="63">IF(ISNUMBER(M265),(M265-N265),"")</f>
        <v>338626.25023770053</v>
      </c>
      <c r="P265" s="115">
        <f t="shared" ref="P265:P328" si="64">C265+M265</f>
        <v>20062500.166698884</v>
      </c>
      <c r="Q265" s="115">
        <f t="shared" ref="Q265:Q328" si="65">P265/D265</f>
        <v>52246.09418411168</v>
      </c>
      <c r="R265" s="116">
        <f t="shared" ref="R265:R328" si="66">Q265/E$366</f>
        <v>1.3590035422076858</v>
      </c>
    </row>
    <row r="266" spans="1:18" x14ac:dyDescent="0.2">
      <c r="A266" s="30">
        <v>4630</v>
      </c>
      <c r="B266" s="31" t="s">
        <v>234</v>
      </c>
      <c r="C266" s="33">
        <v>252334585</v>
      </c>
      <c r="D266" s="34">
        <v>8200</v>
      </c>
      <c r="E266" s="34">
        <f t="shared" si="54"/>
        <v>30772.510365853657</v>
      </c>
      <c r="F266" s="35">
        <f t="shared" si="55"/>
        <v>0.80044166445145526</v>
      </c>
      <c r="G266" s="34">
        <f t="shared" si="56"/>
        <v>4603.1419067635452</v>
      </c>
      <c r="H266" s="34">
        <f t="shared" si="57"/>
        <v>1339.6116382459832</v>
      </c>
      <c r="I266" s="67">
        <f t="shared" si="58"/>
        <v>5942.7535450095284</v>
      </c>
      <c r="J266" s="34">
        <f t="shared" si="59"/>
        <v>-413.62581716406277</v>
      </c>
      <c r="K266" s="34">
        <f t="shared" si="60"/>
        <v>5529.1277278454654</v>
      </c>
      <c r="L266" s="34">
        <f t="shared" si="61"/>
        <v>48730579.069078133</v>
      </c>
      <c r="M266" s="38">
        <f t="shared" si="62"/>
        <v>45338847.368332818</v>
      </c>
      <c r="N266" s="38">
        <f>'jan-nov'!M266</f>
        <v>43136303.34576004</v>
      </c>
      <c r="O266" s="73">
        <f t="shared" si="63"/>
        <v>2202544.0225727782</v>
      </c>
      <c r="P266" s="115">
        <f t="shared" si="64"/>
        <v>297673432.3683328</v>
      </c>
      <c r="Q266" s="115">
        <f t="shared" si="65"/>
        <v>36301.638093699119</v>
      </c>
      <c r="R266" s="116">
        <f t="shared" si="66"/>
        <v>0.94426302152709662</v>
      </c>
    </row>
    <row r="267" spans="1:18" x14ac:dyDescent="0.2">
      <c r="A267" s="30">
        <v>4631</v>
      </c>
      <c r="B267" s="31" t="s">
        <v>390</v>
      </c>
      <c r="C267" s="33">
        <v>990726675</v>
      </c>
      <c r="D267" s="34">
        <v>29986</v>
      </c>
      <c r="E267" s="34">
        <f t="shared" si="54"/>
        <v>33039.640999132927</v>
      </c>
      <c r="F267" s="35">
        <f t="shared" si="55"/>
        <v>0.85941331791930509</v>
      </c>
      <c r="G267" s="34">
        <f t="shared" si="56"/>
        <v>3242.8635267959835</v>
      </c>
      <c r="H267" s="34">
        <f t="shared" si="57"/>
        <v>546.11591659823853</v>
      </c>
      <c r="I267" s="67">
        <f t="shared" si="58"/>
        <v>3788.979443394222</v>
      </c>
      <c r="J267" s="34">
        <f t="shared" si="59"/>
        <v>-413.62581716406277</v>
      </c>
      <c r="K267" s="34">
        <f t="shared" si="60"/>
        <v>3375.3536262301591</v>
      </c>
      <c r="L267" s="34">
        <f t="shared" si="61"/>
        <v>113616337.58961914</v>
      </c>
      <c r="M267" s="38">
        <f t="shared" si="62"/>
        <v>101213353.83613755</v>
      </c>
      <c r="N267" s="38">
        <f>'jan-nov'!M267</f>
        <v>89681894.536641553</v>
      </c>
      <c r="O267" s="73">
        <f t="shared" si="63"/>
        <v>11531459.299495995</v>
      </c>
      <c r="P267" s="115">
        <f t="shared" si="64"/>
        <v>1091940028.8361375</v>
      </c>
      <c r="Q267" s="115">
        <f t="shared" si="65"/>
        <v>36414.994625363084</v>
      </c>
      <c r="R267" s="116">
        <f t="shared" si="66"/>
        <v>0.94721160420048911</v>
      </c>
    </row>
    <row r="268" spans="1:18" x14ac:dyDescent="0.2">
      <c r="A268" s="30">
        <v>4632</v>
      </c>
      <c r="B268" s="31" t="s">
        <v>236</v>
      </c>
      <c r="C268" s="33">
        <v>138281643</v>
      </c>
      <c r="D268" s="34">
        <v>2881</v>
      </c>
      <c r="E268" s="34">
        <f t="shared" si="54"/>
        <v>47997.793474488026</v>
      </c>
      <c r="F268" s="35">
        <f t="shared" si="55"/>
        <v>1.2484985216333877</v>
      </c>
      <c r="G268" s="34">
        <f t="shared" si="56"/>
        <v>-5732.0279584170758</v>
      </c>
      <c r="H268" s="34">
        <f t="shared" si="57"/>
        <v>0</v>
      </c>
      <c r="I268" s="67">
        <f t="shared" si="58"/>
        <v>-5732.0279584170758</v>
      </c>
      <c r="J268" s="34">
        <f t="shared" si="59"/>
        <v>-413.62581716406277</v>
      </c>
      <c r="K268" s="34">
        <f t="shared" si="60"/>
        <v>-6145.6537755811387</v>
      </c>
      <c r="L268" s="34">
        <f t="shared" si="61"/>
        <v>-16513972.548199596</v>
      </c>
      <c r="M268" s="38">
        <f t="shared" si="62"/>
        <v>-17705628.527449261</v>
      </c>
      <c r="N268" s="38">
        <f>'jan-nov'!M268</f>
        <v>-17823376.462175336</v>
      </c>
      <c r="O268" s="73">
        <f t="shared" si="63"/>
        <v>117747.93472607434</v>
      </c>
      <c r="P268" s="115">
        <f t="shared" si="64"/>
        <v>120576014.47255073</v>
      </c>
      <c r="Q268" s="115">
        <f t="shared" si="65"/>
        <v>41852.139698906882</v>
      </c>
      <c r="R268" s="116">
        <f t="shared" si="66"/>
        <v>1.0886403469578789</v>
      </c>
    </row>
    <row r="269" spans="1:18" x14ac:dyDescent="0.2">
      <c r="A269" s="30">
        <v>4633</v>
      </c>
      <c r="B269" s="31" t="s">
        <v>237</v>
      </c>
      <c r="C269" s="33">
        <v>16922890</v>
      </c>
      <c r="D269" s="34">
        <v>519</v>
      </c>
      <c r="E269" s="34">
        <f t="shared" si="54"/>
        <v>32606.724470134875</v>
      </c>
      <c r="F269" s="35">
        <f t="shared" si="55"/>
        <v>0.84815247429881635</v>
      </c>
      <c r="G269" s="34">
        <f t="shared" si="56"/>
        <v>3502.6134441948147</v>
      </c>
      <c r="H269" s="34">
        <f t="shared" si="57"/>
        <v>697.6367017475568</v>
      </c>
      <c r="I269" s="67">
        <f t="shared" si="58"/>
        <v>4200.2501459423711</v>
      </c>
      <c r="J269" s="34">
        <f t="shared" si="59"/>
        <v>-413.62581716406277</v>
      </c>
      <c r="K269" s="34">
        <f t="shared" si="60"/>
        <v>3786.6243287783082</v>
      </c>
      <c r="L269" s="34">
        <f t="shared" si="61"/>
        <v>2179929.8257440906</v>
      </c>
      <c r="M269" s="38">
        <f t="shared" si="62"/>
        <v>1965258.0266359418</v>
      </c>
      <c r="N269" s="38">
        <f>'jan-nov'!M269</f>
        <v>1804390.063195057</v>
      </c>
      <c r="O269" s="73">
        <f t="shared" si="63"/>
        <v>160867.96344088484</v>
      </c>
      <c r="P269" s="115">
        <f t="shared" si="64"/>
        <v>18888148.026635941</v>
      </c>
      <c r="Q269" s="115">
        <f t="shared" si="65"/>
        <v>36393.348798913183</v>
      </c>
      <c r="R269" s="116">
        <f t="shared" si="66"/>
        <v>0.94664856201946468</v>
      </c>
    </row>
    <row r="270" spans="1:18" x14ac:dyDescent="0.2">
      <c r="A270" s="30">
        <v>4634</v>
      </c>
      <c r="B270" s="31" t="s">
        <v>238</v>
      </c>
      <c r="C270" s="33">
        <v>73693556</v>
      </c>
      <c r="D270" s="34">
        <v>1694</v>
      </c>
      <c r="E270" s="34">
        <f t="shared" si="54"/>
        <v>43502.689492325859</v>
      </c>
      <c r="F270" s="35">
        <f t="shared" si="55"/>
        <v>1.131573757596041</v>
      </c>
      <c r="G270" s="34">
        <f t="shared" si="56"/>
        <v>-3034.9655691197754</v>
      </c>
      <c r="H270" s="34">
        <f t="shared" si="57"/>
        <v>0</v>
      </c>
      <c r="I270" s="67">
        <f t="shared" si="58"/>
        <v>-3034.9655691197754</v>
      </c>
      <c r="J270" s="34">
        <f t="shared" si="59"/>
        <v>-413.62581716406277</v>
      </c>
      <c r="K270" s="34">
        <f t="shared" si="60"/>
        <v>-3448.5913862838383</v>
      </c>
      <c r="L270" s="34">
        <f t="shared" si="61"/>
        <v>-5141231.6740889</v>
      </c>
      <c r="M270" s="38">
        <f t="shared" si="62"/>
        <v>-5841913.8083648225</v>
      </c>
      <c r="N270" s="38">
        <f>'jan-nov'!M270</f>
        <v>-6193536.1643613437</v>
      </c>
      <c r="O270" s="73">
        <f t="shared" si="63"/>
        <v>351622.35599652119</v>
      </c>
      <c r="P270" s="115">
        <f t="shared" si="64"/>
        <v>67851642.191635177</v>
      </c>
      <c r="Q270" s="115">
        <f t="shared" si="65"/>
        <v>40054.098106042016</v>
      </c>
      <c r="R270" s="116">
        <f t="shared" si="66"/>
        <v>1.0418704413429403</v>
      </c>
    </row>
    <row r="271" spans="1:18" x14ac:dyDescent="0.2">
      <c r="A271" s="30">
        <v>4635</v>
      </c>
      <c r="B271" s="31" t="s">
        <v>239</v>
      </c>
      <c r="C271" s="33">
        <v>90815516</v>
      </c>
      <c r="D271" s="34">
        <v>2234</v>
      </c>
      <c r="E271" s="34">
        <f t="shared" si="54"/>
        <v>40651.529095792299</v>
      </c>
      <c r="F271" s="35">
        <f t="shared" si="55"/>
        <v>1.0574105662838431</v>
      </c>
      <c r="G271" s="34">
        <f t="shared" si="56"/>
        <v>-1324.2693311996393</v>
      </c>
      <c r="H271" s="34">
        <f t="shared" si="57"/>
        <v>0</v>
      </c>
      <c r="I271" s="67">
        <f t="shared" si="58"/>
        <v>-1324.2693311996393</v>
      </c>
      <c r="J271" s="34">
        <f t="shared" si="59"/>
        <v>-413.62581716406277</v>
      </c>
      <c r="K271" s="34">
        <f t="shared" si="60"/>
        <v>-1737.895148363702</v>
      </c>
      <c r="L271" s="34">
        <f t="shared" si="61"/>
        <v>-2958417.6858999943</v>
      </c>
      <c r="M271" s="38">
        <f t="shared" si="62"/>
        <v>-3882457.7614445104</v>
      </c>
      <c r="N271" s="38">
        <f>'jan-nov'!M271</f>
        <v>-3244997.6068378012</v>
      </c>
      <c r="O271" s="73">
        <f t="shared" si="63"/>
        <v>-637460.15460670926</v>
      </c>
      <c r="P271" s="115">
        <f t="shared" si="64"/>
        <v>86933058.238555491</v>
      </c>
      <c r="Q271" s="115">
        <f t="shared" si="65"/>
        <v>38913.6339474286</v>
      </c>
      <c r="R271" s="116">
        <f t="shared" si="66"/>
        <v>1.0122051648180612</v>
      </c>
    </row>
    <row r="272" spans="1:18" x14ac:dyDescent="0.2">
      <c r="A272" s="30">
        <v>4636</v>
      </c>
      <c r="B272" s="31" t="s">
        <v>240</v>
      </c>
      <c r="C272" s="33">
        <v>31723145</v>
      </c>
      <c r="D272" s="34">
        <v>750</v>
      </c>
      <c r="E272" s="34">
        <f t="shared" si="54"/>
        <v>42297.526666666665</v>
      </c>
      <c r="F272" s="35">
        <f t="shared" si="55"/>
        <v>1.1002255664138196</v>
      </c>
      <c r="G272" s="34">
        <f t="shared" si="56"/>
        <v>-2311.867873724259</v>
      </c>
      <c r="H272" s="34">
        <f t="shared" si="57"/>
        <v>0</v>
      </c>
      <c r="I272" s="67">
        <f t="shared" si="58"/>
        <v>-2311.867873724259</v>
      </c>
      <c r="J272" s="34">
        <f t="shared" si="59"/>
        <v>-413.62581716406277</v>
      </c>
      <c r="K272" s="34">
        <f t="shared" si="60"/>
        <v>-2725.4936908883219</v>
      </c>
      <c r="L272" s="34">
        <f t="shared" si="61"/>
        <v>-1733900.9052931941</v>
      </c>
      <c r="M272" s="38">
        <f t="shared" si="62"/>
        <v>-2044120.2681662415</v>
      </c>
      <c r="N272" s="38">
        <f>'jan-nov'!M272</f>
        <v>-2030111.7256617518</v>
      </c>
      <c r="O272" s="73">
        <f t="shared" si="63"/>
        <v>-14008.542504489655</v>
      </c>
      <c r="P272" s="115">
        <f t="shared" si="64"/>
        <v>29679024.73183376</v>
      </c>
      <c r="Q272" s="115">
        <f t="shared" si="65"/>
        <v>39572.032975778347</v>
      </c>
      <c r="R272" s="116">
        <f t="shared" si="66"/>
        <v>1.0293311648700521</v>
      </c>
    </row>
    <row r="273" spans="1:18" x14ac:dyDescent="0.2">
      <c r="A273" s="30">
        <v>4637</v>
      </c>
      <c r="B273" s="31" t="s">
        <v>241</v>
      </c>
      <c r="C273" s="33">
        <v>41242538</v>
      </c>
      <c r="D273" s="34">
        <v>1268</v>
      </c>
      <c r="E273" s="34">
        <f t="shared" si="54"/>
        <v>32525.660883280758</v>
      </c>
      <c r="F273" s="35">
        <f t="shared" si="55"/>
        <v>0.84604388219448434</v>
      </c>
      <c r="G273" s="34">
        <f t="shared" si="56"/>
        <v>3551.2515963072851</v>
      </c>
      <c r="H273" s="34">
        <f t="shared" si="57"/>
        <v>726.00895714649789</v>
      </c>
      <c r="I273" s="67">
        <f t="shared" si="58"/>
        <v>4277.2605534537834</v>
      </c>
      <c r="J273" s="34">
        <f t="shared" si="59"/>
        <v>-413.62581716406277</v>
      </c>
      <c r="K273" s="34">
        <f t="shared" si="60"/>
        <v>3863.6347362897204</v>
      </c>
      <c r="L273" s="34">
        <f t="shared" si="61"/>
        <v>5423566.3817793969</v>
      </c>
      <c r="M273" s="38">
        <f t="shared" si="62"/>
        <v>4899088.8456153655</v>
      </c>
      <c r="N273" s="38">
        <f>'jan-nov'!M273</f>
        <v>4453963.9065150917</v>
      </c>
      <c r="O273" s="73">
        <f t="shared" si="63"/>
        <v>445124.93910027388</v>
      </c>
      <c r="P273" s="115">
        <f t="shared" si="64"/>
        <v>46141626.845615365</v>
      </c>
      <c r="Q273" s="115">
        <f t="shared" si="65"/>
        <v>36389.295619570476</v>
      </c>
      <c r="R273" s="116">
        <f t="shared" si="66"/>
        <v>0.94654313241424815</v>
      </c>
    </row>
    <row r="274" spans="1:18" x14ac:dyDescent="0.2">
      <c r="A274" s="30">
        <v>4638</v>
      </c>
      <c r="B274" s="31" t="s">
        <v>242</v>
      </c>
      <c r="C274" s="33">
        <v>145749005</v>
      </c>
      <c r="D274" s="34">
        <v>3879</v>
      </c>
      <c r="E274" s="34">
        <f t="shared" si="54"/>
        <v>37573.860531064711</v>
      </c>
      <c r="F274" s="35">
        <f t="shared" si="55"/>
        <v>0.97735553927135543</v>
      </c>
      <c r="G274" s="34">
        <f t="shared" si="56"/>
        <v>522.33180763691337</v>
      </c>
      <c r="H274" s="34">
        <f t="shared" si="57"/>
        <v>0</v>
      </c>
      <c r="I274" s="67">
        <f t="shared" si="58"/>
        <v>522.33180763691337</v>
      </c>
      <c r="J274" s="34">
        <f t="shared" si="59"/>
        <v>-413.62581716406277</v>
      </c>
      <c r="K274" s="34">
        <f t="shared" si="60"/>
        <v>108.7059904728506</v>
      </c>
      <c r="L274" s="34">
        <f t="shared" si="61"/>
        <v>2026125.081823587</v>
      </c>
      <c r="M274" s="38">
        <f t="shared" si="62"/>
        <v>421670.53704418748</v>
      </c>
      <c r="N274" s="38">
        <f>'jan-nov'!M274</f>
        <v>-558677.62512257835</v>
      </c>
      <c r="O274" s="73">
        <f t="shared" si="63"/>
        <v>980348.16216676589</v>
      </c>
      <c r="P274" s="115">
        <f t="shared" si="64"/>
        <v>146170675.5370442</v>
      </c>
      <c r="Q274" s="115">
        <f t="shared" si="65"/>
        <v>37682.566521537563</v>
      </c>
      <c r="R274" s="116">
        <f t="shared" si="66"/>
        <v>0.98018315401306622</v>
      </c>
    </row>
    <row r="275" spans="1:18" x14ac:dyDescent="0.2">
      <c r="A275" s="30">
        <v>4639</v>
      </c>
      <c r="B275" s="31" t="s">
        <v>243</v>
      </c>
      <c r="C275" s="33">
        <v>99730926</v>
      </c>
      <c r="D275" s="34">
        <v>2551</v>
      </c>
      <c r="E275" s="34">
        <f t="shared" si="54"/>
        <v>39094.835750686005</v>
      </c>
      <c r="F275" s="35">
        <f t="shared" si="55"/>
        <v>1.016918510309754</v>
      </c>
      <c r="G275" s="34">
        <f t="shared" si="56"/>
        <v>-390.2533241358629</v>
      </c>
      <c r="H275" s="34">
        <f t="shared" si="57"/>
        <v>0</v>
      </c>
      <c r="I275" s="67">
        <f t="shared" si="58"/>
        <v>-390.2533241358629</v>
      </c>
      <c r="J275" s="34">
        <f t="shared" si="59"/>
        <v>-413.62581716406277</v>
      </c>
      <c r="K275" s="34">
        <f t="shared" si="60"/>
        <v>-803.87914129992566</v>
      </c>
      <c r="L275" s="34">
        <f t="shared" si="61"/>
        <v>-995536.22987058631</v>
      </c>
      <c r="M275" s="38">
        <f t="shared" si="62"/>
        <v>-2050695.6894561104</v>
      </c>
      <c r="N275" s="38">
        <f>'jan-nov'!M275</f>
        <v>-2310636.5028841728</v>
      </c>
      <c r="O275" s="73">
        <f t="shared" si="63"/>
        <v>259940.81342806248</v>
      </c>
      <c r="P275" s="115">
        <f t="shared" si="64"/>
        <v>97680230.310543895</v>
      </c>
      <c r="Q275" s="115">
        <f t="shared" si="65"/>
        <v>38290.956609386085</v>
      </c>
      <c r="R275" s="116">
        <f t="shared" si="66"/>
        <v>0.99600834242842573</v>
      </c>
    </row>
    <row r="276" spans="1:18" x14ac:dyDescent="0.2">
      <c r="A276" s="30">
        <v>4640</v>
      </c>
      <c r="B276" s="31" t="s">
        <v>244</v>
      </c>
      <c r="C276" s="33">
        <v>409807680</v>
      </c>
      <c r="D276" s="34">
        <v>12319</v>
      </c>
      <c r="E276" s="34">
        <f t="shared" si="54"/>
        <v>33266.310577157237</v>
      </c>
      <c r="F276" s="35">
        <f t="shared" si="55"/>
        <v>0.86530935214456661</v>
      </c>
      <c r="G276" s="34">
        <f t="shared" si="56"/>
        <v>3106.8617799813974</v>
      </c>
      <c r="H276" s="34">
        <f t="shared" si="57"/>
        <v>466.78156428973011</v>
      </c>
      <c r="I276" s="67">
        <f t="shared" si="58"/>
        <v>3573.6433442711277</v>
      </c>
      <c r="J276" s="34">
        <f t="shared" si="59"/>
        <v>-413.62581716406277</v>
      </c>
      <c r="K276" s="34">
        <f t="shared" si="60"/>
        <v>3160.0175271070648</v>
      </c>
      <c r="L276" s="34">
        <f t="shared" si="61"/>
        <v>44023712.358076021</v>
      </c>
      <c r="M276" s="38">
        <f t="shared" si="62"/>
        <v>38928255.916431934</v>
      </c>
      <c r="N276" s="38">
        <f>'jan-nov'!M276</f>
        <v>37278660.652215607</v>
      </c>
      <c r="O276" s="73">
        <f t="shared" si="63"/>
        <v>1649595.2642163262</v>
      </c>
      <c r="P276" s="115">
        <f t="shared" si="64"/>
        <v>448735935.9164319</v>
      </c>
      <c r="Q276" s="115">
        <f t="shared" si="65"/>
        <v>36426.328104264299</v>
      </c>
      <c r="R276" s="116">
        <f t="shared" si="66"/>
        <v>0.94750640591175217</v>
      </c>
    </row>
    <row r="277" spans="1:18" x14ac:dyDescent="0.2">
      <c r="A277" s="30">
        <v>4641</v>
      </c>
      <c r="B277" s="31" t="s">
        <v>245</v>
      </c>
      <c r="C277" s="33">
        <v>101369843</v>
      </c>
      <c r="D277" s="34">
        <v>1800</v>
      </c>
      <c r="E277" s="34">
        <f t="shared" si="54"/>
        <v>56316.579444444447</v>
      </c>
      <c r="F277" s="35">
        <f t="shared" si="55"/>
        <v>1.4648833017128213</v>
      </c>
      <c r="G277" s="34">
        <f t="shared" si="56"/>
        <v>-10723.299540390928</v>
      </c>
      <c r="H277" s="34">
        <f t="shared" si="57"/>
        <v>0</v>
      </c>
      <c r="I277" s="67">
        <f t="shared" si="58"/>
        <v>-10723.299540390928</v>
      </c>
      <c r="J277" s="34">
        <f t="shared" si="59"/>
        <v>-413.62581716406277</v>
      </c>
      <c r="K277" s="34">
        <f t="shared" si="60"/>
        <v>-11136.92535755499</v>
      </c>
      <c r="L277" s="34">
        <f t="shared" si="61"/>
        <v>-19301939.172703672</v>
      </c>
      <c r="M277" s="38">
        <f t="shared" si="62"/>
        <v>-20046465.643598981</v>
      </c>
      <c r="N277" s="38">
        <f>'jan-nov'!M277</f>
        <v>-19776036.541588206</v>
      </c>
      <c r="O277" s="73">
        <f t="shared" si="63"/>
        <v>-270429.10201077536</v>
      </c>
      <c r="P277" s="115">
        <f t="shared" si="64"/>
        <v>81323377.356401026</v>
      </c>
      <c r="Q277" s="115">
        <f t="shared" si="65"/>
        <v>45179.654086889459</v>
      </c>
      <c r="R277" s="116">
        <f t="shared" si="66"/>
        <v>1.1751942589896525</v>
      </c>
    </row>
    <row r="278" spans="1:18" x14ac:dyDescent="0.2">
      <c r="A278" s="30">
        <v>4642</v>
      </c>
      <c r="B278" s="31" t="s">
        <v>246</v>
      </c>
      <c r="C278" s="33">
        <v>88831152</v>
      </c>
      <c r="D278" s="34">
        <v>2160</v>
      </c>
      <c r="E278" s="34">
        <f t="shared" si="54"/>
        <v>41125.533333333333</v>
      </c>
      <c r="F278" s="35">
        <f t="shared" si="55"/>
        <v>1.0697401661878991</v>
      </c>
      <c r="G278" s="34">
        <f t="shared" si="56"/>
        <v>-1608.6718737242597</v>
      </c>
      <c r="H278" s="34">
        <f t="shared" si="57"/>
        <v>0</v>
      </c>
      <c r="I278" s="67">
        <f t="shared" si="58"/>
        <v>-1608.6718737242597</v>
      </c>
      <c r="J278" s="34">
        <f t="shared" si="59"/>
        <v>-413.62581716406277</v>
      </c>
      <c r="K278" s="34">
        <f t="shared" si="60"/>
        <v>-2022.2976908883224</v>
      </c>
      <c r="L278" s="34">
        <f t="shared" si="61"/>
        <v>-3474731.2472444009</v>
      </c>
      <c r="M278" s="38">
        <f t="shared" si="62"/>
        <v>-4368163.0123187769</v>
      </c>
      <c r="N278" s="38">
        <f>'jan-nov'!M278</f>
        <v>-4368276.7699058447</v>
      </c>
      <c r="O278" s="73">
        <f t="shared" si="63"/>
        <v>113.75758706778288</v>
      </c>
      <c r="P278" s="115">
        <f t="shared" si="64"/>
        <v>84462988.987681225</v>
      </c>
      <c r="Q278" s="115">
        <f t="shared" si="65"/>
        <v>39103.235642445012</v>
      </c>
      <c r="R278" s="116">
        <f t="shared" si="66"/>
        <v>1.0171370047796835</v>
      </c>
    </row>
    <row r="279" spans="1:18" x14ac:dyDescent="0.2">
      <c r="A279" s="30">
        <v>4643</v>
      </c>
      <c r="B279" s="31" t="s">
        <v>247</v>
      </c>
      <c r="C279" s="33">
        <v>218392498</v>
      </c>
      <c r="D279" s="34">
        <v>5239</v>
      </c>
      <c r="E279" s="34">
        <f t="shared" si="54"/>
        <v>41685.91296048864</v>
      </c>
      <c r="F279" s="35">
        <f t="shared" si="55"/>
        <v>1.0843165265872317</v>
      </c>
      <c r="G279" s="34">
        <f t="shared" si="56"/>
        <v>-1944.8996500174442</v>
      </c>
      <c r="H279" s="34">
        <f t="shared" si="57"/>
        <v>0</v>
      </c>
      <c r="I279" s="67">
        <f t="shared" si="58"/>
        <v>-1944.8996500174442</v>
      </c>
      <c r="J279" s="34">
        <f t="shared" si="59"/>
        <v>-413.62581716406277</v>
      </c>
      <c r="K279" s="34">
        <f t="shared" si="60"/>
        <v>-2358.5254671815069</v>
      </c>
      <c r="L279" s="34">
        <f t="shared" si="61"/>
        <v>-10189329.26644139</v>
      </c>
      <c r="M279" s="38">
        <f t="shared" si="62"/>
        <v>-12356314.922563914</v>
      </c>
      <c r="N279" s="38">
        <f>'jan-nov'!M279</f>
        <v>-13946937.887655895</v>
      </c>
      <c r="O279" s="73">
        <f t="shared" si="63"/>
        <v>1590622.965091981</v>
      </c>
      <c r="P279" s="115">
        <f t="shared" si="64"/>
        <v>206036183.07743609</v>
      </c>
      <c r="Q279" s="115">
        <f t="shared" si="65"/>
        <v>39327.387493307135</v>
      </c>
      <c r="R279" s="116">
        <f t="shared" si="66"/>
        <v>1.0229675489394165</v>
      </c>
    </row>
    <row r="280" spans="1:18" x14ac:dyDescent="0.2">
      <c r="A280" s="30">
        <v>4644</v>
      </c>
      <c r="B280" s="31" t="s">
        <v>248</v>
      </c>
      <c r="C280" s="33">
        <v>213761138</v>
      </c>
      <c r="D280" s="34">
        <v>5371</v>
      </c>
      <c r="E280" s="34">
        <f t="shared" si="54"/>
        <v>39799.132005213185</v>
      </c>
      <c r="F280" s="35">
        <f t="shared" si="55"/>
        <v>1.0352383698057221</v>
      </c>
      <c r="G280" s="34">
        <f t="shared" si="56"/>
        <v>-812.83107685217112</v>
      </c>
      <c r="H280" s="34">
        <f t="shared" si="57"/>
        <v>0</v>
      </c>
      <c r="I280" s="67">
        <f t="shared" si="58"/>
        <v>-812.83107685217112</v>
      </c>
      <c r="J280" s="34">
        <f t="shared" si="59"/>
        <v>-413.62581716406277</v>
      </c>
      <c r="K280" s="34">
        <f t="shared" si="60"/>
        <v>-1226.4568940162339</v>
      </c>
      <c r="L280" s="34">
        <f t="shared" si="61"/>
        <v>-4365715.7137730112</v>
      </c>
      <c r="M280" s="38">
        <f t="shared" si="62"/>
        <v>-6587299.9777611922</v>
      </c>
      <c r="N280" s="38">
        <f>'jan-nov'!M280</f>
        <v>-6620505.7913723448</v>
      </c>
      <c r="O280" s="73">
        <f t="shared" si="63"/>
        <v>33205.813611152582</v>
      </c>
      <c r="P280" s="115">
        <f t="shared" si="64"/>
        <v>207173838.02223882</v>
      </c>
      <c r="Q280" s="115">
        <f t="shared" si="65"/>
        <v>38572.67511119695</v>
      </c>
      <c r="R280" s="116">
        <f t="shared" si="66"/>
        <v>1.0033362862268127</v>
      </c>
    </row>
    <row r="281" spans="1:18" x14ac:dyDescent="0.2">
      <c r="A281" s="30">
        <v>4645</v>
      </c>
      <c r="B281" s="31" t="s">
        <v>249</v>
      </c>
      <c r="C281" s="33">
        <v>102664007</v>
      </c>
      <c r="D281" s="34">
        <v>2986</v>
      </c>
      <c r="E281" s="34">
        <f t="shared" si="54"/>
        <v>34381.783991962489</v>
      </c>
      <c r="F281" s="35">
        <f t="shared" si="55"/>
        <v>0.89432457989760783</v>
      </c>
      <c r="G281" s="34">
        <f t="shared" si="56"/>
        <v>2437.5777310982462</v>
      </c>
      <c r="H281" s="34">
        <f t="shared" si="57"/>
        <v>76.365869107891911</v>
      </c>
      <c r="I281" s="67">
        <f t="shared" si="58"/>
        <v>2513.9436002061379</v>
      </c>
      <c r="J281" s="34">
        <f t="shared" si="59"/>
        <v>-413.62581716406277</v>
      </c>
      <c r="K281" s="34">
        <f t="shared" si="60"/>
        <v>2100.317783042075</v>
      </c>
      <c r="L281" s="34">
        <f t="shared" si="61"/>
        <v>7506635.5902155275</v>
      </c>
      <c r="M281" s="38">
        <f t="shared" si="62"/>
        <v>6271548.9001636356</v>
      </c>
      <c r="N281" s="38">
        <f>'jan-nov'!M281</f>
        <v>6227193.0371877393</v>
      </c>
      <c r="O281" s="73">
        <f t="shared" si="63"/>
        <v>44355.862975896336</v>
      </c>
      <c r="P281" s="115">
        <f t="shared" si="64"/>
        <v>108935555.90016364</v>
      </c>
      <c r="Q281" s="115">
        <f t="shared" si="65"/>
        <v>36482.101775004565</v>
      </c>
      <c r="R281" s="116">
        <f t="shared" si="66"/>
        <v>0.94895716729940438</v>
      </c>
    </row>
    <row r="282" spans="1:18" x14ac:dyDescent="0.2">
      <c r="A282" s="30">
        <v>4646</v>
      </c>
      <c r="B282" s="31" t="s">
        <v>250</v>
      </c>
      <c r="C282" s="33">
        <v>109491328</v>
      </c>
      <c r="D282" s="34">
        <v>2869</v>
      </c>
      <c r="E282" s="34">
        <f t="shared" si="54"/>
        <v>38163.585918438483</v>
      </c>
      <c r="F282" s="35">
        <f t="shared" si="55"/>
        <v>0.99269522930725629</v>
      </c>
      <c r="G282" s="34">
        <f t="shared" si="56"/>
        <v>168.49657521265036</v>
      </c>
      <c r="H282" s="34">
        <f t="shared" si="57"/>
        <v>0</v>
      </c>
      <c r="I282" s="67">
        <f t="shared" si="58"/>
        <v>168.49657521265036</v>
      </c>
      <c r="J282" s="34">
        <f t="shared" si="59"/>
        <v>-413.62581716406277</v>
      </c>
      <c r="K282" s="34">
        <f t="shared" si="60"/>
        <v>-245.12924195141241</v>
      </c>
      <c r="L282" s="34">
        <f t="shared" si="61"/>
        <v>483416.67428509385</v>
      </c>
      <c r="M282" s="38">
        <f t="shared" si="62"/>
        <v>-703275.79515860218</v>
      </c>
      <c r="N282" s="38">
        <f>'jan-nov'!M282</f>
        <v>708356.56543524133</v>
      </c>
      <c r="O282" s="73">
        <f t="shared" si="63"/>
        <v>-1411632.3605938435</v>
      </c>
      <c r="P282" s="115">
        <f t="shared" si="64"/>
        <v>108788052.20484141</v>
      </c>
      <c r="Q282" s="115">
        <f t="shared" si="65"/>
        <v>37918.456676487069</v>
      </c>
      <c r="R282" s="116">
        <f t="shared" si="66"/>
        <v>0.98631903002742649</v>
      </c>
    </row>
    <row r="283" spans="1:18" x14ac:dyDescent="0.2">
      <c r="A283" s="30">
        <v>4647</v>
      </c>
      <c r="B283" s="31" t="s">
        <v>391</v>
      </c>
      <c r="C283" s="33">
        <v>785333434</v>
      </c>
      <c r="D283" s="34">
        <v>22450</v>
      </c>
      <c r="E283" s="34">
        <f t="shared" si="54"/>
        <v>34981.444721603562</v>
      </c>
      <c r="F283" s="35">
        <f t="shared" si="55"/>
        <v>0.90992270389962926</v>
      </c>
      <c r="G283" s="34">
        <f t="shared" si="56"/>
        <v>2077.7812933136024</v>
      </c>
      <c r="H283" s="34">
        <f t="shared" si="57"/>
        <v>0</v>
      </c>
      <c r="I283" s="67">
        <f t="shared" si="58"/>
        <v>2077.7812933136024</v>
      </c>
      <c r="J283" s="34">
        <f t="shared" si="59"/>
        <v>-413.62581716406277</v>
      </c>
      <c r="K283" s="34">
        <f t="shared" si="60"/>
        <v>1664.1554761495397</v>
      </c>
      <c r="L283" s="34">
        <f t="shared" si="61"/>
        <v>46646190.034890376</v>
      </c>
      <c r="M283" s="38">
        <f t="shared" si="62"/>
        <v>37360290.439557165</v>
      </c>
      <c r="N283" s="38">
        <f>'jan-nov'!M283</f>
        <v>36330696.211858258</v>
      </c>
      <c r="O283" s="73">
        <f t="shared" si="63"/>
        <v>1029594.2276989073</v>
      </c>
      <c r="P283" s="115">
        <f t="shared" si="64"/>
        <v>822693724.43955719</v>
      </c>
      <c r="Q283" s="115">
        <f t="shared" si="65"/>
        <v>36645.600197753105</v>
      </c>
      <c r="R283" s="116">
        <f t="shared" si="66"/>
        <v>0.9532100198643757</v>
      </c>
    </row>
    <row r="284" spans="1:18" x14ac:dyDescent="0.2">
      <c r="A284" s="30">
        <v>4648</v>
      </c>
      <c r="B284" s="31" t="s">
        <v>251</v>
      </c>
      <c r="C284" s="33">
        <v>127453731</v>
      </c>
      <c r="D284" s="34">
        <v>3392</v>
      </c>
      <c r="E284" s="34">
        <f t="shared" si="54"/>
        <v>37574.802771226416</v>
      </c>
      <c r="F284" s="35">
        <f t="shared" si="55"/>
        <v>0.97738004842820947</v>
      </c>
      <c r="G284" s="34">
        <f t="shared" si="56"/>
        <v>521.76646353989054</v>
      </c>
      <c r="H284" s="34">
        <f t="shared" si="57"/>
        <v>0</v>
      </c>
      <c r="I284" s="67">
        <f t="shared" si="58"/>
        <v>521.76646353989054</v>
      </c>
      <c r="J284" s="34">
        <f t="shared" si="59"/>
        <v>-413.62581716406277</v>
      </c>
      <c r="K284" s="34">
        <f t="shared" si="60"/>
        <v>108.14064637582777</v>
      </c>
      <c r="L284" s="34">
        <f t="shared" si="61"/>
        <v>1769831.8443273087</v>
      </c>
      <c r="M284" s="38">
        <f t="shared" si="62"/>
        <v>366813.0725068078</v>
      </c>
      <c r="N284" s="38">
        <f>'jan-nov'!M284</f>
        <v>-292296.07125954994</v>
      </c>
      <c r="O284" s="73">
        <f t="shared" si="63"/>
        <v>659109.1437663578</v>
      </c>
      <c r="P284" s="115">
        <f t="shared" si="64"/>
        <v>127820544.07250682</v>
      </c>
      <c r="Q284" s="115">
        <f t="shared" si="65"/>
        <v>37682.943417602248</v>
      </c>
      <c r="R284" s="116">
        <f t="shared" si="66"/>
        <v>0.98019295767580783</v>
      </c>
    </row>
    <row r="285" spans="1:18" x14ac:dyDescent="0.2">
      <c r="A285" s="30">
        <v>4649</v>
      </c>
      <c r="B285" s="31" t="s">
        <v>392</v>
      </c>
      <c r="C285" s="33">
        <v>312749206</v>
      </c>
      <c r="D285" s="34">
        <v>9610</v>
      </c>
      <c r="E285" s="34">
        <f t="shared" si="54"/>
        <v>32544.142143600417</v>
      </c>
      <c r="F285" s="35">
        <f t="shared" si="55"/>
        <v>0.84652460900537996</v>
      </c>
      <c r="G285" s="34">
        <f t="shared" si="56"/>
        <v>3540.1628401154899</v>
      </c>
      <c r="H285" s="34">
        <f t="shared" si="57"/>
        <v>719.54051603461733</v>
      </c>
      <c r="I285" s="67">
        <f t="shared" si="58"/>
        <v>4259.7033561501075</v>
      </c>
      <c r="J285" s="34">
        <f t="shared" si="59"/>
        <v>-413.62581716406277</v>
      </c>
      <c r="K285" s="34">
        <f t="shared" si="60"/>
        <v>3846.0775389860446</v>
      </c>
      <c r="L285" s="34">
        <f t="shared" si="61"/>
        <v>40935749.252602533</v>
      </c>
      <c r="M285" s="38">
        <f t="shared" si="62"/>
        <v>36960805.149655886</v>
      </c>
      <c r="N285" s="38">
        <f>'jan-nov'!M285</f>
        <v>35882302.734787084</v>
      </c>
      <c r="O285" s="73">
        <f t="shared" si="63"/>
        <v>1078502.4148688018</v>
      </c>
      <c r="P285" s="115">
        <f t="shared" si="64"/>
        <v>349710011.14965588</v>
      </c>
      <c r="Q285" s="115">
        <f t="shared" si="65"/>
        <v>36390.219682586459</v>
      </c>
      <c r="R285" s="116">
        <f t="shared" si="66"/>
        <v>0.94656716875479285</v>
      </c>
    </row>
    <row r="286" spans="1:18" x14ac:dyDescent="0.2">
      <c r="A286" s="30">
        <v>4650</v>
      </c>
      <c r="B286" s="31" t="s">
        <v>252</v>
      </c>
      <c r="C286" s="33">
        <v>210460278</v>
      </c>
      <c r="D286" s="34">
        <v>5926</v>
      </c>
      <c r="E286" s="34">
        <f t="shared" si="54"/>
        <v>35514.727978400268</v>
      </c>
      <c r="F286" s="35">
        <f t="shared" si="55"/>
        <v>0.92379424485028594</v>
      </c>
      <c r="G286" s="34">
        <f t="shared" si="56"/>
        <v>1757.8113392355792</v>
      </c>
      <c r="H286" s="34">
        <f t="shared" si="57"/>
        <v>0</v>
      </c>
      <c r="I286" s="67">
        <f t="shared" si="58"/>
        <v>1757.8113392355792</v>
      </c>
      <c r="J286" s="34">
        <f t="shared" si="59"/>
        <v>-413.62581716406277</v>
      </c>
      <c r="K286" s="34">
        <f t="shared" si="60"/>
        <v>1344.1855220715165</v>
      </c>
      <c r="L286" s="34">
        <f t="shared" si="61"/>
        <v>10416789.996310042</v>
      </c>
      <c r="M286" s="38">
        <f t="shared" si="62"/>
        <v>7965643.4037958067</v>
      </c>
      <c r="N286" s="38">
        <f>'jan-nov'!M286</f>
        <v>8088007.6316379393</v>
      </c>
      <c r="O286" s="73">
        <f t="shared" si="63"/>
        <v>-122364.22784213256</v>
      </c>
      <c r="P286" s="115">
        <f t="shared" si="64"/>
        <v>218425921.40379581</v>
      </c>
      <c r="Q286" s="115">
        <f t="shared" si="65"/>
        <v>36858.91350047179</v>
      </c>
      <c r="R286" s="116">
        <f t="shared" si="66"/>
        <v>0.95875863624463853</v>
      </c>
    </row>
    <row r="287" spans="1:18" x14ac:dyDescent="0.2">
      <c r="A287" s="30">
        <v>4651</v>
      </c>
      <c r="B287" s="31" t="s">
        <v>253</v>
      </c>
      <c r="C287" s="33">
        <v>249104721</v>
      </c>
      <c r="D287" s="34">
        <v>7271</v>
      </c>
      <c r="E287" s="34">
        <f t="shared" si="54"/>
        <v>34260.035896025307</v>
      </c>
      <c r="F287" s="35">
        <f t="shared" si="55"/>
        <v>0.89115771936536181</v>
      </c>
      <c r="G287" s="34">
        <f t="shared" si="56"/>
        <v>2510.6265886605556</v>
      </c>
      <c r="H287" s="34">
        <f t="shared" si="57"/>
        <v>118.97770268590574</v>
      </c>
      <c r="I287" s="67">
        <f t="shared" si="58"/>
        <v>2629.6042913464612</v>
      </c>
      <c r="J287" s="34">
        <f t="shared" si="59"/>
        <v>-413.62581716406277</v>
      </c>
      <c r="K287" s="34">
        <f t="shared" si="60"/>
        <v>2215.9784741823983</v>
      </c>
      <c r="L287" s="34">
        <f t="shared" si="61"/>
        <v>19119852.802380119</v>
      </c>
      <c r="M287" s="38">
        <f t="shared" si="62"/>
        <v>16112379.485780219</v>
      </c>
      <c r="N287" s="38">
        <f>'jan-nov'!M287</f>
        <v>18064371.252777006</v>
      </c>
      <c r="O287" s="73">
        <f t="shared" si="63"/>
        <v>-1951991.7669967879</v>
      </c>
      <c r="P287" s="115">
        <f t="shared" si="64"/>
        <v>265217100.48578021</v>
      </c>
      <c r="Q287" s="115">
        <f t="shared" si="65"/>
        <v>36476.014370207704</v>
      </c>
      <c r="R287" s="116">
        <f t="shared" si="66"/>
        <v>0.94879882427279194</v>
      </c>
    </row>
    <row r="288" spans="1:18" x14ac:dyDescent="0.2">
      <c r="A288" s="30">
        <v>5001</v>
      </c>
      <c r="B288" s="31" t="s">
        <v>339</v>
      </c>
      <c r="C288" s="33">
        <v>8355402301</v>
      </c>
      <c r="D288" s="34">
        <v>214565</v>
      </c>
      <c r="E288" s="34">
        <f t="shared" si="54"/>
        <v>38941.124139538137</v>
      </c>
      <c r="F288" s="35">
        <f t="shared" si="55"/>
        <v>1.0129202281933478</v>
      </c>
      <c r="G288" s="34">
        <f t="shared" si="56"/>
        <v>-298.02635744714206</v>
      </c>
      <c r="H288" s="34">
        <f t="shared" si="57"/>
        <v>0</v>
      </c>
      <c r="I288" s="67">
        <f t="shared" si="58"/>
        <v>-298.02635744714206</v>
      </c>
      <c r="J288" s="34">
        <f t="shared" si="59"/>
        <v>-413.62581716406277</v>
      </c>
      <c r="K288" s="34">
        <f t="shared" si="60"/>
        <v>-711.65217461120483</v>
      </c>
      <c r="L288" s="34">
        <f t="shared" si="61"/>
        <v>-63946025.385646038</v>
      </c>
      <c r="M288" s="38">
        <f t="shared" si="62"/>
        <v>-152695648.84545317</v>
      </c>
      <c r="N288" s="38">
        <f>'jan-nov'!M288</f>
        <v>-160747405.65548486</v>
      </c>
      <c r="O288" s="73">
        <f t="shared" si="63"/>
        <v>8051756.8100316823</v>
      </c>
      <c r="P288" s="115">
        <f t="shared" si="64"/>
        <v>8202706652.1545467</v>
      </c>
      <c r="Q288" s="115">
        <f t="shared" si="65"/>
        <v>38229.471964926932</v>
      </c>
      <c r="R288" s="116">
        <f t="shared" si="66"/>
        <v>0.99440902958186306</v>
      </c>
    </row>
    <row r="289" spans="1:18" x14ac:dyDescent="0.2">
      <c r="A289" s="30">
        <v>5006</v>
      </c>
      <c r="B289" s="31" t="s">
        <v>340</v>
      </c>
      <c r="C289" s="33">
        <v>704427074</v>
      </c>
      <c r="D289" s="34">
        <v>24032</v>
      </c>
      <c r="E289" s="34">
        <f t="shared" si="54"/>
        <v>29312.045356191746</v>
      </c>
      <c r="F289" s="35">
        <f t="shared" si="55"/>
        <v>0.76245265967711362</v>
      </c>
      <c r="G289" s="34">
        <f t="shared" si="56"/>
        <v>5479.4209125606922</v>
      </c>
      <c r="H289" s="34">
        <f t="shared" si="57"/>
        <v>1850.774391627652</v>
      </c>
      <c r="I289" s="67">
        <f t="shared" si="58"/>
        <v>7330.1953041883444</v>
      </c>
      <c r="J289" s="34">
        <f t="shared" si="59"/>
        <v>-413.62581716406277</v>
      </c>
      <c r="K289" s="34">
        <f t="shared" si="60"/>
        <v>6916.5694870242814</v>
      </c>
      <c r="L289" s="34">
        <f t="shared" si="61"/>
        <v>176159253.55025429</v>
      </c>
      <c r="M289" s="38">
        <f t="shared" si="62"/>
        <v>166218997.91216752</v>
      </c>
      <c r="N289" s="38">
        <f>'jan-nov'!M289</f>
        <v>159985632.55723238</v>
      </c>
      <c r="O289" s="73">
        <f t="shared" si="63"/>
        <v>6233365.3549351394</v>
      </c>
      <c r="P289" s="115">
        <f t="shared" si="64"/>
        <v>870646071.91216755</v>
      </c>
      <c r="Q289" s="115">
        <f t="shared" si="65"/>
        <v>36228.614843216026</v>
      </c>
      <c r="R289" s="116">
        <f t="shared" si="66"/>
        <v>0.94236357128837955</v>
      </c>
    </row>
    <row r="290" spans="1:18" x14ac:dyDescent="0.2">
      <c r="A290" s="30">
        <v>5007</v>
      </c>
      <c r="B290" s="31" t="s">
        <v>341</v>
      </c>
      <c r="C290" s="33">
        <v>474277663</v>
      </c>
      <c r="D290" s="34">
        <v>15083</v>
      </c>
      <c r="E290" s="34">
        <f t="shared" si="54"/>
        <v>31444.517867798182</v>
      </c>
      <c r="F290" s="35">
        <f t="shared" si="55"/>
        <v>0.81792164242482257</v>
      </c>
      <c r="G290" s="34">
        <f t="shared" si="56"/>
        <v>4199.9374055968301</v>
      </c>
      <c r="H290" s="34">
        <f t="shared" si="57"/>
        <v>1104.4090125653993</v>
      </c>
      <c r="I290" s="67">
        <f t="shared" si="58"/>
        <v>5304.3464181622294</v>
      </c>
      <c r="J290" s="34">
        <f t="shared" si="59"/>
        <v>-413.62581716406277</v>
      </c>
      <c r="K290" s="34">
        <f t="shared" si="60"/>
        <v>4890.7206009981664</v>
      </c>
      <c r="L290" s="34">
        <f t="shared" si="61"/>
        <v>80005457.025140911</v>
      </c>
      <c r="M290" s="38">
        <f t="shared" si="62"/>
        <v>73766738.824855343</v>
      </c>
      <c r="N290" s="38">
        <f>'jan-nov'!M290</f>
        <v>69589415.968152285</v>
      </c>
      <c r="O290" s="73">
        <f>IF(ISNUMBER(M290),(M290-N290),"")</f>
        <v>4177322.8567030579</v>
      </c>
      <c r="P290" s="115">
        <f t="shared" si="64"/>
        <v>548044401.82485533</v>
      </c>
      <c r="Q290" s="115">
        <f t="shared" si="65"/>
        <v>36335.238468796349</v>
      </c>
      <c r="R290" s="116">
        <f t="shared" si="66"/>
        <v>0.94513702042576508</v>
      </c>
    </row>
    <row r="291" spans="1:18" x14ac:dyDescent="0.2">
      <c r="A291" s="30">
        <v>5014</v>
      </c>
      <c r="B291" s="31" t="s">
        <v>343</v>
      </c>
      <c r="C291" s="33">
        <v>371360724</v>
      </c>
      <c r="D291" s="34">
        <v>5453</v>
      </c>
      <c r="E291" s="34">
        <f t="shared" si="54"/>
        <v>68102.094993581515</v>
      </c>
      <c r="F291" s="35">
        <f t="shared" si="55"/>
        <v>1.7714432011299868</v>
      </c>
      <c r="G291" s="34">
        <f t="shared" si="56"/>
        <v>-17794.608869873169</v>
      </c>
      <c r="H291" s="34">
        <f t="shared" si="57"/>
        <v>0</v>
      </c>
      <c r="I291" s="67">
        <f t="shared" si="58"/>
        <v>-17794.608869873169</v>
      </c>
      <c r="J291" s="34">
        <f t="shared" si="59"/>
        <v>-413.62581716406277</v>
      </c>
      <c r="K291" s="34">
        <f t="shared" si="60"/>
        <v>-18208.234687037231</v>
      </c>
      <c r="L291" s="34">
        <f t="shared" si="61"/>
        <v>-97034002.167418391</v>
      </c>
      <c r="M291" s="38">
        <f t="shared" si="62"/>
        <v>-99289503.748414025</v>
      </c>
      <c r="N291" s="38">
        <f>'jan-nov'!M291</f>
        <v>-52886371.513378024</v>
      </c>
      <c r="O291" s="73">
        <f t="shared" si="63"/>
        <v>-46403132.235036001</v>
      </c>
      <c r="P291" s="115">
        <f t="shared" si="64"/>
        <v>272071220.25158596</v>
      </c>
      <c r="Q291" s="115">
        <f t="shared" si="65"/>
        <v>49893.86030654428</v>
      </c>
      <c r="R291" s="116">
        <f t="shared" si="66"/>
        <v>1.2978182187565186</v>
      </c>
    </row>
    <row r="292" spans="1:18" x14ac:dyDescent="0.2">
      <c r="A292" s="30">
        <v>5020</v>
      </c>
      <c r="B292" s="31" t="s">
        <v>346</v>
      </c>
      <c r="C292" s="33">
        <v>27893334</v>
      </c>
      <c r="D292" s="34">
        <v>898</v>
      </c>
      <c r="E292" s="34">
        <f t="shared" si="54"/>
        <v>31061.619153674834</v>
      </c>
      <c r="F292" s="35">
        <f t="shared" si="55"/>
        <v>0.80796184127745485</v>
      </c>
      <c r="G292" s="34">
        <f t="shared" si="56"/>
        <v>4429.6766340708391</v>
      </c>
      <c r="H292" s="34">
        <f t="shared" si="57"/>
        <v>1238.4235625085712</v>
      </c>
      <c r="I292" s="67">
        <f t="shared" si="58"/>
        <v>5668.1001965794103</v>
      </c>
      <c r="J292" s="34">
        <f t="shared" si="59"/>
        <v>-413.62581716406277</v>
      </c>
      <c r="K292" s="34">
        <f t="shared" si="60"/>
        <v>5254.4743794153474</v>
      </c>
      <c r="L292" s="34">
        <f t="shared" si="61"/>
        <v>5089953.9765283102</v>
      </c>
      <c r="M292" s="38">
        <f t="shared" si="62"/>
        <v>4718517.9927149815</v>
      </c>
      <c r="N292" s="38">
        <f>'jan-nov'!M292</f>
        <v>4724991.2210966507</v>
      </c>
      <c r="O292" s="73">
        <f t="shared" si="63"/>
        <v>-6473.2283816691488</v>
      </c>
      <c r="P292" s="115">
        <f t="shared" si="64"/>
        <v>32611851.992714982</v>
      </c>
      <c r="Q292" s="115">
        <f t="shared" si="65"/>
        <v>36316.093533090178</v>
      </c>
      <c r="R292" s="116">
        <f t="shared" si="66"/>
        <v>0.94463903036839658</v>
      </c>
    </row>
    <row r="293" spans="1:18" x14ac:dyDescent="0.2">
      <c r="A293" s="30">
        <v>5021</v>
      </c>
      <c r="B293" s="31" t="s">
        <v>347</v>
      </c>
      <c r="C293" s="33">
        <v>231025346</v>
      </c>
      <c r="D293" s="34">
        <v>7389</v>
      </c>
      <c r="E293" s="34">
        <f t="shared" si="54"/>
        <v>31266.11801326296</v>
      </c>
      <c r="F293" s="35">
        <f t="shared" si="55"/>
        <v>0.81328118005095895</v>
      </c>
      <c r="G293" s="34">
        <f t="shared" si="56"/>
        <v>4306.9773183179641</v>
      </c>
      <c r="H293" s="34">
        <f t="shared" si="57"/>
        <v>1166.8489616527272</v>
      </c>
      <c r="I293" s="67">
        <f t="shared" si="58"/>
        <v>5473.8262799706918</v>
      </c>
      <c r="J293" s="34">
        <f t="shared" si="59"/>
        <v>-413.62581716406277</v>
      </c>
      <c r="K293" s="34">
        <f t="shared" si="60"/>
        <v>5060.2004628066288</v>
      </c>
      <c r="L293" s="34">
        <f t="shared" si="61"/>
        <v>40446102.382703438</v>
      </c>
      <c r="M293" s="38">
        <f t="shared" si="62"/>
        <v>37389821.219678178</v>
      </c>
      <c r="N293" s="38">
        <f>'jan-nov'!M293</f>
        <v>36686191.808667183</v>
      </c>
      <c r="O293" s="73">
        <f t="shared" si="63"/>
        <v>703629.41101099551</v>
      </c>
      <c r="P293" s="115">
        <f t="shared" si="64"/>
        <v>268415167.21967816</v>
      </c>
      <c r="Q293" s="115">
        <f t="shared" si="65"/>
        <v>36326.318476069588</v>
      </c>
      <c r="R293" s="116">
        <f t="shared" si="66"/>
        <v>0.94490499730707189</v>
      </c>
    </row>
    <row r="294" spans="1:18" x14ac:dyDescent="0.2">
      <c r="A294" s="30">
        <v>5022</v>
      </c>
      <c r="B294" s="31" t="s">
        <v>348</v>
      </c>
      <c r="C294" s="33">
        <v>72802335</v>
      </c>
      <c r="D294" s="34">
        <v>2484</v>
      </c>
      <c r="E294" s="34">
        <f t="shared" si="54"/>
        <v>29308.508454106279</v>
      </c>
      <c r="F294" s="35">
        <f t="shared" si="55"/>
        <v>0.76236065925990248</v>
      </c>
      <c r="G294" s="34">
        <f t="shared" si="56"/>
        <v>5481.5430538119726</v>
      </c>
      <c r="H294" s="34">
        <f t="shared" si="57"/>
        <v>1852.0123073575655</v>
      </c>
      <c r="I294" s="67">
        <f t="shared" si="58"/>
        <v>7333.5553611695377</v>
      </c>
      <c r="J294" s="34">
        <f t="shared" si="59"/>
        <v>-413.62581716406277</v>
      </c>
      <c r="K294" s="34">
        <f t="shared" si="60"/>
        <v>6919.9295440054748</v>
      </c>
      <c r="L294" s="34">
        <f t="shared" si="61"/>
        <v>18216551.517145131</v>
      </c>
      <c r="M294" s="38">
        <f t="shared" si="62"/>
        <v>17189104.987309601</v>
      </c>
      <c r="N294" s="38">
        <f>'jan-nov'!M294</f>
        <v>17274662.705349751</v>
      </c>
      <c r="O294" s="73">
        <f t="shared" si="63"/>
        <v>-85557.718040149659</v>
      </c>
      <c r="P294" s="115">
        <f t="shared" si="64"/>
        <v>89991439.987309605</v>
      </c>
      <c r="Q294" s="115">
        <f t="shared" si="65"/>
        <v>36228.43799811176</v>
      </c>
      <c r="R294" s="116">
        <f t="shared" si="66"/>
        <v>0.94235897126751922</v>
      </c>
    </row>
    <row r="295" spans="1:18" x14ac:dyDescent="0.2">
      <c r="A295" s="30">
        <v>5025</v>
      </c>
      <c r="B295" s="31" t="s">
        <v>349</v>
      </c>
      <c r="C295" s="33">
        <v>187741077</v>
      </c>
      <c r="D295" s="34">
        <v>5685</v>
      </c>
      <c r="E295" s="34">
        <f t="shared" si="54"/>
        <v>33023.936147757253</v>
      </c>
      <c r="F295" s="35">
        <f t="shared" si="55"/>
        <v>0.85900480989621397</v>
      </c>
      <c r="G295" s="34">
        <f t="shared" si="56"/>
        <v>3252.2864376213879</v>
      </c>
      <c r="H295" s="34">
        <f t="shared" si="57"/>
        <v>551.61261457972466</v>
      </c>
      <c r="I295" s="67">
        <f t="shared" si="58"/>
        <v>3803.8990522011127</v>
      </c>
      <c r="J295" s="34">
        <f t="shared" si="59"/>
        <v>-413.62581716406277</v>
      </c>
      <c r="K295" s="34">
        <f t="shared" si="60"/>
        <v>3390.2732350370497</v>
      </c>
      <c r="L295" s="34">
        <f t="shared" si="61"/>
        <v>21625166.111763325</v>
      </c>
      <c r="M295" s="38">
        <f t="shared" si="62"/>
        <v>19273703.341185629</v>
      </c>
      <c r="N295" s="38">
        <f>'jan-nov'!M295</f>
        <v>18745250.968523879</v>
      </c>
      <c r="O295" s="73">
        <f t="shared" si="63"/>
        <v>528452.37266175076</v>
      </c>
      <c r="P295" s="115">
        <f t="shared" si="64"/>
        <v>207014780.34118563</v>
      </c>
      <c r="Q295" s="115">
        <f t="shared" si="65"/>
        <v>36414.209382794303</v>
      </c>
      <c r="R295" s="116">
        <f t="shared" si="66"/>
        <v>0.94719117879933468</v>
      </c>
    </row>
    <row r="296" spans="1:18" x14ac:dyDescent="0.2">
      <c r="A296" s="30">
        <v>5026</v>
      </c>
      <c r="B296" s="31" t="s">
        <v>350</v>
      </c>
      <c r="C296" s="33">
        <v>54821941</v>
      </c>
      <c r="D296" s="34">
        <v>2035</v>
      </c>
      <c r="E296" s="34">
        <f t="shared" si="54"/>
        <v>26939.528746928747</v>
      </c>
      <c r="F296" s="35">
        <f t="shared" si="55"/>
        <v>0.70073975029535363</v>
      </c>
      <c r="G296" s="34">
        <f t="shared" si="56"/>
        <v>6902.9308781184918</v>
      </c>
      <c r="H296" s="34">
        <f t="shared" si="57"/>
        <v>2681.1552048697017</v>
      </c>
      <c r="I296" s="67">
        <f t="shared" si="58"/>
        <v>9584.0860829881931</v>
      </c>
      <c r="J296" s="34">
        <f t="shared" si="59"/>
        <v>-413.62581716406277</v>
      </c>
      <c r="K296" s="34">
        <f t="shared" si="60"/>
        <v>9170.4602658241311</v>
      </c>
      <c r="L296" s="34">
        <f t="shared" si="61"/>
        <v>19503615.178880975</v>
      </c>
      <c r="M296" s="38">
        <f t="shared" si="62"/>
        <v>18661886.640952107</v>
      </c>
      <c r="N296" s="38">
        <f>'jan-nov'!M296</f>
        <v>18045959.64480143</v>
      </c>
      <c r="O296" s="73">
        <f t="shared" si="63"/>
        <v>615926.99615067616</v>
      </c>
      <c r="P296" s="115">
        <f t="shared" si="64"/>
        <v>73483827.64095211</v>
      </c>
      <c r="Q296" s="115">
        <f t="shared" si="65"/>
        <v>36109.989012752878</v>
      </c>
      <c r="R296" s="116">
        <f t="shared" si="66"/>
        <v>0.93927792581929159</v>
      </c>
    </row>
    <row r="297" spans="1:18" x14ac:dyDescent="0.2">
      <c r="A297" s="30">
        <v>5027</v>
      </c>
      <c r="B297" s="31" t="s">
        <v>351</v>
      </c>
      <c r="C297" s="33">
        <v>169733145</v>
      </c>
      <c r="D297" s="34">
        <v>6140</v>
      </c>
      <c r="E297" s="34">
        <f t="shared" si="54"/>
        <v>27643.834690553747</v>
      </c>
      <c r="F297" s="35">
        <f t="shared" si="55"/>
        <v>0.7190598618200803</v>
      </c>
      <c r="G297" s="34">
        <f t="shared" si="56"/>
        <v>6480.3473119434911</v>
      </c>
      <c r="H297" s="34">
        <f t="shared" si="57"/>
        <v>2434.6481246009516</v>
      </c>
      <c r="I297" s="67">
        <f t="shared" si="58"/>
        <v>8914.9954365444428</v>
      </c>
      <c r="J297" s="34">
        <f t="shared" si="59"/>
        <v>-413.62581716406277</v>
      </c>
      <c r="K297" s="34">
        <f t="shared" si="60"/>
        <v>8501.3696193803808</v>
      </c>
      <c r="L297" s="34">
        <f t="shared" si="61"/>
        <v>54738071.980382882</v>
      </c>
      <c r="M297" s="38">
        <f t="shared" si="62"/>
        <v>52198409.462995537</v>
      </c>
      <c r="N297" s="38">
        <f>'jan-nov'!M297</f>
        <v>50763544.710727647</v>
      </c>
      <c r="O297" s="73">
        <f t="shared" si="63"/>
        <v>1434864.7522678897</v>
      </c>
      <c r="P297" s="115">
        <f t="shared" si="64"/>
        <v>221931554.46299553</v>
      </c>
      <c r="Q297" s="115">
        <f t="shared" si="65"/>
        <v>36145.204309934124</v>
      </c>
      <c r="R297" s="116">
        <f t="shared" si="66"/>
        <v>0.94019393139552787</v>
      </c>
    </row>
    <row r="298" spans="1:18" x14ac:dyDescent="0.2">
      <c r="A298" s="30">
        <v>5028</v>
      </c>
      <c r="B298" s="31" t="s">
        <v>352</v>
      </c>
      <c r="C298" s="33">
        <v>544525773</v>
      </c>
      <c r="D298" s="34">
        <v>17560</v>
      </c>
      <c r="E298" s="34">
        <f t="shared" si="54"/>
        <v>31009.440375854214</v>
      </c>
      <c r="F298" s="35">
        <f t="shared" si="55"/>
        <v>0.80660458874032925</v>
      </c>
      <c r="G298" s="34">
        <f t="shared" si="56"/>
        <v>4460.9839007632118</v>
      </c>
      <c r="H298" s="34">
        <f t="shared" si="57"/>
        <v>1256.6861347457882</v>
      </c>
      <c r="I298" s="67">
        <f t="shared" si="58"/>
        <v>5717.6700355089997</v>
      </c>
      <c r="J298" s="34">
        <f t="shared" si="59"/>
        <v>-413.62581716406277</v>
      </c>
      <c r="K298" s="34">
        <f t="shared" si="60"/>
        <v>5304.0442183449368</v>
      </c>
      <c r="L298" s="34">
        <f t="shared" si="61"/>
        <v>100402285.82353804</v>
      </c>
      <c r="M298" s="38">
        <f t="shared" si="62"/>
        <v>93139016.474137083</v>
      </c>
      <c r="N298" s="38">
        <f>'jan-nov'!M298</f>
        <v>87891230.028237388</v>
      </c>
      <c r="O298" s="73">
        <f t="shared" si="63"/>
        <v>5247786.4458996952</v>
      </c>
      <c r="P298" s="115">
        <f t="shared" si="64"/>
        <v>637664789.47413707</v>
      </c>
      <c r="Q298" s="115">
        <f t="shared" si="65"/>
        <v>36313.484594199152</v>
      </c>
      <c r="R298" s="116">
        <f t="shared" si="66"/>
        <v>0.94457116774154037</v>
      </c>
    </row>
    <row r="299" spans="1:18" x14ac:dyDescent="0.2">
      <c r="A299" s="30">
        <v>5029</v>
      </c>
      <c r="B299" s="31" t="s">
        <v>353</v>
      </c>
      <c r="C299" s="33">
        <v>256296906</v>
      </c>
      <c r="D299" s="34">
        <v>8484</v>
      </c>
      <c r="E299" s="34">
        <f t="shared" si="54"/>
        <v>30209.442008486563</v>
      </c>
      <c r="F299" s="35">
        <f t="shared" si="55"/>
        <v>0.78579536592681554</v>
      </c>
      <c r="G299" s="34">
        <f t="shared" si="56"/>
        <v>4940.9829211838014</v>
      </c>
      <c r="H299" s="34">
        <f t="shared" si="57"/>
        <v>1536.6855633244659</v>
      </c>
      <c r="I299" s="67">
        <f t="shared" si="58"/>
        <v>6477.6684845082673</v>
      </c>
      <c r="J299" s="34">
        <f t="shared" si="59"/>
        <v>-413.62581716406277</v>
      </c>
      <c r="K299" s="34">
        <f t="shared" si="60"/>
        <v>6064.0426673442043</v>
      </c>
      <c r="L299" s="34">
        <f t="shared" si="61"/>
        <v>54956539.422568142</v>
      </c>
      <c r="M299" s="38">
        <f t="shared" si="62"/>
        <v>51447337.989748232</v>
      </c>
      <c r="N299" s="38">
        <f>'jan-nov'!M299</f>
        <v>47707395.210783929</v>
      </c>
      <c r="O299" s="73">
        <f t="shared" si="63"/>
        <v>3739942.7789643034</v>
      </c>
      <c r="P299" s="115">
        <f t="shared" si="64"/>
        <v>307744243.98974824</v>
      </c>
      <c r="Q299" s="115">
        <f t="shared" si="65"/>
        <v>36273.484675830769</v>
      </c>
      <c r="R299" s="116">
        <f t="shared" si="66"/>
        <v>0.94353070660086469</v>
      </c>
    </row>
    <row r="300" spans="1:18" x14ac:dyDescent="0.2">
      <c r="A300" s="30">
        <v>5031</v>
      </c>
      <c r="B300" s="31" t="s">
        <v>354</v>
      </c>
      <c r="C300" s="33">
        <v>520301811</v>
      </c>
      <c r="D300" s="34">
        <v>14783</v>
      </c>
      <c r="E300" s="34">
        <f t="shared" si="54"/>
        <v>35195.955557058784</v>
      </c>
      <c r="F300" s="35">
        <f t="shared" si="55"/>
        <v>0.91550247000038831</v>
      </c>
      <c r="G300" s="34">
        <f t="shared" si="56"/>
        <v>1949.0747920404697</v>
      </c>
      <c r="H300" s="34">
        <f t="shared" si="57"/>
        <v>0</v>
      </c>
      <c r="I300" s="67">
        <f t="shared" si="58"/>
        <v>1949.0747920404697</v>
      </c>
      <c r="J300" s="34">
        <f t="shared" si="59"/>
        <v>-413.62581716406277</v>
      </c>
      <c r="K300" s="34">
        <f t="shared" si="60"/>
        <v>1535.448974876407</v>
      </c>
      <c r="L300" s="34">
        <f t="shared" si="61"/>
        <v>28813172.650734264</v>
      </c>
      <c r="M300" s="38">
        <f t="shared" si="62"/>
        <v>22698542.195597924</v>
      </c>
      <c r="N300" s="38">
        <f>'jan-nov'!M300</f>
        <v>20360633.619389798</v>
      </c>
      <c r="O300" s="73">
        <f t="shared" si="63"/>
        <v>2337908.5762081258</v>
      </c>
      <c r="P300" s="115">
        <f t="shared" si="64"/>
        <v>543000353.19559789</v>
      </c>
      <c r="Q300" s="115">
        <f t="shared" si="65"/>
        <v>36731.404531935186</v>
      </c>
      <c r="R300" s="116">
        <f t="shared" si="66"/>
        <v>0.95544192630467917</v>
      </c>
    </row>
    <row r="301" spans="1:18" x14ac:dyDescent="0.2">
      <c r="A301" s="30">
        <v>5032</v>
      </c>
      <c r="B301" s="31" t="s">
        <v>355</v>
      </c>
      <c r="C301" s="33">
        <v>125609462</v>
      </c>
      <c r="D301" s="34">
        <v>4216</v>
      </c>
      <c r="E301" s="34">
        <f t="shared" si="54"/>
        <v>29793.515654648956</v>
      </c>
      <c r="F301" s="35">
        <f t="shared" si="55"/>
        <v>0.77497646363392925</v>
      </c>
      <c r="G301" s="34">
        <f t="shared" si="56"/>
        <v>5190.5387334863663</v>
      </c>
      <c r="H301" s="34">
        <f t="shared" si="57"/>
        <v>1682.2597871676285</v>
      </c>
      <c r="I301" s="67">
        <f t="shared" si="58"/>
        <v>6872.7985206539943</v>
      </c>
      <c r="J301" s="34">
        <f t="shared" si="59"/>
        <v>-413.62581716406277</v>
      </c>
      <c r="K301" s="34">
        <f t="shared" si="60"/>
        <v>6459.1727034899313</v>
      </c>
      <c r="L301" s="34">
        <f t="shared" si="61"/>
        <v>28975718.563077241</v>
      </c>
      <c r="M301" s="38">
        <f t="shared" si="62"/>
        <v>27231872.117913552</v>
      </c>
      <c r="N301" s="38">
        <f>'jan-nov'!M301</f>
        <v>25688120.226551749</v>
      </c>
      <c r="O301" s="73">
        <f t="shared" si="63"/>
        <v>1543751.8913618028</v>
      </c>
      <c r="P301" s="115">
        <f t="shared" si="64"/>
        <v>152841334.11791354</v>
      </c>
      <c r="Q301" s="115">
        <f t="shared" si="65"/>
        <v>36252.688358138883</v>
      </c>
      <c r="R301" s="116">
        <f t="shared" si="66"/>
        <v>0.94298976148622027</v>
      </c>
    </row>
    <row r="302" spans="1:18" x14ac:dyDescent="0.2">
      <c r="A302" s="30">
        <v>5033</v>
      </c>
      <c r="B302" s="31" t="s">
        <v>356</v>
      </c>
      <c r="C302" s="33">
        <v>38653179</v>
      </c>
      <c r="D302" s="34">
        <v>773</v>
      </c>
      <c r="E302" s="34">
        <f t="shared" si="54"/>
        <v>50004.11254851229</v>
      </c>
      <c r="F302" s="35">
        <f t="shared" si="55"/>
        <v>1.3006860539451714</v>
      </c>
      <c r="G302" s="34">
        <f t="shared" si="56"/>
        <v>-6935.8194028316339</v>
      </c>
      <c r="H302" s="34">
        <f t="shared" si="57"/>
        <v>0</v>
      </c>
      <c r="I302" s="67">
        <f t="shared" si="58"/>
        <v>-6935.8194028316339</v>
      </c>
      <c r="J302" s="34">
        <f t="shared" si="59"/>
        <v>-413.62581716406277</v>
      </c>
      <c r="K302" s="34">
        <f t="shared" si="60"/>
        <v>-7349.4452199956968</v>
      </c>
      <c r="L302" s="34">
        <f t="shared" si="61"/>
        <v>-5361388.3983888533</v>
      </c>
      <c r="M302" s="38">
        <f t="shared" si="62"/>
        <v>-5681121.155056674</v>
      </c>
      <c r="N302" s="38">
        <f>'jan-nov'!M302</f>
        <v>-5577437.7452487126</v>
      </c>
      <c r="O302" s="73">
        <f t="shared" si="63"/>
        <v>-103683.40980796143</v>
      </c>
      <c r="P302" s="115">
        <f t="shared" si="64"/>
        <v>32972057.844943326</v>
      </c>
      <c r="Q302" s="115">
        <f t="shared" si="65"/>
        <v>42654.667328516589</v>
      </c>
      <c r="R302" s="116">
        <f t="shared" si="66"/>
        <v>1.1095153598825924</v>
      </c>
    </row>
    <row r="303" spans="1:18" x14ac:dyDescent="0.2">
      <c r="A303" s="30">
        <v>5034</v>
      </c>
      <c r="B303" s="31" t="s">
        <v>357</v>
      </c>
      <c r="C303" s="33">
        <v>70148427</v>
      </c>
      <c r="D303" s="34">
        <v>2454</v>
      </c>
      <c r="E303" s="34">
        <f t="shared" si="54"/>
        <v>28585.341075794622</v>
      </c>
      <c r="F303" s="35">
        <f t="shared" si="55"/>
        <v>0.74354993198771036</v>
      </c>
      <c r="G303" s="34">
        <f t="shared" si="56"/>
        <v>5915.4434807989664</v>
      </c>
      <c r="H303" s="34">
        <f t="shared" si="57"/>
        <v>2105.1208897666452</v>
      </c>
      <c r="I303" s="67">
        <f t="shared" si="58"/>
        <v>8020.5643705656112</v>
      </c>
      <c r="J303" s="34">
        <f t="shared" si="59"/>
        <v>-413.62581716406277</v>
      </c>
      <c r="K303" s="34">
        <f t="shared" si="60"/>
        <v>7606.9385534015482</v>
      </c>
      <c r="L303" s="34">
        <f t="shared" si="61"/>
        <v>19682464.96536801</v>
      </c>
      <c r="M303" s="38">
        <f t="shared" si="62"/>
        <v>18667427.210047398</v>
      </c>
      <c r="N303" s="38">
        <f>'jan-nov'!M303</f>
        <v>17625533.747072581</v>
      </c>
      <c r="O303" s="73">
        <f t="shared" si="63"/>
        <v>1041893.4629748166</v>
      </c>
      <c r="P303" s="115">
        <f t="shared" si="64"/>
        <v>88815854.210047394</v>
      </c>
      <c r="Q303" s="115">
        <f t="shared" si="65"/>
        <v>36192.279629196164</v>
      </c>
      <c r="R303" s="116">
        <f t="shared" si="66"/>
        <v>0.94141843490390931</v>
      </c>
    </row>
    <row r="304" spans="1:18" x14ac:dyDescent="0.2">
      <c r="A304" s="30">
        <v>5035</v>
      </c>
      <c r="B304" s="31" t="s">
        <v>358</v>
      </c>
      <c r="C304" s="33">
        <v>786629149</v>
      </c>
      <c r="D304" s="34">
        <v>24717</v>
      </c>
      <c r="E304" s="34">
        <f t="shared" si="54"/>
        <v>31825.429825626088</v>
      </c>
      <c r="F304" s="35">
        <f t="shared" si="55"/>
        <v>0.82782976489868998</v>
      </c>
      <c r="G304" s="34">
        <f t="shared" si="56"/>
        <v>3971.3902309000869</v>
      </c>
      <c r="H304" s="34">
        <f t="shared" si="57"/>
        <v>971.08982732563231</v>
      </c>
      <c r="I304" s="67">
        <f t="shared" si="58"/>
        <v>4942.4800582257194</v>
      </c>
      <c r="J304" s="34">
        <f t="shared" si="59"/>
        <v>-413.62581716406277</v>
      </c>
      <c r="K304" s="34">
        <f t="shared" si="60"/>
        <v>4528.8542410616565</v>
      </c>
      <c r="L304" s="34">
        <f t="shared" si="61"/>
        <v>122163279.59916511</v>
      </c>
      <c r="M304" s="38">
        <f t="shared" si="62"/>
        <v>111939690.27632096</v>
      </c>
      <c r="N304" s="38">
        <f>'jan-nov'!M304</f>
        <v>105781573.02956115</v>
      </c>
      <c r="O304" s="73">
        <f t="shared" si="63"/>
        <v>6158117.246759817</v>
      </c>
      <c r="P304" s="115">
        <f t="shared" si="64"/>
        <v>898568839.27632093</v>
      </c>
      <c r="Q304" s="115">
        <f t="shared" si="65"/>
        <v>36354.284066687746</v>
      </c>
      <c r="R304" s="116">
        <f t="shared" si="66"/>
        <v>0.94563242654945845</v>
      </c>
    </row>
    <row r="305" spans="1:18" x14ac:dyDescent="0.2">
      <c r="A305" s="30">
        <v>5036</v>
      </c>
      <c r="B305" s="31" t="s">
        <v>359</v>
      </c>
      <c r="C305" s="33">
        <v>75886222</v>
      </c>
      <c r="D305" s="34">
        <v>2645</v>
      </c>
      <c r="E305" s="34">
        <f t="shared" si="54"/>
        <v>28690.443100189037</v>
      </c>
      <c r="F305" s="35">
        <f t="shared" si="55"/>
        <v>0.7462838018716843</v>
      </c>
      <c r="G305" s="34">
        <f t="shared" si="56"/>
        <v>5852.3822661623171</v>
      </c>
      <c r="H305" s="34">
        <f t="shared" si="57"/>
        <v>2068.3351812286</v>
      </c>
      <c r="I305" s="67">
        <f t="shared" si="58"/>
        <v>7920.7174473909172</v>
      </c>
      <c r="J305" s="34">
        <f t="shared" si="59"/>
        <v>-413.62581716406277</v>
      </c>
      <c r="K305" s="34">
        <f t="shared" si="60"/>
        <v>7507.0916302268542</v>
      </c>
      <c r="L305" s="34">
        <f t="shared" si="61"/>
        <v>20950297.648348976</v>
      </c>
      <c r="M305" s="38">
        <f t="shared" si="62"/>
        <v>19856257.361950029</v>
      </c>
      <c r="N305" s="38">
        <f>'jan-nov'!M305</f>
        <v>19739934.646437231</v>
      </c>
      <c r="O305" s="73">
        <f t="shared" si="63"/>
        <v>116322.71551279724</v>
      </c>
      <c r="P305" s="115">
        <f t="shared" si="64"/>
        <v>95742479.361950025</v>
      </c>
      <c r="Q305" s="115">
        <f t="shared" si="65"/>
        <v>36197.534730415886</v>
      </c>
      <c r="R305" s="116">
        <f t="shared" si="66"/>
        <v>0.94155512839810795</v>
      </c>
    </row>
    <row r="306" spans="1:18" x14ac:dyDescent="0.2">
      <c r="A306" s="30">
        <v>5037</v>
      </c>
      <c r="B306" s="31" t="s">
        <v>360</v>
      </c>
      <c r="C306" s="33">
        <v>633934652</v>
      </c>
      <c r="D306" s="34">
        <v>20574</v>
      </c>
      <c r="E306" s="34">
        <f t="shared" si="54"/>
        <v>30812.416253523865</v>
      </c>
      <c r="F306" s="35">
        <f t="shared" si="55"/>
        <v>0.80147967970495237</v>
      </c>
      <c r="G306" s="34">
        <f t="shared" si="56"/>
        <v>4579.1983741614213</v>
      </c>
      <c r="H306" s="34">
        <f t="shared" si="57"/>
        <v>1325.6445775614104</v>
      </c>
      <c r="I306" s="67">
        <f t="shared" si="58"/>
        <v>5904.8429517228315</v>
      </c>
      <c r="J306" s="34">
        <f t="shared" si="59"/>
        <v>-413.62581716406277</v>
      </c>
      <c r="K306" s="34">
        <f t="shared" si="60"/>
        <v>5491.2171345587685</v>
      </c>
      <c r="L306" s="34">
        <f t="shared" si="61"/>
        <v>121486238.88874553</v>
      </c>
      <c r="M306" s="38">
        <f t="shared" si="62"/>
        <v>112976301.3264121</v>
      </c>
      <c r="N306" s="38">
        <f>'jan-nov'!M306</f>
        <v>110380967.84648383</v>
      </c>
      <c r="O306" s="73">
        <f t="shared" si="63"/>
        <v>2595333.47992827</v>
      </c>
      <c r="P306" s="115">
        <f t="shared" si="64"/>
        <v>746910953.32641208</v>
      </c>
      <c r="Q306" s="115">
        <f t="shared" si="65"/>
        <v>36303.633388082635</v>
      </c>
      <c r="R306" s="116">
        <f t="shared" si="66"/>
        <v>0.94431492228977165</v>
      </c>
    </row>
    <row r="307" spans="1:18" x14ac:dyDescent="0.2">
      <c r="A307" s="30">
        <v>5038</v>
      </c>
      <c r="B307" s="31" t="s">
        <v>361</v>
      </c>
      <c r="C307" s="33">
        <v>440120936</v>
      </c>
      <c r="D307" s="34">
        <v>15193</v>
      </c>
      <c r="E307" s="34">
        <f t="shared" si="54"/>
        <v>28968.665569670244</v>
      </c>
      <c r="F307" s="35">
        <f t="shared" si="55"/>
        <v>0.75352080833984847</v>
      </c>
      <c r="G307" s="34">
        <f t="shared" si="56"/>
        <v>5685.4487844735932</v>
      </c>
      <c r="H307" s="34">
        <f t="shared" si="57"/>
        <v>1970.9573169101777</v>
      </c>
      <c r="I307" s="67">
        <f t="shared" si="58"/>
        <v>7656.4061013837709</v>
      </c>
      <c r="J307" s="34">
        <f t="shared" si="59"/>
        <v>-413.62581716406277</v>
      </c>
      <c r="K307" s="34">
        <f t="shared" si="60"/>
        <v>7242.7802842197079</v>
      </c>
      <c r="L307" s="34">
        <f t="shared" si="61"/>
        <v>116323777.89832363</v>
      </c>
      <c r="M307" s="38">
        <f t="shared" si="62"/>
        <v>110039560.85815002</v>
      </c>
      <c r="N307" s="38">
        <f>'jan-nov'!M307</f>
        <v>105204816.11516857</v>
      </c>
      <c r="O307" s="73">
        <f t="shared" si="63"/>
        <v>4834744.7429814488</v>
      </c>
      <c r="P307" s="115">
        <f t="shared" si="64"/>
        <v>550160496.85815001</v>
      </c>
      <c r="Q307" s="115">
        <f t="shared" si="65"/>
        <v>36211.445853889949</v>
      </c>
      <c r="R307" s="116">
        <f t="shared" si="66"/>
        <v>0.94191697872151625</v>
      </c>
    </row>
    <row r="308" spans="1:18" x14ac:dyDescent="0.2">
      <c r="A308" s="30">
        <v>5041</v>
      </c>
      <c r="B308" s="31" t="s">
        <v>376</v>
      </c>
      <c r="C308" s="33">
        <v>59684507</v>
      </c>
      <c r="D308" s="34">
        <v>2114</v>
      </c>
      <c r="E308" s="34">
        <f t="shared" si="54"/>
        <v>28232.97398297067</v>
      </c>
      <c r="F308" s="35">
        <f t="shared" si="55"/>
        <v>0.73438430659918519</v>
      </c>
      <c r="G308" s="34">
        <f t="shared" si="56"/>
        <v>6126.8637364933375</v>
      </c>
      <c r="H308" s="34">
        <f t="shared" si="57"/>
        <v>2228.4493722550283</v>
      </c>
      <c r="I308" s="67">
        <f t="shared" si="58"/>
        <v>8355.3131087483653</v>
      </c>
      <c r="J308" s="34">
        <f t="shared" si="59"/>
        <v>-413.62581716406277</v>
      </c>
      <c r="K308" s="34">
        <f t="shared" si="60"/>
        <v>7941.6872915843023</v>
      </c>
      <c r="L308" s="34">
        <f t="shared" si="61"/>
        <v>17663131.911894046</v>
      </c>
      <c r="M308" s="38">
        <f t="shared" si="62"/>
        <v>16788726.934409216</v>
      </c>
      <c r="N308" s="38">
        <f>'jan-nov'!M308</f>
        <v>16392485.96993131</v>
      </c>
      <c r="O308" s="73">
        <f t="shared" si="63"/>
        <v>396240.964477906</v>
      </c>
      <c r="P308" s="115">
        <f t="shared" si="64"/>
        <v>76473233.934409216</v>
      </c>
      <c r="Q308" s="115">
        <f t="shared" si="65"/>
        <v>36174.661274554972</v>
      </c>
      <c r="R308" s="116">
        <f t="shared" si="66"/>
        <v>0.94096015363448315</v>
      </c>
    </row>
    <row r="309" spans="1:18" x14ac:dyDescent="0.2">
      <c r="A309" s="30">
        <v>5042</v>
      </c>
      <c r="B309" s="31" t="s">
        <v>362</v>
      </c>
      <c r="C309" s="33">
        <v>41683577</v>
      </c>
      <c r="D309" s="34">
        <v>1301</v>
      </c>
      <c r="E309" s="34">
        <f t="shared" si="54"/>
        <v>32039.644119907764</v>
      </c>
      <c r="F309" s="35">
        <f t="shared" si="55"/>
        <v>0.83340181749451536</v>
      </c>
      <c r="G309" s="34">
        <f t="shared" si="56"/>
        <v>3842.8616543310818</v>
      </c>
      <c r="H309" s="34">
        <f t="shared" si="57"/>
        <v>896.11482432704588</v>
      </c>
      <c r="I309" s="67">
        <f t="shared" si="58"/>
        <v>4738.9764786581272</v>
      </c>
      <c r="J309" s="34">
        <f t="shared" si="59"/>
        <v>-413.62581716406277</v>
      </c>
      <c r="K309" s="34">
        <f t="shared" si="60"/>
        <v>4325.3506614940643</v>
      </c>
      <c r="L309" s="34">
        <f t="shared" si="61"/>
        <v>6165408.3987342231</v>
      </c>
      <c r="M309" s="38">
        <f t="shared" si="62"/>
        <v>5627281.2106037773</v>
      </c>
      <c r="N309" s="38">
        <f>'jan-nov'!M309</f>
        <v>5728343.655619978</v>
      </c>
      <c r="O309" s="73">
        <f t="shared" si="63"/>
        <v>-101062.44501620065</v>
      </c>
      <c r="P309" s="115">
        <f t="shared" si="64"/>
        <v>47310858.210603774</v>
      </c>
      <c r="Q309" s="115">
        <f t="shared" si="65"/>
        <v>36364.994781401823</v>
      </c>
      <c r="R309" s="116">
        <f t="shared" si="66"/>
        <v>0.94591102917924963</v>
      </c>
    </row>
    <row r="310" spans="1:18" x14ac:dyDescent="0.2">
      <c r="A310" s="30">
        <v>5043</v>
      </c>
      <c r="B310" s="31" t="s">
        <v>377</v>
      </c>
      <c r="C310" s="33">
        <v>15221519</v>
      </c>
      <c r="D310" s="34">
        <v>423</v>
      </c>
      <c r="E310" s="34">
        <f t="shared" si="54"/>
        <v>35984.678486997633</v>
      </c>
      <c r="F310" s="35">
        <f t="shared" si="55"/>
        <v>0.93601840085313492</v>
      </c>
      <c r="G310" s="34">
        <f t="shared" si="56"/>
        <v>1475.8410340771602</v>
      </c>
      <c r="H310" s="34">
        <f t="shared" si="57"/>
        <v>0</v>
      </c>
      <c r="I310" s="67">
        <f t="shared" si="58"/>
        <v>1475.8410340771602</v>
      </c>
      <c r="J310" s="34">
        <f t="shared" si="59"/>
        <v>-413.62581716406277</v>
      </c>
      <c r="K310" s="34">
        <f t="shared" si="60"/>
        <v>1062.2152169130975</v>
      </c>
      <c r="L310" s="34">
        <f t="shared" si="61"/>
        <v>624280.75741463876</v>
      </c>
      <c r="M310" s="38">
        <f t="shared" si="62"/>
        <v>449317.03675424022</v>
      </c>
      <c r="N310" s="38">
        <f>'jan-nov'!M310</f>
        <v>390280.72672677157</v>
      </c>
      <c r="O310" s="73">
        <f t="shared" si="63"/>
        <v>59036.310027468659</v>
      </c>
      <c r="P310" s="115">
        <f t="shared" si="64"/>
        <v>15670836.036754239</v>
      </c>
      <c r="Q310" s="115">
        <f t="shared" si="65"/>
        <v>37046.893703910733</v>
      </c>
      <c r="R310" s="116">
        <f t="shared" si="66"/>
        <v>0.96364829864577806</v>
      </c>
    </row>
    <row r="311" spans="1:18" x14ac:dyDescent="0.2">
      <c r="A311" s="30">
        <v>5044</v>
      </c>
      <c r="B311" s="31" t="s">
        <v>363</v>
      </c>
      <c r="C311" s="33">
        <v>35355239</v>
      </c>
      <c r="D311" s="34">
        <v>810</v>
      </c>
      <c r="E311" s="34">
        <f t="shared" si="54"/>
        <v>43648.443209876546</v>
      </c>
      <c r="F311" s="35">
        <f t="shared" si="55"/>
        <v>1.1353650423137713</v>
      </c>
      <c r="G311" s="34">
        <f t="shared" si="56"/>
        <v>-3122.417799650188</v>
      </c>
      <c r="H311" s="34">
        <f t="shared" si="57"/>
        <v>0</v>
      </c>
      <c r="I311" s="67">
        <f t="shared" si="58"/>
        <v>-3122.417799650188</v>
      </c>
      <c r="J311" s="34">
        <f t="shared" si="59"/>
        <v>-413.62581716406277</v>
      </c>
      <c r="K311" s="34">
        <f t="shared" si="60"/>
        <v>-3536.043616814251</v>
      </c>
      <c r="L311" s="34">
        <f t="shared" si="61"/>
        <v>-2529158.4177166522</v>
      </c>
      <c r="M311" s="38">
        <f t="shared" si="62"/>
        <v>-2864195.3296195432</v>
      </c>
      <c r="N311" s="38">
        <f>'jan-nov'!M311</f>
        <v>-2773304.4637146927</v>
      </c>
      <c r="O311" s="73">
        <f t="shared" si="63"/>
        <v>-90890.86590485042</v>
      </c>
      <c r="P311" s="115">
        <f t="shared" si="64"/>
        <v>32491043.670380458</v>
      </c>
      <c r="Q311" s="115">
        <f t="shared" si="65"/>
        <v>40112.399593062291</v>
      </c>
      <c r="R311" s="116">
        <f t="shared" si="66"/>
        <v>1.0433869552300323</v>
      </c>
    </row>
    <row r="312" spans="1:18" x14ac:dyDescent="0.2">
      <c r="A312" s="30">
        <v>5045</v>
      </c>
      <c r="B312" s="31" t="s">
        <v>364</v>
      </c>
      <c r="C312" s="33">
        <v>72326515</v>
      </c>
      <c r="D312" s="34">
        <v>2322</v>
      </c>
      <c r="E312" s="34">
        <f t="shared" si="54"/>
        <v>31148.36993970715</v>
      </c>
      <c r="F312" s="35">
        <f t="shared" si="55"/>
        <v>0.81021836642729217</v>
      </c>
      <c r="G312" s="34">
        <f t="shared" si="56"/>
        <v>4377.6261624514491</v>
      </c>
      <c r="H312" s="34">
        <f t="shared" si="57"/>
        <v>1208.0607873972604</v>
      </c>
      <c r="I312" s="67">
        <f t="shared" si="58"/>
        <v>5585.6869498487094</v>
      </c>
      <c r="J312" s="34">
        <f t="shared" si="59"/>
        <v>-413.62581716406277</v>
      </c>
      <c r="K312" s="34">
        <f t="shared" si="60"/>
        <v>5172.0611326846465</v>
      </c>
      <c r="L312" s="34">
        <f t="shared" si="61"/>
        <v>12969965.097548703</v>
      </c>
      <c r="M312" s="38">
        <f t="shared" si="62"/>
        <v>12009525.95009375</v>
      </c>
      <c r="N312" s="38">
        <f>'jan-nov'!M312</f>
        <v>11366998.850653026</v>
      </c>
      <c r="O312" s="73">
        <f t="shared" si="63"/>
        <v>642527.09944072366</v>
      </c>
      <c r="P312" s="115">
        <f t="shared" si="64"/>
        <v>84336040.950093746</v>
      </c>
      <c r="Q312" s="115">
        <f t="shared" si="65"/>
        <v>36320.431072391795</v>
      </c>
      <c r="R312" s="116">
        <f t="shared" si="66"/>
        <v>0.94475185662588845</v>
      </c>
    </row>
    <row r="313" spans="1:18" x14ac:dyDescent="0.2">
      <c r="A313" s="30">
        <v>5046</v>
      </c>
      <c r="B313" s="31" t="s">
        <v>365</v>
      </c>
      <c r="C313" s="33">
        <v>32840677</v>
      </c>
      <c r="D313" s="34">
        <v>1222</v>
      </c>
      <c r="E313" s="34">
        <f t="shared" si="54"/>
        <v>26874.531096563012</v>
      </c>
      <c r="F313" s="35">
        <f t="shared" si="55"/>
        <v>0.69904905860898692</v>
      </c>
      <c r="G313" s="34">
        <f t="shared" si="56"/>
        <v>6941.9294683379321</v>
      </c>
      <c r="H313" s="34">
        <f t="shared" si="57"/>
        <v>2703.9043824977089</v>
      </c>
      <c r="I313" s="67">
        <f t="shared" si="58"/>
        <v>9645.833850835641</v>
      </c>
      <c r="J313" s="34">
        <f t="shared" si="59"/>
        <v>-413.62581716406277</v>
      </c>
      <c r="K313" s="34">
        <f t="shared" si="60"/>
        <v>9232.208033671579</v>
      </c>
      <c r="L313" s="34">
        <f t="shared" si="61"/>
        <v>11787208.965721153</v>
      </c>
      <c r="M313" s="38">
        <f t="shared" si="62"/>
        <v>11281758.217146669</v>
      </c>
      <c r="N313" s="38">
        <f>'jan-nov'!M313</f>
        <v>11026661.430490097</v>
      </c>
      <c r="O313" s="73">
        <f t="shared" si="63"/>
        <v>255096.78665657155</v>
      </c>
      <c r="P313" s="115">
        <f t="shared" si="64"/>
        <v>44122435.217146665</v>
      </c>
      <c r="Q313" s="115">
        <f t="shared" si="65"/>
        <v>36106.739130234586</v>
      </c>
      <c r="R313" s="116">
        <f t="shared" si="66"/>
        <v>0.93919339123497314</v>
      </c>
    </row>
    <row r="314" spans="1:18" x14ac:dyDescent="0.2">
      <c r="A314" s="30">
        <v>5047</v>
      </c>
      <c r="B314" s="31" t="s">
        <v>366</v>
      </c>
      <c r="C314" s="33">
        <v>119910302</v>
      </c>
      <c r="D314" s="34">
        <v>3924</v>
      </c>
      <c r="E314" s="34">
        <f t="shared" si="54"/>
        <v>30558.180937818554</v>
      </c>
      <c r="F314" s="35">
        <f t="shared" si="55"/>
        <v>0.79486661704460748</v>
      </c>
      <c r="G314" s="34">
        <f t="shared" si="56"/>
        <v>4731.7395635846078</v>
      </c>
      <c r="H314" s="34">
        <f t="shared" si="57"/>
        <v>1414.6269380582694</v>
      </c>
      <c r="I314" s="67">
        <f t="shared" si="58"/>
        <v>6146.3665016428768</v>
      </c>
      <c r="J314" s="34">
        <f t="shared" si="59"/>
        <v>-413.62581716406277</v>
      </c>
      <c r="K314" s="34">
        <f t="shared" si="60"/>
        <v>5732.7406844788138</v>
      </c>
      <c r="L314" s="34">
        <f t="shared" si="61"/>
        <v>24118342.15244665</v>
      </c>
      <c r="M314" s="38">
        <f t="shared" si="62"/>
        <v>22495274.445894867</v>
      </c>
      <c r="N314" s="38">
        <f>'jan-nov'!M314</f>
        <v>21903534.802653953</v>
      </c>
      <c r="O314" s="73">
        <f t="shared" si="63"/>
        <v>591739.64324091375</v>
      </c>
      <c r="P314" s="115">
        <f t="shared" si="64"/>
        <v>142405576.44589487</v>
      </c>
      <c r="Q314" s="115">
        <f t="shared" si="65"/>
        <v>36290.92162229737</v>
      </c>
      <c r="R314" s="116">
        <f t="shared" si="66"/>
        <v>0.94398426915675437</v>
      </c>
    </row>
    <row r="315" spans="1:18" x14ac:dyDescent="0.2">
      <c r="A315" s="30">
        <v>5049</v>
      </c>
      <c r="B315" s="31" t="s">
        <v>367</v>
      </c>
      <c r="C315" s="33">
        <v>39882754</v>
      </c>
      <c r="D315" s="34">
        <v>1116</v>
      </c>
      <c r="E315" s="34">
        <f t="shared" si="54"/>
        <v>35737.234767025089</v>
      </c>
      <c r="F315" s="35">
        <f t="shared" si="55"/>
        <v>0.92958199833939459</v>
      </c>
      <c r="G315" s="34">
        <f t="shared" si="56"/>
        <v>1624.3072660606863</v>
      </c>
      <c r="H315" s="34">
        <f t="shared" si="57"/>
        <v>0</v>
      </c>
      <c r="I315" s="67">
        <f t="shared" si="58"/>
        <v>1624.3072660606863</v>
      </c>
      <c r="J315" s="34">
        <f t="shared" si="59"/>
        <v>-413.62581716406277</v>
      </c>
      <c r="K315" s="34">
        <f t="shared" si="60"/>
        <v>1210.6814488966236</v>
      </c>
      <c r="L315" s="34">
        <f t="shared" si="61"/>
        <v>1812726.9089237258</v>
      </c>
      <c r="M315" s="38">
        <f t="shared" si="62"/>
        <v>1351120.4969686319</v>
      </c>
      <c r="N315" s="38">
        <f>'jan-nov'!M315</f>
        <v>1390091.8322153152</v>
      </c>
      <c r="O315" s="73">
        <f t="shared" si="63"/>
        <v>-38971.335246683331</v>
      </c>
      <c r="P315" s="115">
        <f t="shared" si="64"/>
        <v>41233874.496968634</v>
      </c>
      <c r="Q315" s="115">
        <f t="shared" si="65"/>
        <v>36947.916215921716</v>
      </c>
      <c r="R315" s="116">
        <f t="shared" si="66"/>
        <v>0.96107373764028181</v>
      </c>
    </row>
    <row r="316" spans="1:18" x14ac:dyDescent="0.2">
      <c r="A316" s="30">
        <v>5052</v>
      </c>
      <c r="B316" s="31" t="s">
        <v>368</v>
      </c>
      <c r="C316" s="33">
        <v>19731863</v>
      </c>
      <c r="D316" s="34">
        <v>604</v>
      </c>
      <c r="E316" s="34">
        <f t="shared" si="54"/>
        <v>32668.647350993378</v>
      </c>
      <c r="F316" s="35">
        <f t="shared" si="55"/>
        <v>0.84976318636724124</v>
      </c>
      <c r="G316" s="34">
        <f t="shared" si="56"/>
        <v>3465.4597156797126</v>
      </c>
      <c r="H316" s="34">
        <f t="shared" si="57"/>
        <v>675.96369344708069</v>
      </c>
      <c r="I316" s="67">
        <f t="shared" si="58"/>
        <v>4141.4234091267936</v>
      </c>
      <c r="J316" s="34">
        <f t="shared" si="59"/>
        <v>-413.62581716406277</v>
      </c>
      <c r="K316" s="34">
        <f t="shared" si="60"/>
        <v>3727.7975919627306</v>
      </c>
      <c r="L316" s="34">
        <f t="shared" si="61"/>
        <v>2501419.7391125835</v>
      </c>
      <c r="M316" s="38">
        <f t="shared" si="62"/>
        <v>2251589.7455454892</v>
      </c>
      <c r="N316" s="38">
        <f>'jan-nov'!M316</f>
        <v>2369988.7199803735</v>
      </c>
      <c r="O316" s="73">
        <f t="shared" si="63"/>
        <v>-118398.97443488427</v>
      </c>
      <c r="P316" s="115">
        <f t="shared" si="64"/>
        <v>21983452.745545488</v>
      </c>
      <c r="Q316" s="115">
        <f t="shared" si="65"/>
        <v>36396.444942956106</v>
      </c>
      <c r="R316" s="116">
        <f t="shared" si="66"/>
        <v>0.94672909762288593</v>
      </c>
    </row>
    <row r="317" spans="1:18" x14ac:dyDescent="0.2">
      <c r="A317" s="30">
        <v>5053</v>
      </c>
      <c r="B317" s="31" t="s">
        <v>369</v>
      </c>
      <c r="C317" s="33">
        <v>208352375</v>
      </c>
      <c r="D317" s="34">
        <v>6938</v>
      </c>
      <c r="E317" s="34">
        <f t="shared" si="54"/>
        <v>30030.610406457192</v>
      </c>
      <c r="F317" s="35">
        <f t="shared" si="55"/>
        <v>0.78114367311777677</v>
      </c>
      <c r="G317" s="34">
        <f t="shared" si="56"/>
        <v>5048.2818824014248</v>
      </c>
      <c r="H317" s="34">
        <f t="shared" si="57"/>
        <v>1599.276624034746</v>
      </c>
      <c r="I317" s="67">
        <f t="shared" si="58"/>
        <v>6647.5585064361712</v>
      </c>
      <c r="J317" s="34">
        <f t="shared" si="59"/>
        <v>-413.62581716406277</v>
      </c>
      <c r="K317" s="34">
        <f t="shared" si="60"/>
        <v>6233.9326892721083</v>
      </c>
      <c r="L317" s="34">
        <f t="shared" si="61"/>
        <v>46120760.917654157</v>
      </c>
      <c r="M317" s="38">
        <f t="shared" si="62"/>
        <v>43251024.998169884</v>
      </c>
      <c r="N317" s="38">
        <f>'jan-nov'!M317</f>
        <v>41900592.320900388</v>
      </c>
      <c r="O317" s="73">
        <f t="shared" si="63"/>
        <v>1350432.677269496</v>
      </c>
      <c r="P317" s="115">
        <f t="shared" si="64"/>
        <v>251603399.9981699</v>
      </c>
      <c r="Q317" s="115">
        <f t="shared" si="65"/>
        <v>36264.543095729299</v>
      </c>
      <c r="R317" s="116">
        <f t="shared" si="66"/>
        <v>0.94329812196041274</v>
      </c>
    </row>
    <row r="318" spans="1:18" x14ac:dyDescent="0.2">
      <c r="A318" s="30">
        <v>5054</v>
      </c>
      <c r="B318" s="31" t="s">
        <v>370</v>
      </c>
      <c r="C318" s="33">
        <v>280649198</v>
      </c>
      <c r="D318" s="34">
        <v>10023</v>
      </c>
      <c r="E318" s="34">
        <f t="shared" si="54"/>
        <v>28000.51860720343</v>
      </c>
      <c r="F318" s="35">
        <f t="shared" si="55"/>
        <v>0.72833777462380611</v>
      </c>
      <c r="G318" s="34">
        <f t="shared" si="56"/>
        <v>6266.3369619536816</v>
      </c>
      <c r="H318" s="34">
        <f t="shared" si="57"/>
        <v>2309.8087537735623</v>
      </c>
      <c r="I318" s="67">
        <f t="shared" si="58"/>
        <v>8576.1457157272434</v>
      </c>
      <c r="J318" s="34">
        <f t="shared" si="59"/>
        <v>-413.62581716406277</v>
      </c>
      <c r="K318" s="34">
        <f t="shared" si="60"/>
        <v>8162.5198985631805</v>
      </c>
      <c r="L318" s="34">
        <f t="shared" si="61"/>
        <v>85958708.508734167</v>
      </c>
      <c r="M318" s="38">
        <f t="shared" si="62"/>
        <v>81812936.943298757</v>
      </c>
      <c r="N318" s="38">
        <f>'jan-nov'!M318</f>
        <v>78304812.855402812</v>
      </c>
      <c r="O318" s="73">
        <f t="shared" si="63"/>
        <v>3508124.0878959447</v>
      </c>
      <c r="P318" s="115">
        <f t="shared" si="64"/>
        <v>362462134.94329876</v>
      </c>
      <c r="Q318" s="115">
        <f t="shared" si="65"/>
        <v>36163.038505766614</v>
      </c>
      <c r="R318" s="116">
        <f t="shared" si="66"/>
        <v>0.94065782703571432</v>
      </c>
    </row>
    <row r="319" spans="1:18" x14ac:dyDescent="0.2">
      <c r="A319" s="30">
        <v>5055</v>
      </c>
      <c r="B319" s="31" t="s">
        <v>393</v>
      </c>
      <c r="C319" s="33">
        <v>200826892</v>
      </c>
      <c r="D319" s="34">
        <v>6093</v>
      </c>
      <c r="E319" s="34">
        <f t="shared" si="54"/>
        <v>32960.26456589529</v>
      </c>
      <c r="F319" s="35">
        <f t="shared" si="55"/>
        <v>0.85734861134894169</v>
      </c>
      <c r="G319" s="34">
        <f t="shared" si="56"/>
        <v>3290.4893867385658</v>
      </c>
      <c r="H319" s="34">
        <f t="shared" si="57"/>
        <v>573.89766823141179</v>
      </c>
      <c r="I319" s="67">
        <f t="shared" si="58"/>
        <v>3864.3870549699777</v>
      </c>
      <c r="J319" s="34">
        <f t="shared" si="59"/>
        <v>-413.62581716406277</v>
      </c>
      <c r="K319" s="34">
        <f t="shared" si="60"/>
        <v>3450.7612378059148</v>
      </c>
      <c r="L319" s="34">
        <f t="shared" si="61"/>
        <v>23545710.325932074</v>
      </c>
      <c r="M319" s="38">
        <f t="shared" si="62"/>
        <v>21025488.22195144</v>
      </c>
      <c r="N319" s="38">
        <f>'jan-nov'!M319</f>
        <v>20233802.771093402</v>
      </c>
      <c r="O319" s="73">
        <f t="shared" si="63"/>
        <v>791685.45085803792</v>
      </c>
      <c r="P319" s="115">
        <f t="shared" si="64"/>
        <v>221852380.22195143</v>
      </c>
      <c r="Q319" s="115">
        <f t="shared" si="65"/>
        <v>36411.025803701203</v>
      </c>
      <c r="R319" s="116">
        <f t="shared" si="66"/>
        <v>0.94710836887197103</v>
      </c>
    </row>
    <row r="320" spans="1:18" x14ac:dyDescent="0.2">
      <c r="A320" s="30">
        <v>5056</v>
      </c>
      <c r="B320" s="31" t="s">
        <v>342</v>
      </c>
      <c r="C320" s="33">
        <v>175495143</v>
      </c>
      <c r="D320" s="34">
        <v>5323</v>
      </c>
      <c r="E320" s="34">
        <f t="shared" si="54"/>
        <v>32969.217170768366</v>
      </c>
      <c r="F320" s="35">
        <f t="shared" si="55"/>
        <v>0.85758148276113999</v>
      </c>
      <c r="G320" s="34">
        <f t="shared" si="56"/>
        <v>3285.1178238147199</v>
      </c>
      <c r="H320" s="34">
        <f t="shared" si="57"/>
        <v>570.76425652583487</v>
      </c>
      <c r="I320" s="67">
        <f t="shared" si="58"/>
        <v>3855.8820803405547</v>
      </c>
      <c r="J320" s="34">
        <f t="shared" si="59"/>
        <v>-413.62581716406277</v>
      </c>
      <c r="K320" s="34">
        <f t="shared" si="60"/>
        <v>3442.2562631764918</v>
      </c>
      <c r="L320" s="34">
        <f t="shared" si="61"/>
        <v>20524860.313652772</v>
      </c>
      <c r="M320" s="38">
        <f t="shared" si="62"/>
        <v>18323130.088888466</v>
      </c>
      <c r="N320" s="38">
        <f>'jan-nov'!M320</f>
        <v>16700074.24197937</v>
      </c>
      <c r="O320" s="73">
        <f t="shared" si="63"/>
        <v>1623055.8469090965</v>
      </c>
      <c r="P320" s="115">
        <f t="shared" si="64"/>
        <v>193818273.08888847</v>
      </c>
      <c r="Q320" s="115">
        <f t="shared" si="65"/>
        <v>36411.473433944855</v>
      </c>
      <c r="R320" s="116">
        <f t="shared" si="66"/>
        <v>0.94712001244258082</v>
      </c>
    </row>
    <row r="321" spans="1:18" x14ac:dyDescent="0.2">
      <c r="A321" s="30">
        <v>5057</v>
      </c>
      <c r="B321" s="31" t="s">
        <v>344</v>
      </c>
      <c r="C321" s="33">
        <v>343697641</v>
      </c>
      <c r="D321" s="34">
        <v>10522</v>
      </c>
      <c r="E321" s="34">
        <f t="shared" si="54"/>
        <v>32664.66840904771</v>
      </c>
      <c r="F321" s="35">
        <f t="shared" si="55"/>
        <v>0.84965968779413548</v>
      </c>
      <c r="G321" s="34">
        <f t="shared" si="56"/>
        <v>3467.8470808471138</v>
      </c>
      <c r="H321" s="34">
        <f t="shared" si="57"/>
        <v>677.35632312806456</v>
      </c>
      <c r="I321" s="67">
        <f t="shared" si="58"/>
        <v>4145.2034039751779</v>
      </c>
      <c r="J321" s="34">
        <f t="shared" si="59"/>
        <v>-413.62581716406277</v>
      </c>
      <c r="K321" s="34">
        <f t="shared" si="60"/>
        <v>3731.577586811115</v>
      </c>
      <c r="L321" s="34">
        <f t="shared" si="61"/>
        <v>43615830.216626823</v>
      </c>
      <c r="M321" s="38">
        <f t="shared" si="62"/>
        <v>39263659.368426554</v>
      </c>
      <c r="N321" s="38">
        <f>'jan-nov'!M321</f>
        <v>33579038.246413082</v>
      </c>
      <c r="O321" s="73">
        <f t="shared" si="63"/>
        <v>5684621.122013472</v>
      </c>
      <c r="P321" s="115">
        <f t="shared" si="64"/>
        <v>382961300.36842656</v>
      </c>
      <c r="Q321" s="115">
        <f t="shared" si="65"/>
        <v>36396.245995858822</v>
      </c>
      <c r="R321" s="116">
        <f t="shared" si="66"/>
        <v>0.94672392269423067</v>
      </c>
    </row>
    <row r="322" spans="1:18" x14ac:dyDescent="0.2">
      <c r="A322" s="30">
        <v>5058</v>
      </c>
      <c r="B322" s="31" t="s">
        <v>345</v>
      </c>
      <c r="C322" s="33">
        <v>140629045</v>
      </c>
      <c r="D322" s="34">
        <v>4339</v>
      </c>
      <c r="E322" s="34">
        <f t="shared" si="54"/>
        <v>32410.473611431204</v>
      </c>
      <c r="F322" s="35">
        <f t="shared" si="55"/>
        <v>0.84304767907336398</v>
      </c>
      <c r="G322" s="34">
        <f t="shared" si="56"/>
        <v>3620.3639594170177</v>
      </c>
      <c r="H322" s="34">
        <f t="shared" si="57"/>
        <v>766.32450229384187</v>
      </c>
      <c r="I322" s="67">
        <f t="shared" si="58"/>
        <v>4386.6884617108599</v>
      </c>
      <c r="J322" s="34">
        <f t="shared" si="59"/>
        <v>-413.62581716406277</v>
      </c>
      <c r="K322" s="34">
        <f t="shared" si="60"/>
        <v>3973.0626445467969</v>
      </c>
      <c r="L322" s="34">
        <f t="shared" si="61"/>
        <v>19033841.23536342</v>
      </c>
      <c r="M322" s="38">
        <f t="shared" si="62"/>
        <v>17239118.814688552</v>
      </c>
      <c r="N322" s="38">
        <f>'jan-nov'!M322</f>
        <v>16972019.900488153</v>
      </c>
      <c r="O322" s="73">
        <f t="shared" si="63"/>
        <v>267098.91420039907</v>
      </c>
      <c r="P322" s="115">
        <f t="shared" si="64"/>
        <v>157868163.81468856</v>
      </c>
      <c r="Q322" s="115">
        <f t="shared" si="65"/>
        <v>36383.536255978004</v>
      </c>
      <c r="R322" s="116">
        <f t="shared" si="66"/>
        <v>0.94639332225819228</v>
      </c>
    </row>
    <row r="323" spans="1:18" x14ac:dyDescent="0.2">
      <c r="A323" s="30">
        <v>5059</v>
      </c>
      <c r="B323" s="31" t="s">
        <v>394</v>
      </c>
      <c r="C323" s="33">
        <v>574562667</v>
      </c>
      <c r="D323" s="34">
        <v>18793</v>
      </c>
      <c r="E323" s="34">
        <f t="shared" si="54"/>
        <v>30573.227637950302</v>
      </c>
      <c r="F323" s="35">
        <f t="shared" si="55"/>
        <v>0.79525800551291148</v>
      </c>
      <c r="G323" s="34">
        <f t="shared" si="56"/>
        <v>4722.7115435055584</v>
      </c>
      <c r="H323" s="34">
        <f t="shared" si="57"/>
        <v>1409.3605930121576</v>
      </c>
      <c r="I323" s="67">
        <f t="shared" si="58"/>
        <v>6132.072136517716</v>
      </c>
      <c r="J323" s="34">
        <f t="shared" si="59"/>
        <v>-413.62581716406277</v>
      </c>
      <c r="K323" s="34">
        <f t="shared" si="60"/>
        <v>5718.4463193536531</v>
      </c>
      <c r="L323" s="34">
        <f t="shared" si="61"/>
        <v>115240031.66157743</v>
      </c>
      <c r="M323" s="38">
        <f t="shared" si="62"/>
        <v>107466761.6796132</v>
      </c>
      <c r="N323" s="38">
        <f>'jan-nov'!M323</f>
        <v>102307524.5084291</v>
      </c>
      <c r="O323" s="73">
        <f t="shared" si="63"/>
        <v>5159237.1711841077</v>
      </c>
      <c r="P323" s="115">
        <f t="shared" si="64"/>
        <v>682029428.67961323</v>
      </c>
      <c r="Q323" s="115">
        <f t="shared" si="65"/>
        <v>36291.673957303952</v>
      </c>
      <c r="R323" s="116">
        <f t="shared" si="66"/>
        <v>0.94400383858016945</v>
      </c>
    </row>
    <row r="324" spans="1:18" x14ac:dyDescent="0.2">
      <c r="A324" s="30">
        <v>5060</v>
      </c>
      <c r="B324" s="31" t="s">
        <v>395</v>
      </c>
      <c r="C324" s="33">
        <v>407989636</v>
      </c>
      <c r="D324" s="34">
        <v>9968</v>
      </c>
      <c r="E324" s="34">
        <f t="shared" si="54"/>
        <v>40929.939406099518</v>
      </c>
      <c r="F324" s="35">
        <f t="shared" si="55"/>
        <v>1.0646524587889812</v>
      </c>
      <c r="G324" s="34">
        <f t="shared" si="56"/>
        <v>-1491.3155173839709</v>
      </c>
      <c r="H324" s="34">
        <f t="shared" si="57"/>
        <v>0</v>
      </c>
      <c r="I324" s="67">
        <f t="shared" si="58"/>
        <v>-1491.3155173839709</v>
      </c>
      <c r="J324" s="34">
        <f t="shared" si="59"/>
        <v>-413.62581716406277</v>
      </c>
      <c r="K324" s="34">
        <f t="shared" si="60"/>
        <v>-1904.9413345480336</v>
      </c>
      <c r="L324" s="34">
        <f t="shared" si="61"/>
        <v>-14865433.077283422</v>
      </c>
      <c r="M324" s="38">
        <f t="shared" si="62"/>
        <v>-18988455.2227748</v>
      </c>
      <c r="N324" s="38">
        <f>'jan-nov'!M324</f>
        <v>-15254092.00186179</v>
      </c>
      <c r="O324" s="73">
        <f t="shared" si="63"/>
        <v>-3734363.2209130097</v>
      </c>
      <c r="P324" s="115">
        <f t="shared" si="64"/>
        <v>389001180.7772252</v>
      </c>
      <c r="Q324" s="115">
        <f t="shared" si="65"/>
        <v>39024.998071551483</v>
      </c>
      <c r="R324" s="116">
        <f t="shared" si="66"/>
        <v>1.0151019218201163</v>
      </c>
    </row>
    <row r="325" spans="1:18" x14ac:dyDescent="0.2">
      <c r="A325" s="30">
        <v>5061</v>
      </c>
      <c r="B325" s="31" t="s">
        <v>273</v>
      </c>
      <c r="C325" s="33">
        <v>57996654</v>
      </c>
      <c r="D325" s="34">
        <v>1958</v>
      </c>
      <c r="E325" s="34">
        <f t="shared" si="54"/>
        <v>29620.354443309501</v>
      </c>
      <c r="F325" s="35">
        <f t="shared" si="55"/>
        <v>0.77047226665503132</v>
      </c>
      <c r="G325" s="34">
        <f t="shared" si="56"/>
        <v>5294.4354602900394</v>
      </c>
      <c r="H325" s="34">
        <f t="shared" si="57"/>
        <v>1742.8662111364376</v>
      </c>
      <c r="I325" s="67">
        <f t="shared" si="58"/>
        <v>7037.3016714264768</v>
      </c>
      <c r="J325" s="34">
        <f t="shared" si="59"/>
        <v>-413.62581716406277</v>
      </c>
      <c r="K325" s="34">
        <f t="shared" si="60"/>
        <v>6623.6758542624138</v>
      </c>
      <c r="L325" s="34">
        <f t="shared" si="61"/>
        <v>13779036.672653042</v>
      </c>
      <c r="M325" s="38">
        <f t="shared" si="62"/>
        <v>12969157.322645806</v>
      </c>
      <c r="N325" s="38">
        <f>'jan-nov'!M325</f>
        <v>12757274.946890023</v>
      </c>
      <c r="O325" s="73">
        <f t="shared" si="63"/>
        <v>211882.37575578317</v>
      </c>
      <c r="P325" s="115">
        <f t="shared" si="64"/>
        <v>70965811.322645813</v>
      </c>
      <c r="Q325" s="115">
        <f t="shared" si="65"/>
        <v>36244.030297571917</v>
      </c>
      <c r="R325" s="116">
        <f t="shared" si="66"/>
        <v>0.94276455163727557</v>
      </c>
    </row>
    <row r="326" spans="1:18" x14ac:dyDescent="0.2">
      <c r="A326" s="30">
        <v>5501</v>
      </c>
      <c r="B326" s="31" t="s">
        <v>311</v>
      </c>
      <c r="C326" s="33">
        <v>2907691739</v>
      </c>
      <c r="D326" s="34">
        <v>78745</v>
      </c>
      <c r="E326" s="34">
        <f t="shared" si="54"/>
        <v>36925.414172328405</v>
      </c>
      <c r="F326" s="35">
        <f t="shared" si="55"/>
        <v>0.96048842389716338</v>
      </c>
      <c r="G326" s="34">
        <f t="shared" si="56"/>
        <v>911.39962287869707</v>
      </c>
      <c r="H326" s="34">
        <f t="shared" si="57"/>
        <v>0</v>
      </c>
      <c r="I326" s="67">
        <f t="shared" si="58"/>
        <v>911.39962287869707</v>
      </c>
      <c r="J326" s="34">
        <f t="shared" si="59"/>
        <v>-413.62581716406277</v>
      </c>
      <c r="K326" s="34">
        <f t="shared" si="60"/>
        <v>497.77380571463431</v>
      </c>
      <c r="L326" s="34">
        <f t="shared" si="61"/>
        <v>71768163.303582996</v>
      </c>
      <c r="M326" s="38">
        <f t="shared" si="62"/>
        <v>39197198.330998875</v>
      </c>
      <c r="N326" s="38">
        <f>'jan-nov'!M326</f>
        <v>29778912.583687004</v>
      </c>
      <c r="O326" s="73">
        <f t="shared" si="63"/>
        <v>9418285.7473118715</v>
      </c>
      <c r="P326" s="115">
        <f t="shared" si="64"/>
        <v>2946888937.3309989</v>
      </c>
      <c r="Q326" s="115">
        <f t="shared" si="65"/>
        <v>37423.187978043039</v>
      </c>
      <c r="R326" s="116">
        <f t="shared" si="66"/>
        <v>0.97343630786338931</v>
      </c>
    </row>
    <row r="327" spans="1:18" x14ac:dyDescent="0.2">
      <c r="A327" s="30">
        <v>5503</v>
      </c>
      <c r="B327" s="31" t="s">
        <v>372</v>
      </c>
      <c r="C327" s="33">
        <v>850030316</v>
      </c>
      <c r="D327" s="34">
        <v>25056</v>
      </c>
      <c r="E327" s="34">
        <f t="shared" si="54"/>
        <v>33925.220146871012</v>
      </c>
      <c r="F327" s="35">
        <f t="shared" si="55"/>
        <v>0.88244863218490843</v>
      </c>
      <c r="G327" s="34">
        <f t="shared" si="56"/>
        <v>2711.5160381531327</v>
      </c>
      <c r="H327" s="34">
        <f t="shared" si="57"/>
        <v>236.16321488990906</v>
      </c>
      <c r="I327" s="67">
        <f t="shared" si="58"/>
        <v>2947.6792530430416</v>
      </c>
      <c r="J327" s="34">
        <f t="shared" si="59"/>
        <v>-413.62581716406277</v>
      </c>
      <c r="K327" s="34">
        <f t="shared" si="60"/>
        <v>2534.0534358789787</v>
      </c>
      <c r="L327" s="34">
        <f t="shared" si="61"/>
        <v>73857051.364246458</v>
      </c>
      <c r="M327" s="38">
        <f t="shared" si="62"/>
        <v>63493242.889383689</v>
      </c>
      <c r="N327" s="38">
        <f>'jan-nov'!M327</f>
        <v>52690862.5430931</v>
      </c>
      <c r="O327" s="73">
        <f t="shared" si="63"/>
        <v>10802380.346290588</v>
      </c>
      <c r="P327" s="115">
        <f t="shared" si="64"/>
        <v>913523558.88938367</v>
      </c>
      <c r="Q327" s="115">
        <f t="shared" si="65"/>
        <v>36459.273582749986</v>
      </c>
      <c r="R327" s="116">
        <f t="shared" si="66"/>
        <v>0.94836336991376924</v>
      </c>
    </row>
    <row r="328" spans="1:18" x14ac:dyDescent="0.2">
      <c r="A328" s="30">
        <v>5510</v>
      </c>
      <c r="B328" s="31" t="s">
        <v>312</v>
      </c>
      <c r="C328" s="33">
        <v>81630938</v>
      </c>
      <c r="D328" s="34">
        <v>2845</v>
      </c>
      <c r="E328" s="34">
        <f t="shared" si="54"/>
        <v>28692.772583479789</v>
      </c>
      <c r="F328" s="35">
        <f t="shared" si="55"/>
        <v>0.74634439541639008</v>
      </c>
      <c r="G328" s="34">
        <f t="shared" si="56"/>
        <v>5850.984576187866</v>
      </c>
      <c r="H328" s="34">
        <f t="shared" si="57"/>
        <v>2067.5198620768369</v>
      </c>
      <c r="I328" s="67">
        <f t="shared" si="58"/>
        <v>7918.5044382647029</v>
      </c>
      <c r="J328" s="34">
        <f t="shared" si="59"/>
        <v>-413.62581716406277</v>
      </c>
      <c r="K328" s="34">
        <f t="shared" si="60"/>
        <v>7504.87862110064</v>
      </c>
      <c r="L328" s="34">
        <f t="shared" si="61"/>
        <v>22528145.126863081</v>
      </c>
      <c r="M328" s="38">
        <f t="shared" si="62"/>
        <v>21351379.67703132</v>
      </c>
      <c r="N328" s="38">
        <f>'jan-nov'!M328</f>
        <v>19979538.968285043</v>
      </c>
      <c r="O328" s="73">
        <f t="shared" si="63"/>
        <v>1371840.7087462768</v>
      </c>
      <c r="P328" s="115">
        <f t="shared" si="64"/>
        <v>102982317.67703132</v>
      </c>
      <c r="Q328" s="115">
        <f t="shared" si="65"/>
        <v>36197.651204580427</v>
      </c>
      <c r="R328" s="116">
        <f t="shared" si="66"/>
        <v>0.94155815807534338</v>
      </c>
    </row>
    <row r="329" spans="1:18" x14ac:dyDescent="0.2">
      <c r="A329" s="30">
        <v>5512</v>
      </c>
      <c r="B329" s="31" t="s">
        <v>301</v>
      </c>
      <c r="C329" s="33">
        <v>129413506</v>
      </c>
      <c r="D329" s="34">
        <v>4281</v>
      </c>
      <c r="E329" s="34">
        <f t="shared" ref="E329:E363" si="67">IF(ISNUMBER(C329),(C329)/D329,"")</f>
        <v>30229.737444522307</v>
      </c>
      <c r="F329" s="35">
        <f t="shared" ref="F329:F363" si="68">IF(ISNUMBER(C329),E329/E$366,"")</f>
        <v>0.78632328231738868</v>
      </c>
      <c r="G329" s="34">
        <f t="shared" ref="G329:G364" si="69">IF(ISNUMBER(D329),(E$366-E329)*0.6,"")</f>
        <v>4928.8056595623557</v>
      </c>
      <c r="H329" s="34">
        <f t="shared" ref="H329:H363" si="70">IF(ISNUMBER(D329),(IF(E329&gt;=E$366*0.9,0,IF(E329&lt;0.9*E$366,(E$366*0.9-E329)*0.35))),"")</f>
        <v>1529.5821607119558</v>
      </c>
      <c r="I329" s="67">
        <f t="shared" ref="I329:I363" si="71">IF(ISNUMBER(C329),G329+H329,"")</f>
        <v>6458.3878202743117</v>
      </c>
      <c r="J329" s="34">
        <f t="shared" ref="J329:J363" si="72">IF(ISNUMBER(D329),I$368,"")</f>
        <v>-413.62581716406277</v>
      </c>
      <c r="K329" s="34">
        <f t="shared" ref="K329:K363" si="73">IF(ISNUMBER(I329),I329+J329,"")</f>
        <v>6044.7620031102488</v>
      </c>
      <c r="L329" s="34">
        <f t="shared" ref="L329:L363" si="74">IF(ISNUMBER(I329),(I329*D329),"")</f>
        <v>27648358.258594327</v>
      </c>
      <c r="M329" s="38">
        <f t="shared" ref="M329:M363" si="75">IF(ISNUMBER(K329),(K329*D329),"")</f>
        <v>25877626.135314975</v>
      </c>
      <c r="N329" s="38">
        <f>'jan-nov'!M329</f>
        <v>23415599.861152295</v>
      </c>
      <c r="O329" s="73">
        <f t="shared" ref="O329:O364" si="76">IF(ISNUMBER(M329),(M329-N329),"")</f>
        <v>2462026.2741626799</v>
      </c>
      <c r="P329" s="115">
        <f t="shared" ref="P329:P366" si="77">C329+M329</f>
        <v>155291132.13531497</v>
      </c>
      <c r="Q329" s="115">
        <f t="shared" ref="Q329:Q366" si="78">P329/D329</f>
        <v>36274.499447632559</v>
      </c>
      <c r="R329" s="116">
        <f t="shared" ref="R329:R366" si="79">Q329/E$366</f>
        <v>0.94355710242039348</v>
      </c>
    </row>
    <row r="330" spans="1:18" x14ac:dyDescent="0.2">
      <c r="A330" s="30">
        <v>5514</v>
      </c>
      <c r="B330" s="31" t="s">
        <v>313</v>
      </c>
      <c r="C330" s="33">
        <v>47739048</v>
      </c>
      <c r="D330" s="34">
        <v>1311</v>
      </c>
      <c r="E330" s="34">
        <f t="shared" si="67"/>
        <v>36414.22425629291</v>
      </c>
      <c r="F330" s="35">
        <f t="shared" si="68"/>
        <v>0.94719156568255736</v>
      </c>
      <c r="G330" s="34">
        <f t="shared" si="69"/>
        <v>1218.1135724999942</v>
      </c>
      <c r="H330" s="34">
        <f t="shared" si="70"/>
        <v>0</v>
      </c>
      <c r="I330" s="67">
        <f t="shared" si="71"/>
        <v>1218.1135724999942</v>
      </c>
      <c r="J330" s="34">
        <f t="shared" si="72"/>
        <v>-413.62581716406277</v>
      </c>
      <c r="K330" s="34">
        <f t="shared" si="73"/>
        <v>804.48775533593152</v>
      </c>
      <c r="L330" s="34">
        <f t="shared" si="74"/>
        <v>1596946.8935474923</v>
      </c>
      <c r="M330" s="38">
        <f t="shared" si="75"/>
        <v>1054683.4472454062</v>
      </c>
      <c r="N330" s="38">
        <f>'jan-nov'!M330</f>
        <v>1375309.2835432568</v>
      </c>
      <c r="O330" s="73">
        <f t="shared" si="76"/>
        <v>-320625.83629785059</v>
      </c>
      <c r="P330" s="115">
        <f t="shared" si="77"/>
        <v>48793731.447245404</v>
      </c>
      <c r="Q330" s="115">
        <f t="shared" si="78"/>
        <v>37218.712011628835</v>
      </c>
      <c r="R330" s="116">
        <f t="shared" si="79"/>
        <v>0.96811756457754672</v>
      </c>
    </row>
    <row r="331" spans="1:18" x14ac:dyDescent="0.2">
      <c r="A331" s="30">
        <v>5516</v>
      </c>
      <c r="B331" s="31" t="s">
        <v>314</v>
      </c>
      <c r="C331" s="33">
        <v>49375740</v>
      </c>
      <c r="D331" s="34">
        <v>1070</v>
      </c>
      <c r="E331" s="34">
        <f t="shared" si="67"/>
        <v>46145.551401869161</v>
      </c>
      <c r="F331" s="35">
        <f t="shared" si="68"/>
        <v>1.2003187758165104</v>
      </c>
      <c r="G331" s="34">
        <f t="shared" si="69"/>
        <v>-4620.6827148457569</v>
      </c>
      <c r="H331" s="34">
        <f t="shared" si="70"/>
        <v>0</v>
      </c>
      <c r="I331" s="67">
        <f t="shared" si="71"/>
        <v>-4620.6827148457569</v>
      </c>
      <c r="J331" s="34">
        <f t="shared" si="72"/>
        <v>-413.62581716406277</v>
      </c>
      <c r="K331" s="34">
        <f t="shared" si="73"/>
        <v>-5034.3085320098198</v>
      </c>
      <c r="L331" s="34">
        <f t="shared" si="74"/>
        <v>-4944130.5048849601</v>
      </c>
      <c r="M331" s="38">
        <f t="shared" si="75"/>
        <v>-5386710.1292505069</v>
      </c>
      <c r="N331" s="38">
        <f>'jan-nov'!M331</f>
        <v>-5362670.5286107669</v>
      </c>
      <c r="O331" s="73">
        <f t="shared" si="76"/>
        <v>-24039.600639740005</v>
      </c>
      <c r="P331" s="115">
        <f t="shared" si="77"/>
        <v>43989029.870749496</v>
      </c>
      <c r="Q331" s="115">
        <f t="shared" si="78"/>
        <v>41111.242869859343</v>
      </c>
      <c r="R331" s="116">
        <f t="shared" si="79"/>
        <v>1.0693684486311281</v>
      </c>
    </row>
    <row r="332" spans="1:18" x14ac:dyDescent="0.2">
      <c r="A332" s="30">
        <v>5518</v>
      </c>
      <c r="B332" s="31" t="s">
        <v>373</v>
      </c>
      <c r="C332" s="33">
        <v>24834466</v>
      </c>
      <c r="D332" s="34">
        <v>986</v>
      </c>
      <c r="E332" s="34">
        <f t="shared" si="67"/>
        <v>25187.08519269777</v>
      </c>
      <c r="F332" s="35">
        <f t="shared" si="68"/>
        <v>0.65515592178318949</v>
      </c>
      <c r="G332" s="34">
        <f t="shared" si="69"/>
        <v>7954.3970106570778</v>
      </c>
      <c r="H332" s="34">
        <f t="shared" si="70"/>
        <v>3294.5104488505435</v>
      </c>
      <c r="I332" s="67">
        <f t="shared" si="71"/>
        <v>11248.907459507622</v>
      </c>
      <c r="J332" s="34">
        <f t="shared" si="72"/>
        <v>-413.62581716406277</v>
      </c>
      <c r="K332" s="34">
        <f t="shared" si="73"/>
        <v>10835.28164234356</v>
      </c>
      <c r="L332" s="34">
        <f t="shared" si="74"/>
        <v>11091422.755074516</v>
      </c>
      <c r="M332" s="38">
        <f t="shared" si="75"/>
        <v>10683587.69935075</v>
      </c>
      <c r="N332" s="38">
        <f>'jan-nov'!M332</f>
        <v>10055952.618709683</v>
      </c>
      <c r="O332" s="73">
        <f t="shared" si="76"/>
        <v>627635.08064106666</v>
      </c>
      <c r="P332" s="115">
        <f t="shared" si="77"/>
        <v>35518053.699350752</v>
      </c>
      <c r="Q332" s="115">
        <f t="shared" si="78"/>
        <v>36022.366835041328</v>
      </c>
      <c r="R332" s="116">
        <f t="shared" si="79"/>
        <v>0.93699873439368342</v>
      </c>
    </row>
    <row r="333" spans="1:18" x14ac:dyDescent="0.2">
      <c r="A333" s="30">
        <v>5520</v>
      </c>
      <c r="B333" s="31" t="s">
        <v>315</v>
      </c>
      <c r="C333" s="33">
        <v>148856317</v>
      </c>
      <c r="D333" s="34">
        <v>3986</v>
      </c>
      <c r="E333" s="34">
        <f t="shared" si="67"/>
        <v>37344.786001003515</v>
      </c>
      <c r="F333" s="35">
        <f t="shared" si="68"/>
        <v>0.97139694843993984</v>
      </c>
      <c r="G333" s="34">
        <f t="shared" si="69"/>
        <v>659.77652567363111</v>
      </c>
      <c r="H333" s="34">
        <f t="shared" si="70"/>
        <v>0</v>
      </c>
      <c r="I333" s="67">
        <f t="shared" si="71"/>
        <v>659.77652567363111</v>
      </c>
      <c r="J333" s="34">
        <f t="shared" si="72"/>
        <v>-413.62581716406277</v>
      </c>
      <c r="K333" s="34">
        <f t="shared" si="73"/>
        <v>246.15070850956835</v>
      </c>
      <c r="L333" s="34">
        <f t="shared" si="74"/>
        <v>2629869.2313350937</v>
      </c>
      <c r="M333" s="38">
        <f t="shared" si="75"/>
        <v>981156.72411913949</v>
      </c>
      <c r="N333" s="38">
        <f>'jan-nov'!M333</f>
        <v>-1530683.6379836497</v>
      </c>
      <c r="O333" s="73">
        <f t="shared" si="76"/>
        <v>2511840.3621027893</v>
      </c>
      <c r="P333" s="115">
        <f t="shared" si="77"/>
        <v>149837473.72411913</v>
      </c>
      <c r="Q333" s="115">
        <f t="shared" si="78"/>
        <v>37590.93670951308</v>
      </c>
      <c r="R333" s="116">
        <f t="shared" si="79"/>
        <v>0.97779971768049978</v>
      </c>
    </row>
    <row r="334" spans="1:18" x14ac:dyDescent="0.2">
      <c r="A334" s="30">
        <v>5522</v>
      </c>
      <c r="B334" s="31" t="s">
        <v>316</v>
      </c>
      <c r="C334" s="33">
        <v>62645832</v>
      </c>
      <c r="D334" s="34">
        <v>2069</v>
      </c>
      <c r="E334" s="34">
        <f t="shared" si="67"/>
        <v>30278.314161430644</v>
      </c>
      <c r="F334" s="35">
        <f t="shared" si="68"/>
        <v>0.78758683955316244</v>
      </c>
      <c r="G334" s="34">
        <f t="shared" si="69"/>
        <v>4899.6596294173532</v>
      </c>
      <c r="H334" s="34">
        <f t="shared" si="70"/>
        <v>1512.5803097940377</v>
      </c>
      <c r="I334" s="67">
        <f t="shared" si="71"/>
        <v>6412.2399392113912</v>
      </c>
      <c r="J334" s="34">
        <f t="shared" si="72"/>
        <v>-413.62581716406277</v>
      </c>
      <c r="K334" s="34">
        <f t="shared" si="73"/>
        <v>5998.6141220473282</v>
      </c>
      <c r="L334" s="34">
        <f t="shared" si="74"/>
        <v>13266924.434228368</v>
      </c>
      <c r="M334" s="38">
        <f t="shared" si="75"/>
        <v>12411132.618515922</v>
      </c>
      <c r="N334" s="38">
        <f>'jan-nov'!M334</f>
        <v>11973016.057515554</v>
      </c>
      <c r="O334" s="73">
        <f t="shared" si="76"/>
        <v>438116.56100036763</v>
      </c>
      <c r="P334" s="115">
        <f t="shared" si="77"/>
        <v>75056964.618515924</v>
      </c>
      <c r="Q334" s="115">
        <f t="shared" si="78"/>
        <v>36276.928283477973</v>
      </c>
      <c r="R334" s="116">
        <f t="shared" si="79"/>
        <v>0.94362028028218203</v>
      </c>
    </row>
    <row r="335" spans="1:18" x14ac:dyDescent="0.2">
      <c r="A335" s="30">
        <v>5524</v>
      </c>
      <c r="B335" s="31" t="s">
        <v>317</v>
      </c>
      <c r="C335" s="33">
        <v>232039126</v>
      </c>
      <c r="D335" s="34">
        <v>6714</v>
      </c>
      <c r="E335" s="34">
        <f t="shared" si="67"/>
        <v>34560.48942508192</v>
      </c>
      <c r="F335" s="35">
        <f t="shared" si="68"/>
        <v>0.89897299085375004</v>
      </c>
      <c r="G335" s="34">
        <f t="shared" si="69"/>
        <v>2330.354471226588</v>
      </c>
      <c r="H335" s="34">
        <f t="shared" si="70"/>
        <v>13.818967516091288</v>
      </c>
      <c r="I335" s="67">
        <f t="shared" si="71"/>
        <v>2344.1734387426791</v>
      </c>
      <c r="J335" s="34">
        <f t="shared" si="72"/>
        <v>-413.62581716406277</v>
      </c>
      <c r="K335" s="34">
        <f t="shared" si="73"/>
        <v>1930.5476215786164</v>
      </c>
      <c r="L335" s="34">
        <f t="shared" si="74"/>
        <v>15738780.467718348</v>
      </c>
      <c r="M335" s="38">
        <f t="shared" si="75"/>
        <v>12961696.731278831</v>
      </c>
      <c r="N335" s="38">
        <f>'jan-nov'!M335</f>
        <v>9611298.15187601</v>
      </c>
      <c r="O335" s="73">
        <f t="shared" si="76"/>
        <v>3350398.5794028211</v>
      </c>
      <c r="P335" s="115">
        <f t="shared" si="77"/>
        <v>245000822.73127884</v>
      </c>
      <c r="Q335" s="115">
        <f t="shared" si="78"/>
        <v>36491.037046660538</v>
      </c>
      <c r="R335" s="116">
        <f t="shared" si="79"/>
        <v>0.94918958784721152</v>
      </c>
    </row>
    <row r="336" spans="1:18" x14ac:dyDescent="0.2">
      <c r="A336" s="30">
        <v>5526</v>
      </c>
      <c r="B336" s="31" t="s">
        <v>318</v>
      </c>
      <c r="C336" s="33">
        <v>109113218</v>
      </c>
      <c r="D336" s="34">
        <v>3485</v>
      </c>
      <c r="E336" s="34">
        <f t="shared" si="67"/>
        <v>31309.388235294118</v>
      </c>
      <c r="F336" s="35">
        <f t="shared" si="68"/>
        <v>0.81440670696221928</v>
      </c>
      <c r="G336" s="34">
        <f t="shared" si="69"/>
        <v>4281.0151850992688</v>
      </c>
      <c r="H336" s="34">
        <f t="shared" si="70"/>
        <v>1151.7043839418218</v>
      </c>
      <c r="I336" s="67">
        <f t="shared" si="71"/>
        <v>5432.7195690410908</v>
      </c>
      <c r="J336" s="34">
        <f t="shared" si="72"/>
        <v>-413.62581716406277</v>
      </c>
      <c r="K336" s="34">
        <f t="shared" si="73"/>
        <v>5019.0937518770279</v>
      </c>
      <c r="L336" s="34">
        <f t="shared" si="74"/>
        <v>18933027.6981082</v>
      </c>
      <c r="M336" s="38">
        <f t="shared" si="75"/>
        <v>17491541.725291442</v>
      </c>
      <c r="N336" s="38">
        <f>'jan-nov'!M336</f>
        <v>15825598.078198021</v>
      </c>
      <c r="O336" s="73">
        <f t="shared" si="76"/>
        <v>1665943.6470934208</v>
      </c>
      <c r="P336" s="115">
        <f t="shared" si="77"/>
        <v>126604759.72529145</v>
      </c>
      <c r="Q336" s="115">
        <f t="shared" si="78"/>
        <v>36328.481987171144</v>
      </c>
      <c r="R336" s="116">
        <f t="shared" si="79"/>
        <v>0.94496127365263483</v>
      </c>
    </row>
    <row r="337" spans="1:18" x14ac:dyDescent="0.2">
      <c r="A337" s="30">
        <v>5528</v>
      </c>
      <c r="B337" s="31" t="s">
        <v>319</v>
      </c>
      <c r="C337" s="33">
        <v>32210833</v>
      </c>
      <c r="D337" s="34">
        <v>1073</v>
      </c>
      <c r="E337" s="34">
        <f t="shared" si="67"/>
        <v>30019.415657036348</v>
      </c>
      <c r="F337" s="35">
        <f t="shared" si="68"/>
        <v>0.78085247997971285</v>
      </c>
      <c r="G337" s="34">
        <f t="shared" si="69"/>
        <v>5054.9987320539303</v>
      </c>
      <c r="H337" s="34">
        <f t="shared" si="70"/>
        <v>1603.1947863320411</v>
      </c>
      <c r="I337" s="67">
        <f t="shared" si="71"/>
        <v>6658.1935183859714</v>
      </c>
      <c r="J337" s="34">
        <f t="shared" si="72"/>
        <v>-413.62581716406277</v>
      </c>
      <c r="K337" s="34">
        <f t="shared" si="73"/>
        <v>6244.5677012219085</v>
      </c>
      <c r="L337" s="34">
        <f t="shared" si="74"/>
        <v>7144241.6452281475</v>
      </c>
      <c r="M337" s="38">
        <f t="shared" si="75"/>
        <v>6700421.1434111074</v>
      </c>
      <c r="N337" s="38">
        <f>'jan-nov'!M337</f>
        <v>6188254.5527134808</v>
      </c>
      <c r="O337" s="73">
        <f t="shared" si="76"/>
        <v>512166.59069762658</v>
      </c>
      <c r="P337" s="115">
        <f t="shared" si="77"/>
        <v>38911254.143411107</v>
      </c>
      <c r="Q337" s="115">
        <f t="shared" si="78"/>
        <v>36263.983358258258</v>
      </c>
      <c r="R337" s="116">
        <f t="shared" si="79"/>
        <v>0.94328356230350963</v>
      </c>
    </row>
    <row r="338" spans="1:18" x14ac:dyDescent="0.2">
      <c r="A338" s="30">
        <v>5530</v>
      </c>
      <c r="B338" s="31" t="s">
        <v>396</v>
      </c>
      <c r="C338" s="33">
        <v>493746434</v>
      </c>
      <c r="D338" s="34">
        <v>14894</v>
      </c>
      <c r="E338" s="34">
        <f t="shared" si="67"/>
        <v>33150.693836444203</v>
      </c>
      <c r="F338" s="35">
        <f t="shared" si="68"/>
        <v>0.86230197785905871</v>
      </c>
      <c r="G338" s="34">
        <f t="shared" si="69"/>
        <v>3176.231824409218</v>
      </c>
      <c r="H338" s="34">
        <f t="shared" si="70"/>
        <v>507.24742353929213</v>
      </c>
      <c r="I338" s="67">
        <f t="shared" si="71"/>
        <v>3683.47924794851</v>
      </c>
      <c r="J338" s="34">
        <f t="shared" si="72"/>
        <v>-413.62581716406277</v>
      </c>
      <c r="K338" s="34">
        <f t="shared" si="73"/>
        <v>3269.853430784447</v>
      </c>
      <c r="L338" s="34">
        <f t="shared" si="74"/>
        <v>54861739.918945104</v>
      </c>
      <c r="M338" s="38">
        <f t="shared" si="75"/>
        <v>48701196.998103552</v>
      </c>
      <c r="N338" s="38">
        <f>'jan-nov'!M338</f>
        <v>43764051.396006085</v>
      </c>
      <c r="O338" s="73">
        <f t="shared" si="76"/>
        <v>4937145.6020974666</v>
      </c>
      <c r="P338" s="115">
        <f t="shared" si="77"/>
        <v>542447630.9981035</v>
      </c>
      <c r="Q338" s="115">
        <f t="shared" si="78"/>
        <v>36420.547267228649</v>
      </c>
      <c r="R338" s="116">
        <f t="shared" si="79"/>
        <v>0.94735603719747685</v>
      </c>
    </row>
    <row r="339" spans="1:18" x14ac:dyDescent="0.2">
      <c r="A339" s="30">
        <v>5532</v>
      </c>
      <c r="B339" s="31" t="s">
        <v>320</v>
      </c>
      <c r="C339" s="33">
        <v>161351779</v>
      </c>
      <c r="D339" s="34">
        <v>5571</v>
      </c>
      <c r="E339" s="34">
        <f t="shared" si="67"/>
        <v>28962.803625919943</v>
      </c>
      <c r="F339" s="35">
        <f t="shared" si="68"/>
        <v>0.75336832991164659</v>
      </c>
      <c r="G339" s="34">
        <f t="shared" si="69"/>
        <v>5688.9659507237739</v>
      </c>
      <c r="H339" s="34">
        <f t="shared" si="70"/>
        <v>1973.0089972227829</v>
      </c>
      <c r="I339" s="67">
        <f t="shared" si="71"/>
        <v>7661.9749479465572</v>
      </c>
      <c r="J339" s="34">
        <f t="shared" si="72"/>
        <v>-413.62581716406277</v>
      </c>
      <c r="K339" s="34">
        <f t="shared" si="73"/>
        <v>7248.3491307824943</v>
      </c>
      <c r="L339" s="34">
        <f t="shared" si="74"/>
        <v>42684862.435010269</v>
      </c>
      <c r="M339" s="38">
        <f t="shared" si="75"/>
        <v>40380553.007589273</v>
      </c>
      <c r="N339" s="38">
        <f>'jan-nov'!M339</f>
        <v>38726519.617070645</v>
      </c>
      <c r="O339" s="73">
        <f t="shared" si="76"/>
        <v>1654033.3905186281</v>
      </c>
      <c r="P339" s="115">
        <f t="shared" si="77"/>
        <v>201732332.00758928</v>
      </c>
      <c r="Q339" s="115">
        <f t="shared" si="78"/>
        <v>36211.152756702439</v>
      </c>
      <c r="R339" s="116">
        <f t="shared" si="79"/>
        <v>0.94190935480010629</v>
      </c>
    </row>
    <row r="340" spans="1:18" x14ac:dyDescent="0.2">
      <c r="A340" s="30">
        <v>5534</v>
      </c>
      <c r="B340" s="31" t="s">
        <v>321</v>
      </c>
      <c r="C340" s="33">
        <v>69854305</v>
      </c>
      <c r="D340" s="34">
        <v>2237</v>
      </c>
      <c r="E340" s="34">
        <f t="shared" si="67"/>
        <v>31226.77916852928</v>
      </c>
      <c r="F340" s="35">
        <f t="shared" si="68"/>
        <v>0.81225791448107665</v>
      </c>
      <c r="G340" s="34">
        <f t="shared" si="69"/>
        <v>4330.5806251581716</v>
      </c>
      <c r="H340" s="34">
        <f t="shared" si="70"/>
        <v>1180.6175573095152</v>
      </c>
      <c r="I340" s="67">
        <f t="shared" si="71"/>
        <v>5511.1981824676868</v>
      </c>
      <c r="J340" s="34">
        <f t="shared" si="72"/>
        <v>-413.62581716406277</v>
      </c>
      <c r="K340" s="34">
        <f t="shared" si="73"/>
        <v>5097.5723653036239</v>
      </c>
      <c r="L340" s="34">
        <f t="shared" si="74"/>
        <v>12328550.334180215</v>
      </c>
      <c r="M340" s="38">
        <f t="shared" si="75"/>
        <v>11403269.381184207</v>
      </c>
      <c r="N340" s="38">
        <f>'jan-nov'!M340</f>
        <v>11357198.643867712</v>
      </c>
      <c r="O340" s="73">
        <f t="shared" si="76"/>
        <v>46070.737316494808</v>
      </c>
      <c r="P340" s="115">
        <f t="shared" si="77"/>
        <v>81257574.381184205</v>
      </c>
      <c r="Q340" s="115">
        <f t="shared" si="78"/>
        <v>36324.351533832902</v>
      </c>
      <c r="R340" s="116">
        <f t="shared" si="79"/>
        <v>0.9448538340285777</v>
      </c>
    </row>
    <row r="341" spans="1:18" x14ac:dyDescent="0.2">
      <c r="A341" s="30">
        <v>5536</v>
      </c>
      <c r="B341" s="31" t="s">
        <v>322</v>
      </c>
      <c r="C341" s="33">
        <v>79558675</v>
      </c>
      <c r="D341" s="34">
        <v>2743</v>
      </c>
      <c r="E341" s="34">
        <f t="shared" si="67"/>
        <v>29004.256288734963</v>
      </c>
      <c r="F341" s="35">
        <f t="shared" si="68"/>
        <v>0.75444657923304148</v>
      </c>
      <c r="G341" s="34">
        <f t="shared" si="69"/>
        <v>5664.0943530347622</v>
      </c>
      <c r="H341" s="34">
        <f t="shared" si="70"/>
        <v>1958.500565237526</v>
      </c>
      <c r="I341" s="67">
        <f t="shared" si="71"/>
        <v>7622.5949182722879</v>
      </c>
      <c r="J341" s="34">
        <f t="shared" si="72"/>
        <v>-413.62581716406277</v>
      </c>
      <c r="K341" s="34">
        <f t="shared" si="73"/>
        <v>7208.969101108225</v>
      </c>
      <c r="L341" s="34">
        <f t="shared" si="74"/>
        <v>20908777.860820886</v>
      </c>
      <c r="M341" s="38">
        <f t="shared" si="75"/>
        <v>19774202.244339861</v>
      </c>
      <c r="N341" s="38">
        <f>'jan-nov'!M341</f>
        <v>18952164.880142659</v>
      </c>
      <c r="O341" s="73">
        <f t="shared" si="76"/>
        <v>822037.36419720203</v>
      </c>
      <c r="P341" s="115">
        <f t="shared" si="77"/>
        <v>99332877.244339854</v>
      </c>
      <c r="Q341" s="115">
        <f t="shared" si="78"/>
        <v>36213.225389843181</v>
      </c>
      <c r="R341" s="116">
        <f t="shared" si="79"/>
        <v>0.94196326726617585</v>
      </c>
    </row>
    <row r="342" spans="1:18" x14ac:dyDescent="0.2">
      <c r="A342" s="30">
        <v>5538</v>
      </c>
      <c r="B342" s="31" t="s">
        <v>397</v>
      </c>
      <c r="C342" s="33">
        <v>57220508</v>
      </c>
      <c r="D342" s="34">
        <v>1825</v>
      </c>
      <c r="E342" s="34">
        <f t="shared" si="67"/>
        <v>31353.703013698629</v>
      </c>
      <c r="F342" s="35">
        <f t="shared" si="68"/>
        <v>0.81555940443682196</v>
      </c>
      <c r="G342" s="34">
        <f t="shared" si="69"/>
        <v>4254.4263180565622</v>
      </c>
      <c r="H342" s="34">
        <f t="shared" si="70"/>
        <v>1136.194211500243</v>
      </c>
      <c r="I342" s="67">
        <f t="shared" si="71"/>
        <v>5390.6205295568052</v>
      </c>
      <c r="J342" s="34">
        <f t="shared" si="72"/>
        <v>-413.62581716406277</v>
      </c>
      <c r="K342" s="34">
        <f t="shared" si="73"/>
        <v>4976.9947123927423</v>
      </c>
      <c r="L342" s="34">
        <f t="shared" si="74"/>
        <v>9837882.4664411694</v>
      </c>
      <c r="M342" s="38">
        <f t="shared" si="75"/>
        <v>9083015.350116754</v>
      </c>
      <c r="N342" s="38">
        <f>'jan-nov'!M342</f>
        <v>8945699.2868612278</v>
      </c>
      <c r="O342" s="73">
        <f t="shared" si="76"/>
        <v>137316.06325552613</v>
      </c>
      <c r="P342" s="115">
        <f t="shared" si="77"/>
        <v>66303523.350116752</v>
      </c>
      <c r="Q342" s="115">
        <f t="shared" si="78"/>
        <v>36330.69772609137</v>
      </c>
      <c r="R342" s="116">
        <f t="shared" si="79"/>
        <v>0.94501890852636494</v>
      </c>
    </row>
    <row r="343" spans="1:18" x14ac:dyDescent="0.2">
      <c r="A343" s="30">
        <v>5540</v>
      </c>
      <c r="B343" s="31" t="s">
        <v>398</v>
      </c>
      <c r="C343" s="33">
        <v>56263020</v>
      </c>
      <c r="D343" s="34">
        <v>1974</v>
      </c>
      <c r="E343" s="34">
        <f t="shared" si="67"/>
        <v>28502.036474164135</v>
      </c>
      <c r="F343" s="35">
        <f t="shared" si="68"/>
        <v>0.74138304754465356</v>
      </c>
      <c r="G343" s="34">
        <f t="shared" si="69"/>
        <v>5965.4262417772588</v>
      </c>
      <c r="H343" s="34">
        <f t="shared" si="70"/>
        <v>2134.2775003373158</v>
      </c>
      <c r="I343" s="67">
        <f t="shared" si="71"/>
        <v>8099.7037421145742</v>
      </c>
      <c r="J343" s="34">
        <f t="shared" si="72"/>
        <v>-413.62581716406277</v>
      </c>
      <c r="K343" s="34">
        <f t="shared" si="73"/>
        <v>7686.0779249505113</v>
      </c>
      <c r="L343" s="34">
        <f t="shared" si="74"/>
        <v>15988815.186934169</v>
      </c>
      <c r="M343" s="38">
        <f t="shared" si="75"/>
        <v>15172317.82385231</v>
      </c>
      <c r="N343" s="38">
        <f>'jan-nov'!M343</f>
        <v>14358175.014637848</v>
      </c>
      <c r="O343" s="73">
        <f t="shared" si="76"/>
        <v>814142.80921446159</v>
      </c>
      <c r="P343" s="115">
        <f t="shared" si="77"/>
        <v>71435337.823852316</v>
      </c>
      <c r="Q343" s="115">
        <f t="shared" si="78"/>
        <v>36188.114399114645</v>
      </c>
      <c r="R343" s="116">
        <f t="shared" si="79"/>
        <v>0.94131009068175653</v>
      </c>
    </row>
    <row r="344" spans="1:18" x14ac:dyDescent="0.2">
      <c r="A344" s="30">
        <v>5542</v>
      </c>
      <c r="B344" s="31" t="s">
        <v>323</v>
      </c>
      <c r="C344" s="33">
        <v>83220270</v>
      </c>
      <c r="D344" s="34">
        <v>2794</v>
      </c>
      <c r="E344" s="34">
        <f t="shared" si="67"/>
        <v>29785.350751610593</v>
      </c>
      <c r="F344" s="35">
        <f t="shared" si="68"/>
        <v>0.77476408159228194</v>
      </c>
      <c r="G344" s="34">
        <f t="shared" si="69"/>
        <v>5195.4376753093838</v>
      </c>
      <c r="H344" s="34">
        <f t="shared" si="70"/>
        <v>1685.1175032310557</v>
      </c>
      <c r="I344" s="67">
        <f t="shared" si="71"/>
        <v>6880.5551785404396</v>
      </c>
      <c r="J344" s="34">
        <f t="shared" si="72"/>
        <v>-413.62581716406277</v>
      </c>
      <c r="K344" s="34">
        <f t="shared" si="73"/>
        <v>6466.9293613763766</v>
      </c>
      <c r="L344" s="34">
        <f t="shared" si="74"/>
        <v>19224271.168841988</v>
      </c>
      <c r="M344" s="38">
        <f t="shared" si="75"/>
        <v>18068600.635685597</v>
      </c>
      <c r="N344" s="38">
        <f>'jan-nov'!M344</f>
        <v>17418011.024213847</v>
      </c>
      <c r="O344" s="73">
        <f t="shared" si="76"/>
        <v>650589.61147174984</v>
      </c>
      <c r="P344" s="115">
        <f t="shared" si="77"/>
        <v>101288870.63568559</v>
      </c>
      <c r="Q344" s="115">
        <f t="shared" si="78"/>
        <v>36252.280112986969</v>
      </c>
      <c r="R344" s="116">
        <f t="shared" si="79"/>
        <v>0.94297914238413805</v>
      </c>
    </row>
    <row r="345" spans="1:18" x14ac:dyDescent="0.2">
      <c r="A345" s="30">
        <v>5544</v>
      </c>
      <c r="B345" s="31" t="s">
        <v>324</v>
      </c>
      <c r="C345" s="33">
        <v>144052847</v>
      </c>
      <c r="D345" s="34">
        <v>4794</v>
      </c>
      <c r="E345" s="34">
        <f t="shared" si="67"/>
        <v>30048.570504797663</v>
      </c>
      <c r="F345" s="35">
        <f t="shared" si="68"/>
        <v>0.78161084368132339</v>
      </c>
      <c r="G345" s="34">
        <f t="shared" si="69"/>
        <v>5037.5058233971422</v>
      </c>
      <c r="H345" s="34">
        <f t="shared" si="70"/>
        <v>1592.9905896155813</v>
      </c>
      <c r="I345" s="67">
        <f t="shared" si="71"/>
        <v>6630.4964130127237</v>
      </c>
      <c r="J345" s="34">
        <f t="shared" si="72"/>
        <v>-413.62581716406277</v>
      </c>
      <c r="K345" s="34">
        <f t="shared" si="73"/>
        <v>6216.8705958486607</v>
      </c>
      <c r="L345" s="34">
        <f t="shared" si="74"/>
        <v>31786599.803982999</v>
      </c>
      <c r="M345" s="38">
        <f t="shared" si="75"/>
        <v>29803677.636498481</v>
      </c>
      <c r="N345" s="38">
        <f>'jan-nov'!M345</f>
        <v>27834344.692691911</v>
      </c>
      <c r="O345" s="73">
        <f t="shared" si="76"/>
        <v>1969332.94380657</v>
      </c>
      <c r="P345" s="115">
        <f t="shared" si="77"/>
        <v>173856524.63649848</v>
      </c>
      <c r="Q345" s="115">
        <f t="shared" si="78"/>
        <v>36265.441100646327</v>
      </c>
      <c r="R345" s="116">
        <f t="shared" si="79"/>
        <v>0.94332148048859021</v>
      </c>
    </row>
    <row r="346" spans="1:18" x14ac:dyDescent="0.2">
      <c r="A346" s="30">
        <v>5546</v>
      </c>
      <c r="B346" s="31" t="s">
        <v>325</v>
      </c>
      <c r="C346" s="33">
        <v>32158665</v>
      </c>
      <c r="D346" s="34">
        <v>1157</v>
      </c>
      <c r="E346" s="34">
        <f t="shared" si="67"/>
        <v>27794.870354364735</v>
      </c>
      <c r="F346" s="35">
        <f t="shared" si="68"/>
        <v>0.72298853831397303</v>
      </c>
      <c r="G346" s="34">
        <f t="shared" si="69"/>
        <v>6389.7259136568982</v>
      </c>
      <c r="H346" s="34">
        <f t="shared" si="70"/>
        <v>2381.7856422671057</v>
      </c>
      <c r="I346" s="67">
        <f t="shared" si="71"/>
        <v>8771.5115559240039</v>
      </c>
      <c r="J346" s="34">
        <f t="shared" si="72"/>
        <v>-413.62581716406277</v>
      </c>
      <c r="K346" s="34">
        <f t="shared" si="73"/>
        <v>8357.8857387599419</v>
      </c>
      <c r="L346" s="34">
        <f t="shared" si="74"/>
        <v>10148638.870204072</v>
      </c>
      <c r="M346" s="38">
        <f t="shared" si="75"/>
        <v>9670073.7997452524</v>
      </c>
      <c r="N346" s="38">
        <f>'jan-nov'!M346</f>
        <v>6869615.9958895566</v>
      </c>
      <c r="O346" s="73">
        <f t="shared" si="76"/>
        <v>2800457.8038556958</v>
      </c>
      <c r="P346" s="115">
        <f t="shared" si="77"/>
        <v>41828738.799745254</v>
      </c>
      <c r="Q346" s="115">
        <f t="shared" si="78"/>
        <v>36152.756093124677</v>
      </c>
      <c r="R346" s="116">
        <f t="shared" si="79"/>
        <v>0.94039036522022257</v>
      </c>
    </row>
    <row r="347" spans="1:18" x14ac:dyDescent="0.2">
      <c r="A347" s="30">
        <v>5601</v>
      </c>
      <c r="B347" s="31" t="s">
        <v>329</v>
      </c>
      <c r="C347" s="33">
        <v>699558876</v>
      </c>
      <c r="D347" s="34">
        <v>21708</v>
      </c>
      <c r="E347" s="34">
        <f t="shared" si="67"/>
        <v>32225.855721393036</v>
      </c>
      <c r="F347" s="35">
        <f t="shared" si="68"/>
        <v>0.83824547576161712</v>
      </c>
      <c r="G347" s="34">
        <f t="shared" si="69"/>
        <v>3731.134693439918</v>
      </c>
      <c r="H347" s="34">
        <f t="shared" si="70"/>
        <v>830.94076380720048</v>
      </c>
      <c r="I347" s="67">
        <f t="shared" si="71"/>
        <v>4562.0754572471187</v>
      </c>
      <c r="J347" s="34">
        <f t="shared" si="72"/>
        <v>-413.62581716406277</v>
      </c>
      <c r="K347" s="34">
        <f t="shared" si="73"/>
        <v>4148.4496400830558</v>
      </c>
      <c r="L347" s="34">
        <f t="shared" si="74"/>
        <v>99033534.025920451</v>
      </c>
      <c r="M347" s="38">
        <f t="shared" si="75"/>
        <v>90054544.786922976</v>
      </c>
      <c r="N347" s="38">
        <f>'jan-nov'!M347</f>
        <v>84906172.27936092</v>
      </c>
      <c r="O347" s="73">
        <f t="shared" si="76"/>
        <v>5148372.5075620562</v>
      </c>
      <c r="P347" s="115">
        <f t="shared" si="77"/>
        <v>789613420.78692293</v>
      </c>
      <c r="Q347" s="115">
        <f t="shared" si="78"/>
        <v>36374.305361476087</v>
      </c>
      <c r="R347" s="116">
        <f t="shared" si="79"/>
        <v>0.94615321209260461</v>
      </c>
    </row>
    <row r="348" spans="1:18" x14ac:dyDescent="0.2">
      <c r="A348" s="30">
        <v>5603</v>
      </c>
      <c r="B348" s="31" t="s">
        <v>328</v>
      </c>
      <c r="C348" s="33">
        <v>405499704</v>
      </c>
      <c r="D348" s="34">
        <v>11338</v>
      </c>
      <c r="E348" s="34">
        <f t="shared" si="67"/>
        <v>35764.659022755339</v>
      </c>
      <c r="F348" s="35">
        <f t="shared" si="68"/>
        <v>0.93029534660517077</v>
      </c>
      <c r="G348" s="34">
        <f t="shared" si="69"/>
        <v>1607.8527126225365</v>
      </c>
      <c r="H348" s="34">
        <f t="shared" si="70"/>
        <v>0</v>
      </c>
      <c r="I348" s="67">
        <f t="shared" si="71"/>
        <v>1607.8527126225365</v>
      </c>
      <c r="J348" s="34">
        <f t="shared" si="72"/>
        <v>-413.62581716406277</v>
      </c>
      <c r="K348" s="34">
        <f t="shared" si="73"/>
        <v>1194.2268954584738</v>
      </c>
      <c r="L348" s="34">
        <f t="shared" si="74"/>
        <v>18229834.05571432</v>
      </c>
      <c r="M348" s="38">
        <f t="shared" si="75"/>
        <v>13540144.540708175</v>
      </c>
      <c r="N348" s="38">
        <f>'jan-nov'!M348</f>
        <v>10080377.579262741</v>
      </c>
      <c r="O348" s="73">
        <f t="shared" si="76"/>
        <v>3459766.961445434</v>
      </c>
      <c r="P348" s="115">
        <f t="shared" si="77"/>
        <v>419039848.54070818</v>
      </c>
      <c r="Q348" s="115">
        <f t="shared" si="78"/>
        <v>36958.885918213811</v>
      </c>
      <c r="R348" s="116">
        <f t="shared" si="79"/>
        <v>0.96135907694659228</v>
      </c>
    </row>
    <row r="349" spans="1:18" x14ac:dyDescent="0.2">
      <c r="A349" s="30">
        <v>5605</v>
      </c>
      <c r="B349" s="31" t="s">
        <v>338</v>
      </c>
      <c r="C349" s="33">
        <v>324570381</v>
      </c>
      <c r="D349" s="34">
        <v>10063</v>
      </c>
      <c r="E349" s="34">
        <f t="shared" si="67"/>
        <v>32253.838914836531</v>
      </c>
      <c r="F349" s="35">
        <f t="shared" si="68"/>
        <v>0.8389733628813314</v>
      </c>
      <c r="G349" s="34">
        <f t="shared" si="69"/>
        <v>3714.3447773738208</v>
      </c>
      <c r="H349" s="34">
        <f t="shared" si="70"/>
        <v>821.14664610197724</v>
      </c>
      <c r="I349" s="67">
        <f t="shared" si="71"/>
        <v>4535.491423475798</v>
      </c>
      <c r="J349" s="34">
        <f t="shared" si="72"/>
        <v>-413.62581716406277</v>
      </c>
      <c r="K349" s="34">
        <f t="shared" si="73"/>
        <v>4121.8656063117351</v>
      </c>
      <c r="L349" s="34">
        <f t="shared" si="74"/>
        <v>45640650.194436952</v>
      </c>
      <c r="M349" s="38">
        <f t="shared" si="75"/>
        <v>41478333.596314989</v>
      </c>
      <c r="N349" s="38">
        <f>'jan-nov'!M349</f>
        <v>37923872.899772376</v>
      </c>
      <c r="O349" s="73">
        <f t="shared" si="76"/>
        <v>3554460.6965426132</v>
      </c>
      <c r="P349" s="115">
        <f t="shared" si="77"/>
        <v>366048714.59631497</v>
      </c>
      <c r="Q349" s="115">
        <f t="shared" si="78"/>
        <v>36375.704521148262</v>
      </c>
      <c r="R349" s="116">
        <f t="shared" si="79"/>
        <v>0.9461896064485904</v>
      </c>
    </row>
    <row r="350" spans="1:18" x14ac:dyDescent="0.2">
      <c r="A350" s="30">
        <v>5607</v>
      </c>
      <c r="B350" s="31" t="s">
        <v>327</v>
      </c>
      <c r="C350" s="33">
        <v>181250454</v>
      </c>
      <c r="D350" s="34">
        <v>5807</v>
      </c>
      <c r="E350" s="34">
        <f t="shared" si="67"/>
        <v>31212.408128121235</v>
      </c>
      <c r="F350" s="35">
        <f t="shared" si="68"/>
        <v>0.81188410099081043</v>
      </c>
      <c r="G350" s="34">
        <f t="shared" si="69"/>
        <v>4339.2032494029991</v>
      </c>
      <c r="H350" s="34">
        <f t="shared" si="70"/>
        <v>1185.6474214523309</v>
      </c>
      <c r="I350" s="67">
        <f t="shared" si="71"/>
        <v>5524.8506708553305</v>
      </c>
      <c r="J350" s="34">
        <f t="shared" si="72"/>
        <v>-413.62581716406277</v>
      </c>
      <c r="K350" s="34">
        <f t="shared" si="73"/>
        <v>5111.2248536912675</v>
      </c>
      <c r="L350" s="34">
        <f t="shared" si="74"/>
        <v>32082807.845656905</v>
      </c>
      <c r="M350" s="38">
        <f t="shared" si="75"/>
        <v>29680882.725385189</v>
      </c>
      <c r="N350" s="38">
        <f>'jan-nov'!M350</f>
        <v>33667024.578851052</v>
      </c>
      <c r="O350" s="73">
        <f t="shared" si="76"/>
        <v>-3986141.8534658626</v>
      </c>
      <c r="P350" s="115">
        <f t="shared" si="77"/>
        <v>210931336.72538519</v>
      </c>
      <c r="Q350" s="115">
        <f t="shared" si="78"/>
        <v>36323.632981812501</v>
      </c>
      <c r="R350" s="116">
        <f t="shared" si="79"/>
        <v>0.94483514335406449</v>
      </c>
    </row>
    <row r="351" spans="1:18" x14ac:dyDescent="0.2">
      <c r="A351" s="30">
        <v>5610</v>
      </c>
      <c r="B351" s="31" t="s">
        <v>426</v>
      </c>
      <c r="C351" s="33">
        <v>74517081</v>
      </c>
      <c r="D351" s="34">
        <v>2565</v>
      </c>
      <c r="E351" s="34">
        <f t="shared" si="67"/>
        <v>29051.493567251462</v>
      </c>
      <c r="F351" s="35">
        <f t="shared" si="68"/>
        <v>0.75567529555778634</v>
      </c>
      <c r="G351" s="34">
        <f t="shared" si="69"/>
        <v>5635.7519859248623</v>
      </c>
      <c r="H351" s="34">
        <f t="shared" si="70"/>
        <v>1941.9675177567512</v>
      </c>
      <c r="I351" s="67">
        <f t="shared" si="71"/>
        <v>7577.7195036816138</v>
      </c>
      <c r="J351" s="34">
        <f t="shared" si="72"/>
        <v>-413.62581716406277</v>
      </c>
      <c r="K351" s="34">
        <f t="shared" si="73"/>
        <v>7164.0936865175509</v>
      </c>
      <c r="L351" s="34">
        <f t="shared" si="74"/>
        <v>19436850.526943341</v>
      </c>
      <c r="M351" s="38">
        <f t="shared" si="75"/>
        <v>18375900.305917516</v>
      </c>
      <c r="N351" s="38">
        <f>'jan-nov'!M351</f>
        <v>17470257.507698111</v>
      </c>
      <c r="O351" s="73">
        <f t="shared" si="76"/>
        <v>905642.79821940511</v>
      </c>
      <c r="P351" s="115">
        <f t="shared" si="77"/>
        <v>92892981.305917516</v>
      </c>
      <c r="Q351" s="115">
        <f t="shared" si="78"/>
        <v>36215.587253769016</v>
      </c>
      <c r="R351" s="116">
        <f t="shared" si="79"/>
        <v>0.94202470308241337</v>
      </c>
    </row>
    <row r="352" spans="1:18" x14ac:dyDescent="0.2">
      <c r="A352" s="30">
        <v>5612</v>
      </c>
      <c r="B352" s="31" t="s">
        <v>399</v>
      </c>
      <c r="C352" s="33">
        <v>71698938</v>
      </c>
      <c r="D352" s="34">
        <v>2848</v>
      </c>
      <c r="E352" s="34">
        <f t="shared" si="67"/>
        <v>25175.188904494382</v>
      </c>
      <c r="F352" s="35">
        <f t="shared" si="68"/>
        <v>0.65484648051183703</v>
      </c>
      <c r="G352" s="34">
        <f t="shared" si="69"/>
        <v>7961.5347835791108</v>
      </c>
      <c r="H352" s="34">
        <f t="shared" si="70"/>
        <v>3298.6741497217295</v>
      </c>
      <c r="I352" s="67">
        <f t="shared" si="71"/>
        <v>11260.208933300841</v>
      </c>
      <c r="J352" s="34">
        <f t="shared" si="72"/>
        <v>-413.62581716406277</v>
      </c>
      <c r="K352" s="34">
        <f t="shared" si="73"/>
        <v>10846.583116136779</v>
      </c>
      <c r="L352" s="34">
        <f t="shared" si="74"/>
        <v>32069075.042040795</v>
      </c>
      <c r="M352" s="38">
        <f t="shared" si="75"/>
        <v>30891068.714757547</v>
      </c>
      <c r="N352" s="38">
        <f>'jan-nov'!M352</f>
        <v>30080458.909112755</v>
      </c>
      <c r="O352" s="73">
        <f t="shared" si="76"/>
        <v>810609.80564479157</v>
      </c>
      <c r="P352" s="115">
        <f t="shared" si="77"/>
        <v>102590006.71475755</v>
      </c>
      <c r="Q352" s="115">
        <f t="shared" si="78"/>
        <v>36021.772020631164</v>
      </c>
      <c r="R352" s="116">
        <f t="shared" si="79"/>
        <v>0.93698326233011597</v>
      </c>
    </row>
    <row r="353" spans="1:18" x14ac:dyDescent="0.2">
      <c r="A353" s="30">
        <v>5614</v>
      </c>
      <c r="B353" s="31" t="s">
        <v>330</v>
      </c>
      <c r="C353" s="33">
        <v>28385683</v>
      </c>
      <c r="D353" s="34">
        <v>864</v>
      </c>
      <c r="E353" s="34">
        <f t="shared" si="67"/>
        <v>32853.799768518518</v>
      </c>
      <c r="F353" s="35">
        <f t="shared" si="68"/>
        <v>0.85457929358433349</v>
      </c>
      <c r="G353" s="34">
        <f t="shared" si="69"/>
        <v>3354.3682651646291</v>
      </c>
      <c r="H353" s="34">
        <f t="shared" si="70"/>
        <v>611.16034731328182</v>
      </c>
      <c r="I353" s="67">
        <f t="shared" si="71"/>
        <v>3965.5286124779109</v>
      </c>
      <c r="J353" s="34">
        <f t="shared" si="72"/>
        <v>-413.62581716406277</v>
      </c>
      <c r="K353" s="34">
        <f t="shared" si="73"/>
        <v>3551.9027953138479</v>
      </c>
      <c r="L353" s="34">
        <f t="shared" si="74"/>
        <v>3426216.7211809149</v>
      </c>
      <c r="M353" s="38">
        <f t="shared" si="75"/>
        <v>3068844.0151511645</v>
      </c>
      <c r="N353" s="38">
        <f>'jan-nov'!M353</f>
        <v>2781097.6083825231</v>
      </c>
      <c r="O353" s="73">
        <f t="shared" si="76"/>
        <v>287746.40676864143</v>
      </c>
      <c r="P353" s="115">
        <f t="shared" si="77"/>
        <v>31454527.015151165</v>
      </c>
      <c r="Q353" s="115">
        <f t="shared" si="78"/>
        <v>36405.702563832368</v>
      </c>
      <c r="R353" s="116">
        <f t="shared" si="79"/>
        <v>0.94696990298374073</v>
      </c>
    </row>
    <row r="354" spans="1:18" x14ac:dyDescent="0.2">
      <c r="A354" s="30">
        <v>5616</v>
      </c>
      <c r="B354" s="31" t="s">
        <v>331</v>
      </c>
      <c r="C354" s="33">
        <v>27423354</v>
      </c>
      <c r="D354" s="34">
        <v>979</v>
      </c>
      <c r="E354" s="34">
        <f t="shared" si="67"/>
        <v>28011.597548518897</v>
      </c>
      <c r="F354" s="35">
        <f t="shared" si="68"/>
        <v>0.72862595540988695</v>
      </c>
      <c r="G354" s="34">
        <f t="shared" si="69"/>
        <v>6259.6895971644017</v>
      </c>
      <c r="H354" s="34">
        <f t="shared" si="70"/>
        <v>2305.9311243131488</v>
      </c>
      <c r="I354" s="67">
        <f t="shared" si="71"/>
        <v>8565.6207214775495</v>
      </c>
      <c r="J354" s="34">
        <f t="shared" si="72"/>
        <v>-413.62581716406277</v>
      </c>
      <c r="K354" s="34">
        <f t="shared" si="73"/>
        <v>8151.9949043134866</v>
      </c>
      <c r="L354" s="34">
        <f t="shared" si="74"/>
        <v>8385742.6863265205</v>
      </c>
      <c r="M354" s="38">
        <f t="shared" si="75"/>
        <v>7980803.0113229034</v>
      </c>
      <c r="N354" s="38">
        <f>'jan-nov'!M354</f>
        <v>7556236.5734450109</v>
      </c>
      <c r="O354" s="73">
        <f t="shared" si="76"/>
        <v>424566.43787789252</v>
      </c>
      <c r="P354" s="115">
        <f t="shared" si="77"/>
        <v>35404157.011322901</v>
      </c>
      <c r="Q354" s="115">
        <f t="shared" si="78"/>
        <v>36163.592452832381</v>
      </c>
      <c r="R354" s="116">
        <f t="shared" si="79"/>
        <v>0.94067223607501815</v>
      </c>
    </row>
    <row r="355" spans="1:18" x14ac:dyDescent="0.2">
      <c r="A355" s="30">
        <v>5618</v>
      </c>
      <c r="B355" s="31" t="s">
        <v>332</v>
      </c>
      <c r="C355" s="33">
        <v>39134553</v>
      </c>
      <c r="D355" s="34">
        <v>1113</v>
      </c>
      <c r="E355" s="34">
        <f t="shared" si="67"/>
        <v>35161.323450134769</v>
      </c>
      <c r="F355" s="35">
        <f t="shared" si="68"/>
        <v>0.91460163412511708</v>
      </c>
      <c r="G355" s="34">
        <f t="shared" si="69"/>
        <v>1969.8540561948785</v>
      </c>
      <c r="H355" s="34">
        <f t="shared" si="70"/>
        <v>0</v>
      </c>
      <c r="I355" s="67">
        <f t="shared" si="71"/>
        <v>1969.8540561948785</v>
      </c>
      <c r="J355" s="34">
        <f t="shared" si="72"/>
        <v>-413.62581716406277</v>
      </c>
      <c r="K355" s="34">
        <f t="shared" si="73"/>
        <v>1556.2282390308158</v>
      </c>
      <c r="L355" s="34">
        <f t="shared" si="74"/>
        <v>2192447.5645448999</v>
      </c>
      <c r="M355" s="38">
        <f t="shared" si="75"/>
        <v>1732082.0300412979</v>
      </c>
      <c r="N355" s="38">
        <f>'jan-nov'!M355</f>
        <v>1656995.3391179622</v>
      </c>
      <c r="O355" s="73">
        <f t="shared" si="76"/>
        <v>75086.690923335729</v>
      </c>
      <c r="P355" s="115">
        <f t="shared" si="77"/>
        <v>40866635.0300413</v>
      </c>
      <c r="Q355" s="115">
        <f t="shared" si="78"/>
        <v>36717.551689165586</v>
      </c>
      <c r="R355" s="116">
        <f t="shared" si="79"/>
        <v>0.95508159195457076</v>
      </c>
    </row>
    <row r="356" spans="1:18" x14ac:dyDescent="0.2">
      <c r="A356" s="30">
        <v>5620</v>
      </c>
      <c r="B356" s="31" t="s">
        <v>333</v>
      </c>
      <c r="C356" s="33">
        <v>100251880</v>
      </c>
      <c r="D356" s="34">
        <v>2951</v>
      </c>
      <c r="E356" s="34">
        <f t="shared" si="67"/>
        <v>33972.172145035584</v>
      </c>
      <c r="F356" s="35">
        <f t="shared" si="68"/>
        <v>0.8836699279164999</v>
      </c>
      <c r="G356" s="34">
        <f t="shared" si="69"/>
        <v>2683.3448392543896</v>
      </c>
      <c r="H356" s="34">
        <f t="shared" si="70"/>
        <v>219.73001553230895</v>
      </c>
      <c r="I356" s="67">
        <f t="shared" si="71"/>
        <v>2903.0748547866988</v>
      </c>
      <c r="J356" s="34">
        <f t="shared" si="72"/>
        <v>-413.62581716406277</v>
      </c>
      <c r="K356" s="34">
        <f t="shared" si="73"/>
        <v>2489.4490376226358</v>
      </c>
      <c r="L356" s="34">
        <f t="shared" si="74"/>
        <v>8566973.8964755479</v>
      </c>
      <c r="M356" s="38">
        <f t="shared" si="75"/>
        <v>7346364.1100243982</v>
      </c>
      <c r="N356" s="38">
        <f>'jan-nov'!M356</f>
        <v>6896514.3608643869</v>
      </c>
      <c r="O356" s="73">
        <f t="shared" si="76"/>
        <v>449849.7491600113</v>
      </c>
      <c r="P356" s="115">
        <f t="shared" si="77"/>
        <v>107598244.11002439</v>
      </c>
      <c r="Q356" s="115">
        <f t="shared" si="78"/>
        <v>36461.621182658215</v>
      </c>
      <c r="R356" s="116">
        <f t="shared" si="79"/>
        <v>0.94842443470034876</v>
      </c>
    </row>
    <row r="357" spans="1:18" x14ac:dyDescent="0.2">
      <c r="A357" s="30">
        <v>5622</v>
      </c>
      <c r="B357" s="31" t="s">
        <v>425</v>
      </c>
      <c r="C357" s="33">
        <v>126085004</v>
      </c>
      <c r="D357" s="34">
        <v>3889</v>
      </c>
      <c r="E357" s="34">
        <f t="shared" si="67"/>
        <v>32420.931859089742</v>
      </c>
      <c r="F357" s="35">
        <f t="shared" si="68"/>
        <v>0.84331971463573829</v>
      </c>
      <c r="G357" s="34">
        <f t="shared" si="69"/>
        <v>3614.0890108218946</v>
      </c>
      <c r="H357" s="34">
        <f t="shared" si="70"/>
        <v>762.66411561335349</v>
      </c>
      <c r="I357" s="67">
        <f t="shared" si="71"/>
        <v>4376.7531264352483</v>
      </c>
      <c r="J357" s="34">
        <f t="shared" si="72"/>
        <v>-413.62581716406277</v>
      </c>
      <c r="K357" s="34">
        <f t="shared" si="73"/>
        <v>3963.1273092711854</v>
      </c>
      <c r="L357" s="34">
        <f t="shared" si="74"/>
        <v>17021192.90870668</v>
      </c>
      <c r="M357" s="38">
        <f t="shared" si="75"/>
        <v>15412602.10575564</v>
      </c>
      <c r="N357" s="38">
        <f>'jan-nov'!M357</f>
        <v>12863607.22633059</v>
      </c>
      <c r="O357" s="73">
        <f t="shared" si="76"/>
        <v>2548994.8794250507</v>
      </c>
      <c r="P357" s="115">
        <f t="shared" si="77"/>
        <v>141497606.10575563</v>
      </c>
      <c r="Q357" s="115">
        <f t="shared" si="78"/>
        <v>36384.059168360924</v>
      </c>
      <c r="R357" s="116">
        <f t="shared" si="79"/>
        <v>0.94640692403631077</v>
      </c>
    </row>
    <row r="358" spans="1:18" x14ac:dyDescent="0.2">
      <c r="A358" s="30">
        <v>5624</v>
      </c>
      <c r="B358" s="31" t="s">
        <v>334</v>
      </c>
      <c r="C358" s="33">
        <v>40125856</v>
      </c>
      <c r="D358" s="34">
        <v>1215</v>
      </c>
      <c r="E358" s="34">
        <f t="shared" si="67"/>
        <v>33025.395884773665</v>
      </c>
      <c r="F358" s="35">
        <f t="shared" si="68"/>
        <v>0.85904277996473244</v>
      </c>
      <c r="G358" s="34">
        <f t="shared" si="69"/>
        <v>3251.4105954115407</v>
      </c>
      <c r="H358" s="34">
        <f t="shared" si="70"/>
        <v>551.10170662398048</v>
      </c>
      <c r="I358" s="67">
        <f t="shared" si="71"/>
        <v>3802.5123020355213</v>
      </c>
      <c r="J358" s="34">
        <f t="shared" si="72"/>
        <v>-413.62581716406277</v>
      </c>
      <c r="K358" s="34">
        <f t="shared" si="73"/>
        <v>3388.8864848714584</v>
      </c>
      <c r="L358" s="34">
        <f t="shared" si="74"/>
        <v>4620052.446973158</v>
      </c>
      <c r="M358" s="38">
        <f t="shared" si="75"/>
        <v>4117497.0791188218</v>
      </c>
      <c r="N358" s="38">
        <f>'jan-nov'!M358</f>
        <v>4013438.3852254241</v>
      </c>
      <c r="O358" s="73">
        <f t="shared" si="76"/>
        <v>104058.69389339769</v>
      </c>
      <c r="P358" s="115">
        <f t="shared" si="77"/>
        <v>44243353.079118818</v>
      </c>
      <c r="Q358" s="115">
        <f t="shared" si="78"/>
        <v>36414.282369645116</v>
      </c>
      <c r="R358" s="116">
        <f t="shared" si="79"/>
        <v>0.94719307730276037</v>
      </c>
    </row>
    <row r="359" spans="1:18" x14ac:dyDescent="0.2">
      <c r="A359" s="30">
        <v>5626</v>
      </c>
      <c r="B359" s="31" t="s">
        <v>335</v>
      </c>
      <c r="C359" s="33">
        <v>30717726</v>
      </c>
      <c r="D359" s="34">
        <v>1070</v>
      </c>
      <c r="E359" s="34">
        <f t="shared" si="67"/>
        <v>28708.155140186915</v>
      </c>
      <c r="F359" s="35">
        <f t="shared" si="68"/>
        <v>0.7467445200454107</v>
      </c>
      <c r="G359" s="34">
        <f t="shared" si="69"/>
        <v>5841.7550421635906</v>
      </c>
      <c r="H359" s="34">
        <f t="shared" si="70"/>
        <v>2062.1359672293429</v>
      </c>
      <c r="I359" s="67">
        <f t="shared" si="71"/>
        <v>7903.8910093929335</v>
      </c>
      <c r="J359" s="34">
        <f t="shared" si="72"/>
        <v>-413.62581716406277</v>
      </c>
      <c r="K359" s="34">
        <f t="shared" si="73"/>
        <v>7490.2651922288705</v>
      </c>
      <c r="L359" s="34">
        <f t="shared" si="74"/>
        <v>8457163.3800504394</v>
      </c>
      <c r="M359" s="38">
        <f t="shared" si="75"/>
        <v>8014583.7556848917</v>
      </c>
      <c r="N359" s="38">
        <f>'jan-nov'!M359</f>
        <v>7814293.2618857622</v>
      </c>
      <c r="O359" s="73">
        <f t="shared" si="76"/>
        <v>200290.4937991295</v>
      </c>
      <c r="P359" s="115">
        <f t="shared" si="77"/>
        <v>38732309.75568489</v>
      </c>
      <c r="Q359" s="115">
        <f t="shared" si="78"/>
        <v>36198.420332415786</v>
      </c>
      <c r="R359" s="116">
        <f t="shared" si="79"/>
        <v>0.94157816430679453</v>
      </c>
    </row>
    <row r="360" spans="1:18" x14ac:dyDescent="0.2">
      <c r="A360" s="30">
        <v>5628</v>
      </c>
      <c r="B360" s="31" t="s">
        <v>374</v>
      </c>
      <c r="C360" s="33">
        <v>86553484</v>
      </c>
      <c r="D360" s="34">
        <v>2807</v>
      </c>
      <c r="E360" s="34">
        <f t="shared" si="67"/>
        <v>30834.871392946206</v>
      </c>
      <c r="F360" s="35">
        <f t="shared" si="68"/>
        <v>0.80206377339640023</v>
      </c>
      <c r="G360" s="34">
        <f t="shared" si="69"/>
        <v>4565.7252905080159</v>
      </c>
      <c r="H360" s="34">
        <f t="shared" si="70"/>
        <v>1317.7852787635909</v>
      </c>
      <c r="I360" s="67">
        <f t="shared" si="71"/>
        <v>5883.510569271607</v>
      </c>
      <c r="J360" s="34">
        <f t="shared" si="72"/>
        <v>-413.62581716406277</v>
      </c>
      <c r="K360" s="34">
        <f t="shared" si="73"/>
        <v>5469.884752107544</v>
      </c>
      <c r="L360" s="34">
        <f t="shared" si="74"/>
        <v>16515014.1679454</v>
      </c>
      <c r="M360" s="38">
        <f t="shared" si="75"/>
        <v>15353966.499165876</v>
      </c>
      <c r="N360" s="38">
        <f>'jan-nov'!M360</f>
        <v>15194065.451133963</v>
      </c>
      <c r="O360" s="73">
        <f t="shared" si="76"/>
        <v>159901.04803191312</v>
      </c>
      <c r="P360" s="115">
        <f t="shared" si="77"/>
        <v>101907450.49916588</v>
      </c>
      <c r="Q360" s="115">
        <f t="shared" si="78"/>
        <v>36304.756145053754</v>
      </c>
      <c r="R360" s="116">
        <f t="shared" si="79"/>
        <v>0.944344126974344</v>
      </c>
    </row>
    <row r="361" spans="1:18" x14ac:dyDescent="0.2">
      <c r="A361" s="30">
        <v>5630</v>
      </c>
      <c r="B361" s="31" t="s">
        <v>336</v>
      </c>
      <c r="C361" s="33">
        <v>26616297</v>
      </c>
      <c r="D361" s="34">
        <v>892</v>
      </c>
      <c r="E361" s="34">
        <f t="shared" si="67"/>
        <v>29838.897982062779</v>
      </c>
      <c r="F361" s="35">
        <f t="shared" si="68"/>
        <v>0.77615692974670081</v>
      </c>
      <c r="G361" s="34">
        <f t="shared" si="69"/>
        <v>5163.309337038072</v>
      </c>
      <c r="H361" s="34">
        <f t="shared" si="70"/>
        <v>1666.3759725727905</v>
      </c>
      <c r="I361" s="67">
        <f t="shared" si="71"/>
        <v>6829.6853096108625</v>
      </c>
      <c r="J361" s="34">
        <f t="shared" si="72"/>
        <v>-413.62581716406277</v>
      </c>
      <c r="K361" s="34">
        <f t="shared" si="73"/>
        <v>6416.0594924467996</v>
      </c>
      <c r="L361" s="34">
        <f t="shared" si="74"/>
        <v>6092079.2961728889</v>
      </c>
      <c r="M361" s="38">
        <f t="shared" si="75"/>
        <v>5723125.0672625452</v>
      </c>
      <c r="N361" s="38">
        <f>'jan-nov'!M361</f>
        <v>5366710.8894412154</v>
      </c>
      <c r="O361" s="73">
        <f t="shared" si="76"/>
        <v>356414.17782132979</v>
      </c>
      <c r="P361" s="115">
        <f t="shared" si="77"/>
        <v>32339422.067262545</v>
      </c>
      <c r="Q361" s="115">
        <f t="shared" si="78"/>
        <v>36254.957474509582</v>
      </c>
      <c r="R361" s="116">
        <f t="shared" si="79"/>
        <v>0.94304878479185905</v>
      </c>
    </row>
    <row r="362" spans="1:18" x14ac:dyDescent="0.2">
      <c r="A362" s="30">
        <v>5632</v>
      </c>
      <c r="B362" s="31" t="s">
        <v>337</v>
      </c>
      <c r="C362" s="33">
        <v>61777601</v>
      </c>
      <c r="D362" s="34">
        <v>2113</v>
      </c>
      <c r="E362" s="34">
        <f t="shared" si="67"/>
        <v>29236.914813061998</v>
      </c>
      <c r="F362" s="35">
        <f t="shared" si="68"/>
        <v>0.76049839542376074</v>
      </c>
      <c r="G362" s="34">
        <f t="shared" si="69"/>
        <v>5524.4992384385414</v>
      </c>
      <c r="H362" s="34">
        <f t="shared" si="70"/>
        <v>1877.0700817230638</v>
      </c>
      <c r="I362" s="67">
        <f t="shared" si="71"/>
        <v>7401.569320161605</v>
      </c>
      <c r="J362" s="34">
        <f t="shared" si="72"/>
        <v>-413.62581716406277</v>
      </c>
      <c r="K362" s="34">
        <f t="shared" si="73"/>
        <v>6987.9435029975421</v>
      </c>
      <c r="L362" s="34">
        <f t="shared" si="74"/>
        <v>15639515.973501472</v>
      </c>
      <c r="M362" s="38">
        <f t="shared" si="75"/>
        <v>14765524.621833807</v>
      </c>
      <c r="N362" s="38">
        <f>'jan-nov'!M362</f>
        <v>14013045.256322075</v>
      </c>
      <c r="O362" s="73">
        <f t="shared" si="76"/>
        <v>752479.36551173218</v>
      </c>
      <c r="P362" s="115">
        <f t="shared" si="77"/>
        <v>76543125.621833801</v>
      </c>
      <c r="Q362" s="115">
        <f t="shared" si="78"/>
        <v>36224.858316059537</v>
      </c>
      <c r="R362" s="116">
        <f t="shared" si="79"/>
        <v>0.94226585807571195</v>
      </c>
    </row>
    <row r="363" spans="1:18" x14ac:dyDescent="0.2">
      <c r="A363" s="30">
        <v>5634</v>
      </c>
      <c r="B363" s="31" t="s">
        <v>326</v>
      </c>
      <c r="C363" s="33">
        <v>56591426</v>
      </c>
      <c r="D363" s="34">
        <v>1972</v>
      </c>
      <c r="E363" s="34">
        <f t="shared" si="67"/>
        <v>28697.477687626775</v>
      </c>
      <c r="F363" s="35">
        <f t="shared" si="68"/>
        <v>0.74646678261685095</v>
      </c>
      <c r="G363" s="34">
        <f t="shared" si="69"/>
        <v>5848.1615136996743</v>
      </c>
      <c r="H363" s="34">
        <f t="shared" si="70"/>
        <v>2065.8730756253917</v>
      </c>
      <c r="I363" s="67">
        <f t="shared" si="71"/>
        <v>7914.034589325066</v>
      </c>
      <c r="J363" s="34">
        <f t="shared" si="72"/>
        <v>-413.62581716406277</v>
      </c>
      <c r="K363" s="34">
        <f t="shared" si="73"/>
        <v>7500.4087721610031</v>
      </c>
      <c r="L363" s="34">
        <f t="shared" si="74"/>
        <v>15606476.210149029</v>
      </c>
      <c r="M363" s="38">
        <f t="shared" si="75"/>
        <v>14790806.098701498</v>
      </c>
      <c r="N363" s="38">
        <f>'jan-nov'!M363</f>
        <v>16181222.287419368</v>
      </c>
      <c r="O363" s="73">
        <f t="shared" si="76"/>
        <v>-1390416.18871787</v>
      </c>
      <c r="P363" s="115">
        <f t="shared" si="77"/>
        <v>71382232.098701492</v>
      </c>
      <c r="Q363" s="115">
        <f t="shared" si="78"/>
        <v>36197.886459787776</v>
      </c>
      <c r="R363" s="116">
        <f t="shared" si="79"/>
        <v>0.94156427743536641</v>
      </c>
    </row>
    <row r="364" spans="1:18" x14ac:dyDescent="0.2">
      <c r="A364" s="30">
        <v>5636</v>
      </c>
      <c r="B364" s="31" t="s">
        <v>375</v>
      </c>
      <c r="C364" s="33">
        <v>28731351</v>
      </c>
      <c r="D364" s="34">
        <v>859</v>
      </c>
      <c r="E364" s="34">
        <f t="shared" ref="E364" si="80">IF(ISNUMBER(C364),(C364)/D364,"")</f>
        <v>33447.440046565775</v>
      </c>
      <c r="F364" s="35">
        <f t="shared" ref="F364" si="81">IF(ISNUMBER(C364),E364/E$366,"")</f>
        <v>0.87002081611844695</v>
      </c>
      <c r="G364" s="34">
        <f t="shared" si="69"/>
        <v>2998.1840983362749</v>
      </c>
      <c r="H364" s="34">
        <f t="shared" ref="H364" si="82">IF(ISNUMBER(D364),(IF(E364&gt;=E$366*0.9,0,IF(E364&lt;0.9*E$366,(E$366*0.9-E364)*0.35))),"")</f>
        <v>403.38624999674209</v>
      </c>
      <c r="I364" s="67">
        <f t="shared" ref="I364" si="83">IF(ISNUMBER(C364),G364+H364,"")</f>
        <v>3401.5703483330171</v>
      </c>
      <c r="J364" s="34">
        <f t="shared" ref="J364" si="84">IF(ISNUMBER(D364),I$368,"")</f>
        <v>-413.62581716406277</v>
      </c>
      <c r="K364" s="34">
        <f t="shared" ref="K364" si="85">IF(ISNUMBER(I364),I364+J364,"")</f>
        <v>2987.9445311689542</v>
      </c>
      <c r="L364" s="34">
        <f t="shared" ref="L364" si="86">IF(ISNUMBER(I364),(I364*D364),"")</f>
        <v>2921948.9292180617</v>
      </c>
      <c r="M364" s="38">
        <f t="shared" ref="M364" si="87">IF(ISNUMBER(K364),(K364*D364),"")</f>
        <v>2566644.3522741315</v>
      </c>
      <c r="N364" s="38">
        <f>'jan-nov'!M364</f>
        <v>2427037.1903363289</v>
      </c>
      <c r="O364" s="73">
        <f t="shared" si="76"/>
        <v>139607.16193780256</v>
      </c>
      <c r="P364" s="115">
        <f t="shared" si="77"/>
        <v>31297995.352274131</v>
      </c>
      <c r="Q364" s="115">
        <f t="shared" si="78"/>
        <v>36435.384577734731</v>
      </c>
      <c r="R364" s="116">
        <f t="shared" si="79"/>
        <v>0.94774197911044633</v>
      </c>
    </row>
    <row r="365" spans="1:18" x14ac:dyDescent="0.2">
      <c r="A365" s="30"/>
      <c r="B365" s="31"/>
      <c r="C365" s="32"/>
      <c r="D365" s="33"/>
      <c r="E365" s="34"/>
      <c r="F365" s="35"/>
      <c r="G365" s="36"/>
      <c r="H365" s="36"/>
      <c r="I365" s="34"/>
      <c r="J365" s="37"/>
      <c r="K365" s="34"/>
      <c r="L365" s="34"/>
      <c r="M365" s="34"/>
      <c r="N365" s="38"/>
      <c r="O365" s="73"/>
      <c r="R365" s="118"/>
    </row>
    <row r="366" spans="1:18" ht="13.5" thickBot="1" x14ac:dyDescent="0.25">
      <c r="A366" s="39"/>
      <c r="B366" s="39" t="s">
        <v>30</v>
      </c>
      <c r="C366" s="40">
        <f>SUM(C8:C364)</f>
        <v>213374299384</v>
      </c>
      <c r="D366" s="41">
        <f>SUM(D8:D364)</f>
        <v>5550203</v>
      </c>
      <c r="E366" s="41">
        <f>IF(ISNUMBER(C364),C366/D366,"")</f>
        <v>38444.4135437929</v>
      </c>
      <c r="F366" s="42">
        <f>IF(C366&gt;0,E366/E$366,"")</f>
        <v>1</v>
      </c>
      <c r="G366" s="43"/>
      <c r="H366" s="43"/>
      <c r="I366" s="41"/>
      <c r="J366" s="44"/>
      <c r="K366" s="41"/>
      <c r="L366" s="41">
        <f>SUM(L8:L364)</f>
        <v>2295707251.3014326</v>
      </c>
      <c r="M366" s="41">
        <f>SUM(M8:M364)</f>
        <v>-3.2312236726284027E-6</v>
      </c>
      <c r="N366" s="41">
        <f>'jan-feb'!M366</f>
        <v>1.1431402526795864E-6</v>
      </c>
      <c r="O366" s="74">
        <f>M366-N366</f>
        <v>-4.3743639253079891E-6</v>
      </c>
      <c r="P366" s="40">
        <f t="shared" si="77"/>
        <v>213374299384</v>
      </c>
      <c r="Q366" s="41">
        <f t="shared" si="78"/>
        <v>38444.4135437929</v>
      </c>
      <c r="R366" s="117">
        <f t="shared" si="79"/>
        <v>1</v>
      </c>
    </row>
    <row r="367" spans="1:18" ht="13.5" thickTop="1" x14ac:dyDescent="0.2">
      <c r="A367" s="45"/>
      <c r="B367" s="45"/>
      <c r="C367" s="45"/>
      <c r="D367" s="2"/>
      <c r="E367" s="34"/>
      <c r="F367" s="35"/>
      <c r="G367" s="36"/>
      <c r="H367" s="36"/>
      <c r="I367" s="34"/>
      <c r="J367" s="37"/>
      <c r="K367" s="34"/>
      <c r="L367" s="34"/>
      <c r="M367" s="34"/>
      <c r="N367" s="31"/>
      <c r="O367" s="46"/>
    </row>
    <row r="368" spans="1:18" x14ac:dyDescent="0.2">
      <c r="A368" s="47" t="s">
        <v>31</v>
      </c>
      <c r="B368" s="47"/>
      <c r="C368" s="47"/>
      <c r="D368" s="48">
        <f>L366</f>
        <v>2295707251.3014326</v>
      </c>
      <c r="E368" s="49" t="s">
        <v>32</v>
      </c>
      <c r="F368" s="50">
        <f>D366</f>
        <v>5550203</v>
      </c>
      <c r="G368" s="49" t="s">
        <v>33</v>
      </c>
      <c r="H368" s="49"/>
      <c r="I368" s="51">
        <f>-L366/D366</f>
        <v>-413.62581716406277</v>
      </c>
      <c r="J368" s="52" t="s">
        <v>34</v>
      </c>
      <c r="K368" s="31"/>
      <c r="L368" s="31"/>
      <c r="M368" s="53"/>
      <c r="N368" s="31"/>
      <c r="O368" s="31"/>
    </row>
    <row r="370" spans="3:15" ht="13.5" thickBot="1" x14ac:dyDescent="0.25"/>
    <row r="371" spans="3:15" x14ac:dyDescent="0.2">
      <c r="C371" s="84" t="s">
        <v>447</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sheetData>
  <mergeCells count="10">
    <mergeCell ref="P1:R1"/>
    <mergeCell ref="P2:R2"/>
    <mergeCell ref="C371:O373"/>
    <mergeCell ref="C374:O375"/>
    <mergeCell ref="A1:M1"/>
    <mergeCell ref="A2:A5"/>
    <mergeCell ref="B2:B5"/>
    <mergeCell ref="E2:F2"/>
    <mergeCell ref="G2:K2"/>
    <mergeCell ref="L2:M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438"/>
  <sheetViews>
    <sheetView zoomScaleNormal="100" workbookViewId="0">
      <pane xSplit="2" ySplit="7" topLeftCell="C8" activePane="bottomRight" state="frozen"/>
      <selection activeCell="S2" sqref="S2:Z6"/>
      <selection pane="topRight" activeCell="S2" sqref="S2:Z6"/>
      <selection pane="bottomLeft" activeCell="S2" sqref="S2:Z6"/>
      <selection pane="bottomRight" activeCell="N16" sqref="N16"/>
    </sheetView>
  </sheetViews>
  <sheetFormatPr baseColWidth="10" defaultColWidth="8.85546875" defaultRowHeight="12.75" x14ac:dyDescent="0.2"/>
  <cols>
    <col min="1" max="1" width="6.5703125" style="2" customWidth="1"/>
    <col min="2" max="2" width="14" style="2" bestFit="1" customWidth="1"/>
    <col min="3" max="3" width="13.85546875" style="2" bestFit="1" customWidth="1"/>
    <col min="4" max="6" width="11.42578125" style="2" customWidth="1"/>
    <col min="7" max="8" width="11.42578125" style="56" customWidth="1"/>
    <col min="9" max="9" width="11.42578125" style="2" customWidth="1"/>
    <col min="10" max="10" width="11.42578125" style="57" customWidth="1"/>
    <col min="11" max="11" width="11.42578125" style="2" customWidth="1"/>
    <col min="12" max="12" width="13" style="2" customWidth="1"/>
    <col min="13" max="192" width="11.42578125" style="2" customWidth="1"/>
    <col min="193" max="16384" width="8.85546875" style="2"/>
  </cols>
  <sheetData>
    <row r="1" spans="1:38" ht="22.5" customHeight="1" x14ac:dyDescent="0.2">
      <c r="A1" s="93" t="s">
        <v>400</v>
      </c>
      <c r="B1" s="93"/>
      <c r="C1" s="93"/>
      <c r="D1" s="93"/>
      <c r="E1" s="93"/>
      <c r="F1" s="93"/>
      <c r="G1" s="93"/>
      <c r="H1" s="93"/>
      <c r="I1" s="93"/>
      <c r="J1" s="93"/>
      <c r="K1" s="93"/>
      <c r="L1" s="93"/>
      <c r="M1" s="94"/>
    </row>
    <row r="2" spans="1:38" ht="12.75" customHeight="1" x14ac:dyDescent="0.2">
      <c r="A2" s="95" t="s">
        <v>0</v>
      </c>
      <c r="B2" s="95" t="s">
        <v>1</v>
      </c>
      <c r="C2" s="5" t="s">
        <v>2</v>
      </c>
      <c r="D2" s="6" t="s">
        <v>3</v>
      </c>
      <c r="E2" s="98" t="s">
        <v>402</v>
      </c>
      <c r="F2" s="99"/>
      <c r="G2" s="98" t="s">
        <v>4</v>
      </c>
      <c r="H2" s="100"/>
      <c r="I2" s="100"/>
      <c r="J2" s="100"/>
      <c r="K2" s="99"/>
      <c r="L2" s="98" t="s">
        <v>5</v>
      </c>
      <c r="M2" s="99"/>
      <c r="N2" s="77"/>
      <c r="O2" s="77"/>
      <c r="P2" s="77"/>
      <c r="Q2" s="75"/>
      <c r="R2" s="75"/>
      <c r="S2" s="75"/>
      <c r="T2" s="75"/>
      <c r="U2" s="75"/>
      <c r="V2" s="75"/>
      <c r="W2" s="75"/>
      <c r="X2" s="75"/>
      <c r="Y2" s="75"/>
      <c r="Z2" s="75"/>
      <c r="AA2" s="75"/>
      <c r="AB2" s="75"/>
      <c r="AC2" s="75"/>
      <c r="AD2" s="75"/>
      <c r="AE2" s="75"/>
      <c r="AF2" s="75"/>
      <c r="AG2" s="75"/>
      <c r="AH2" s="75"/>
      <c r="AI2" s="75"/>
      <c r="AJ2" s="75"/>
      <c r="AK2" s="75"/>
      <c r="AL2" s="75"/>
    </row>
    <row r="3" spans="1:38" x14ac:dyDescent="0.2">
      <c r="A3" s="96"/>
      <c r="B3" s="96"/>
      <c r="C3" s="7" t="s">
        <v>8</v>
      </c>
      <c r="D3" s="8" t="s">
        <v>401</v>
      </c>
      <c r="E3" s="9" t="s">
        <v>9</v>
      </c>
      <c r="F3" s="10" t="s">
        <v>10</v>
      </c>
      <c r="G3" s="11" t="s">
        <v>11</v>
      </c>
      <c r="H3" s="61" t="s">
        <v>12</v>
      </c>
      <c r="I3" s="9" t="s">
        <v>13</v>
      </c>
      <c r="J3" s="12" t="s">
        <v>14</v>
      </c>
      <c r="K3" s="13" t="s">
        <v>15</v>
      </c>
      <c r="L3" s="14" t="s">
        <v>13</v>
      </c>
      <c r="M3" s="15" t="s">
        <v>6</v>
      </c>
      <c r="N3" s="77"/>
      <c r="O3" s="77"/>
      <c r="P3" s="77"/>
      <c r="Q3" s="76"/>
      <c r="R3" s="76"/>
    </row>
    <row r="4" spans="1:38" x14ac:dyDescent="0.2">
      <c r="A4" s="96"/>
      <c r="B4" s="96"/>
      <c r="C4" s="8"/>
      <c r="D4" s="8"/>
      <c r="E4" s="16"/>
      <c r="F4" s="15" t="s">
        <v>18</v>
      </c>
      <c r="G4" s="17" t="s">
        <v>19</v>
      </c>
      <c r="H4" s="62" t="s">
        <v>20</v>
      </c>
      <c r="I4" s="16" t="s">
        <v>16</v>
      </c>
      <c r="J4" s="18" t="s">
        <v>21</v>
      </c>
      <c r="K4" s="14" t="s">
        <v>22</v>
      </c>
      <c r="L4" s="14" t="s">
        <v>23</v>
      </c>
      <c r="M4" s="15" t="s">
        <v>16</v>
      </c>
      <c r="N4" s="77"/>
      <c r="O4" s="77"/>
      <c r="P4" s="77"/>
      <c r="Q4" s="76"/>
      <c r="R4" s="76"/>
    </row>
    <row r="5" spans="1:38" s="31" customFormat="1" x14ac:dyDescent="0.2">
      <c r="A5" s="97"/>
      <c r="B5" s="97"/>
      <c r="C5" s="1"/>
      <c r="D5" s="19"/>
      <c r="E5" s="19"/>
      <c r="F5" s="20" t="s">
        <v>24</v>
      </c>
      <c r="G5" s="21" t="s">
        <v>25</v>
      </c>
      <c r="H5" s="63" t="s">
        <v>26</v>
      </c>
      <c r="I5" s="60"/>
      <c r="J5" s="23" t="s">
        <v>27</v>
      </c>
      <c r="K5" s="19"/>
      <c r="L5" s="20" t="s">
        <v>28</v>
      </c>
      <c r="M5" s="20" t="s">
        <v>29</v>
      </c>
      <c r="N5" s="77"/>
      <c r="O5" s="77"/>
      <c r="P5" s="77"/>
      <c r="Q5" s="76"/>
      <c r="R5" s="76"/>
      <c r="S5" s="75"/>
      <c r="T5" s="75"/>
      <c r="U5" s="75"/>
      <c r="V5" s="75"/>
      <c r="W5" s="75"/>
      <c r="X5" s="75"/>
      <c r="Y5" s="75"/>
      <c r="Z5" s="75"/>
      <c r="AA5" s="75"/>
      <c r="AB5" s="75"/>
      <c r="AC5" s="75"/>
      <c r="AD5" s="75"/>
      <c r="AE5" s="75"/>
      <c r="AF5" s="75"/>
      <c r="AG5" s="75"/>
      <c r="AH5" s="75"/>
      <c r="AI5" s="75"/>
      <c r="AJ5" s="75"/>
      <c r="AK5" s="75"/>
      <c r="AL5" s="75"/>
    </row>
    <row r="6" spans="1:38"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77"/>
      <c r="O6" s="77"/>
      <c r="P6" s="77"/>
      <c r="Q6" s="76"/>
      <c r="R6" s="76"/>
    </row>
    <row r="7" spans="1:38" s="31" customFormat="1" x14ac:dyDescent="0.2">
      <c r="A7" s="25"/>
      <c r="B7" s="26"/>
      <c r="C7" s="26"/>
      <c r="D7" s="26"/>
      <c r="E7" s="26"/>
      <c r="F7" s="26"/>
      <c r="G7" s="27"/>
      <c r="H7" s="27"/>
      <c r="I7" s="26"/>
      <c r="J7" s="28"/>
      <c r="K7" s="58"/>
      <c r="L7" s="26"/>
      <c r="M7" s="26"/>
    </row>
    <row r="8" spans="1:38" s="31" customFormat="1" x14ac:dyDescent="0.2">
      <c r="A8" s="30">
        <v>301</v>
      </c>
      <c r="B8" s="31" t="s">
        <v>81</v>
      </c>
      <c r="C8" s="33">
        <v>4373546696</v>
      </c>
      <c r="D8" s="66">
        <v>717710</v>
      </c>
      <c r="E8" s="34">
        <f>(C8)/D8</f>
        <v>6093.7519276588037</v>
      </c>
      <c r="F8" s="35">
        <f>IF(ISNUMBER(C8),E8/E$366,"")</f>
        <v>1.3158230684359216</v>
      </c>
      <c r="G8" s="36">
        <f>(E$366-E8)*0.6</f>
        <v>-877.57122287033576</v>
      </c>
      <c r="H8" s="36">
        <f t="shared" ref="H8:H71" si="1">IF(E8&gt;=E$366*0.9,0,IF(E8&lt;0.9*E$366,(E$366*0.9-E8)*0.35))</f>
        <v>0</v>
      </c>
      <c r="I8" s="59">
        <f>G8+H8</f>
        <v>-877.57122287033576</v>
      </c>
      <c r="J8" s="67">
        <f>I$368</f>
        <v>-48.099932626718619</v>
      </c>
      <c r="K8" s="34">
        <f t="shared" ref="K8:K71" si="2">I8+J8</f>
        <v>-925.67115549705443</v>
      </c>
      <c r="L8" s="34">
        <f>(I8*D8)</f>
        <v>-629841642.36626863</v>
      </c>
      <c r="M8" s="34">
        <f>(K8*D8)</f>
        <v>-664363445.01179099</v>
      </c>
    </row>
    <row r="9" spans="1:38" s="31" customFormat="1" x14ac:dyDescent="0.2">
      <c r="A9" s="30">
        <v>1101</v>
      </c>
      <c r="B9" s="31" t="s">
        <v>193</v>
      </c>
      <c r="C9" s="33">
        <v>68755647</v>
      </c>
      <c r="D9" s="66">
        <v>15221</v>
      </c>
      <c r="E9" s="34">
        <f t="shared" ref="E9:E71" si="3">(C9)/D9</f>
        <v>4517.1570199067082</v>
      </c>
      <c r="F9" s="35">
        <f t="shared" ref="F9:F71" si="4">IF(ISNUMBER(C9),E9/E$366,"")</f>
        <v>0.97538913318121989</v>
      </c>
      <c r="G9" s="36">
        <f t="shared" ref="G9:G71" si="5">(E$366-E9)*0.6</f>
        <v>68.385721780921443</v>
      </c>
      <c r="H9" s="36">
        <f t="shared" si="1"/>
        <v>0</v>
      </c>
      <c r="I9" s="59">
        <f t="shared" ref="I9:I72" si="6">G9+H9</f>
        <v>68.385721780921443</v>
      </c>
      <c r="J9" s="67">
        <f t="shared" ref="J9:J72" si="7">I$368</f>
        <v>-48.099932626718619</v>
      </c>
      <c r="K9" s="34">
        <f t="shared" si="2"/>
        <v>20.285789154202824</v>
      </c>
      <c r="L9" s="34">
        <f>(I9*D9)</f>
        <v>1040899.0712274053</v>
      </c>
      <c r="M9" s="34">
        <f>(K9*D9)</f>
        <v>308769.99671612121</v>
      </c>
    </row>
    <row r="10" spans="1:38" s="31" customFormat="1" x14ac:dyDescent="0.2">
      <c r="A10" s="30">
        <v>1103</v>
      </c>
      <c r="B10" s="31" t="s">
        <v>195</v>
      </c>
      <c r="C10" s="33">
        <v>852360294</v>
      </c>
      <c r="D10" s="66">
        <v>149048</v>
      </c>
      <c r="E10" s="34">
        <f t="shared" si="3"/>
        <v>5718.6966212226935</v>
      </c>
      <c r="F10" s="35">
        <f t="shared" si="4"/>
        <v>1.2348374244506501</v>
      </c>
      <c r="G10" s="36">
        <f t="shared" si="5"/>
        <v>-652.53803900866967</v>
      </c>
      <c r="H10" s="36">
        <f t="shared" si="1"/>
        <v>0</v>
      </c>
      <c r="I10" s="59">
        <f t="shared" si="6"/>
        <v>-652.53803900866967</v>
      </c>
      <c r="J10" s="67">
        <f t="shared" si="7"/>
        <v>-48.099932626718619</v>
      </c>
      <c r="K10" s="34">
        <f t="shared" si="2"/>
        <v>-700.63797163538834</v>
      </c>
      <c r="L10" s="34">
        <f t="shared" ref="L10:L72" si="8">(I10*D10)</f>
        <v>-97259489.638164192</v>
      </c>
      <c r="M10" s="34">
        <f t="shared" ref="M10:M72" si="9">(K10*D10)</f>
        <v>-104428688.39631136</v>
      </c>
    </row>
    <row r="11" spans="1:38" s="31" customFormat="1" x14ac:dyDescent="0.2">
      <c r="A11" s="30">
        <v>1106</v>
      </c>
      <c r="B11" s="31" t="s">
        <v>196</v>
      </c>
      <c r="C11" s="33">
        <v>180657470</v>
      </c>
      <c r="D11" s="66">
        <v>38292</v>
      </c>
      <c r="E11" s="34">
        <f t="shared" si="3"/>
        <v>4717.8906821268147</v>
      </c>
      <c r="F11" s="35">
        <f t="shared" si="4"/>
        <v>1.0187335269958067</v>
      </c>
      <c r="G11" s="36">
        <f t="shared" si="5"/>
        <v>-52.054475551142424</v>
      </c>
      <c r="H11" s="36">
        <f t="shared" si="1"/>
        <v>0</v>
      </c>
      <c r="I11" s="59">
        <f t="shared" si="6"/>
        <v>-52.054475551142424</v>
      </c>
      <c r="J11" s="67">
        <f t="shared" si="7"/>
        <v>-48.099932626718619</v>
      </c>
      <c r="K11" s="34">
        <f t="shared" si="2"/>
        <v>-100.15440817786104</v>
      </c>
      <c r="L11" s="34">
        <f t="shared" si="8"/>
        <v>-1993269.9778043458</v>
      </c>
      <c r="M11" s="34">
        <f t="shared" si="9"/>
        <v>-3835112.597946655</v>
      </c>
    </row>
    <row r="12" spans="1:38" s="31" customFormat="1" x14ac:dyDescent="0.2">
      <c r="A12" s="30">
        <v>1108</v>
      </c>
      <c r="B12" s="31" t="s">
        <v>194</v>
      </c>
      <c r="C12" s="33">
        <v>385186710</v>
      </c>
      <c r="D12" s="66">
        <v>83702</v>
      </c>
      <c r="E12" s="34">
        <f t="shared" si="3"/>
        <v>4601.8817949391887</v>
      </c>
      <c r="F12" s="35">
        <f t="shared" si="4"/>
        <v>0.9936837429354789</v>
      </c>
      <c r="G12" s="36">
        <f t="shared" si="5"/>
        <v>17.55085676143317</v>
      </c>
      <c r="H12" s="36">
        <f t="shared" si="1"/>
        <v>0</v>
      </c>
      <c r="I12" s="59">
        <f t="shared" si="6"/>
        <v>17.55085676143317</v>
      </c>
      <c r="J12" s="67">
        <f t="shared" si="7"/>
        <v>-48.099932626718619</v>
      </c>
      <c r="K12" s="34">
        <f t="shared" si="2"/>
        <v>-30.549075865285449</v>
      </c>
      <c r="L12" s="34">
        <f t="shared" si="8"/>
        <v>1469041.8126454791</v>
      </c>
      <c r="M12" s="34">
        <f t="shared" si="9"/>
        <v>-2557018.7480761227</v>
      </c>
    </row>
    <row r="13" spans="1:38" s="31" customFormat="1" x14ac:dyDescent="0.2">
      <c r="A13" s="30">
        <v>1111</v>
      </c>
      <c r="B13" s="31" t="s">
        <v>197</v>
      </c>
      <c r="C13" s="33">
        <v>13221844</v>
      </c>
      <c r="D13" s="66">
        <v>3347</v>
      </c>
      <c r="E13" s="34">
        <f t="shared" si="3"/>
        <v>3950.3567373767555</v>
      </c>
      <c r="F13" s="35">
        <f t="shared" si="4"/>
        <v>0.85300002121823149</v>
      </c>
      <c r="G13" s="36">
        <f t="shared" si="5"/>
        <v>408.46589129889304</v>
      </c>
      <c r="H13" s="36">
        <f t="shared" si="1"/>
        <v>76.182107123732607</v>
      </c>
      <c r="I13" s="59">
        <f t="shared" si="6"/>
        <v>484.64799842262562</v>
      </c>
      <c r="J13" s="67">
        <f t="shared" si="7"/>
        <v>-48.099932626718619</v>
      </c>
      <c r="K13" s="34">
        <f>I13+J13</f>
        <v>436.54806579590701</v>
      </c>
      <c r="L13" s="34">
        <f t="shared" si="8"/>
        <v>1622116.850720528</v>
      </c>
      <c r="M13" s="34">
        <f t="shared" si="9"/>
        <v>1461126.3762189008</v>
      </c>
    </row>
    <row r="14" spans="1:38" s="31" customFormat="1" x14ac:dyDescent="0.2">
      <c r="A14" s="30">
        <v>1112</v>
      </c>
      <c r="B14" s="31" t="s">
        <v>198</v>
      </c>
      <c r="C14" s="33">
        <v>11829841</v>
      </c>
      <c r="D14" s="66">
        <v>3226</v>
      </c>
      <c r="E14" s="34">
        <f t="shared" si="3"/>
        <v>3667.0306881587103</v>
      </c>
      <c r="F14" s="35">
        <f t="shared" si="4"/>
        <v>0.79182146392288288</v>
      </c>
      <c r="G14" s="36">
        <f t="shared" si="5"/>
        <v>578.46152082972014</v>
      </c>
      <c r="H14" s="36">
        <f t="shared" si="1"/>
        <v>175.34622435004843</v>
      </c>
      <c r="I14" s="59">
        <f t="shared" si="6"/>
        <v>753.80774517976852</v>
      </c>
      <c r="J14" s="67">
        <f t="shared" si="7"/>
        <v>-48.099932626718619</v>
      </c>
      <c r="K14" s="34">
        <f>I14+J14</f>
        <v>705.70781255304985</v>
      </c>
      <c r="L14" s="34">
        <f t="shared" si="8"/>
        <v>2431783.7859499333</v>
      </c>
      <c r="M14" s="34">
        <f t="shared" si="9"/>
        <v>2276613.4032961386</v>
      </c>
    </row>
    <row r="15" spans="1:38" s="31" customFormat="1" x14ac:dyDescent="0.2">
      <c r="A15" s="30">
        <v>1114</v>
      </c>
      <c r="B15" s="31" t="s">
        <v>199</v>
      </c>
      <c r="C15" s="33">
        <v>11130763</v>
      </c>
      <c r="D15" s="66">
        <v>2892</v>
      </c>
      <c r="E15" s="34">
        <f t="shared" si="3"/>
        <v>3848.811549100968</v>
      </c>
      <c r="F15" s="35">
        <f t="shared" si="4"/>
        <v>0.83107338179999635</v>
      </c>
      <c r="G15" s="36">
        <f t="shared" si="5"/>
        <v>469.39300426436557</v>
      </c>
      <c r="H15" s="36">
        <f t="shared" si="1"/>
        <v>111.72292302025824</v>
      </c>
      <c r="I15" s="59">
        <f t="shared" si="6"/>
        <v>581.11592728462381</v>
      </c>
      <c r="J15" s="67">
        <f t="shared" si="7"/>
        <v>-48.099932626718619</v>
      </c>
      <c r="K15" s="34">
        <f t="shared" si="2"/>
        <v>533.01599465790514</v>
      </c>
      <c r="L15" s="34">
        <f t="shared" si="8"/>
        <v>1680587.261707132</v>
      </c>
      <c r="M15" s="34">
        <f t="shared" si="9"/>
        <v>1541482.2565506618</v>
      </c>
    </row>
    <row r="16" spans="1:38" s="31" customFormat="1" x14ac:dyDescent="0.2">
      <c r="A16" s="30">
        <v>1119</v>
      </c>
      <c r="B16" s="31" t="s">
        <v>200</v>
      </c>
      <c r="C16" s="33">
        <v>75775452</v>
      </c>
      <c r="D16" s="66">
        <v>19827</v>
      </c>
      <c r="E16" s="34">
        <f t="shared" si="3"/>
        <v>3821.8314419730668</v>
      </c>
      <c r="F16" s="35">
        <f t="shared" si="4"/>
        <v>0.82524757074480226</v>
      </c>
      <c r="G16" s="36">
        <f t="shared" si="5"/>
        <v>485.58106854110628</v>
      </c>
      <c r="H16" s="36">
        <f t="shared" si="1"/>
        <v>121.16596051502364</v>
      </c>
      <c r="I16" s="59">
        <f t="shared" si="6"/>
        <v>606.74702905612992</v>
      </c>
      <c r="J16" s="67">
        <f t="shared" si="7"/>
        <v>-48.099932626718619</v>
      </c>
      <c r="K16" s="34">
        <f t="shared" si="2"/>
        <v>558.64709642941125</v>
      </c>
      <c r="L16" s="34">
        <f t="shared" si="8"/>
        <v>12029973.345095888</v>
      </c>
      <c r="M16" s="34">
        <f t="shared" si="9"/>
        <v>11076295.980905937</v>
      </c>
    </row>
    <row r="17" spans="1:13" s="31" customFormat="1" x14ac:dyDescent="0.2">
      <c r="A17" s="30">
        <v>1120</v>
      </c>
      <c r="B17" s="31" t="s">
        <v>201</v>
      </c>
      <c r="C17" s="33">
        <v>90336531</v>
      </c>
      <c r="D17" s="66">
        <v>20900</v>
      </c>
      <c r="E17" s="34">
        <f t="shared" si="3"/>
        <v>4322.3220574162679</v>
      </c>
      <c r="F17" s="35">
        <f t="shared" si="4"/>
        <v>0.93331844483909288</v>
      </c>
      <c r="G17" s="36">
        <f t="shared" si="5"/>
        <v>185.28669927518567</v>
      </c>
      <c r="H17" s="36">
        <f t="shared" si="1"/>
        <v>0</v>
      </c>
      <c r="I17" s="59">
        <f t="shared" si="6"/>
        <v>185.28669927518567</v>
      </c>
      <c r="J17" s="67">
        <f t="shared" si="7"/>
        <v>-48.099932626718619</v>
      </c>
      <c r="K17" s="34">
        <f t="shared" si="2"/>
        <v>137.18676664846706</v>
      </c>
      <c r="L17" s="34">
        <f t="shared" si="8"/>
        <v>3872492.0148513806</v>
      </c>
      <c r="M17" s="34">
        <f t="shared" si="9"/>
        <v>2867203.4229529616</v>
      </c>
    </row>
    <row r="18" spans="1:13" s="31" customFormat="1" x14ac:dyDescent="0.2">
      <c r="A18" s="30">
        <v>1121</v>
      </c>
      <c r="B18" s="31" t="s">
        <v>202</v>
      </c>
      <c r="C18" s="33">
        <v>87800565</v>
      </c>
      <c r="D18" s="66">
        <v>19910</v>
      </c>
      <c r="E18" s="34">
        <f t="shared" si="3"/>
        <v>4409.8726770467101</v>
      </c>
      <c r="F18" s="35">
        <f t="shared" si="4"/>
        <v>0.95222323885322246</v>
      </c>
      <c r="G18" s="36">
        <f t="shared" si="5"/>
        <v>132.75632749692031</v>
      </c>
      <c r="H18" s="36">
        <f t="shared" si="1"/>
        <v>0</v>
      </c>
      <c r="I18" s="59">
        <f t="shared" si="6"/>
        <v>132.75632749692031</v>
      </c>
      <c r="J18" s="67">
        <f t="shared" si="7"/>
        <v>-48.099932626718619</v>
      </c>
      <c r="K18" s="34">
        <f t="shared" si="2"/>
        <v>84.656394870201694</v>
      </c>
      <c r="L18" s="34">
        <f t="shared" si="8"/>
        <v>2643178.4804636831</v>
      </c>
      <c r="M18" s="34">
        <f t="shared" si="9"/>
        <v>1685508.8218657158</v>
      </c>
    </row>
    <row r="19" spans="1:13" s="31" customFormat="1" x14ac:dyDescent="0.2">
      <c r="A19" s="30">
        <v>1122</v>
      </c>
      <c r="B19" s="31" t="s">
        <v>203</v>
      </c>
      <c r="C19" s="33">
        <v>49058727</v>
      </c>
      <c r="D19" s="66">
        <v>12362</v>
      </c>
      <c r="E19" s="34">
        <f t="shared" si="3"/>
        <v>3968.5105160977187</v>
      </c>
      <c r="F19" s="35">
        <f t="shared" si="4"/>
        <v>0.85691996431796669</v>
      </c>
      <c r="G19" s="36">
        <f t="shared" si="5"/>
        <v>397.57362406631518</v>
      </c>
      <c r="H19" s="36">
        <f t="shared" si="1"/>
        <v>69.8282845713955</v>
      </c>
      <c r="I19" s="59">
        <f t="shared" si="6"/>
        <v>467.40190863771068</v>
      </c>
      <c r="J19" s="67">
        <f t="shared" si="7"/>
        <v>-48.099932626718619</v>
      </c>
      <c r="K19" s="34">
        <f t="shared" si="2"/>
        <v>419.30197601099206</v>
      </c>
      <c r="L19" s="34">
        <f t="shared" si="8"/>
        <v>5778022.3945793798</v>
      </c>
      <c r="M19" s="34">
        <f t="shared" si="9"/>
        <v>5183411.027447884</v>
      </c>
    </row>
    <row r="20" spans="1:13" s="31" customFormat="1" x14ac:dyDescent="0.2">
      <c r="A20" s="30">
        <v>1124</v>
      </c>
      <c r="B20" s="31" t="s">
        <v>204</v>
      </c>
      <c r="C20" s="33">
        <v>163572692</v>
      </c>
      <c r="D20" s="66">
        <v>28685</v>
      </c>
      <c r="E20" s="34">
        <f t="shared" si="3"/>
        <v>5702.3772703503573</v>
      </c>
      <c r="F20" s="35">
        <f t="shared" si="4"/>
        <v>1.2313135891198657</v>
      </c>
      <c r="G20" s="36">
        <f t="shared" si="5"/>
        <v>-642.74642848526798</v>
      </c>
      <c r="H20" s="36">
        <f t="shared" si="1"/>
        <v>0</v>
      </c>
      <c r="I20" s="59">
        <f t="shared" si="6"/>
        <v>-642.74642848526798</v>
      </c>
      <c r="J20" s="67">
        <f t="shared" si="7"/>
        <v>-48.099932626718619</v>
      </c>
      <c r="K20" s="34">
        <f t="shared" si="2"/>
        <v>-690.84636111198665</v>
      </c>
      <c r="L20" s="34">
        <f t="shared" si="8"/>
        <v>-18437181.301099911</v>
      </c>
      <c r="M20" s="34">
        <f t="shared" si="9"/>
        <v>-19816927.868497338</v>
      </c>
    </row>
    <row r="21" spans="1:13" s="31" customFormat="1" x14ac:dyDescent="0.2">
      <c r="A21" s="30">
        <v>1127</v>
      </c>
      <c r="B21" s="31" t="s">
        <v>205</v>
      </c>
      <c r="C21" s="33">
        <v>58052807</v>
      </c>
      <c r="D21" s="66">
        <v>11742</v>
      </c>
      <c r="E21" s="34">
        <f t="shared" si="3"/>
        <v>4944.0305740078347</v>
      </c>
      <c r="F21" s="35">
        <f t="shared" si="4"/>
        <v>1.0675638847069668</v>
      </c>
      <c r="G21" s="36">
        <f t="shared" si="5"/>
        <v>-187.73841067975445</v>
      </c>
      <c r="H21" s="36">
        <f t="shared" si="1"/>
        <v>0</v>
      </c>
      <c r="I21" s="59">
        <f t="shared" si="6"/>
        <v>-187.73841067975445</v>
      </c>
      <c r="J21" s="67">
        <f t="shared" si="7"/>
        <v>-48.099932626718619</v>
      </c>
      <c r="K21" s="34">
        <f t="shared" si="2"/>
        <v>-235.83834330647306</v>
      </c>
      <c r="L21" s="34">
        <f t="shared" si="8"/>
        <v>-2204424.4182016766</v>
      </c>
      <c r="M21" s="34">
        <f t="shared" si="9"/>
        <v>-2769213.8271046067</v>
      </c>
    </row>
    <row r="22" spans="1:13" s="31" customFormat="1" x14ac:dyDescent="0.2">
      <c r="A22" s="30">
        <v>1130</v>
      </c>
      <c r="B22" s="31" t="s">
        <v>206</v>
      </c>
      <c r="C22" s="33">
        <v>56242874</v>
      </c>
      <c r="D22" s="66">
        <v>13703</v>
      </c>
      <c r="E22" s="34">
        <f t="shared" si="3"/>
        <v>4104.4204918630958</v>
      </c>
      <c r="F22" s="35">
        <f t="shared" si="4"/>
        <v>0.88626698787022962</v>
      </c>
      <c r="G22" s="36">
        <f t="shared" si="5"/>
        <v>316.02763860708893</v>
      </c>
      <c r="H22" s="36">
        <f t="shared" si="1"/>
        <v>22.259793053513519</v>
      </c>
      <c r="I22" s="59">
        <f t="shared" si="6"/>
        <v>338.28743166060246</v>
      </c>
      <c r="J22" s="67">
        <f t="shared" si="7"/>
        <v>-48.099932626718619</v>
      </c>
      <c r="K22" s="34">
        <f t="shared" si="2"/>
        <v>290.18749903388385</v>
      </c>
      <c r="L22" s="34">
        <f t="shared" si="8"/>
        <v>4635552.6760452352</v>
      </c>
      <c r="M22" s="34">
        <f t="shared" si="9"/>
        <v>3976439.2992613106</v>
      </c>
    </row>
    <row r="23" spans="1:13" s="31" customFormat="1" x14ac:dyDescent="0.2">
      <c r="A23" s="30">
        <v>1133</v>
      </c>
      <c r="B23" s="31" t="s">
        <v>207</v>
      </c>
      <c r="C23" s="33">
        <v>10236353</v>
      </c>
      <c r="D23" s="66">
        <v>2643</v>
      </c>
      <c r="E23" s="34">
        <f t="shared" si="3"/>
        <v>3873.0052970109723</v>
      </c>
      <c r="F23" s="35">
        <f t="shared" si="4"/>
        <v>0.83629753466834877</v>
      </c>
      <c r="G23" s="36">
        <f t="shared" si="5"/>
        <v>454.87675551836298</v>
      </c>
      <c r="H23" s="36">
        <f t="shared" si="1"/>
        <v>103.25511125175673</v>
      </c>
      <c r="I23" s="59">
        <f t="shared" si="6"/>
        <v>558.1318667701197</v>
      </c>
      <c r="J23" s="67">
        <f t="shared" si="7"/>
        <v>-48.099932626718619</v>
      </c>
      <c r="K23" s="34">
        <f t="shared" si="2"/>
        <v>510.03193414340109</v>
      </c>
      <c r="L23" s="34">
        <f t="shared" si="8"/>
        <v>1475142.5238734263</v>
      </c>
      <c r="M23" s="34">
        <f t="shared" si="9"/>
        <v>1348014.4019410091</v>
      </c>
    </row>
    <row r="24" spans="1:13" s="31" customFormat="1" x14ac:dyDescent="0.2">
      <c r="A24" s="30">
        <v>1134</v>
      </c>
      <c r="B24" s="31" t="s">
        <v>208</v>
      </c>
      <c r="C24" s="33">
        <v>14706781</v>
      </c>
      <c r="D24" s="66">
        <v>3889</v>
      </c>
      <c r="E24" s="34">
        <f t="shared" si="3"/>
        <v>3781.6356389817433</v>
      </c>
      <c r="F24" s="35">
        <f t="shared" si="4"/>
        <v>0.81656809618492965</v>
      </c>
      <c r="G24" s="36">
        <f t="shared" si="5"/>
        <v>509.69855033590034</v>
      </c>
      <c r="H24" s="36">
        <f t="shared" si="1"/>
        <v>135.23449156198686</v>
      </c>
      <c r="I24" s="59">
        <f t="shared" si="6"/>
        <v>644.93304189788716</v>
      </c>
      <c r="J24" s="67">
        <f t="shared" si="7"/>
        <v>-48.099932626718619</v>
      </c>
      <c r="K24" s="34">
        <f t="shared" si="2"/>
        <v>596.8331092711685</v>
      </c>
      <c r="L24" s="34">
        <f t="shared" si="8"/>
        <v>2508144.599940883</v>
      </c>
      <c r="M24" s="34">
        <f t="shared" si="9"/>
        <v>2321083.9619555743</v>
      </c>
    </row>
    <row r="25" spans="1:13" s="31" customFormat="1" x14ac:dyDescent="0.2">
      <c r="A25" s="30">
        <v>1135</v>
      </c>
      <c r="B25" s="31" t="s">
        <v>209</v>
      </c>
      <c r="C25" s="33">
        <v>18734555</v>
      </c>
      <c r="D25" s="66">
        <v>4572</v>
      </c>
      <c r="E25" s="34">
        <f t="shared" si="3"/>
        <v>4097.6716972878394</v>
      </c>
      <c r="F25" s="35">
        <f t="shared" si="4"/>
        <v>0.88480972152731341</v>
      </c>
      <c r="G25" s="36">
        <f t="shared" si="5"/>
        <v>320.07691535224274</v>
      </c>
      <c r="H25" s="36">
        <f t="shared" si="1"/>
        <v>24.62187115485326</v>
      </c>
      <c r="I25" s="59">
        <f t="shared" si="6"/>
        <v>344.69878650709597</v>
      </c>
      <c r="J25" s="67">
        <f t="shared" si="7"/>
        <v>-48.099932626718619</v>
      </c>
      <c r="K25" s="34">
        <f t="shared" si="2"/>
        <v>296.59885388037736</v>
      </c>
      <c r="L25" s="34">
        <f t="shared" si="8"/>
        <v>1575962.8519104428</v>
      </c>
      <c r="M25" s="34">
        <f t="shared" si="9"/>
        <v>1356049.9599410852</v>
      </c>
    </row>
    <row r="26" spans="1:13" s="31" customFormat="1" x14ac:dyDescent="0.2">
      <c r="A26" s="30">
        <v>1144</v>
      </c>
      <c r="B26" s="31" t="s">
        <v>210</v>
      </c>
      <c r="C26" s="33">
        <v>2265186</v>
      </c>
      <c r="D26" s="66">
        <v>544</v>
      </c>
      <c r="E26" s="34">
        <f t="shared" si="3"/>
        <v>4163.9448529411766</v>
      </c>
      <c r="F26" s="35">
        <f t="shared" si="4"/>
        <v>0.89912007548689921</v>
      </c>
      <c r="G26" s="36">
        <f t="shared" si="5"/>
        <v>280.31302196024041</v>
      </c>
      <c r="H26" s="36">
        <f t="shared" si="1"/>
        <v>1.4262666761852414</v>
      </c>
      <c r="I26" s="59">
        <f t="shared" si="6"/>
        <v>281.73928863642567</v>
      </c>
      <c r="J26" s="67">
        <f t="shared" si="7"/>
        <v>-48.099932626718619</v>
      </c>
      <c r="K26" s="34">
        <f t="shared" si="2"/>
        <v>233.63935600970706</v>
      </c>
      <c r="L26" s="34">
        <f t="shared" si="8"/>
        <v>153266.17301821557</v>
      </c>
      <c r="M26" s="34">
        <f t="shared" si="9"/>
        <v>127099.80966928064</v>
      </c>
    </row>
    <row r="27" spans="1:13" s="31" customFormat="1" x14ac:dyDescent="0.2">
      <c r="A27" s="30">
        <v>1145</v>
      </c>
      <c r="B27" s="31" t="s">
        <v>211</v>
      </c>
      <c r="C27" s="33">
        <v>4398659</v>
      </c>
      <c r="D27" s="66">
        <v>883</v>
      </c>
      <c r="E27" s="34">
        <f t="shared" si="3"/>
        <v>4981.4937712344281</v>
      </c>
      <c r="F27" s="35">
        <f t="shared" si="4"/>
        <v>1.075653308056213</v>
      </c>
      <c r="G27" s="36">
        <f t="shared" si="5"/>
        <v>-210.21632901571047</v>
      </c>
      <c r="H27" s="36">
        <f t="shared" si="1"/>
        <v>0</v>
      </c>
      <c r="I27" s="59">
        <f t="shared" si="6"/>
        <v>-210.21632901571047</v>
      </c>
      <c r="J27" s="67">
        <f t="shared" si="7"/>
        <v>-48.099932626718619</v>
      </c>
      <c r="K27" s="34">
        <f t="shared" si="2"/>
        <v>-258.31626164242908</v>
      </c>
      <c r="L27" s="34">
        <f t="shared" si="8"/>
        <v>-185621.01852087234</v>
      </c>
      <c r="M27" s="34">
        <f t="shared" si="9"/>
        <v>-228093.25903026489</v>
      </c>
    </row>
    <row r="28" spans="1:13" s="31" customFormat="1" x14ac:dyDescent="0.2">
      <c r="A28" s="30">
        <v>1146</v>
      </c>
      <c r="B28" s="31" t="s">
        <v>212</v>
      </c>
      <c r="C28" s="33">
        <v>49101941</v>
      </c>
      <c r="D28" s="66">
        <v>11570</v>
      </c>
      <c r="E28" s="34">
        <f t="shared" si="3"/>
        <v>4243.9015557476232</v>
      </c>
      <c r="F28" s="35">
        <f t="shared" si="4"/>
        <v>0.91638511601985351</v>
      </c>
      <c r="G28" s="36">
        <f t="shared" si="5"/>
        <v>232.33900027637245</v>
      </c>
      <c r="H28" s="36">
        <f t="shared" si="1"/>
        <v>0</v>
      </c>
      <c r="I28" s="59">
        <f t="shared" si="6"/>
        <v>232.33900027637245</v>
      </c>
      <c r="J28" s="67">
        <f t="shared" si="7"/>
        <v>-48.099932626718619</v>
      </c>
      <c r="K28" s="34">
        <f t="shared" si="2"/>
        <v>184.23906764965383</v>
      </c>
      <c r="L28" s="34">
        <f t="shared" si="8"/>
        <v>2688162.233197629</v>
      </c>
      <c r="M28" s="34">
        <f t="shared" si="9"/>
        <v>2131646.0127064949</v>
      </c>
    </row>
    <row r="29" spans="1:13" s="31" customFormat="1" x14ac:dyDescent="0.2">
      <c r="A29" s="30">
        <v>1149</v>
      </c>
      <c r="B29" s="31" t="s">
        <v>213</v>
      </c>
      <c r="C29" s="33">
        <v>183776545</v>
      </c>
      <c r="D29" s="66">
        <v>43306</v>
      </c>
      <c r="E29" s="34">
        <f t="shared" si="3"/>
        <v>4243.6739712741883</v>
      </c>
      <c r="F29" s="35">
        <f t="shared" si="4"/>
        <v>0.91633597373383358</v>
      </c>
      <c r="G29" s="36">
        <f t="shared" si="5"/>
        <v>232.47555096043342</v>
      </c>
      <c r="H29" s="36">
        <f t="shared" si="1"/>
        <v>0</v>
      </c>
      <c r="I29" s="59">
        <f t="shared" si="6"/>
        <v>232.47555096043342</v>
      </c>
      <c r="J29" s="67">
        <f t="shared" si="7"/>
        <v>-48.099932626718619</v>
      </c>
      <c r="K29" s="34">
        <f t="shared" si="2"/>
        <v>184.37561833371481</v>
      </c>
      <c r="L29" s="34">
        <f t="shared" si="8"/>
        <v>10067586.20989253</v>
      </c>
      <c r="M29" s="34">
        <f t="shared" si="9"/>
        <v>7984570.5275598541</v>
      </c>
    </row>
    <row r="30" spans="1:13" s="31" customFormat="1" x14ac:dyDescent="0.2">
      <c r="A30" s="30">
        <v>1151</v>
      </c>
      <c r="B30" s="31" t="s">
        <v>214</v>
      </c>
      <c r="C30" s="33">
        <v>1204186</v>
      </c>
      <c r="D30" s="66">
        <v>215</v>
      </c>
      <c r="E30" s="34">
        <f t="shared" si="3"/>
        <v>5600.8651162790702</v>
      </c>
      <c r="F30" s="35">
        <f t="shared" si="4"/>
        <v>1.2093940827731513</v>
      </c>
      <c r="G30" s="36">
        <f t="shared" si="5"/>
        <v>-581.83913604249574</v>
      </c>
      <c r="H30" s="36">
        <f t="shared" si="1"/>
        <v>0</v>
      </c>
      <c r="I30" s="59">
        <f t="shared" si="6"/>
        <v>-581.83913604249574</v>
      </c>
      <c r="J30" s="67">
        <f t="shared" si="7"/>
        <v>-48.099932626718619</v>
      </c>
      <c r="K30" s="34">
        <f t="shared" si="2"/>
        <v>-629.93906866921441</v>
      </c>
      <c r="L30" s="34">
        <f t="shared" si="8"/>
        <v>-125095.41424913658</v>
      </c>
      <c r="M30" s="34">
        <f t="shared" si="9"/>
        <v>-135436.89976388108</v>
      </c>
    </row>
    <row r="31" spans="1:13" s="31" customFormat="1" x14ac:dyDescent="0.2">
      <c r="A31" s="30">
        <v>1160</v>
      </c>
      <c r="B31" s="31" t="s">
        <v>215</v>
      </c>
      <c r="C31" s="33">
        <v>40997481</v>
      </c>
      <c r="D31" s="66">
        <v>8938</v>
      </c>
      <c r="E31" s="34">
        <f t="shared" si="3"/>
        <v>4586.874132915641</v>
      </c>
      <c r="F31" s="35">
        <f t="shared" si="4"/>
        <v>0.99044314040877568</v>
      </c>
      <c r="G31" s="36">
        <f t="shared" si="5"/>
        <v>26.555453975561793</v>
      </c>
      <c r="H31" s="36">
        <f t="shared" si="1"/>
        <v>0</v>
      </c>
      <c r="I31" s="59">
        <f t="shared" si="6"/>
        <v>26.555453975561793</v>
      </c>
      <c r="J31" s="67">
        <f t="shared" si="7"/>
        <v>-48.099932626718619</v>
      </c>
      <c r="K31" s="34">
        <f t="shared" si="2"/>
        <v>-21.544478651156826</v>
      </c>
      <c r="L31" s="34">
        <f t="shared" si="8"/>
        <v>237352.64763357129</v>
      </c>
      <c r="M31" s="34">
        <f t="shared" si="9"/>
        <v>-192564.55018403972</v>
      </c>
    </row>
    <row r="32" spans="1:13" s="31" customFormat="1" x14ac:dyDescent="0.2">
      <c r="A32" s="30">
        <v>1505</v>
      </c>
      <c r="B32" s="31" t="s">
        <v>255</v>
      </c>
      <c r="C32" s="33">
        <v>100700425</v>
      </c>
      <c r="D32" s="66">
        <v>24404</v>
      </c>
      <c r="E32" s="34">
        <f t="shared" si="3"/>
        <v>4126.3901409604987</v>
      </c>
      <c r="F32" s="35">
        <f t="shared" si="4"/>
        <v>0.89101089136859724</v>
      </c>
      <c r="G32" s="36">
        <f t="shared" si="5"/>
        <v>302.84584914864718</v>
      </c>
      <c r="H32" s="36">
        <f t="shared" si="1"/>
        <v>14.570415869422503</v>
      </c>
      <c r="I32" s="59">
        <f t="shared" si="6"/>
        <v>317.41626501806968</v>
      </c>
      <c r="J32" s="67">
        <f t="shared" si="7"/>
        <v>-48.099932626718619</v>
      </c>
      <c r="K32" s="34">
        <f t="shared" si="2"/>
        <v>269.31633239135107</v>
      </c>
      <c r="L32" s="34">
        <f t="shared" si="8"/>
        <v>7746226.5315009728</v>
      </c>
      <c r="M32" s="34">
        <f t="shared" si="9"/>
        <v>6572395.7756785313</v>
      </c>
    </row>
    <row r="33" spans="1:13" s="31" customFormat="1" x14ac:dyDescent="0.2">
      <c r="A33" s="30">
        <v>1506</v>
      </c>
      <c r="B33" s="31" t="s">
        <v>254</v>
      </c>
      <c r="C33" s="33">
        <v>146647585</v>
      </c>
      <c r="D33" s="66">
        <v>32816</v>
      </c>
      <c r="E33" s="34">
        <f t="shared" si="3"/>
        <v>4468.783063139932</v>
      </c>
      <c r="F33" s="35">
        <f t="shared" si="4"/>
        <v>0.96494375093053464</v>
      </c>
      <c r="G33" s="36">
        <f t="shared" si="5"/>
        <v>97.410095840987196</v>
      </c>
      <c r="H33" s="36">
        <f t="shared" si="1"/>
        <v>0</v>
      </c>
      <c r="I33" s="59">
        <f t="shared" si="6"/>
        <v>97.410095840987196</v>
      </c>
      <c r="J33" s="67">
        <f t="shared" si="7"/>
        <v>-48.099932626718619</v>
      </c>
      <c r="K33" s="34">
        <f t="shared" si="2"/>
        <v>49.310163214268577</v>
      </c>
      <c r="L33" s="34">
        <f t="shared" si="8"/>
        <v>3196609.7051178357</v>
      </c>
      <c r="M33" s="34">
        <f t="shared" si="9"/>
        <v>1618162.3160394377</v>
      </c>
    </row>
    <row r="34" spans="1:13" s="31" customFormat="1" x14ac:dyDescent="0.2">
      <c r="A34" s="30">
        <v>1508</v>
      </c>
      <c r="B34" s="31" t="s">
        <v>432</v>
      </c>
      <c r="C34" s="33">
        <v>284746733</v>
      </c>
      <c r="D34" s="66">
        <v>58509</v>
      </c>
      <c r="E34" s="34">
        <f t="shared" si="3"/>
        <v>4866.7167957066431</v>
      </c>
      <c r="F34" s="35">
        <f t="shared" si="4"/>
        <v>1.0508695305218378</v>
      </c>
      <c r="G34" s="36">
        <f t="shared" si="5"/>
        <v>-141.35014369903948</v>
      </c>
      <c r="H34" s="36">
        <f t="shared" si="1"/>
        <v>0</v>
      </c>
      <c r="I34" s="59">
        <f t="shared" si="6"/>
        <v>-141.35014369903948</v>
      </c>
      <c r="J34" s="67">
        <f t="shared" si="7"/>
        <v>-48.099932626718619</v>
      </c>
      <c r="K34" s="34">
        <f t="shared" si="2"/>
        <v>-189.45007632575809</v>
      </c>
      <c r="L34" s="34">
        <f t="shared" si="8"/>
        <v>-8270255.557687101</v>
      </c>
      <c r="M34" s="34">
        <f t="shared" si="9"/>
        <v>-11084534.515743781</v>
      </c>
    </row>
    <row r="35" spans="1:13" s="31" customFormat="1" x14ac:dyDescent="0.2">
      <c r="A35" s="30">
        <v>1511</v>
      </c>
      <c r="B35" s="31" t="s">
        <v>256</v>
      </c>
      <c r="C35" s="33">
        <v>13744275</v>
      </c>
      <c r="D35" s="66">
        <v>3026</v>
      </c>
      <c r="E35" s="34">
        <f t="shared" si="3"/>
        <v>4542.0604758757436</v>
      </c>
      <c r="F35" s="35">
        <f t="shared" si="4"/>
        <v>0.98076653321929863</v>
      </c>
      <c r="G35" s="36">
        <f t="shared" si="5"/>
        <v>53.443648199500238</v>
      </c>
      <c r="H35" s="36">
        <f t="shared" si="1"/>
        <v>0</v>
      </c>
      <c r="I35" s="59">
        <f t="shared" si="6"/>
        <v>53.443648199500238</v>
      </c>
      <c r="J35" s="67">
        <f t="shared" si="7"/>
        <v>-48.099932626718619</v>
      </c>
      <c r="K35" s="34">
        <f t="shared" si="2"/>
        <v>5.343715572781619</v>
      </c>
      <c r="L35" s="34">
        <f t="shared" si="8"/>
        <v>161720.47945168772</v>
      </c>
      <c r="M35" s="34">
        <f t="shared" si="9"/>
        <v>16170.083323237179</v>
      </c>
    </row>
    <row r="36" spans="1:13" s="31" customFormat="1" x14ac:dyDescent="0.2">
      <c r="A36" s="30">
        <v>1514</v>
      </c>
      <c r="B36" s="31" t="s">
        <v>429</v>
      </c>
      <c r="C36" s="33">
        <v>13761730</v>
      </c>
      <c r="D36" s="66">
        <v>2438</v>
      </c>
      <c r="E36" s="34">
        <f t="shared" si="3"/>
        <v>5644.6800656275636</v>
      </c>
      <c r="F36" s="35">
        <f t="shared" si="4"/>
        <v>1.2188550391395272</v>
      </c>
      <c r="G36" s="36">
        <f t="shared" si="5"/>
        <v>-608.1281056515918</v>
      </c>
      <c r="H36" s="36">
        <f t="shared" si="1"/>
        <v>0</v>
      </c>
      <c r="I36" s="59">
        <f t="shared" si="6"/>
        <v>-608.1281056515918</v>
      </c>
      <c r="J36" s="67">
        <f t="shared" si="7"/>
        <v>-48.099932626718619</v>
      </c>
      <c r="K36" s="34">
        <f t="shared" si="2"/>
        <v>-656.22803827831046</v>
      </c>
      <c r="L36" s="34">
        <f t="shared" si="8"/>
        <v>-1482616.3215785809</v>
      </c>
      <c r="M36" s="34">
        <f t="shared" si="9"/>
        <v>-1599883.9573225209</v>
      </c>
    </row>
    <row r="37" spans="1:13" s="31" customFormat="1" x14ac:dyDescent="0.2">
      <c r="A37" s="30">
        <v>1515</v>
      </c>
      <c r="B37" s="31" t="s">
        <v>378</v>
      </c>
      <c r="C37" s="33">
        <v>62289289</v>
      </c>
      <c r="D37" s="66">
        <v>8968</v>
      </c>
      <c r="E37" s="34">
        <f t="shared" si="3"/>
        <v>6945.728033006244</v>
      </c>
      <c r="F37" s="35">
        <f t="shared" si="4"/>
        <v>1.4997901590692053</v>
      </c>
      <c r="G37" s="36">
        <f t="shared" si="5"/>
        <v>-1388.7568860787999</v>
      </c>
      <c r="H37" s="36">
        <f t="shared" si="1"/>
        <v>0</v>
      </c>
      <c r="I37" s="59">
        <f t="shared" si="6"/>
        <v>-1388.7568860787999</v>
      </c>
      <c r="J37" s="67">
        <f t="shared" si="7"/>
        <v>-48.099932626718619</v>
      </c>
      <c r="K37" s="34">
        <f t="shared" si="2"/>
        <v>-1436.8568187055184</v>
      </c>
      <c r="L37" s="34">
        <f t="shared" si="8"/>
        <v>-12454371.754354678</v>
      </c>
      <c r="M37" s="34">
        <f t="shared" si="9"/>
        <v>-12885731.95015109</v>
      </c>
    </row>
    <row r="38" spans="1:13" s="31" customFormat="1" x14ac:dyDescent="0.2">
      <c r="A38" s="30">
        <v>1516</v>
      </c>
      <c r="B38" s="31" t="s">
        <v>257</v>
      </c>
      <c r="C38" s="33">
        <v>41308378</v>
      </c>
      <c r="D38" s="66">
        <v>8861</v>
      </c>
      <c r="E38" s="34">
        <f t="shared" si="3"/>
        <v>4661.8189820562011</v>
      </c>
      <c r="F38" s="35">
        <f t="shared" si="4"/>
        <v>1.0066259720255339</v>
      </c>
      <c r="G38" s="36">
        <f t="shared" si="5"/>
        <v>-18.411455508774271</v>
      </c>
      <c r="H38" s="36">
        <f t="shared" si="1"/>
        <v>0</v>
      </c>
      <c r="I38" s="59">
        <f t="shared" si="6"/>
        <v>-18.411455508774271</v>
      </c>
      <c r="J38" s="67">
        <f t="shared" si="7"/>
        <v>-48.099932626718619</v>
      </c>
      <c r="K38" s="34">
        <f t="shared" si="2"/>
        <v>-66.511388135492894</v>
      </c>
      <c r="L38" s="34">
        <f t="shared" si="8"/>
        <v>-163143.90726324881</v>
      </c>
      <c r="M38" s="34">
        <f t="shared" si="9"/>
        <v>-589357.41026860254</v>
      </c>
    </row>
    <row r="39" spans="1:13" s="31" customFormat="1" x14ac:dyDescent="0.2">
      <c r="A39" s="30">
        <v>1517</v>
      </c>
      <c r="B39" s="31" t="s">
        <v>258</v>
      </c>
      <c r="C39" s="33">
        <v>20494662</v>
      </c>
      <c r="D39" s="66">
        <v>5322</v>
      </c>
      <c r="E39" s="34">
        <f t="shared" si="3"/>
        <v>3850.9323562570462</v>
      </c>
      <c r="F39" s="35">
        <f t="shared" si="4"/>
        <v>0.8315313274158993</v>
      </c>
      <c r="G39" s="36">
        <f t="shared" si="5"/>
        <v>468.12051997071865</v>
      </c>
      <c r="H39" s="36">
        <f t="shared" si="1"/>
        <v>110.98064051563087</v>
      </c>
      <c r="I39" s="59">
        <f t="shared" si="6"/>
        <v>579.1011604863495</v>
      </c>
      <c r="J39" s="67">
        <f t="shared" si="7"/>
        <v>-48.099932626718619</v>
      </c>
      <c r="K39" s="34">
        <f t="shared" si="2"/>
        <v>531.00122785963083</v>
      </c>
      <c r="L39" s="34">
        <f t="shared" si="8"/>
        <v>3081976.3761083521</v>
      </c>
      <c r="M39" s="34">
        <f t="shared" si="9"/>
        <v>2825988.5346689555</v>
      </c>
    </row>
    <row r="40" spans="1:13" s="31" customFormat="1" x14ac:dyDescent="0.2">
      <c r="A40" s="30">
        <v>1520</v>
      </c>
      <c r="B40" s="31" t="s">
        <v>260</v>
      </c>
      <c r="C40" s="33">
        <v>43825219</v>
      </c>
      <c r="D40" s="66">
        <v>10958</v>
      </c>
      <c r="E40" s="34">
        <f t="shared" si="3"/>
        <v>3999.3811826975725</v>
      </c>
      <c r="F40" s="35">
        <f t="shared" si="4"/>
        <v>0.86358586337856214</v>
      </c>
      <c r="G40" s="36">
        <f t="shared" si="5"/>
        <v>379.05122410640286</v>
      </c>
      <c r="H40" s="36">
        <f t="shared" si="1"/>
        <v>59.023551261446663</v>
      </c>
      <c r="I40" s="59">
        <f t="shared" si="6"/>
        <v>438.0747753678495</v>
      </c>
      <c r="J40" s="67">
        <f t="shared" si="7"/>
        <v>-48.099932626718619</v>
      </c>
      <c r="K40" s="34">
        <f t="shared" si="2"/>
        <v>389.97484274113089</v>
      </c>
      <c r="L40" s="34">
        <f t="shared" si="8"/>
        <v>4800423.3884808952</v>
      </c>
      <c r="M40" s="34">
        <f t="shared" si="9"/>
        <v>4273344.3267573118</v>
      </c>
    </row>
    <row r="41" spans="1:13" s="31" customFormat="1" x14ac:dyDescent="0.2">
      <c r="A41" s="30">
        <v>1525</v>
      </c>
      <c r="B41" s="31" t="s">
        <v>261</v>
      </c>
      <c r="C41" s="33">
        <v>19662326</v>
      </c>
      <c r="D41" s="66">
        <v>4348</v>
      </c>
      <c r="E41" s="34">
        <f t="shared" si="3"/>
        <v>4522.1540938362468</v>
      </c>
      <c r="F41" s="35">
        <f t="shared" si="4"/>
        <v>0.97646815071085091</v>
      </c>
      <c r="G41" s="36">
        <f t="shared" si="5"/>
        <v>65.387477423198291</v>
      </c>
      <c r="H41" s="36">
        <f t="shared" si="1"/>
        <v>0</v>
      </c>
      <c r="I41" s="59">
        <f t="shared" si="6"/>
        <v>65.387477423198291</v>
      </c>
      <c r="J41" s="67">
        <f t="shared" si="7"/>
        <v>-48.099932626718619</v>
      </c>
      <c r="K41" s="34">
        <f t="shared" si="2"/>
        <v>17.287544796479672</v>
      </c>
      <c r="L41" s="34">
        <f t="shared" si="8"/>
        <v>284304.75183606619</v>
      </c>
      <c r="M41" s="34">
        <f t="shared" si="9"/>
        <v>75166.244775093612</v>
      </c>
    </row>
    <row r="42" spans="1:13" s="31" customFormat="1" x14ac:dyDescent="0.2">
      <c r="A42" s="30">
        <v>1528</v>
      </c>
      <c r="B42" s="31" t="s">
        <v>262</v>
      </c>
      <c r="C42" s="33">
        <v>29169039</v>
      </c>
      <c r="D42" s="66">
        <v>7617</v>
      </c>
      <c r="E42" s="34">
        <f t="shared" si="3"/>
        <v>3829.4655376132337</v>
      </c>
      <c r="F42" s="35">
        <f t="shared" si="4"/>
        <v>0.82689600003257546</v>
      </c>
      <c r="G42" s="36">
        <f t="shared" si="5"/>
        <v>481.00061115700618</v>
      </c>
      <c r="H42" s="36">
        <f t="shared" si="1"/>
        <v>118.49402704096525</v>
      </c>
      <c r="I42" s="59">
        <f t="shared" si="6"/>
        <v>599.49463819797143</v>
      </c>
      <c r="J42" s="67">
        <f t="shared" si="7"/>
        <v>-48.099932626718619</v>
      </c>
      <c r="K42" s="34">
        <f t="shared" si="2"/>
        <v>551.39470557125276</v>
      </c>
      <c r="L42" s="34">
        <f t="shared" si="8"/>
        <v>4566350.6591539485</v>
      </c>
      <c r="M42" s="34">
        <f t="shared" si="9"/>
        <v>4199973.4723362327</v>
      </c>
    </row>
    <row r="43" spans="1:13" s="31" customFormat="1" x14ac:dyDescent="0.2">
      <c r="A43" s="30">
        <v>1531</v>
      </c>
      <c r="B43" s="31" t="s">
        <v>263</v>
      </c>
      <c r="C43" s="33">
        <v>41240604</v>
      </c>
      <c r="D43" s="66">
        <v>9720</v>
      </c>
      <c r="E43" s="34">
        <f t="shared" si="3"/>
        <v>4242.8604938271601</v>
      </c>
      <c r="F43" s="35">
        <f t="shared" si="4"/>
        <v>0.91616031965352984</v>
      </c>
      <c r="G43" s="36">
        <f t="shared" si="5"/>
        <v>232.96363742865032</v>
      </c>
      <c r="H43" s="36">
        <f t="shared" si="1"/>
        <v>0</v>
      </c>
      <c r="I43" s="59">
        <f t="shared" si="6"/>
        <v>232.96363742865032</v>
      </c>
      <c r="J43" s="67">
        <f t="shared" si="7"/>
        <v>-48.099932626718619</v>
      </c>
      <c r="K43" s="34">
        <f t="shared" si="2"/>
        <v>184.8637048019317</v>
      </c>
      <c r="L43" s="34">
        <f t="shared" si="8"/>
        <v>2264406.5558064813</v>
      </c>
      <c r="M43" s="34">
        <f t="shared" si="9"/>
        <v>1796875.2106747762</v>
      </c>
    </row>
    <row r="44" spans="1:13" s="31" customFormat="1" x14ac:dyDescent="0.2">
      <c r="A44" s="30">
        <v>1532</v>
      </c>
      <c r="B44" s="31" t="s">
        <v>264</v>
      </c>
      <c r="C44" s="33">
        <v>39111541</v>
      </c>
      <c r="D44" s="66">
        <v>8691</v>
      </c>
      <c r="E44" s="34">
        <f t="shared" si="3"/>
        <v>4500.2348406397423</v>
      </c>
      <c r="F44" s="35">
        <f t="shared" si="4"/>
        <v>0.97173512919286964</v>
      </c>
      <c r="G44" s="36">
        <f t="shared" si="5"/>
        <v>78.539029341101013</v>
      </c>
      <c r="H44" s="36">
        <f t="shared" si="1"/>
        <v>0</v>
      </c>
      <c r="I44" s="59">
        <f t="shared" si="6"/>
        <v>78.539029341101013</v>
      </c>
      <c r="J44" s="67">
        <f t="shared" si="7"/>
        <v>-48.099932626718619</v>
      </c>
      <c r="K44" s="34">
        <f t="shared" si="2"/>
        <v>30.439096714382394</v>
      </c>
      <c r="L44" s="34">
        <f t="shared" si="8"/>
        <v>682582.7040035089</v>
      </c>
      <c r="M44" s="34">
        <f t="shared" si="9"/>
        <v>264546.18954469741</v>
      </c>
    </row>
    <row r="45" spans="1:13" s="31" customFormat="1" x14ac:dyDescent="0.2">
      <c r="A45" s="30">
        <v>1535</v>
      </c>
      <c r="B45" s="31" t="s">
        <v>265</v>
      </c>
      <c r="C45" s="33">
        <v>30982377</v>
      </c>
      <c r="D45" s="66">
        <v>7147</v>
      </c>
      <c r="E45" s="34">
        <f t="shared" si="3"/>
        <v>4335.0184692878129</v>
      </c>
      <c r="F45" s="35">
        <f t="shared" si="4"/>
        <v>0.93605997941832564</v>
      </c>
      <c r="G45" s="36">
        <f t="shared" si="5"/>
        <v>177.66885215225867</v>
      </c>
      <c r="H45" s="36">
        <f t="shared" si="1"/>
        <v>0</v>
      </c>
      <c r="I45" s="59">
        <f t="shared" si="6"/>
        <v>177.66885215225867</v>
      </c>
      <c r="J45" s="67">
        <f t="shared" si="7"/>
        <v>-48.099932626718619</v>
      </c>
      <c r="K45" s="34">
        <f t="shared" si="2"/>
        <v>129.56891952554005</v>
      </c>
      <c r="L45" s="34">
        <f t="shared" si="8"/>
        <v>1269799.2863321926</v>
      </c>
      <c r="M45" s="34">
        <f t="shared" si="9"/>
        <v>926029.06784903479</v>
      </c>
    </row>
    <row r="46" spans="1:13" s="31" customFormat="1" x14ac:dyDescent="0.2">
      <c r="A46" s="30">
        <v>1539</v>
      </c>
      <c r="B46" s="31" t="s">
        <v>266</v>
      </c>
      <c r="C46" s="33">
        <v>28721328</v>
      </c>
      <c r="D46" s="66">
        <v>7299</v>
      </c>
      <c r="E46" s="34">
        <f t="shared" si="3"/>
        <v>3934.9675297986028</v>
      </c>
      <c r="F46" s="35">
        <f t="shared" si="4"/>
        <v>0.84967703160909225</v>
      </c>
      <c r="G46" s="36">
        <f t="shared" si="5"/>
        <v>417.6994158457847</v>
      </c>
      <c r="H46" s="36">
        <f t="shared" si="1"/>
        <v>81.568329776086074</v>
      </c>
      <c r="I46" s="59">
        <f t="shared" si="6"/>
        <v>499.26774562187074</v>
      </c>
      <c r="J46" s="67">
        <f t="shared" si="7"/>
        <v>-48.099932626718619</v>
      </c>
      <c r="K46" s="34">
        <f t="shared" si="2"/>
        <v>451.16781299515213</v>
      </c>
      <c r="L46" s="34">
        <f t="shared" si="8"/>
        <v>3644155.2752940347</v>
      </c>
      <c r="M46" s="34">
        <f t="shared" si="9"/>
        <v>3293073.8670516154</v>
      </c>
    </row>
    <row r="47" spans="1:13" s="31" customFormat="1" x14ac:dyDescent="0.2">
      <c r="A47" s="30">
        <v>1547</v>
      </c>
      <c r="B47" s="31" t="s">
        <v>267</v>
      </c>
      <c r="C47" s="33">
        <v>17393582</v>
      </c>
      <c r="D47" s="66">
        <v>3678</v>
      </c>
      <c r="E47" s="34">
        <f t="shared" si="3"/>
        <v>4729.0870038064168</v>
      </c>
      <c r="F47" s="35">
        <f t="shared" si="4"/>
        <v>1.0211511472932102</v>
      </c>
      <c r="G47" s="36">
        <f t="shared" si="5"/>
        <v>-58.772268558903669</v>
      </c>
      <c r="H47" s="36">
        <f t="shared" si="1"/>
        <v>0</v>
      </c>
      <c r="I47" s="59">
        <f t="shared" si="6"/>
        <v>-58.772268558903669</v>
      </c>
      <c r="J47" s="67">
        <f t="shared" si="7"/>
        <v>-48.099932626718619</v>
      </c>
      <c r="K47" s="34">
        <f t="shared" si="2"/>
        <v>-106.87220118562229</v>
      </c>
      <c r="L47" s="34">
        <f t="shared" si="8"/>
        <v>-216164.40375964768</v>
      </c>
      <c r="M47" s="34">
        <f t="shared" si="9"/>
        <v>-393075.9559607188</v>
      </c>
    </row>
    <row r="48" spans="1:13" s="31" customFormat="1" x14ac:dyDescent="0.2">
      <c r="A48" s="30">
        <v>1554</v>
      </c>
      <c r="B48" s="31" t="s">
        <v>268</v>
      </c>
      <c r="C48" s="33">
        <v>26129778</v>
      </c>
      <c r="D48" s="66">
        <v>5955</v>
      </c>
      <c r="E48" s="34">
        <f t="shared" si="3"/>
        <v>4387.8720403022671</v>
      </c>
      <c r="F48" s="35">
        <f t="shared" si="4"/>
        <v>0.9474726441962229</v>
      </c>
      <c r="G48" s="36">
        <f t="shared" si="5"/>
        <v>145.9567095435861</v>
      </c>
      <c r="H48" s="36">
        <f t="shared" si="1"/>
        <v>0</v>
      </c>
      <c r="I48" s="59">
        <f t="shared" si="6"/>
        <v>145.9567095435861</v>
      </c>
      <c r="J48" s="67">
        <f t="shared" si="7"/>
        <v>-48.099932626718619</v>
      </c>
      <c r="K48" s="34">
        <f t="shared" si="2"/>
        <v>97.856776916867489</v>
      </c>
      <c r="L48" s="34">
        <f t="shared" si="8"/>
        <v>869172.20533205522</v>
      </c>
      <c r="M48" s="34">
        <f t="shared" si="9"/>
        <v>582737.10653994593</v>
      </c>
    </row>
    <row r="49" spans="1:13" s="31" customFormat="1" x14ac:dyDescent="0.2">
      <c r="A49" s="30">
        <v>1557</v>
      </c>
      <c r="B49" s="31" t="s">
        <v>269</v>
      </c>
      <c r="C49" s="33">
        <v>9209853</v>
      </c>
      <c r="D49" s="66">
        <v>2700</v>
      </c>
      <c r="E49" s="34">
        <f t="shared" si="3"/>
        <v>3411.0566666666668</v>
      </c>
      <c r="F49" s="35">
        <f t="shared" si="4"/>
        <v>0.73654902644954667</v>
      </c>
      <c r="G49" s="36">
        <f t="shared" si="5"/>
        <v>732.04593372494628</v>
      </c>
      <c r="H49" s="36">
        <f t="shared" si="1"/>
        <v>264.93713187226365</v>
      </c>
      <c r="I49" s="59">
        <f t="shared" si="6"/>
        <v>996.98306559720993</v>
      </c>
      <c r="J49" s="67">
        <f t="shared" si="7"/>
        <v>-48.099932626718619</v>
      </c>
      <c r="K49" s="34">
        <f t="shared" si="2"/>
        <v>948.88313297049126</v>
      </c>
      <c r="L49" s="34">
        <f t="shared" si="8"/>
        <v>2691854.2771124667</v>
      </c>
      <c r="M49" s="34">
        <f t="shared" si="9"/>
        <v>2561984.4590203264</v>
      </c>
    </row>
    <row r="50" spans="1:13" s="31" customFormat="1" x14ac:dyDescent="0.2">
      <c r="A50" s="30">
        <v>1560</v>
      </c>
      <c r="B50" s="31" t="s">
        <v>270</v>
      </c>
      <c r="C50" s="33">
        <v>11828917</v>
      </c>
      <c r="D50" s="66">
        <v>3041</v>
      </c>
      <c r="E50" s="34">
        <f t="shared" si="3"/>
        <v>3889.8115751397568</v>
      </c>
      <c r="F50" s="35">
        <f t="shared" si="4"/>
        <v>0.8399265121388676</v>
      </c>
      <c r="G50" s="36">
        <f t="shared" si="5"/>
        <v>444.79298864109234</v>
      </c>
      <c r="H50" s="36">
        <f t="shared" si="1"/>
        <v>97.372913906682172</v>
      </c>
      <c r="I50" s="59">
        <f t="shared" si="6"/>
        <v>542.16590254777452</v>
      </c>
      <c r="J50" s="67">
        <f t="shared" si="7"/>
        <v>-48.099932626718619</v>
      </c>
      <c r="K50" s="34">
        <f t="shared" si="2"/>
        <v>494.06596992105591</v>
      </c>
      <c r="L50" s="34">
        <f t="shared" si="8"/>
        <v>1648726.5096477824</v>
      </c>
      <c r="M50" s="34">
        <f t="shared" si="9"/>
        <v>1502454.614529931</v>
      </c>
    </row>
    <row r="51" spans="1:13" s="31" customFormat="1" x14ac:dyDescent="0.2">
      <c r="A51" s="30">
        <v>1563</v>
      </c>
      <c r="B51" s="31" t="s">
        <v>271</v>
      </c>
      <c r="C51" s="33">
        <v>29849532</v>
      </c>
      <c r="D51" s="66">
        <v>7227</v>
      </c>
      <c r="E51" s="34">
        <f t="shared" si="3"/>
        <v>4130.2797841427982</v>
      </c>
      <c r="F51" s="35">
        <f t="shared" si="4"/>
        <v>0.89185078151969188</v>
      </c>
      <c r="G51" s="36">
        <f t="shared" si="5"/>
        <v>300.51206323926743</v>
      </c>
      <c r="H51" s="36">
        <f t="shared" si="1"/>
        <v>13.209040755617661</v>
      </c>
      <c r="I51" s="59">
        <f t="shared" si="6"/>
        <v>313.72110399488508</v>
      </c>
      <c r="J51" s="67">
        <f t="shared" si="7"/>
        <v>-48.099932626718619</v>
      </c>
      <c r="K51" s="34">
        <f t="shared" si="2"/>
        <v>265.62117136816647</v>
      </c>
      <c r="L51" s="34">
        <f t="shared" si="8"/>
        <v>2267262.4185710344</v>
      </c>
      <c r="M51" s="34">
        <f t="shared" si="9"/>
        <v>1919644.205477739</v>
      </c>
    </row>
    <row r="52" spans="1:13" s="31" customFormat="1" x14ac:dyDescent="0.2">
      <c r="A52" s="30">
        <v>1566</v>
      </c>
      <c r="B52" s="31" t="s">
        <v>272</v>
      </c>
      <c r="C52" s="33">
        <v>20882093</v>
      </c>
      <c r="D52" s="66">
        <v>5953</v>
      </c>
      <c r="E52" s="34">
        <f t="shared" si="3"/>
        <v>3507.8268100117589</v>
      </c>
      <c r="F52" s="35">
        <f t="shared" si="4"/>
        <v>0.75744459103125805</v>
      </c>
      <c r="G52" s="36">
        <f t="shared" si="5"/>
        <v>673.98384771789108</v>
      </c>
      <c r="H52" s="36">
        <f t="shared" si="1"/>
        <v>231.06758170148143</v>
      </c>
      <c r="I52" s="59">
        <f t="shared" si="6"/>
        <v>905.05142941937254</v>
      </c>
      <c r="J52" s="67">
        <f t="shared" si="7"/>
        <v>-48.099932626718619</v>
      </c>
      <c r="K52" s="34">
        <f t="shared" si="2"/>
        <v>856.95149679265387</v>
      </c>
      <c r="L52" s="34">
        <f t="shared" si="8"/>
        <v>5387771.1593335243</v>
      </c>
      <c r="M52" s="34">
        <f t="shared" si="9"/>
        <v>5101432.2604066683</v>
      </c>
    </row>
    <row r="53" spans="1:13" s="31" customFormat="1" x14ac:dyDescent="0.2">
      <c r="A53" s="30">
        <v>1573</v>
      </c>
      <c r="B53" s="31" t="s">
        <v>274</v>
      </c>
      <c r="C53" s="33">
        <v>9804471</v>
      </c>
      <c r="D53" s="66">
        <v>2159</v>
      </c>
      <c r="E53" s="34">
        <f t="shared" si="3"/>
        <v>4541.2093561834181</v>
      </c>
      <c r="F53" s="35">
        <f t="shared" si="4"/>
        <v>0.98058275105381876</v>
      </c>
      <c r="G53" s="36">
        <f t="shared" si="5"/>
        <v>53.954320014895529</v>
      </c>
      <c r="H53" s="36">
        <f t="shared" si="1"/>
        <v>0</v>
      </c>
      <c r="I53" s="59">
        <f t="shared" si="6"/>
        <v>53.954320014895529</v>
      </c>
      <c r="J53" s="67">
        <f t="shared" si="7"/>
        <v>-48.099932626718619</v>
      </c>
      <c r="K53" s="34">
        <f t="shared" si="2"/>
        <v>5.8543873881769102</v>
      </c>
      <c r="L53" s="34">
        <f t="shared" si="8"/>
        <v>116487.37691215945</v>
      </c>
      <c r="M53" s="34">
        <f t="shared" si="9"/>
        <v>12639.622371073949</v>
      </c>
    </row>
    <row r="54" spans="1:13" s="31" customFormat="1" x14ac:dyDescent="0.2">
      <c r="A54" s="30">
        <v>1576</v>
      </c>
      <c r="B54" s="31" t="s">
        <v>275</v>
      </c>
      <c r="C54" s="33">
        <v>14020841</v>
      </c>
      <c r="D54" s="66">
        <v>3408</v>
      </c>
      <c r="E54" s="34">
        <f t="shared" si="3"/>
        <v>4114.0965375586857</v>
      </c>
      <c r="F54" s="35">
        <f t="shared" si="4"/>
        <v>0.88835633517032375</v>
      </c>
      <c r="G54" s="36">
        <f t="shared" si="5"/>
        <v>310.22201118973499</v>
      </c>
      <c r="H54" s="36">
        <f t="shared" si="1"/>
        <v>18.87317706005706</v>
      </c>
      <c r="I54" s="59">
        <f t="shared" si="6"/>
        <v>329.09518824979205</v>
      </c>
      <c r="J54" s="67">
        <f t="shared" si="7"/>
        <v>-48.099932626718619</v>
      </c>
      <c r="K54" s="34">
        <f t="shared" si="2"/>
        <v>280.99525562307343</v>
      </c>
      <c r="L54" s="34">
        <f t="shared" si="8"/>
        <v>1121556.4015552914</v>
      </c>
      <c r="M54" s="34">
        <f t="shared" si="9"/>
        <v>957631.83116343431</v>
      </c>
    </row>
    <row r="55" spans="1:13" s="31" customFormat="1" x14ac:dyDescent="0.2">
      <c r="A55" s="30">
        <v>1577</v>
      </c>
      <c r="B55" s="31" t="s">
        <v>259</v>
      </c>
      <c r="C55" s="33">
        <v>39531340</v>
      </c>
      <c r="D55" s="66">
        <v>11093</v>
      </c>
      <c r="E55" s="34">
        <f t="shared" si="3"/>
        <v>3563.629315784729</v>
      </c>
      <c r="F55" s="35">
        <f t="shared" si="4"/>
        <v>0.76949401891153169</v>
      </c>
      <c r="G55" s="36">
        <f t="shared" si="5"/>
        <v>640.50234425410895</v>
      </c>
      <c r="H55" s="36">
        <f t="shared" si="1"/>
        <v>211.53670468094188</v>
      </c>
      <c r="I55" s="59">
        <f t="shared" si="6"/>
        <v>852.0390489350508</v>
      </c>
      <c r="J55" s="67">
        <f t="shared" si="7"/>
        <v>-48.099932626718619</v>
      </c>
      <c r="K55" s="34">
        <f t="shared" si="2"/>
        <v>803.93911630833213</v>
      </c>
      <c r="L55" s="34">
        <f t="shared" si="8"/>
        <v>9451669.1698365193</v>
      </c>
      <c r="M55" s="34">
        <f t="shared" si="9"/>
        <v>8918096.6172083281</v>
      </c>
    </row>
    <row r="56" spans="1:13" s="31" customFormat="1" x14ac:dyDescent="0.2">
      <c r="A56" s="30">
        <v>1578</v>
      </c>
      <c r="B56" s="31" t="s">
        <v>379</v>
      </c>
      <c r="C56" s="33">
        <v>8704988</v>
      </c>
      <c r="D56" s="66">
        <v>2492</v>
      </c>
      <c r="E56" s="34">
        <f t="shared" si="3"/>
        <v>3493.1733547351523</v>
      </c>
      <c r="F56" s="35">
        <f t="shared" si="4"/>
        <v>0.75428047232177509</v>
      </c>
      <c r="G56" s="36">
        <f t="shared" si="5"/>
        <v>682.77592088385495</v>
      </c>
      <c r="H56" s="36">
        <f t="shared" si="1"/>
        <v>236.19629104829372</v>
      </c>
      <c r="I56" s="59">
        <f t="shared" si="6"/>
        <v>918.97221193214864</v>
      </c>
      <c r="J56" s="67">
        <f t="shared" si="7"/>
        <v>-48.099932626718619</v>
      </c>
      <c r="K56" s="34">
        <f t="shared" si="2"/>
        <v>870.87227930542997</v>
      </c>
      <c r="L56" s="34">
        <f t="shared" si="8"/>
        <v>2290078.7521349145</v>
      </c>
      <c r="M56" s="34">
        <f t="shared" si="9"/>
        <v>2170213.7200291315</v>
      </c>
    </row>
    <row r="57" spans="1:13" s="31" customFormat="1" x14ac:dyDescent="0.2">
      <c r="A57" s="30">
        <v>1579</v>
      </c>
      <c r="B57" s="31" t="s">
        <v>380</v>
      </c>
      <c r="C57" s="33">
        <v>52068064</v>
      </c>
      <c r="D57" s="66">
        <v>13437</v>
      </c>
      <c r="E57" s="34">
        <f t="shared" si="3"/>
        <v>3874.9768549527425</v>
      </c>
      <c r="F57" s="35">
        <f t="shared" si="4"/>
        <v>0.83672325292063998</v>
      </c>
      <c r="G57" s="36">
        <f t="shared" si="5"/>
        <v>453.69382075330083</v>
      </c>
      <c r="H57" s="36">
        <f t="shared" si="1"/>
        <v>102.56506597213715</v>
      </c>
      <c r="I57" s="59">
        <f t="shared" si="6"/>
        <v>556.25888672543795</v>
      </c>
      <c r="J57" s="67">
        <f t="shared" si="7"/>
        <v>-48.099932626718619</v>
      </c>
      <c r="K57" s="34">
        <f t="shared" si="2"/>
        <v>508.15895409871933</v>
      </c>
      <c r="L57" s="34">
        <f t="shared" si="8"/>
        <v>7474450.6609297097</v>
      </c>
      <c r="M57" s="34">
        <f t="shared" si="9"/>
        <v>6828131.866224492</v>
      </c>
    </row>
    <row r="58" spans="1:13" s="31" customFormat="1" x14ac:dyDescent="0.2">
      <c r="A58" s="30">
        <v>1580</v>
      </c>
      <c r="B58" s="31" t="s">
        <v>431</v>
      </c>
      <c r="C58" s="33">
        <v>41972735</v>
      </c>
      <c r="D58" s="66">
        <v>9357</v>
      </c>
      <c r="E58" s="34">
        <f t="shared" si="3"/>
        <v>4485.7042855616119</v>
      </c>
      <c r="F58" s="35">
        <f t="shared" si="4"/>
        <v>0.96859754830740552</v>
      </c>
      <c r="G58" s="36">
        <f t="shared" si="5"/>
        <v>87.257362387979256</v>
      </c>
      <c r="H58" s="36">
        <f t="shared" si="1"/>
        <v>0</v>
      </c>
      <c r="I58" s="59">
        <f t="shared" si="6"/>
        <v>87.257362387979256</v>
      </c>
      <c r="J58" s="67">
        <f t="shared" si="7"/>
        <v>-48.099932626718619</v>
      </c>
      <c r="K58" s="34">
        <f t="shared" si="2"/>
        <v>39.157429761260637</v>
      </c>
      <c r="L58" s="34">
        <f t="shared" si="8"/>
        <v>816467.13986432191</v>
      </c>
      <c r="M58" s="34">
        <f t="shared" si="9"/>
        <v>366396.07027611579</v>
      </c>
    </row>
    <row r="59" spans="1:13" s="31" customFormat="1" x14ac:dyDescent="0.2">
      <c r="A59" s="30">
        <v>1804</v>
      </c>
      <c r="B59" s="31" t="s">
        <v>276</v>
      </c>
      <c r="C59" s="33">
        <v>260080381</v>
      </c>
      <c r="D59" s="66">
        <v>53712</v>
      </c>
      <c r="E59" s="34">
        <f t="shared" si="3"/>
        <v>4842.1280347036045</v>
      </c>
      <c r="F59" s="35">
        <f t="shared" si="4"/>
        <v>1.045560082527212</v>
      </c>
      <c r="G59" s="36">
        <f t="shared" si="5"/>
        <v>-126.59688709721631</v>
      </c>
      <c r="H59" s="36">
        <f t="shared" si="1"/>
        <v>0</v>
      </c>
      <c r="I59" s="59">
        <f t="shared" si="6"/>
        <v>-126.59688709721631</v>
      </c>
      <c r="J59" s="67">
        <f t="shared" si="7"/>
        <v>-48.099932626718619</v>
      </c>
      <c r="K59" s="34">
        <f t="shared" si="2"/>
        <v>-174.69681972393494</v>
      </c>
      <c r="L59" s="34">
        <f t="shared" si="8"/>
        <v>-6799771.999765682</v>
      </c>
      <c r="M59" s="34">
        <f t="shared" si="9"/>
        <v>-9383315.5810119938</v>
      </c>
    </row>
    <row r="60" spans="1:13" s="31" customFormat="1" x14ac:dyDescent="0.2">
      <c r="A60" s="30">
        <v>1806</v>
      </c>
      <c r="B60" s="31" t="s">
        <v>277</v>
      </c>
      <c r="C60" s="33">
        <v>89061201</v>
      </c>
      <c r="D60" s="66">
        <v>21580</v>
      </c>
      <c r="E60" s="34">
        <f t="shared" si="3"/>
        <v>4127.0250695088043</v>
      </c>
      <c r="F60" s="35">
        <f t="shared" si="4"/>
        <v>0.89114799140820944</v>
      </c>
      <c r="G60" s="36">
        <f t="shared" si="5"/>
        <v>302.46489201966375</v>
      </c>
      <c r="H60" s="36">
        <f t="shared" si="1"/>
        <v>14.348190877515526</v>
      </c>
      <c r="I60" s="59">
        <f t="shared" si="6"/>
        <v>316.8130828971793</v>
      </c>
      <c r="J60" s="67">
        <f t="shared" si="7"/>
        <v>-48.099932626718619</v>
      </c>
      <c r="K60" s="34">
        <f t="shared" si="2"/>
        <v>268.71315027046069</v>
      </c>
      <c r="L60" s="34">
        <f t="shared" si="8"/>
        <v>6836826.328921129</v>
      </c>
      <c r="M60" s="34">
        <f t="shared" si="9"/>
        <v>5798829.7828365415</v>
      </c>
    </row>
    <row r="61" spans="1:13" s="31" customFormat="1" x14ac:dyDescent="0.2">
      <c r="A61" s="30">
        <v>1811</v>
      </c>
      <c r="B61" s="31" t="s">
        <v>278</v>
      </c>
      <c r="C61" s="33">
        <v>5256613</v>
      </c>
      <c r="D61" s="66">
        <v>1399</v>
      </c>
      <c r="E61" s="34">
        <f t="shared" si="3"/>
        <v>3757.4074338813439</v>
      </c>
      <c r="F61" s="35">
        <f t="shared" si="4"/>
        <v>0.81133650297989568</v>
      </c>
      <c r="G61" s="36">
        <f t="shared" si="5"/>
        <v>524.23547339614004</v>
      </c>
      <c r="H61" s="36">
        <f t="shared" si="1"/>
        <v>143.71436334712666</v>
      </c>
      <c r="I61" s="59">
        <f t="shared" si="6"/>
        <v>667.9498367432667</v>
      </c>
      <c r="J61" s="67">
        <f t="shared" si="7"/>
        <v>-48.099932626718619</v>
      </c>
      <c r="K61" s="34">
        <f t="shared" si="2"/>
        <v>619.84990411654803</v>
      </c>
      <c r="L61" s="34">
        <f t="shared" si="8"/>
        <v>934461.82160383009</v>
      </c>
      <c r="M61" s="34">
        <f t="shared" si="9"/>
        <v>867170.01585905068</v>
      </c>
    </row>
    <row r="62" spans="1:13" s="31" customFormat="1" x14ac:dyDescent="0.2">
      <c r="A62" s="30">
        <v>1812</v>
      </c>
      <c r="B62" s="31" t="s">
        <v>279</v>
      </c>
      <c r="C62" s="33">
        <v>7409370</v>
      </c>
      <c r="D62" s="66">
        <v>1976</v>
      </c>
      <c r="E62" s="34">
        <f t="shared" si="3"/>
        <v>3749.6811740890689</v>
      </c>
      <c r="F62" s="35">
        <f t="shared" si="4"/>
        <v>0.80966817269863489</v>
      </c>
      <c r="G62" s="36">
        <f t="shared" si="5"/>
        <v>528.87122927150506</v>
      </c>
      <c r="H62" s="36">
        <f t="shared" si="1"/>
        <v>146.41855427442292</v>
      </c>
      <c r="I62" s="59">
        <f t="shared" si="6"/>
        <v>675.289783545928</v>
      </c>
      <c r="J62" s="67">
        <f t="shared" si="7"/>
        <v>-48.099932626718619</v>
      </c>
      <c r="K62" s="34">
        <f t="shared" si="2"/>
        <v>627.18985091920933</v>
      </c>
      <c r="L62" s="34">
        <f t="shared" si="8"/>
        <v>1334372.6122867537</v>
      </c>
      <c r="M62" s="34">
        <f t="shared" si="9"/>
        <v>1239327.1454163576</v>
      </c>
    </row>
    <row r="63" spans="1:13" s="31" customFormat="1" x14ac:dyDescent="0.2">
      <c r="A63" s="30">
        <v>1813</v>
      </c>
      <c r="B63" s="31" t="s">
        <v>280</v>
      </c>
      <c r="C63" s="33">
        <v>35680024</v>
      </c>
      <c r="D63" s="66">
        <v>7826</v>
      </c>
      <c r="E63" s="34">
        <f t="shared" si="3"/>
        <v>4559.1648351648355</v>
      </c>
      <c r="F63" s="35">
        <f t="shared" si="4"/>
        <v>0.98445987531634893</v>
      </c>
      <c r="G63" s="36">
        <f t="shared" si="5"/>
        <v>43.181032626045088</v>
      </c>
      <c r="H63" s="36">
        <f t="shared" si="1"/>
        <v>0</v>
      </c>
      <c r="I63" s="59">
        <f t="shared" si="6"/>
        <v>43.181032626045088</v>
      </c>
      <c r="J63" s="67">
        <f t="shared" si="7"/>
        <v>-48.099932626718619</v>
      </c>
      <c r="K63" s="34">
        <f t="shared" si="2"/>
        <v>-4.9189000006735313</v>
      </c>
      <c r="L63" s="34">
        <f t="shared" si="8"/>
        <v>337934.76133142883</v>
      </c>
      <c r="M63" s="34">
        <f t="shared" si="9"/>
        <v>-38495.311405271059</v>
      </c>
    </row>
    <row r="64" spans="1:13" s="31" customFormat="1" x14ac:dyDescent="0.2">
      <c r="A64" s="30">
        <v>1815</v>
      </c>
      <c r="B64" s="31" t="s">
        <v>281</v>
      </c>
      <c r="C64" s="33">
        <v>4770590</v>
      </c>
      <c r="D64" s="66">
        <v>1208</v>
      </c>
      <c r="E64" s="34">
        <f t="shared" si="3"/>
        <v>3949.1639072847684</v>
      </c>
      <c r="F64" s="35">
        <f t="shared" si="4"/>
        <v>0.85274245357018907</v>
      </c>
      <c r="G64" s="36">
        <f t="shared" si="5"/>
        <v>409.18158935408536</v>
      </c>
      <c r="H64" s="36">
        <f t="shared" si="1"/>
        <v>76.599597655928108</v>
      </c>
      <c r="I64" s="59">
        <f t="shared" si="6"/>
        <v>485.78118701001347</v>
      </c>
      <c r="J64" s="67">
        <f t="shared" si="7"/>
        <v>-48.099932626718619</v>
      </c>
      <c r="K64" s="34">
        <f t="shared" si="2"/>
        <v>437.68125438329486</v>
      </c>
      <c r="L64" s="34">
        <f t="shared" si="8"/>
        <v>586823.67390809627</v>
      </c>
      <c r="M64" s="34">
        <f t="shared" si="9"/>
        <v>528718.95529502013</v>
      </c>
    </row>
    <row r="65" spans="1:13" s="31" customFormat="1" x14ac:dyDescent="0.2">
      <c r="A65" s="30">
        <v>1816</v>
      </c>
      <c r="B65" s="31" t="s">
        <v>282</v>
      </c>
      <c r="C65" s="33">
        <v>1728486</v>
      </c>
      <c r="D65" s="66">
        <v>480</v>
      </c>
      <c r="E65" s="34">
        <f t="shared" si="3"/>
        <v>3601.0124999999998</v>
      </c>
      <c r="F65" s="35">
        <f t="shared" si="4"/>
        <v>0.77756616506155407</v>
      </c>
      <c r="G65" s="36">
        <f t="shared" si="5"/>
        <v>618.07243372494645</v>
      </c>
      <c r="H65" s="36">
        <f t="shared" si="1"/>
        <v>198.45259020559709</v>
      </c>
      <c r="I65" s="59">
        <f t="shared" si="6"/>
        <v>816.52502393054351</v>
      </c>
      <c r="J65" s="67">
        <f t="shared" si="7"/>
        <v>-48.099932626718619</v>
      </c>
      <c r="K65" s="34">
        <f t="shared" si="2"/>
        <v>768.42509130382484</v>
      </c>
      <c r="L65" s="34">
        <f t="shared" si="8"/>
        <v>391932.01148666086</v>
      </c>
      <c r="M65" s="34">
        <f t="shared" si="9"/>
        <v>368844.04382583592</v>
      </c>
    </row>
    <row r="66" spans="1:13" s="31" customFormat="1" x14ac:dyDescent="0.2">
      <c r="A66" s="30">
        <v>1818</v>
      </c>
      <c r="B66" s="31" t="s">
        <v>381</v>
      </c>
      <c r="C66" s="33">
        <v>7349725</v>
      </c>
      <c r="D66" s="66">
        <v>1842</v>
      </c>
      <c r="E66" s="34">
        <f t="shared" si="3"/>
        <v>3990.0787187839305</v>
      </c>
      <c r="F66" s="35">
        <f t="shared" si="4"/>
        <v>0.86157718354450041</v>
      </c>
      <c r="G66" s="36">
        <f t="shared" si="5"/>
        <v>384.63270245458807</v>
      </c>
      <c r="H66" s="36">
        <f t="shared" si="1"/>
        <v>62.279413631221352</v>
      </c>
      <c r="I66" s="59">
        <f t="shared" si="6"/>
        <v>446.91211608580943</v>
      </c>
      <c r="J66" s="67">
        <f t="shared" si="7"/>
        <v>-48.099932626718619</v>
      </c>
      <c r="K66" s="34">
        <f t="shared" si="2"/>
        <v>398.81218345909082</v>
      </c>
      <c r="L66" s="34">
        <f t="shared" si="8"/>
        <v>823212.117830061</v>
      </c>
      <c r="M66" s="34">
        <f t="shared" si="9"/>
        <v>734612.04193164525</v>
      </c>
    </row>
    <row r="67" spans="1:13" s="31" customFormat="1" x14ac:dyDescent="0.2">
      <c r="A67" s="30">
        <v>1820</v>
      </c>
      <c r="B67" s="31" t="s">
        <v>283</v>
      </c>
      <c r="C67" s="33">
        <v>30093194</v>
      </c>
      <c r="D67" s="66">
        <v>7421</v>
      </c>
      <c r="E67" s="34">
        <f t="shared" si="3"/>
        <v>4055.1400080851636</v>
      </c>
      <c r="F67" s="35">
        <f t="shared" si="4"/>
        <v>0.87562585935884985</v>
      </c>
      <c r="G67" s="36">
        <f t="shared" si="5"/>
        <v>345.59592887384821</v>
      </c>
      <c r="H67" s="36">
        <f t="shared" si="1"/>
        <v>39.507962375789788</v>
      </c>
      <c r="I67" s="59">
        <f t="shared" si="6"/>
        <v>385.10389124963797</v>
      </c>
      <c r="J67" s="67">
        <f t="shared" si="7"/>
        <v>-48.099932626718619</v>
      </c>
      <c r="K67" s="34">
        <f t="shared" si="2"/>
        <v>337.00395862291936</v>
      </c>
      <c r="L67" s="34">
        <f t="shared" si="8"/>
        <v>2857855.9769635634</v>
      </c>
      <c r="M67" s="34">
        <f t="shared" si="9"/>
        <v>2500906.3769406844</v>
      </c>
    </row>
    <row r="68" spans="1:13" s="31" customFormat="1" x14ac:dyDescent="0.2">
      <c r="A68" s="30">
        <v>1822</v>
      </c>
      <c r="B68" s="31" t="s">
        <v>284</v>
      </c>
      <c r="C68" s="33">
        <v>7914066</v>
      </c>
      <c r="D68" s="66">
        <v>2352</v>
      </c>
      <c r="E68" s="34">
        <f t="shared" si="3"/>
        <v>3364.8239795918366</v>
      </c>
      <c r="F68" s="35">
        <f t="shared" si="4"/>
        <v>0.7265660082874974</v>
      </c>
      <c r="G68" s="36">
        <f t="shared" si="5"/>
        <v>759.78554596984441</v>
      </c>
      <c r="H68" s="36">
        <f t="shared" si="1"/>
        <v>281.11857234845422</v>
      </c>
      <c r="I68" s="59">
        <f t="shared" si="6"/>
        <v>1040.9041183182985</v>
      </c>
      <c r="J68" s="67">
        <f t="shared" si="7"/>
        <v>-48.099932626718619</v>
      </c>
      <c r="K68" s="34">
        <f t="shared" si="2"/>
        <v>992.80418569157985</v>
      </c>
      <c r="L68" s="34">
        <f t="shared" si="8"/>
        <v>2448206.4862846383</v>
      </c>
      <c r="M68" s="34">
        <f t="shared" si="9"/>
        <v>2335075.4447465958</v>
      </c>
    </row>
    <row r="69" spans="1:13" s="31" customFormat="1" x14ac:dyDescent="0.2">
      <c r="A69" s="30">
        <v>1824</v>
      </c>
      <c r="B69" s="31" t="s">
        <v>285</v>
      </c>
      <c r="C69" s="33">
        <v>53138685</v>
      </c>
      <c r="D69" s="66">
        <v>13469</v>
      </c>
      <c r="E69" s="34">
        <f t="shared" si="3"/>
        <v>3945.2583710743188</v>
      </c>
      <c r="F69" s="35">
        <f t="shared" si="4"/>
        <v>0.8518991316395742</v>
      </c>
      <c r="G69" s="36">
        <f t="shared" si="5"/>
        <v>411.52491108035508</v>
      </c>
      <c r="H69" s="36">
        <f t="shared" si="1"/>
        <v>77.966535329585454</v>
      </c>
      <c r="I69" s="59">
        <f t="shared" si="6"/>
        <v>489.49144640994052</v>
      </c>
      <c r="J69" s="67">
        <f t="shared" si="7"/>
        <v>-48.099932626718619</v>
      </c>
      <c r="K69" s="34">
        <f t="shared" si="2"/>
        <v>441.39151378322191</v>
      </c>
      <c r="L69" s="34">
        <f t="shared" si="8"/>
        <v>6592960.2916954886</v>
      </c>
      <c r="M69" s="34">
        <f t="shared" si="9"/>
        <v>5945102.2991462164</v>
      </c>
    </row>
    <row r="70" spans="1:13" s="31" customFormat="1" x14ac:dyDescent="0.2">
      <c r="A70" s="30">
        <v>1825</v>
      </c>
      <c r="B70" s="31" t="s">
        <v>286</v>
      </c>
      <c r="C70" s="33">
        <v>4688013</v>
      </c>
      <c r="D70" s="66">
        <v>1447</v>
      </c>
      <c r="E70" s="34">
        <f t="shared" si="3"/>
        <v>3239.8154803040775</v>
      </c>
      <c r="F70" s="35">
        <f t="shared" si="4"/>
        <v>0.69957293914617036</v>
      </c>
      <c r="G70" s="36">
        <f t="shared" si="5"/>
        <v>834.79064554249987</v>
      </c>
      <c r="H70" s="36">
        <f t="shared" si="1"/>
        <v>324.8715470991699</v>
      </c>
      <c r="I70" s="59">
        <f t="shared" si="6"/>
        <v>1159.6621926416697</v>
      </c>
      <c r="J70" s="67">
        <f t="shared" si="7"/>
        <v>-48.099932626718619</v>
      </c>
      <c r="K70" s="34">
        <f t="shared" si="2"/>
        <v>1111.5622600149511</v>
      </c>
      <c r="L70" s="34">
        <f t="shared" si="8"/>
        <v>1678031.1927524961</v>
      </c>
      <c r="M70" s="34">
        <f t="shared" si="9"/>
        <v>1608430.5902416343</v>
      </c>
    </row>
    <row r="71" spans="1:13" s="31" customFormat="1" x14ac:dyDescent="0.2">
      <c r="A71" s="30">
        <v>1826</v>
      </c>
      <c r="B71" s="31" t="s">
        <v>421</v>
      </c>
      <c r="C71" s="33">
        <v>3736728</v>
      </c>
      <c r="D71" s="66">
        <v>1284</v>
      </c>
      <c r="E71" s="34">
        <f t="shared" si="3"/>
        <v>2910.2242990654204</v>
      </c>
      <c r="F71" s="35">
        <f t="shared" si="4"/>
        <v>0.62840435785581095</v>
      </c>
      <c r="G71" s="36">
        <f t="shared" si="5"/>
        <v>1032.5453542856942</v>
      </c>
      <c r="H71" s="36">
        <f t="shared" si="1"/>
        <v>440.2284605326999</v>
      </c>
      <c r="I71" s="59">
        <f t="shared" si="6"/>
        <v>1472.7738148183942</v>
      </c>
      <c r="J71" s="67">
        <f t="shared" si="7"/>
        <v>-48.099932626718619</v>
      </c>
      <c r="K71" s="34">
        <f t="shared" si="2"/>
        <v>1424.6738821916756</v>
      </c>
      <c r="L71" s="34">
        <f t="shared" si="8"/>
        <v>1891041.578226818</v>
      </c>
      <c r="M71" s="34">
        <f t="shared" si="9"/>
        <v>1829281.2647341115</v>
      </c>
    </row>
    <row r="72" spans="1:13" s="31" customFormat="1" x14ac:dyDescent="0.2">
      <c r="A72" s="30">
        <v>1827</v>
      </c>
      <c r="B72" s="31" t="s">
        <v>287</v>
      </c>
      <c r="C72" s="33">
        <v>5669308</v>
      </c>
      <c r="D72" s="66">
        <v>1427</v>
      </c>
      <c r="E72" s="34">
        <f t="shared" ref="E72:E135" si="10">(C72)/D72</f>
        <v>3972.8857743517869</v>
      </c>
      <c r="F72" s="35">
        <f t="shared" ref="F72:F135" si="11">IF(ISNUMBER(C72),E72/E$366,"")</f>
        <v>0.85786471326892699</v>
      </c>
      <c r="G72" s="36">
        <f t="shared" ref="G72:G135" si="12">(E$366-E72)*0.6</f>
        <v>394.94846911387418</v>
      </c>
      <c r="H72" s="36">
        <f t="shared" ref="H72:H135" si="13">IF(E72&gt;=E$366*0.9,0,IF(E72&lt;0.9*E$366,(E$366*0.9-E72)*0.35))</f>
        <v>68.296944182471606</v>
      </c>
      <c r="I72" s="59">
        <f t="shared" si="6"/>
        <v>463.24541329634576</v>
      </c>
      <c r="J72" s="67">
        <f t="shared" si="7"/>
        <v>-48.099932626718619</v>
      </c>
      <c r="K72" s="34">
        <f t="shared" ref="K72:K135" si="14">I72+J72</f>
        <v>415.14548066962715</v>
      </c>
      <c r="L72" s="34">
        <f t="shared" si="8"/>
        <v>661051.20477388543</v>
      </c>
      <c r="M72" s="34">
        <f t="shared" si="9"/>
        <v>592412.60091555794</v>
      </c>
    </row>
    <row r="73" spans="1:13" s="31" customFormat="1" x14ac:dyDescent="0.2">
      <c r="A73" s="30">
        <v>1828</v>
      </c>
      <c r="B73" s="31" t="s">
        <v>288</v>
      </c>
      <c r="C73" s="33">
        <v>6675398</v>
      </c>
      <c r="D73" s="66">
        <v>1808</v>
      </c>
      <c r="E73" s="34">
        <f t="shared" si="10"/>
        <v>3692.1449115044247</v>
      </c>
      <c r="F73" s="35">
        <f t="shared" si="11"/>
        <v>0.79724437493344624</v>
      </c>
      <c r="G73" s="36">
        <f t="shared" si="12"/>
        <v>563.3929868222915</v>
      </c>
      <c r="H73" s="36">
        <f t="shared" si="13"/>
        <v>166.55624617904837</v>
      </c>
      <c r="I73" s="59">
        <f t="shared" ref="I73:I136" si="15">G73+H73</f>
        <v>729.94923300133985</v>
      </c>
      <c r="J73" s="67">
        <f t="shared" ref="J73:J136" si="16">I$368</f>
        <v>-48.099932626718619</v>
      </c>
      <c r="K73" s="34">
        <f t="shared" si="14"/>
        <v>681.84930037462118</v>
      </c>
      <c r="L73" s="34">
        <f t="shared" ref="L73:L136" si="17">(I73*D73)</f>
        <v>1319748.2132664225</v>
      </c>
      <c r="M73" s="34">
        <f t="shared" ref="M73:M136" si="18">(K73*D73)</f>
        <v>1232783.5350773151</v>
      </c>
    </row>
    <row r="74" spans="1:13" s="31" customFormat="1" x14ac:dyDescent="0.2">
      <c r="A74" s="30">
        <v>1832</v>
      </c>
      <c r="B74" s="31" t="s">
        <v>289</v>
      </c>
      <c r="C74" s="33">
        <v>14760340</v>
      </c>
      <c r="D74" s="66">
        <v>4485</v>
      </c>
      <c r="E74" s="34">
        <f t="shared" si="10"/>
        <v>3291.0457079152729</v>
      </c>
      <c r="F74" s="35">
        <f t="shared" si="11"/>
        <v>0.71063507559220263</v>
      </c>
      <c r="G74" s="36">
        <f t="shared" si="12"/>
        <v>804.05250897578264</v>
      </c>
      <c r="H74" s="36">
        <f t="shared" si="13"/>
        <v>306.94096743525148</v>
      </c>
      <c r="I74" s="59">
        <f t="shared" si="15"/>
        <v>1110.9934764110342</v>
      </c>
      <c r="J74" s="67">
        <f t="shared" si="16"/>
        <v>-48.099932626718619</v>
      </c>
      <c r="K74" s="34">
        <f t="shared" si="14"/>
        <v>1062.8935437843156</v>
      </c>
      <c r="L74" s="34">
        <f t="shared" si="17"/>
        <v>4982805.7417034879</v>
      </c>
      <c r="M74" s="34">
        <f t="shared" si="18"/>
        <v>4767077.5438726554</v>
      </c>
    </row>
    <row r="75" spans="1:13" s="31" customFormat="1" x14ac:dyDescent="0.2">
      <c r="A75" s="30">
        <v>1833</v>
      </c>
      <c r="B75" s="31" t="s">
        <v>290</v>
      </c>
      <c r="C75" s="33">
        <v>109216148</v>
      </c>
      <c r="D75" s="66">
        <v>25994</v>
      </c>
      <c r="E75" s="34">
        <f t="shared" si="10"/>
        <v>4201.5906747711015</v>
      </c>
      <c r="F75" s="35">
        <f t="shared" si="11"/>
        <v>0.90724893294320774</v>
      </c>
      <c r="G75" s="36">
        <f t="shared" si="12"/>
        <v>257.7255288622855</v>
      </c>
      <c r="H75" s="36">
        <f t="shared" si="13"/>
        <v>0</v>
      </c>
      <c r="I75" s="59">
        <f t="shared" si="15"/>
        <v>257.7255288622855</v>
      </c>
      <c r="J75" s="67">
        <f t="shared" si="16"/>
        <v>-48.099932626718619</v>
      </c>
      <c r="K75" s="34">
        <f t="shared" si="14"/>
        <v>209.62559623556689</v>
      </c>
      <c r="L75" s="34">
        <f t="shared" si="17"/>
        <v>6699317.397246249</v>
      </c>
      <c r="M75" s="34">
        <f t="shared" si="18"/>
        <v>5449007.7485473258</v>
      </c>
    </row>
    <row r="76" spans="1:13" s="31" customFormat="1" x14ac:dyDescent="0.2">
      <c r="A76" s="30">
        <v>1834</v>
      </c>
      <c r="B76" s="31" t="s">
        <v>291</v>
      </c>
      <c r="C76" s="33">
        <v>12272836</v>
      </c>
      <c r="D76" s="66">
        <v>1886</v>
      </c>
      <c r="E76" s="34">
        <f t="shared" si="10"/>
        <v>6507.336161187699</v>
      </c>
      <c r="F76" s="35">
        <f t="shared" si="11"/>
        <v>1.4051282586831049</v>
      </c>
      <c r="G76" s="36">
        <f t="shared" si="12"/>
        <v>-1125.7217629876729</v>
      </c>
      <c r="H76" s="36">
        <f t="shared" si="13"/>
        <v>0</v>
      </c>
      <c r="I76" s="59">
        <f t="shared" si="15"/>
        <v>-1125.7217629876729</v>
      </c>
      <c r="J76" s="67">
        <f t="shared" si="16"/>
        <v>-48.099932626718619</v>
      </c>
      <c r="K76" s="34">
        <f t="shared" si="14"/>
        <v>-1173.8216956143915</v>
      </c>
      <c r="L76" s="34">
        <f t="shared" si="17"/>
        <v>-2123111.2449947512</v>
      </c>
      <c r="M76" s="34">
        <f t="shared" si="18"/>
        <v>-2213827.7179287425</v>
      </c>
    </row>
    <row r="77" spans="1:13" s="31" customFormat="1" x14ac:dyDescent="0.2">
      <c r="A77" s="30">
        <v>1835</v>
      </c>
      <c r="B77" s="31" t="s">
        <v>292</v>
      </c>
      <c r="C77" s="33">
        <v>2221791</v>
      </c>
      <c r="D77" s="66">
        <v>442</v>
      </c>
      <c r="E77" s="34">
        <f t="shared" si="10"/>
        <v>5026.6764705882351</v>
      </c>
      <c r="F77" s="35">
        <f t="shared" si="11"/>
        <v>1.0854096025049738</v>
      </c>
      <c r="G77" s="36">
        <f t="shared" si="12"/>
        <v>-237.32594862799468</v>
      </c>
      <c r="H77" s="36">
        <f t="shared" si="13"/>
        <v>0</v>
      </c>
      <c r="I77" s="59">
        <f t="shared" si="15"/>
        <v>-237.32594862799468</v>
      </c>
      <c r="J77" s="67">
        <f t="shared" si="16"/>
        <v>-48.099932626718619</v>
      </c>
      <c r="K77" s="34">
        <f t="shared" si="14"/>
        <v>-285.42588125471332</v>
      </c>
      <c r="L77" s="34">
        <f t="shared" si="17"/>
        <v>-104898.06929357364</v>
      </c>
      <c r="M77" s="34">
        <f t="shared" si="18"/>
        <v>-126158.23951458329</v>
      </c>
    </row>
    <row r="78" spans="1:13" s="31" customFormat="1" x14ac:dyDescent="0.2">
      <c r="A78" s="30">
        <v>1836</v>
      </c>
      <c r="B78" s="31" t="s">
        <v>293</v>
      </c>
      <c r="C78" s="33">
        <v>4223276</v>
      </c>
      <c r="D78" s="66">
        <v>1139</v>
      </c>
      <c r="E78" s="34">
        <f t="shared" si="10"/>
        <v>3707.8805970149256</v>
      </c>
      <c r="F78" s="35">
        <f t="shared" si="11"/>
        <v>0.80064217947786676</v>
      </c>
      <c r="G78" s="36">
        <f t="shared" si="12"/>
        <v>553.95157551599107</v>
      </c>
      <c r="H78" s="36">
        <f t="shared" si="13"/>
        <v>161.04875625037309</v>
      </c>
      <c r="I78" s="59">
        <f t="shared" si="15"/>
        <v>715.00033176636418</v>
      </c>
      <c r="J78" s="67">
        <f t="shared" si="16"/>
        <v>-48.099932626718619</v>
      </c>
      <c r="K78" s="34">
        <f t="shared" si="14"/>
        <v>666.90039913964551</v>
      </c>
      <c r="L78" s="34">
        <f t="shared" si="17"/>
        <v>814385.37788188877</v>
      </c>
      <c r="M78" s="34">
        <f t="shared" si="18"/>
        <v>759599.5546200563</v>
      </c>
    </row>
    <row r="79" spans="1:13" s="31" customFormat="1" x14ac:dyDescent="0.2">
      <c r="A79" s="30">
        <v>1837</v>
      </c>
      <c r="B79" s="31" t="s">
        <v>294</v>
      </c>
      <c r="C79" s="33">
        <v>27072589</v>
      </c>
      <c r="D79" s="66">
        <v>6180</v>
      </c>
      <c r="E79" s="34">
        <f t="shared" si="10"/>
        <v>4380.6778317152102</v>
      </c>
      <c r="F79" s="35">
        <f t="shared" si="11"/>
        <v>0.94591919966313931</v>
      </c>
      <c r="G79" s="36">
        <f t="shared" si="12"/>
        <v>150.27323469582024</v>
      </c>
      <c r="H79" s="36">
        <f t="shared" si="13"/>
        <v>0</v>
      </c>
      <c r="I79" s="59">
        <f t="shared" si="15"/>
        <v>150.27323469582024</v>
      </c>
      <c r="J79" s="67">
        <f t="shared" si="16"/>
        <v>-48.099932626718619</v>
      </c>
      <c r="K79" s="34">
        <f t="shared" si="14"/>
        <v>102.17330206910162</v>
      </c>
      <c r="L79" s="34">
        <f t="shared" si="17"/>
        <v>928688.59042016906</v>
      </c>
      <c r="M79" s="34">
        <f t="shared" si="18"/>
        <v>631431.00678704807</v>
      </c>
    </row>
    <row r="80" spans="1:13" s="31" customFormat="1" x14ac:dyDescent="0.2">
      <c r="A80" s="30">
        <v>1838</v>
      </c>
      <c r="B80" s="31" t="s">
        <v>295</v>
      </c>
      <c r="C80" s="33">
        <v>7844979</v>
      </c>
      <c r="D80" s="66">
        <v>1958</v>
      </c>
      <c r="E80" s="34">
        <f t="shared" si="10"/>
        <v>4006.628702757916</v>
      </c>
      <c r="F80" s="35">
        <f t="shared" si="11"/>
        <v>0.8651508194512022</v>
      </c>
      <c r="G80" s="36">
        <f t="shared" si="12"/>
        <v>374.70271207019675</v>
      </c>
      <c r="H80" s="36">
        <f t="shared" si="13"/>
        <v>56.486919240326436</v>
      </c>
      <c r="I80" s="59">
        <f t="shared" si="15"/>
        <v>431.18963131052317</v>
      </c>
      <c r="J80" s="67">
        <f t="shared" si="16"/>
        <v>-48.099932626718619</v>
      </c>
      <c r="K80" s="34">
        <f t="shared" si="14"/>
        <v>383.08969868380456</v>
      </c>
      <c r="L80" s="34">
        <f t="shared" si="17"/>
        <v>844269.29810600437</v>
      </c>
      <c r="M80" s="34">
        <f t="shared" si="18"/>
        <v>750089.63002288935</v>
      </c>
    </row>
    <row r="81" spans="1:13" s="31" customFormat="1" x14ac:dyDescent="0.2">
      <c r="A81" s="30">
        <v>1839</v>
      </c>
      <c r="B81" s="31" t="s">
        <v>296</v>
      </c>
      <c r="C81" s="33">
        <v>2772321</v>
      </c>
      <c r="D81" s="66">
        <v>1062</v>
      </c>
      <c r="E81" s="34">
        <f t="shared" si="10"/>
        <v>2610.4717514124295</v>
      </c>
      <c r="F81" s="35">
        <f t="shared" si="11"/>
        <v>0.56367882887029175</v>
      </c>
      <c r="G81" s="36">
        <f t="shared" si="12"/>
        <v>1212.3968828774887</v>
      </c>
      <c r="H81" s="36">
        <f t="shared" si="13"/>
        <v>545.14185221124671</v>
      </c>
      <c r="I81" s="59">
        <f t="shared" si="15"/>
        <v>1757.5387350887354</v>
      </c>
      <c r="J81" s="67">
        <f t="shared" si="16"/>
        <v>-48.099932626718619</v>
      </c>
      <c r="K81" s="34">
        <f t="shared" si="14"/>
        <v>1709.4388024620168</v>
      </c>
      <c r="L81" s="34">
        <f t="shared" si="17"/>
        <v>1866506.1366642369</v>
      </c>
      <c r="M81" s="34">
        <f t="shared" si="18"/>
        <v>1815424.0082146619</v>
      </c>
    </row>
    <row r="82" spans="1:13" s="31" customFormat="1" x14ac:dyDescent="0.2">
      <c r="A82" s="30">
        <v>1840</v>
      </c>
      <c r="B82" s="31" t="s">
        <v>297</v>
      </c>
      <c r="C82" s="33">
        <v>17208082</v>
      </c>
      <c r="D82" s="66">
        <v>4880</v>
      </c>
      <c r="E82" s="34">
        <f t="shared" si="10"/>
        <v>3526.24631147541</v>
      </c>
      <c r="F82" s="35">
        <f t="shared" si="11"/>
        <v>0.76142191160857819</v>
      </c>
      <c r="G82" s="36">
        <f t="shared" si="12"/>
        <v>662.93214683970029</v>
      </c>
      <c r="H82" s="36">
        <f t="shared" si="13"/>
        <v>224.62075618920352</v>
      </c>
      <c r="I82" s="59">
        <f t="shared" si="15"/>
        <v>887.55290302890376</v>
      </c>
      <c r="J82" s="67">
        <f t="shared" si="16"/>
        <v>-48.099932626718619</v>
      </c>
      <c r="K82" s="34">
        <f t="shared" si="14"/>
        <v>839.45297040218509</v>
      </c>
      <c r="L82" s="34">
        <f t="shared" si="17"/>
        <v>4331258.1667810502</v>
      </c>
      <c r="M82" s="34">
        <f t="shared" si="18"/>
        <v>4096530.4955626633</v>
      </c>
    </row>
    <row r="83" spans="1:13" s="31" customFormat="1" x14ac:dyDescent="0.2">
      <c r="A83" s="30">
        <v>1841</v>
      </c>
      <c r="B83" s="31" t="s">
        <v>422</v>
      </c>
      <c r="C83" s="33">
        <v>38582268</v>
      </c>
      <c r="D83" s="66">
        <v>9827</v>
      </c>
      <c r="E83" s="34">
        <f t="shared" si="10"/>
        <v>3926.1491808283299</v>
      </c>
      <c r="F83" s="35">
        <f t="shared" si="11"/>
        <v>0.84777288665236428</v>
      </c>
      <c r="G83" s="36">
        <f t="shared" si="12"/>
        <v>422.99042522794844</v>
      </c>
      <c r="H83" s="36">
        <f t="shared" si="13"/>
        <v>84.654751915681572</v>
      </c>
      <c r="I83" s="59">
        <f t="shared" si="15"/>
        <v>507.64517714363001</v>
      </c>
      <c r="J83" s="67">
        <f t="shared" si="16"/>
        <v>-48.099932626718619</v>
      </c>
      <c r="K83" s="34">
        <f t="shared" si="14"/>
        <v>459.5452445169114</v>
      </c>
      <c r="L83" s="34">
        <f t="shared" si="17"/>
        <v>4988629.1557904519</v>
      </c>
      <c r="M83" s="34">
        <f t="shared" si="18"/>
        <v>4515951.1178676886</v>
      </c>
    </row>
    <row r="84" spans="1:13" s="31" customFormat="1" x14ac:dyDescent="0.2">
      <c r="A84" s="30">
        <v>1845</v>
      </c>
      <c r="B84" s="31" t="s">
        <v>298</v>
      </c>
      <c r="C84" s="33">
        <v>6924160</v>
      </c>
      <c r="D84" s="66">
        <v>1858</v>
      </c>
      <c r="E84" s="34">
        <f t="shared" si="10"/>
        <v>3726.6738428417652</v>
      </c>
      <c r="F84" s="35">
        <f t="shared" si="11"/>
        <v>0.80470020262736563</v>
      </c>
      <c r="G84" s="36">
        <f t="shared" si="12"/>
        <v>542.6756280198872</v>
      </c>
      <c r="H84" s="36">
        <f t="shared" si="13"/>
        <v>154.47112021097919</v>
      </c>
      <c r="I84" s="59">
        <f t="shared" si="15"/>
        <v>697.14674823086636</v>
      </c>
      <c r="J84" s="67">
        <f t="shared" si="16"/>
        <v>-48.099932626718619</v>
      </c>
      <c r="K84" s="34">
        <f t="shared" si="14"/>
        <v>649.0468156041477</v>
      </c>
      <c r="L84" s="34">
        <f t="shared" si="17"/>
        <v>1295298.6582129498</v>
      </c>
      <c r="M84" s="34">
        <f t="shared" si="18"/>
        <v>1205928.9833925064</v>
      </c>
    </row>
    <row r="85" spans="1:13" s="31" customFormat="1" x14ac:dyDescent="0.2">
      <c r="A85" s="30">
        <v>1848</v>
      </c>
      <c r="B85" s="31" t="s">
        <v>299</v>
      </c>
      <c r="C85" s="33">
        <v>10644861</v>
      </c>
      <c r="D85" s="66">
        <v>2672</v>
      </c>
      <c r="E85" s="34">
        <f t="shared" si="10"/>
        <v>3983.8551646706587</v>
      </c>
      <c r="F85" s="35">
        <f t="shared" si="11"/>
        <v>0.86023333230685273</v>
      </c>
      <c r="G85" s="36">
        <f t="shared" si="12"/>
        <v>388.36683492255116</v>
      </c>
      <c r="H85" s="36">
        <f t="shared" si="13"/>
        <v>64.457657570866488</v>
      </c>
      <c r="I85" s="59">
        <f t="shared" si="15"/>
        <v>452.82449249341767</v>
      </c>
      <c r="J85" s="67">
        <f t="shared" si="16"/>
        <v>-48.099932626718619</v>
      </c>
      <c r="K85" s="34">
        <f t="shared" si="14"/>
        <v>404.72455986669905</v>
      </c>
      <c r="L85" s="34">
        <f t="shared" si="17"/>
        <v>1209947.0439424119</v>
      </c>
      <c r="M85" s="34">
        <f t="shared" si="18"/>
        <v>1081424.02396382</v>
      </c>
    </row>
    <row r="86" spans="1:13" s="31" customFormat="1" x14ac:dyDescent="0.2">
      <c r="A86" s="30">
        <v>1851</v>
      </c>
      <c r="B86" s="31" t="s">
        <v>300</v>
      </c>
      <c r="C86" s="33">
        <v>7543164</v>
      </c>
      <c r="D86" s="66">
        <v>2060</v>
      </c>
      <c r="E86" s="34">
        <f t="shared" si="10"/>
        <v>3661.7300970873785</v>
      </c>
      <c r="F86" s="35">
        <f t="shared" si="11"/>
        <v>0.79067690797593881</v>
      </c>
      <c r="G86" s="36">
        <f t="shared" si="12"/>
        <v>581.64187547251925</v>
      </c>
      <c r="H86" s="36">
        <f t="shared" si="13"/>
        <v>177.20143122501457</v>
      </c>
      <c r="I86" s="59">
        <f t="shared" si="15"/>
        <v>758.84330669753376</v>
      </c>
      <c r="J86" s="67">
        <f t="shared" si="16"/>
        <v>-48.099932626718619</v>
      </c>
      <c r="K86" s="34">
        <f t="shared" si="14"/>
        <v>710.74337407081509</v>
      </c>
      <c r="L86" s="34">
        <f t="shared" si="17"/>
        <v>1563217.2117969196</v>
      </c>
      <c r="M86" s="34">
        <f t="shared" si="18"/>
        <v>1464131.3505858791</v>
      </c>
    </row>
    <row r="87" spans="1:13" s="31" customFormat="1" x14ac:dyDescent="0.2">
      <c r="A87" s="30">
        <v>1853</v>
      </c>
      <c r="B87" s="31" t="s">
        <v>423</v>
      </c>
      <c r="C87" s="33">
        <v>4693694</v>
      </c>
      <c r="D87" s="66">
        <v>1330</v>
      </c>
      <c r="E87" s="34">
        <f t="shared" si="10"/>
        <v>3529.0932330827068</v>
      </c>
      <c r="F87" s="35">
        <f t="shared" si="11"/>
        <v>0.76203664702435825</v>
      </c>
      <c r="G87" s="36">
        <f t="shared" si="12"/>
        <v>661.22399387532232</v>
      </c>
      <c r="H87" s="36">
        <f t="shared" si="13"/>
        <v>223.62433362664967</v>
      </c>
      <c r="I87" s="59">
        <f t="shared" si="15"/>
        <v>884.84832750197199</v>
      </c>
      <c r="J87" s="67">
        <f t="shared" si="16"/>
        <v>-48.099932626718619</v>
      </c>
      <c r="K87" s="34">
        <f t="shared" si="14"/>
        <v>836.74839487525333</v>
      </c>
      <c r="L87" s="34">
        <f t="shared" si="17"/>
        <v>1176848.2755776227</v>
      </c>
      <c r="M87" s="34">
        <f t="shared" si="18"/>
        <v>1112875.3651840868</v>
      </c>
    </row>
    <row r="88" spans="1:13" s="31" customFormat="1" x14ac:dyDescent="0.2">
      <c r="A88" s="30">
        <v>1856</v>
      </c>
      <c r="B88" s="31" t="s">
        <v>302</v>
      </c>
      <c r="C88" s="33">
        <v>1824668</v>
      </c>
      <c r="D88" s="66">
        <v>460</v>
      </c>
      <c r="E88" s="34">
        <f t="shared" si="10"/>
        <v>3966.6695652173912</v>
      </c>
      <c r="F88" s="35">
        <f t="shared" si="11"/>
        <v>0.85652244803162148</v>
      </c>
      <c r="G88" s="36">
        <f t="shared" si="12"/>
        <v>398.67819459451164</v>
      </c>
      <c r="H88" s="36">
        <f t="shared" si="13"/>
        <v>70.472617379510112</v>
      </c>
      <c r="I88" s="59">
        <f t="shared" si="15"/>
        <v>469.15081197402174</v>
      </c>
      <c r="J88" s="67">
        <f t="shared" si="16"/>
        <v>-48.099932626718619</v>
      </c>
      <c r="K88" s="34">
        <f t="shared" si="14"/>
        <v>421.05087934730312</v>
      </c>
      <c r="L88" s="34">
        <f t="shared" si="17"/>
        <v>215809.37350804999</v>
      </c>
      <c r="M88" s="34">
        <f t="shared" si="18"/>
        <v>193683.40449975943</v>
      </c>
    </row>
    <row r="89" spans="1:13" s="31" customFormat="1" x14ac:dyDescent="0.2">
      <c r="A89" s="30">
        <v>1857</v>
      </c>
      <c r="B89" s="31" t="s">
        <v>303</v>
      </c>
      <c r="C89" s="33">
        <v>3594444</v>
      </c>
      <c r="D89" s="66">
        <v>683</v>
      </c>
      <c r="E89" s="34">
        <f t="shared" si="10"/>
        <v>5262.7291361639827</v>
      </c>
      <c r="F89" s="35">
        <f t="shared" si="11"/>
        <v>1.1363804241625748</v>
      </c>
      <c r="G89" s="36">
        <f t="shared" si="12"/>
        <v>-378.95754797344324</v>
      </c>
      <c r="H89" s="36">
        <f t="shared" si="13"/>
        <v>0</v>
      </c>
      <c r="I89" s="59">
        <f t="shared" si="15"/>
        <v>-378.95754797344324</v>
      </c>
      <c r="J89" s="67">
        <f t="shared" si="16"/>
        <v>-48.099932626718619</v>
      </c>
      <c r="K89" s="34">
        <f t="shared" si="14"/>
        <v>-427.05748060016185</v>
      </c>
      <c r="L89" s="34">
        <f t="shared" si="17"/>
        <v>-258828.00526586172</v>
      </c>
      <c r="M89" s="34">
        <f t="shared" si="18"/>
        <v>-291680.25924991054</v>
      </c>
    </row>
    <row r="90" spans="1:13" s="31" customFormat="1" x14ac:dyDescent="0.2">
      <c r="A90" s="30">
        <v>1859</v>
      </c>
      <c r="B90" s="31" t="s">
        <v>304</v>
      </c>
      <c r="C90" s="33">
        <v>5968009</v>
      </c>
      <c r="D90" s="66">
        <v>1229</v>
      </c>
      <c r="E90" s="34">
        <f t="shared" si="10"/>
        <v>4855.9877949552483</v>
      </c>
      <c r="F90" s="35">
        <f t="shared" si="11"/>
        <v>1.0485528187722384</v>
      </c>
      <c r="G90" s="36">
        <f t="shared" si="12"/>
        <v>-134.91274324820259</v>
      </c>
      <c r="H90" s="36">
        <f t="shared" si="13"/>
        <v>0</v>
      </c>
      <c r="I90" s="59">
        <f t="shared" si="15"/>
        <v>-134.91274324820259</v>
      </c>
      <c r="J90" s="67">
        <f t="shared" si="16"/>
        <v>-48.099932626718619</v>
      </c>
      <c r="K90" s="34">
        <f t="shared" si="14"/>
        <v>-183.0126758749212</v>
      </c>
      <c r="L90" s="34">
        <f t="shared" si="17"/>
        <v>-165807.76145204098</v>
      </c>
      <c r="M90" s="34">
        <f t="shared" si="18"/>
        <v>-224922.57865027816</v>
      </c>
    </row>
    <row r="91" spans="1:13" s="31" customFormat="1" x14ac:dyDescent="0.2">
      <c r="A91" s="30">
        <v>1860</v>
      </c>
      <c r="B91" s="31" t="s">
        <v>305</v>
      </c>
      <c r="C91" s="33">
        <v>48634263</v>
      </c>
      <c r="D91" s="66">
        <v>11619</v>
      </c>
      <c r="E91" s="34">
        <f t="shared" si="10"/>
        <v>4185.7529047250191</v>
      </c>
      <c r="F91" s="35">
        <f t="shared" si="11"/>
        <v>0.90382908529817485</v>
      </c>
      <c r="G91" s="36">
        <f t="shared" si="12"/>
        <v>267.22819088993492</v>
      </c>
      <c r="H91" s="36">
        <f t="shared" si="13"/>
        <v>0</v>
      </c>
      <c r="I91" s="59">
        <f t="shared" si="15"/>
        <v>267.22819088993492</v>
      </c>
      <c r="J91" s="67">
        <f t="shared" si="16"/>
        <v>-48.099932626718619</v>
      </c>
      <c r="K91" s="34">
        <f t="shared" si="14"/>
        <v>219.12825826321631</v>
      </c>
      <c r="L91" s="34">
        <f t="shared" si="17"/>
        <v>3104924.3499501538</v>
      </c>
      <c r="M91" s="34">
        <f t="shared" si="18"/>
        <v>2546051.2327603102</v>
      </c>
    </row>
    <row r="92" spans="1:13" s="31" customFormat="1" x14ac:dyDescent="0.2">
      <c r="A92" s="30">
        <v>1865</v>
      </c>
      <c r="B92" s="31" t="s">
        <v>306</v>
      </c>
      <c r="C92" s="33">
        <v>45252804</v>
      </c>
      <c r="D92" s="66">
        <v>9793</v>
      </c>
      <c r="E92" s="34">
        <f t="shared" si="10"/>
        <v>4620.933728173185</v>
      </c>
      <c r="F92" s="35">
        <f t="shared" si="11"/>
        <v>0.99779762442346798</v>
      </c>
      <c r="G92" s="36">
        <f t="shared" si="12"/>
        <v>6.1196968210353591</v>
      </c>
      <c r="H92" s="36">
        <f t="shared" si="13"/>
        <v>0</v>
      </c>
      <c r="I92" s="59">
        <f t="shared" si="15"/>
        <v>6.1196968210353591</v>
      </c>
      <c r="J92" s="67">
        <f t="shared" si="16"/>
        <v>-48.099932626718619</v>
      </c>
      <c r="K92" s="34">
        <f t="shared" si="14"/>
        <v>-41.980235805683257</v>
      </c>
      <c r="L92" s="34">
        <f t="shared" si="17"/>
        <v>59930.190968399271</v>
      </c>
      <c r="M92" s="34">
        <f t="shared" si="18"/>
        <v>-411112.44924505614</v>
      </c>
    </row>
    <row r="93" spans="1:13" s="31" customFormat="1" x14ac:dyDescent="0.2">
      <c r="A93" s="30">
        <v>1866</v>
      </c>
      <c r="B93" s="31" t="s">
        <v>307</v>
      </c>
      <c r="C93" s="33">
        <v>35870081</v>
      </c>
      <c r="D93" s="66">
        <v>8236</v>
      </c>
      <c r="E93" s="34">
        <f t="shared" si="10"/>
        <v>4355.279383195726</v>
      </c>
      <c r="F93" s="35">
        <f t="shared" si="11"/>
        <v>0.94043491594743189</v>
      </c>
      <c r="G93" s="36">
        <f t="shared" si="12"/>
        <v>165.51230380751076</v>
      </c>
      <c r="H93" s="36">
        <f t="shared" si="13"/>
        <v>0</v>
      </c>
      <c r="I93" s="59">
        <f t="shared" si="15"/>
        <v>165.51230380751076</v>
      </c>
      <c r="J93" s="67">
        <f t="shared" si="16"/>
        <v>-48.099932626718619</v>
      </c>
      <c r="K93" s="34">
        <f t="shared" si="14"/>
        <v>117.41237118079215</v>
      </c>
      <c r="L93" s="34">
        <f t="shared" si="17"/>
        <v>1363159.3341586585</v>
      </c>
      <c r="M93" s="34">
        <f t="shared" si="18"/>
        <v>967008.28904500417</v>
      </c>
    </row>
    <row r="94" spans="1:13" s="31" customFormat="1" x14ac:dyDescent="0.2">
      <c r="A94" s="30">
        <v>1867</v>
      </c>
      <c r="B94" s="31" t="s">
        <v>430</v>
      </c>
      <c r="C94" s="33">
        <v>14304869</v>
      </c>
      <c r="D94" s="66">
        <v>2634</v>
      </c>
      <c r="E94" s="34">
        <f t="shared" si="10"/>
        <v>5430.8538344722856</v>
      </c>
      <c r="F94" s="35">
        <f t="shared" si="11"/>
        <v>1.1726835686020116</v>
      </c>
      <c r="G94" s="36">
        <f t="shared" si="12"/>
        <v>-479.83236695842493</v>
      </c>
      <c r="H94" s="36">
        <f t="shared" si="13"/>
        <v>0</v>
      </c>
      <c r="I94" s="59">
        <f t="shared" si="15"/>
        <v>-479.83236695842493</v>
      </c>
      <c r="J94" s="67">
        <f t="shared" si="16"/>
        <v>-48.099932626718619</v>
      </c>
      <c r="K94" s="34">
        <f t="shared" si="14"/>
        <v>-527.9322995851436</v>
      </c>
      <c r="L94" s="34">
        <f t="shared" si="17"/>
        <v>-1263878.4545684913</v>
      </c>
      <c r="M94" s="34">
        <f t="shared" si="18"/>
        <v>-1390573.6771072682</v>
      </c>
    </row>
    <row r="95" spans="1:13" s="31" customFormat="1" x14ac:dyDescent="0.2">
      <c r="A95" s="30">
        <v>1868</v>
      </c>
      <c r="B95" s="31" t="s">
        <v>308</v>
      </c>
      <c r="C95" s="33">
        <v>24093428</v>
      </c>
      <c r="D95" s="66">
        <v>4569</v>
      </c>
      <c r="E95" s="34">
        <f t="shared" si="10"/>
        <v>5273.2387831035239</v>
      </c>
      <c r="F95" s="35">
        <f t="shared" si="11"/>
        <v>1.1386497708718488</v>
      </c>
      <c r="G95" s="36">
        <f t="shared" si="12"/>
        <v>-385.26333613716798</v>
      </c>
      <c r="H95" s="36">
        <f t="shared" si="13"/>
        <v>0</v>
      </c>
      <c r="I95" s="59">
        <f t="shared" si="15"/>
        <v>-385.26333613716798</v>
      </c>
      <c r="J95" s="67">
        <f t="shared" si="16"/>
        <v>-48.099932626718619</v>
      </c>
      <c r="K95" s="34">
        <f t="shared" si="14"/>
        <v>-433.36326876388659</v>
      </c>
      <c r="L95" s="34">
        <f t="shared" si="17"/>
        <v>-1760268.1828107205</v>
      </c>
      <c r="M95" s="34">
        <f t="shared" si="18"/>
        <v>-1980036.7749821979</v>
      </c>
    </row>
    <row r="96" spans="1:13" s="31" customFormat="1" x14ac:dyDescent="0.2">
      <c r="A96" s="30">
        <v>1870</v>
      </c>
      <c r="B96" s="31" t="s">
        <v>424</v>
      </c>
      <c r="C96" s="33">
        <v>47677713</v>
      </c>
      <c r="D96" s="66">
        <v>10618</v>
      </c>
      <c r="E96" s="34">
        <f t="shared" si="10"/>
        <v>4490.2724618572238</v>
      </c>
      <c r="F96" s="35">
        <f t="shared" si="11"/>
        <v>0.96958395402621489</v>
      </c>
      <c r="G96" s="36">
        <f t="shared" si="12"/>
        <v>84.51645661061211</v>
      </c>
      <c r="H96" s="36">
        <f t="shared" si="13"/>
        <v>0</v>
      </c>
      <c r="I96" s="59">
        <f t="shared" si="15"/>
        <v>84.51645661061211</v>
      </c>
      <c r="J96" s="67">
        <f t="shared" si="16"/>
        <v>-48.099932626718619</v>
      </c>
      <c r="K96" s="34">
        <f t="shared" si="14"/>
        <v>36.416523983893491</v>
      </c>
      <c r="L96" s="34">
        <f t="shared" si="17"/>
        <v>897395.73629147944</v>
      </c>
      <c r="M96" s="34">
        <f t="shared" si="18"/>
        <v>386670.65166098106</v>
      </c>
    </row>
    <row r="97" spans="1:13" s="31" customFormat="1" x14ac:dyDescent="0.2">
      <c r="A97" s="30">
        <v>1871</v>
      </c>
      <c r="B97" s="31" t="s">
        <v>309</v>
      </c>
      <c r="C97" s="33">
        <v>19628481</v>
      </c>
      <c r="D97" s="66">
        <v>4553</v>
      </c>
      <c r="E97" s="34">
        <f t="shared" si="10"/>
        <v>4311.1093784318036</v>
      </c>
      <c r="F97" s="35">
        <f t="shared" si="11"/>
        <v>0.93089729251095854</v>
      </c>
      <c r="G97" s="36">
        <f t="shared" si="12"/>
        <v>192.01430666586421</v>
      </c>
      <c r="H97" s="36">
        <f t="shared" si="13"/>
        <v>0</v>
      </c>
      <c r="I97" s="59">
        <f t="shared" si="15"/>
        <v>192.01430666586421</v>
      </c>
      <c r="J97" s="67">
        <f t="shared" si="16"/>
        <v>-48.099932626718619</v>
      </c>
      <c r="K97" s="34">
        <f t="shared" si="14"/>
        <v>143.9143740391456</v>
      </c>
      <c r="L97" s="34">
        <f t="shared" si="17"/>
        <v>874241.1382496797</v>
      </c>
      <c r="M97" s="34">
        <f t="shared" si="18"/>
        <v>655242.14500022994</v>
      </c>
    </row>
    <row r="98" spans="1:13" s="31" customFormat="1" x14ac:dyDescent="0.2">
      <c r="A98" s="30">
        <v>1874</v>
      </c>
      <c r="B98" s="31" t="s">
        <v>310</v>
      </c>
      <c r="C98" s="33">
        <v>5330713</v>
      </c>
      <c r="D98" s="66">
        <v>954</v>
      </c>
      <c r="E98" s="34">
        <f t="shared" si="10"/>
        <v>5587.7494758909852</v>
      </c>
      <c r="F98" s="35">
        <f t="shared" si="11"/>
        <v>1.2065620242343682</v>
      </c>
      <c r="G98" s="36">
        <f t="shared" si="12"/>
        <v>-573.96975180964466</v>
      </c>
      <c r="H98" s="36">
        <f t="shared" si="13"/>
        <v>0</v>
      </c>
      <c r="I98" s="59">
        <f t="shared" si="15"/>
        <v>-573.96975180964466</v>
      </c>
      <c r="J98" s="67">
        <f t="shared" si="16"/>
        <v>-48.099932626718619</v>
      </c>
      <c r="K98" s="34">
        <f t="shared" si="14"/>
        <v>-622.06968443636333</v>
      </c>
      <c r="L98" s="34">
        <f t="shared" si="17"/>
        <v>-547567.14322640107</v>
      </c>
      <c r="M98" s="34">
        <f t="shared" si="18"/>
        <v>-593454.47895229061</v>
      </c>
    </row>
    <row r="99" spans="1:13" s="31" customFormat="1" x14ac:dyDescent="0.2">
      <c r="A99" s="30">
        <v>1875</v>
      </c>
      <c r="B99" s="31" t="s">
        <v>371</v>
      </c>
      <c r="C99" s="33">
        <v>9986490</v>
      </c>
      <c r="D99" s="66">
        <v>2729</v>
      </c>
      <c r="E99" s="34">
        <f t="shared" si="10"/>
        <v>3659.3953829241482</v>
      </c>
      <c r="F99" s="35">
        <f t="shared" si="11"/>
        <v>0.79017277344754766</v>
      </c>
      <c r="G99" s="36">
        <f t="shared" si="12"/>
        <v>583.04270397045741</v>
      </c>
      <c r="H99" s="36">
        <f t="shared" si="13"/>
        <v>178.01858118214517</v>
      </c>
      <c r="I99" s="59">
        <f t="shared" si="15"/>
        <v>761.06128515260252</v>
      </c>
      <c r="J99" s="67">
        <f t="shared" si="16"/>
        <v>-48.099932626718619</v>
      </c>
      <c r="K99" s="34">
        <f t="shared" si="14"/>
        <v>712.96135252588385</v>
      </c>
      <c r="L99" s="34">
        <f t="shared" si="17"/>
        <v>2076936.2471814523</v>
      </c>
      <c r="M99" s="34">
        <f t="shared" si="18"/>
        <v>1945671.531043137</v>
      </c>
    </row>
    <row r="100" spans="1:13" s="31" customFormat="1" x14ac:dyDescent="0.2">
      <c r="A100" s="30">
        <v>3101</v>
      </c>
      <c r="B100" s="31" t="s">
        <v>54</v>
      </c>
      <c r="C100" s="33">
        <v>113168655</v>
      </c>
      <c r="D100" s="66">
        <v>31935</v>
      </c>
      <c r="E100" s="34">
        <f t="shared" si="10"/>
        <v>3543.7186472522312</v>
      </c>
      <c r="F100" s="35">
        <f t="shared" si="11"/>
        <v>0.76519471082120261</v>
      </c>
      <c r="G100" s="36">
        <f t="shared" si="12"/>
        <v>652.44874537360761</v>
      </c>
      <c r="H100" s="36">
        <f t="shared" si="13"/>
        <v>218.5054386673161</v>
      </c>
      <c r="I100" s="59">
        <f t="shared" si="15"/>
        <v>870.95418404092368</v>
      </c>
      <c r="J100" s="67">
        <f t="shared" si="16"/>
        <v>-48.099932626718619</v>
      </c>
      <c r="K100" s="34">
        <f t="shared" si="14"/>
        <v>822.85425141420501</v>
      </c>
      <c r="L100" s="34">
        <f t="shared" si="17"/>
        <v>27813921.867346898</v>
      </c>
      <c r="M100" s="34">
        <f t="shared" si="18"/>
        <v>26277850.518912636</v>
      </c>
    </row>
    <row r="101" spans="1:13" s="31" customFormat="1" x14ac:dyDescent="0.2">
      <c r="A101" s="30">
        <v>3103</v>
      </c>
      <c r="B101" s="31" t="s">
        <v>55</v>
      </c>
      <c r="C101" s="33">
        <v>217113267</v>
      </c>
      <c r="D101" s="66">
        <v>52051</v>
      </c>
      <c r="E101" s="34">
        <f t="shared" si="10"/>
        <v>4171.1641851261265</v>
      </c>
      <c r="F101" s="35">
        <f t="shared" si="11"/>
        <v>0.90067894495523815</v>
      </c>
      <c r="G101" s="36">
        <f t="shared" si="12"/>
        <v>275.98142264927043</v>
      </c>
      <c r="H101" s="36">
        <f t="shared" si="13"/>
        <v>0</v>
      </c>
      <c r="I101" s="59">
        <f t="shared" si="15"/>
        <v>275.98142264927043</v>
      </c>
      <c r="J101" s="67">
        <f t="shared" si="16"/>
        <v>-48.099932626718619</v>
      </c>
      <c r="K101" s="34">
        <f t="shared" si="14"/>
        <v>227.88149002255182</v>
      </c>
      <c r="L101" s="34">
        <f t="shared" si="17"/>
        <v>14365109.030317174</v>
      </c>
      <c r="M101" s="34">
        <f t="shared" si="18"/>
        <v>11861459.437163845</v>
      </c>
    </row>
    <row r="102" spans="1:13" s="31" customFormat="1" x14ac:dyDescent="0.2">
      <c r="A102" s="30">
        <v>3105</v>
      </c>
      <c r="B102" s="31" t="s">
        <v>56</v>
      </c>
      <c r="C102" s="33">
        <v>217986245</v>
      </c>
      <c r="D102" s="66">
        <v>59771</v>
      </c>
      <c r="E102" s="34">
        <f t="shared" si="10"/>
        <v>3647.0235565742582</v>
      </c>
      <c r="F102" s="35">
        <f t="shared" si="11"/>
        <v>0.78750132657817651</v>
      </c>
      <c r="G102" s="36">
        <f t="shared" si="12"/>
        <v>590.46579978039142</v>
      </c>
      <c r="H102" s="36">
        <f t="shared" si="13"/>
        <v>182.34872040460664</v>
      </c>
      <c r="I102" s="59">
        <f t="shared" si="15"/>
        <v>772.81452018499806</v>
      </c>
      <c r="J102" s="67">
        <f t="shared" si="16"/>
        <v>-48.099932626718619</v>
      </c>
      <c r="K102" s="34">
        <f t="shared" si="14"/>
        <v>724.71458755827939</v>
      </c>
      <c r="L102" s="34">
        <f t="shared" si="17"/>
        <v>46191896.685977519</v>
      </c>
      <c r="M102" s="34">
        <f t="shared" si="18"/>
        <v>43316915.612945914</v>
      </c>
    </row>
    <row r="103" spans="1:13" s="31" customFormat="1" x14ac:dyDescent="0.2">
      <c r="A103" s="30">
        <v>3107</v>
      </c>
      <c r="B103" s="31" t="s">
        <v>57</v>
      </c>
      <c r="C103" s="33">
        <v>332370463</v>
      </c>
      <c r="D103" s="66">
        <v>85230</v>
      </c>
      <c r="E103" s="34">
        <f t="shared" si="10"/>
        <v>3899.6886424967734</v>
      </c>
      <c r="F103" s="35">
        <f t="shared" si="11"/>
        <v>0.84205926602040793</v>
      </c>
      <c r="G103" s="36">
        <f t="shared" si="12"/>
        <v>438.86674822688235</v>
      </c>
      <c r="H103" s="36">
        <f t="shared" si="13"/>
        <v>93.915940331726361</v>
      </c>
      <c r="I103" s="59">
        <f t="shared" si="15"/>
        <v>532.7826885586087</v>
      </c>
      <c r="J103" s="67">
        <f t="shared" si="16"/>
        <v>-48.099932626718619</v>
      </c>
      <c r="K103" s="34">
        <f t="shared" si="14"/>
        <v>484.68275593189009</v>
      </c>
      <c r="L103" s="34">
        <f t="shared" si="17"/>
        <v>45409068.545850217</v>
      </c>
      <c r="M103" s="34">
        <f t="shared" si="18"/>
        <v>41309511.288074993</v>
      </c>
    </row>
    <row r="104" spans="1:13" s="31" customFormat="1" x14ac:dyDescent="0.2">
      <c r="A104" s="30">
        <v>3110</v>
      </c>
      <c r="B104" s="31" t="s">
        <v>58</v>
      </c>
      <c r="C104" s="33">
        <v>22118362</v>
      </c>
      <c r="D104" s="66">
        <v>4787</v>
      </c>
      <c r="E104" s="34">
        <f t="shared" si="10"/>
        <v>4620.5059536243998</v>
      </c>
      <c r="F104" s="35">
        <f t="shared" si="11"/>
        <v>0.99770525512027619</v>
      </c>
      <c r="G104" s="36">
        <f t="shared" si="12"/>
        <v>6.376361550306501</v>
      </c>
      <c r="H104" s="36">
        <f t="shared" si="13"/>
        <v>0</v>
      </c>
      <c r="I104" s="59">
        <f t="shared" si="15"/>
        <v>6.376361550306501</v>
      </c>
      <c r="J104" s="67">
        <f t="shared" si="16"/>
        <v>-48.099932626718619</v>
      </c>
      <c r="K104" s="34">
        <f t="shared" si="14"/>
        <v>-41.723571076412121</v>
      </c>
      <c r="L104" s="34">
        <f t="shared" si="17"/>
        <v>30523.64274131722</v>
      </c>
      <c r="M104" s="34">
        <f t="shared" si="18"/>
        <v>-199730.73474278481</v>
      </c>
    </row>
    <row r="105" spans="1:13" s="31" customFormat="1" x14ac:dyDescent="0.2">
      <c r="A105" s="30">
        <v>3112</v>
      </c>
      <c r="B105" s="31" t="s">
        <v>63</v>
      </c>
      <c r="C105" s="33">
        <v>31491297</v>
      </c>
      <c r="D105" s="66">
        <v>7883</v>
      </c>
      <c r="E105" s="34">
        <f t="shared" si="10"/>
        <v>3994.8366104275024</v>
      </c>
      <c r="F105" s="35">
        <f t="shared" si="11"/>
        <v>0.86260455447394613</v>
      </c>
      <c r="G105" s="36">
        <f t="shared" si="12"/>
        <v>381.77796746844496</v>
      </c>
      <c r="H105" s="36">
        <f t="shared" si="13"/>
        <v>60.614151555971212</v>
      </c>
      <c r="I105" s="59">
        <f t="shared" si="15"/>
        <v>442.39211902441616</v>
      </c>
      <c r="J105" s="67">
        <f t="shared" si="16"/>
        <v>-48.099932626718619</v>
      </c>
      <c r="K105" s="34">
        <f t="shared" si="14"/>
        <v>394.29218639769755</v>
      </c>
      <c r="L105" s="34">
        <f t="shared" si="17"/>
        <v>3487377.0742694726</v>
      </c>
      <c r="M105" s="34">
        <f t="shared" si="18"/>
        <v>3108205.3053730498</v>
      </c>
    </row>
    <row r="106" spans="1:13" s="31" customFormat="1" x14ac:dyDescent="0.2">
      <c r="A106" s="30">
        <v>3114</v>
      </c>
      <c r="B106" s="31" t="s">
        <v>427</v>
      </c>
      <c r="C106" s="33">
        <v>23393186</v>
      </c>
      <c r="D106" s="66">
        <v>6145</v>
      </c>
      <c r="E106" s="34">
        <f t="shared" si="10"/>
        <v>3806.8650935720098</v>
      </c>
      <c r="F106" s="35">
        <f t="shared" si="11"/>
        <v>0.82201588906327927</v>
      </c>
      <c r="G106" s="36">
        <f t="shared" si="12"/>
        <v>494.5608775817405</v>
      </c>
      <c r="H106" s="36">
        <f t="shared" si="13"/>
        <v>126.40418245539362</v>
      </c>
      <c r="I106" s="59">
        <f t="shared" si="15"/>
        <v>620.96506003713409</v>
      </c>
      <c r="J106" s="67">
        <f t="shared" si="16"/>
        <v>-48.099932626718619</v>
      </c>
      <c r="K106" s="34">
        <f t="shared" si="14"/>
        <v>572.86512741041543</v>
      </c>
      <c r="L106" s="34">
        <f t="shared" si="17"/>
        <v>3815830.2939281892</v>
      </c>
      <c r="M106" s="34">
        <f t="shared" si="18"/>
        <v>3520256.2079370026</v>
      </c>
    </row>
    <row r="107" spans="1:13" s="31" customFormat="1" x14ac:dyDescent="0.2">
      <c r="A107" s="30">
        <v>3116</v>
      </c>
      <c r="B107" s="31" t="s">
        <v>61</v>
      </c>
      <c r="C107" s="33">
        <v>14133872</v>
      </c>
      <c r="D107" s="66">
        <v>3919</v>
      </c>
      <c r="E107" s="34">
        <f t="shared" si="10"/>
        <v>3606.4996172492984</v>
      </c>
      <c r="F107" s="35">
        <f t="shared" si="11"/>
        <v>0.77875099758206889</v>
      </c>
      <c r="G107" s="36">
        <f t="shared" si="12"/>
        <v>614.78016337536735</v>
      </c>
      <c r="H107" s="36">
        <f t="shared" si="13"/>
        <v>196.5320991683426</v>
      </c>
      <c r="I107" s="59">
        <f t="shared" si="15"/>
        <v>811.31226254370995</v>
      </c>
      <c r="J107" s="67">
        <f t="shared" si="16"/>
        <v>-48.099932626718619</v>
      </c>
      <c r="K107" s="34">
        <f t="shared" si="14"/>
        <v>763.21232991699128</v>
      </c>
      <c r="L107" s="34">
        <f t="shared" si="17"/>
        <v>3179532.7569087995</v>
      </c>
      <c r="M107" s="34">
        <f t="shared" si="18"/>
        <v>2991029.120944689</v>
      </c>
    </row>
    <row r="108" spans="1:13" s="31" customFormat="1" x14ac:dyDescent="0.2">
      <c r="A108" s="30">
        <v>3118</v>
      </c>
      <c r="B108" s="31" t="s">
        <v>382</v>
      </c>
      <c r="C108" s="33">
        <v>172898759</v>
      </c>
      <c r="D108" s="66">
        <v>47006</v>
      </c>
      <c r="E108" s="34">
        <f t="shared" si="10"/>
        <v>3678.2274390503339</v>
      </c>
      <c r="F108" s="35">
        <f t="shared" si="11"/>
        <v>0.79423917689998291</v>
      </c>
      <c r="G108" s="36">
        <f t="shared" si="12"/>
        <v>571.74347029474598</v>
      </c>
      <c r="H108" s="36">
        <f t="shared" si="13"/>
        <v>171.42736153798015</v>
      </c>
      <c r="I108" s="59">
        <f t="shared" si="15"/>
        <v>743.17083183272609</v>
      </c>
      <c r="J108" s="67">
        <f t="shared" si="16"/>
        <v>-48.099932626718619</v>
      </c>
      <c r="K108" s="34">
        <f t="shared" si="14"/>
        <v>695.07089920600743</v>
      </c>
      <c r="L108" s="34">
        <f t="shared" si="17"/>
        <v>34933488.121129125</v>
      </c>
      <c r="M108" s="34">
        <f t="shared" si="18"/>
        <v>32672502.688077584</v>
      </c>
    </row>
    <row r="109" spans="1:13" s="31" customFormat="1" x14ac:dyDescent="0.2">
      <c r="A109" s="30">
        <v>3120</v>
      </c>
      <c r="B109" s="31" t="s">
        <v>62</v>
      </c>
      <c r="C109" s="33">
        <v>30255828</v>
      </c>
      <c r="D109" s="66">
        <v>8420</v>
      </c>
      <c r="E109" s="34">
        <f t="shared" si="10"/>
        <v>3593.3287410926364</v>
      </c>
      <c r="F109" s="35">
        <f t="shared" si="11"/>
        <v>0.77590701199089518</v>
      </c>
      <c r="G109" s="36">
        <f t="shared" si="12"/>
        <v>622.68268906936453</v>
      </c>
      <c r="H109" s="36">
        <f t="shared" si="13"/>
        <v>201.14190582317428</v>
      </c>
      <c r="I109" s="59">
        <f t="shared" si="15"/>
        <v>823.82459489253881</v>
      </c>
      <c r="J109" s="67">
        <f t="shared" si="16"/>
        <v>-48.099932626718619</v>
      </c>
      <c r="K109" s="34">
        <f t="shared" si="14"/>
        <v>775.72466226582014</v>
      </c>
      <c r="L109" s="34">
        <f t="shared" si="17"/>
        <v>6936603.0889951764</v>
      </c>
      <c r="M109" s="34">
        <f t="shared" si="18"/>
        <v>6531601.656278206</v>
      </c>
    </row>
    <row r="110" spans="1:13" s="31" customFormat="1" x14ac:dyDescent="0.2">
      <c r="A110" s="30">
        <v>3122</v>
      </c>
      <c r="B110" s="31" t="s">
        <v>60</v>
      </c>
      <c r="C110" s="33">
        <v>12580586</v>
      </c>
      <c r="D110" s="66">
        <v>3658</v>
      </c>
      <c r="E110" s="34">
        <f t="shared" si="10"/>
        <v>3439.1979223619464</v>
      </c>
      <c r="F110" s="35">
        <f t="shared" si="11"/>
        <v>0.74262556416525727</v>
      </c>
      <c r="G110" s="36">
        <f t="shared" si="12"/>
        <v>715.16118030777852</v>
      </c>
      <c r="H110" s="36">
        <f t="shared" si="13"/>
        <v>255.08769237891576</v>
      </c>
      <c r="I110" s="59">
        <f t="shared" si="15"/>
        <v>970.24887268669431</v>
      </c>
      <c r="J110" s="67">
        <f t="shared" si="16"/>
        <v>-48.099932626718619</v>
      </c>
      <c r="K110" s="34">
        <f t="shared" si="14"/>
        <v>922.14894005997564</v>
      </c>
      <c r="L110" s="34">
        <f t="shared" si="17"/>
        <v>3549170.3762879279</v>
      </c>
      <c r="M110" s="34">
        <f t="shared" si="18"/>
        <v>3373220.8227393911</v>
      </c>
    </row>
    <row r="111" spans="1:13" s="31" customFormat="1" x14ac:dyDescent="0.2">
      <c r="A111" s="30">
        <v>3124</v>
      </c>
      <c r="B111" s="31" t="s">
        <v>59</v>
      </c>
      <c r="C111" s="33">
        <v>4827095</v>
      </c>
      <c r="D111" s="66">
        <v>1347</v>
      </c>
      <c r="E111" s="34">
        <f t="shared" si="10"/>
        <v>3583.589458054937</v>
      </c>
      <c r="F111" s="35">
        <f t="shared" si="11"/>
        <v>0.7738040098596688</v>
      </c>
      <c r="G111" s="36">
        <f t="shared" si="12"/>
        <v>628.52625889198418</v>
      </c>
      <c r="H111" s="36">
        <f t="shared" si="13"/>
        <v>204.55065488636907</v>
      </c>
      <c r="I111" s="59">
        <f t="shared" si="15"/>
        <v>833.07691377835329</v>
      </c>
      <c r="J111" s="67">
        <f t="shared" si="16"/>
        <v>-48.099932626718619</v>
      </c>
      <c r="K111" s="34">
        <f t="shared" si="14"/>
        <v>784.97698115163462</v>
      </c>
      <c r="L111" s="34">
        <f t="shared" si="17"/>
        <v>1122154.6028594419</v>
      </c>
      <c r="M111" s="34">
        <f t="shared" si="18"/>
        <v>1057363.9936112519</v>
      </c>
    </row>
    <row r="112" spans="1:13" s="31" customFormat="1" x14ac:dyDescent="0.2">
      <c r="A112" s="30">
        <v>3201</v>
      </c>
      <c r="B112" s="31" t="s">
        <v>68</v>
      </c>
      <c r="C112" s="33">
        <v>919382928</v>
      </c>
      <c r="D112" s="66">
        <v>130921</v>
      </c>
      <c r="E112" s="34">
        <f t="shared" si="10"/>
        <v>7022.4251877086181</v>
      </c>
      <c r="F112" s="35">
        <f t="shared" si="11"/>
        <v>1.5163513658001062</v>
      </c>
      <c r="G112" s="36">
        <f t="shared" si="12"/>
        <v>-1434.7751789002243</v>
      </c>
      <c r="H112" s="36">
        <f t="shared" si="13"/>
        <v>0</v>
      </c>
      <c r="I112" s="59">
        <f t="shared" si="15"/>
        <v>-1434.7751789002243</v>
      </c>
      <c r="J112" s="67">
        <f t="shared" si="16"/>
        <v>-48.099932626718619</v>
      </c>
      <c r="K112" s="34">
        <f t="shared" si="14"/>
        <v>-1482.8751115269429</v>
      </c>
      <c r="L112" s="34">
        <f t="shared" si="17"/>
        <v>-187842201.19679627</v>
      </c>
      <c r="M112" s="34">
        <f t="shared" si="18"/>
        <v>-194139492.47621888</v>
      </c>
    </row>
    <row r="113" spans="1:13" s="31" customFormat="1" x14ac:dyDescent="0.2">
      <c r="A113" s="30">
        <v>3203</v>
      </c>
      <c r="B113" s="31" t="s">
        <v>69</v>
      </c>
      <c r="C113" s="33">
        <v>568364064</v>
      </c>
      <c r="D113" s="66">
        <v>98815</v>
      </c>
      <c r="E113" s="34">
        <f t="shared" si="10"/>
        <v>5751.7994636441836</v>
      </c>
      <c r="F113" s="35">
        <f t="shared" si="11"/>
        <v>1.2419853169487503</v>
      </c>
      <c r="G113" s="36">
        <f t="shared" si="12"/>
        <v>-672.39974446156373</v>
      </c>
      <c r="H113" s="36">
        <f t="shared" si="13"/>
        <v>0</v>
      </c>
      <c r="I113" s="59">
        <f t="shared" si="15"/>
        <v>-672.39974446156373</v>
      </c>
      <c r="J113" s="67">
        <f t="shared" si="16"/>
        <v>-48.099932626718619</v>
      </c>
      <c r="K113" s="34">
        <f t="shared" si="14"/>
        <v>-720.4996770882824</v>
      </c>
      <c r="L113" s="34">
        <f t="shared" si="17"/>
        <v>-66443180.748969421</v>
      </c>
      <c r="M113" s="34">
        <f t="shared" si="18"/>
        <v>-71196175.591478631</v>
      </c>
    </row>
    <row r="114" spans="1:13" s="31" customFormat="1" x14ac:dyDescent="0.2">
      <c r="A114" s="30">
        <v>3205</v>
      </c>
      <c r="B114" s="31" t="s">
        <v>384</v>
      </c>
      <c r="C114" s="33">
        <v>432590564</v>
      </c>
      <c r="D114" s="66">
        <v>94201</v>
      </c>
      <c r="E114" s="34">
        <f t="shared" si="10"/>
        <v>4592.2077684950264</v>
      </c>
      <c r="F114" s="35">
        <f t="shared" si="11"/>
        <v>0.99159483165208528</v>
      </c>
      <c r="G114" s="36">
        <f t="shared" si="12"/>
        <v>23.355272627930571</v>
      </c>
      <c r="H114" s="36">
        <f t="shared" si="13"/>
        <v>0</v>
      </c>
      <c r="I114" s="59">
        <f t="shared" si="15"/>
        <v>23.355272627930571</v>
      </c>
      <c r="J114" s="67">
        <f t="shared" si="16"/>
        <v>-48.099932626718619</v>
      </c>
      <c r="K114" s="34">
        <f t="shared" si="14"/>
        <v>-24.744659998788048</v>
      </c>
      <c r="L114" s="34">
        <f t="shared" si="17"/>
        <v>2200090.0368236876</v>
      </c>
      <c r="M114" s="34">
        <f t="shared" si="18"/>
        <v>-2330971.7165458328</v>
      </c>
    </row>
    <row r="115" spans="1:13" s="31" customFormat="1" x14ac:dyDescent="0.2">
      <c r="A115" s="30">
        <v>3207</v>
      </c>
      <c r="B115" s="31" t="s">
        <v>383</v>
      </c>
      <c r="C115" s="33">
        <v>319997182</v>
      </c>
      <c r="D115" s="66">
        <v>63560</v>
      </c>
      <c r="E115" s="34">
        <f t="shared" si="10"/>
        <v>5034.5686280679674</v>
      </c>
      <c r="F115" s="35">
        <f t="shared" si="11"/>
        <v>1.0871137550525081</v>
      </c>
      <c r="G115" s="36">
        <f t="shared" si="12"/>
        <v>-242.06124311583406</v>
      </c>
      <c r="H115" s="36">
        <f t="shared" si="13"/>
        <v>0</v>
      </c>
      <c r="I115" s="59">
        <f t="shared" si="15"/>
        <v>-242.06124311583406</v>
      </c>
      <c r="J115" s="67">
        <f t="shared" si="16"/>
        <v>-48.099932626718619</v>
      </c>
      <c r="K115" s="34">
        <f t="shared" si="14"/>
        <v>-290.1611757425527</v>
      </c>
      <c r="L115" s="34">
        <f t="shared" si="17"/>
        <v>-15385412.612442413</v>
      </c>
      <c r="M115" s="34">
        <f t="shared" si="18"/>
        <v>-18442644.330196649</v>
      </c>
    </row>
    <row r="116" spans="1:13" s="31" customFormat="1" x14ac:dyDescent="0.2">
      <c r="A116" s="30">
        <v>3209</v>
      </c>
      <c r="B116" s="31" t="s">
        <v>76</v>
      </c>
      <c r="C116" s="33">
        <v>181722343</v>
      </c>
      <c r="D116" s="66">
        <v>43814</v>
      </c>
      <c r="E116" s="34">
        <f t="shared" si="10"/>
        <v>4147.5862281462551</v>
      </c>
      <c r="F116" s="35">
        <f t="shared" si="11"/>
        <v>0.89558775974307214</v>
      </c>
      <c r="G116" s="36">
        <f t="shared" si="12"/>
        <v>290.12819683719334</v>
      </c>
      <c r="H116" s="36">
        <f t="shared" si="13"/>
        <v>7.1517853544077745</v>
      </c>
      <c r="I116" s="59">
        <f t="shared" si="15"/>
        <v>297.27998219160111</v>
      </c>
      <c r="J116" s="67">
        <f t="shared" si="16"/>
        <v>-48.099932626718619</v>
      </c>
      <c r="K116" s="34">
        <f t="shared" si="14"/>
        <v>249.18004956488249</v>
      </c>
      <c r="L116" s="34">
        <f t="shared" si="17"/>
        <v>13025025.13974281</v>
      </c>
      <c r="M116" s="34">
        <f t="shared" si="18"/>
        <v>10917574.691635761</v>
      </c>
    </row>
    <row r="117" spans="1:13" s="31" customFormat="1" x14ac:dyDescent="0.2">
      <c r="A117" s="30">
        <v>3212</v>
      </c>
      <c r="B117" s="31" t="s">
        <v>67</v>
      </c>
      <c r="C117" s="33">
        <v>97933788</v>
      </c>
      <c r="D117" s="66">
        <v>20521</v>
      </c>
      <c r="E117" s="34">
        <f t="shared" si="10"/>
        <v>4772.3691827883631</v>
      </c>
      <c r="F117" s="35">
        <f t="shared" si="11"/>
        <v>1.0304970626229959</v>
      </c>
      <c r="G117" s="36">
        <f t="shared" si="12"/>
        <v>-84.741575948071471</v>
      </c>
      <c r="H117" s="36">
        <f t="shared" si="13"/>
        <v>0</v>
      </c>
      <c r="I117" s="59">
        <f t="shared" si="15"/>
        <v>-84.741575948071471</v>
      </c>
      <c r="J117" s="67">
        <f t="shared" si="16"/>
        <v>-48.099932626718619</v>
      </c>
      <c r="K117" s="34">
        <f t="shared" si="14"/>
        <v>-132.84150857479008</v>
      </c>
      <c r="L117" s="34">
        <f t="shared" si="17"/>
        <v>-1738981.8800303747</v>
      </c>
      <c r="M117" s="34">
        <f t="shared" si="18"/>
        <v>-2726040.5974632674</v>
      </c>
    </row>
    <row r="118" spans="1:13" s="31" customFormat="1" x14ac:dyDescent="0.2">
      <c r="A118" s="30">
        <v>3214</v>
      </c>
      <c r="B118" s="31" t="s">
        <v>66</v>
      </c>
      <c r="C118" s="33">
        <v>88422005</v>
      </c>
      <c r="D118" s="66">
        <v>16244</v>
      </c>
      <c r="E118" s="34">
        <f t="shared" si="10"/>
        <v>5443.3640113272595</v>
      </c>
      <c r="F118" s="35">
        <f t="shared" si="11"/>
        <v>1.1753848894781163</v>
      </c>
      <c r="G118" s="36">
        <f t="shared" si="12"/>
        <v>-487.33847307140928</v>
      </c>
      <c r="H118" s="36">
        <f t="shared" si="13"/>
        <v>0</v>
      </c>
      <c r="I118" s="59">
        <f t="shared" si="15"/>
        <v>-487.33847307140928</v>
      </c>
      <c r="J118" s="67">
        <f t="shared" si="16"/>
        <v>-48.099932626718619</v>
      </c>
      <c r="K118" s="34">
        <f t="shared" si="14"/>
        <v>-535.43840569812789</v>
      </c>
      <c r="L118" s="34">
        <f t="shared" si="17"/>
        <v>-7916326.1565719722</v>
      </c>
      <c r="M118" s="34">
        <f t="shared" si="18"/>
        <v>-8697661.4621603899</v>
      </c>
    </row>
    <row r="119" spans="1:13" s="31" customFormat="1" x14ac:dyDescent="0.2">
      <c r="A119" s="30">
        <v>3216</v>
      </c>
      <c r="B119" s="31" t="s">
        <v>64</v>
      </c>
      <c r="C119" s="33">
        <v>84310353</v>
      </c>
      <c r="D119" s="66">
        <v>19493</v>
      </c>
      <c r="E119" s="34">
        <f t="shared" si="10"/>
        <v>4325.1604678602571</v>
      </c>
      <c r="F119" s="35">
        <f t="shared" si="11"/>
        <v>0.93393134244047682</v>
      </c>
      <c r="G119" s="36">
        <f t="shared" si="12"/>
        <v>183.58365300879214</v>
      </c>
      <c r="H119" s="36">
        <f t="shared" si="13"/>
        <v>0</v>
      </c>
      <c r="I119" s="59">
        <f t="shared" si="15"/>
        <v>183.58365300879214</v>
      </c>
      <c r="J119" s="67">
        <f t="shared" si="16"/>
        <v>-48.099932626718619</v>
      </c>
      <c r="K119" s="34">
        <f t="shared" si="14"/>
        <v>135.48372038207353</v>
      </c>
      <c r="L119" s="34">
        <f t="shared" si="17"/>
        <v>3578596.148100385</v>
      </c>
      <c r="M119" s="34">
        <f t="shared" si="18"/>
        <v>2640984.1614077594</v>
      </c>
    </row>
    <row r="120" spans="1:13" s="31" customFormat="1" x14ac:dyDescent="0.2">
      <c r="A120" s="30">
        <v>3218</v>
      </c>
      <c r="B120" s="31" t="s">
        <v>65</v>
      </c>
      <c r="C120" s="33">
        <v>95332681</v>
      </c>
      <c r="D120" s="66">
        <v>22005</v>
      </c>
      <c r="E120" s="34">
        <f t="shared" si="10"/>
        <v>4332.3190638491251</v>
      </c>
      <c r="F120" s="35">
        <f t="shared" si="11"/>
        <v>0.93547709714982286</v>
      </c>
      <c r="G120" s="36">
        <f t="shared" si="12"/>
        <v>179.28849541547132</v>
      </c>
      <c r="H120" s="36">
        <f t="shared" si="13"/>
        <v>0</v>
      </c>
      <c r="I120" s="59">
        <f t="shared" si="15"/>
        <v>179.28849541547132</v>
      </c>
      <c r="J120" s="67">
        <f t="shared" si="16"/>
        <v>-48.099932626718619</v>
      </c>
      <c r="K120" s="34">
        <f t="shared" si="14"/>
        <v>131.18856278875271</v>
      </c>
      <c r="L120" s="34">
        <f t="shared" si="17"/>
        <v>3945243.3416174464</v>
      </c>
      <c r="M120" s="34">
        <f t="shared" si="18"/>
        <v>2886804.3241665033</v>
      </c>
    </row>
    <row r="121" spans="1:13" s="31" customFormat="1" x14ac:dyDescent="0.2">
      <c r="A121" s="30">
        <v>3220</v>
      </c>
      <c r="B121" s="31" t="s">
        <v>72</v>
      </c>
      <c r="C121" s="33">
        <v>45722161</v>
      </c>
      <c r="D121" s="66">
        <v>11482</v>
      </c>
      <c r="E121" s="34">
        <f t="shared" si="10"/>
        <v>3982.0728967078908</v>
      </c>
      <c r="F121" s="35">
        <f t="shared" si="11"/>
        <v>0.8598484874153336</v>
      </c>
      <c r="G121" s="36">
        <f t="shared" si="12"/>
        <v>389.4361957002119</v>
      </c>
      <c r="H121" s="36">
        <f t="shared" si="13"/>
        <v>65.081451357835263</v>
      </c>
      <c r="I121" s="59">
        <f t="shared" si="15"/>
        <v>454.51764705804715</v>
      </c>
      <c r="J121" s="67">
        <f t="shared" si="16"/>
        <v>-48.099932626718619</v>
      </c>
      <c r="K121" s="34">
        <f t="shared" si="14"/>
        <v>406.41771443132853</v>
      </c>
      <c r="L121" s="34">
        <f t="shared" si="17"/>
        <v>5218771.6235204972</v>
      </c>
      <c r="M121" s="34">
        <f t="shared" si="18"/>
        <v>4666488.1971005145</v>
      </c>
    </row>
    <row r="122" spans="1:13" s="31" customFormat="1" x14ac:dyDescent="0.2">
      <c r="A122" s="30">
        <v>3222</v>
      </c>
      <c r="B122" s="31" t="s">
        <v>73</v>
      </c>
      <c r="C122" s="33">
        <v>221821795</v>
      </c>
      <c r="D122" s="66">
        <v>48188</v>
      </c>
      <c r="E122" s="34">
        <f t="shared" si="10"/>
        <v>4603.2579687889101</v>
      </c>
      <c r="F122" s="35">
        <f t="shared" si="11"/>
        <v>0.99398089997750139</v>
      </c>
      <c r="G122" s="36">
        <f t="shared" si="12"/>
        <v>16.725152451600298</v>
      </c>
      <c r="H122" s="36">
        <f t="shared" si="13"/>
        <v>0</v>
      </c>
      <c r="I122" s="59">
        <f t="shared" si="15"/>
        <v>16.725152451600298</v>
      </c>
      <c r="J122" s="67">
        <f t="shared" si="16"/>
        <v>-48.099932626718619</v>
      </c>
      <c r="K122" s="34">
        <f t="shared" si="14"/>
        <v>-31.374780175118321</v>
      </c>
      <c r="L122" s="34">
        <f t="shared" si="17"/>
        <v>805951.64633771521</v>
      </c>
      <c r="M122" s="34">
        <f t="shared" si="18"/>
        <v>-1511887.9070786017</v>
      </c>
    </row>
    <row r="123" spans="1:13" s="31" customFormat="1" x14ac:dyDescent="0.2">
      <c r="A123" s="30">
        <v>3224</v>
      </c>
      <c r="B123" s="31" t="s">
        <v>71</v>
      </c>
      <c r="C123" s="33">
        <v>90996862</v>
      </c>
      <c r="D123" s="66">
        <v>20099</v>
      </c>
      <c r="E123" s="34">
        <f t="shared" si="10"/>
        <v>4527.4323100651773</v>
      </c>
      <c r="F123" s="35">
        <f t="shared" si="11"/>
        <v>0.97760787526095871</v>
      </c>
      <c r="G123" s="36">
        <f t="shared" si="12"/>
        <v>62.220547685840025</v>
      </c>
      <c r="H123" s="36">
        <f t="shared" si="13"/>
        <v>0</v>
      </c>
      <c r="I123" s="59">
        <f t="shared" si="15"/>
        <v>62.220547685840025</v>
      </c>
      <c r="J123" s="67">
        <f t="shared" si="16"/>
        <v>-48.099932626718619</v>
      </c>
      <c r="K123" s="34">
        <f t="shared" si="14"/>
        <v>14.120615059121405</v>
      </c>
      <c r="L123" s="34">
        <f t="shared" si="17"/>
        <v>1250570.7879376987</v>
      </c>
      <c r="M123" s="34">
        <f t="shared" si="18"/>
        <v>283810.24207328114</v>
      </c>
    </row>
    <row r="124" spans="1:13" s="31" customFormat="1" x14ac:dyDescent="0.2">
      <c r="A124" s="30">
        <v>3226</v>
      </c>
      <c r="B124" s="31" t="s">
        <v>70</v>
      </c>
      <c r="C124" s="33">
        <v>64501362</v>
      </c>
      <c r="D124" s="66">
        <v>18058</v>
      </c>
      <c r="E124" s="34">
        <f t="shared" si="10"/>
        <v>3571.8995459076309</v>
      </c>
      <c r="F124" s="35">
        <f t="shared" si="11"/>
        <v>0.77127980863618306</v>
      </c>
      <c r="G124" s="36">
        <f t="shared" si="12"/>
        <v>635.54020618036782</v>
      </c>
      <c r="H124" s="36">
        <f t="shared" si="13"/>
        <v>208.6421241379262</v>
      </c>
      <c r="I124" s="59">
        <f t="shared" si="15"/>
        <v>844.18233031829402</v>
      </c>
      <c r="J124" s="67">
        <f t="shared" si="16"/>
        <v>-48.099932626718619</v>
      </c>
      <c r="K124" s="34">
        <f t="shared" si="14"/>
        <v>796.08239769157535</v>
      </c>
      <c r="L124" s="34">
        <f t="shared" si="17"/>
        <v>15244244.520887753</v>
      </c>
      <c r="M124" s="34">
        <f t="shared" si="18"/>
        <v>14375655.937514467</v>
      </c>
    </row>
    <row r="125" spans="1:13" s="31" customFormat="1" x14ac:dyDescent="0.2">
      <c r="A125" s="30">
        <v>3228</v>
      </c>
      <c r="B125" s="31" t="s">
        <v>77</v>
      </c>
      <c r="C125" s="33">
        <v>92458986</v>
      </c>
      <c r="D125" s="66">
        <v>24645</v>
      </c>
      <c r="E125" s="34">
        <f t="shared" si="10"/>
        <v>3751.6326232501519</v>
      </c>
      <c r="F125" s="35">
        <f t="shared" si="11"/>
        <v>0.81008954886450379</v>
      </c>
      <c r="G125" s="36">
        <f t="shared" si="12"/>
        <v>527.7003597748552</v>
      </c>
      <c r="H125" s="36">
        <f t="shared" si="13"/>
        <v>145.73554706804384</v>
      </c>
      <c r="I125" s="59">
        <f t="shared" si="15"/>
        <v>673.43590684289904</v>
      </c>
      <c r="J125" s="67">
        <f t="shared" si="16"/>
        <v>-48.099932626718619</v>
      </c>
      <c r="K125" s="34">
        <f t="shared" si="14"/>
        <v>625.33597421618038</v>
      </c>
      <c r="L125" s="34">
        <f t="shared" si="17"/>
        <v>16596827.924143247</v>
      </c>
      <c r="M125" s="34">
        <f t="shared" si="18"/>
        <v>15411405.084557766</v>
      </c>
    </row>
    <row r="126" spans="1:13" s="31" customFormat="1" x14ac:dyDescent="0.2">
      <c r="A126" s="30">
        <v>3230</v>
      </c>
      <c r="B126" s="31" t="s">
        <v>75</v>
      </c>
      <c r="C126" s="33">
        <v>35329331</v>
      </c>
      <c r="D126" s="66">
        <v>7398</v>
      </c>
      <c r="E126" s="34">
        <f t="shared" si="10"/>
        <v>4775.5246012435791</v>
      </c>
      <c r="F126" s="35">
        <f t="shared" si="11"/>
        <v>1.0311784117233909</v>
      </c>
      <c r="G126" s="36">
        <f t="shared" si="12"/>
        <v>-86.63482702120109</v>
      </c>
      <c r="H126" s="36">
        <f t="shared" si="13"/>
        <v>0</v>
      </c>
      <c r="I126" s="59">
        <f t="shared" si="15"/>
        <v>-86.63482702120109</v>
      </c>
      <c r="J126" s="67">
        <f t="shared" si="16"/>
        <v>-48.099932626718619</v>
      </c>
      <c r="K126" s="34">
        <f t="shared" si="14"/>
        <v>-134.7347596479197</v>
      </c>
      <c r="L126" s="34">
        <f t="shared" si="17"/>
        <v>-640924.45030284568</v>
      </c>
      <c r="M126" s="34">
        <f t="shared" si="18"/>
        <v>-996767.75187530997</v>
      </c>
    </row>
    <row r="127" spans="1:13" s="31" customFormat="1" x14ac:dyDescent="0.2">
      <c r="A127" s="30">
        <v>3232</v>
      </c>
      <c r="B127" s="31" t="s">
        <v>74</v>
      </c>
      <c r="C127" s="33">
        <v>124351708</v>
      </c>
      <c r="D127" s="66">
        <v>25882</v>
      </c>
      <c r="E127" s="34">
        <f t="shared" si="10"/>
        <v>4804.5633258635344</v>
      </c>
      <c r="F127" s="35">
        <f t="shared" si="11"/>
        <v>1.0374487397883496</v>
      </c>
      <c r="G127" s="36">
        <f t="shared" si="12"/>
        <v>-104.05806179317423</v>
      </c>
      <c r="H127" s="36">
        <f t="shared" si="13"/>
        <v>0</v>
      </c>
      <c r="I127" s="59">
        <f t="shared" si="15"/>
        <v>-104.05806179317423</v>
      </c>
      <c r="J127" s="67">
        <f t="shared" si="16"/>
        <v>-48.099932626718619</v>
      </c>
      <c r="K127" s="34">
        <f t="shared" si="14"/>
        <v>-152.15799441989284</v>
      </c>
      <c r="L127" s="34">
        <f t="shared" si="17"/>
        <v>-2693230.7553309356</v>
      </c>
      <c r="M127" s="34">
        <f t="shared" si="18"/>
        <v>-3938153.2115756664</v>
      </c>
    </row>
    <row r="128" spans="1:13" s="31" customFormat="1" x14ac:dyDescent="0.2">
      <c r="A128" s="30">
        <v>3234</v>
      </c>
      <c r="B128" s="31" t="s">
        <v>119</v>
      </c>
      <c r="C128" s="33">
        <v>37602706</v>
      </c>
      <c r="D128" s="66">
        <v>9357</v>
      </c>
      <c r="E128" s="34">
        <f t="shared" si="10"/>
        <v>4018.6711552848137</v>
      </c>
      <c r="F128" s="35">
        <f t="shared" si="11"/>
        <v>0.86775114467342118</v>
      </c>
      <c r="G128" s="36">
        <f t="shared" si="12"/>
        <v>367.47724055405814</v>
      </c>
      <c r="H128" s="36">
        <f t="shared" si="13"/>
        <v>52.272060855912237</v>
      </c>
      <c r="I128" s="59">
        <f t="shared" si="15"/>
        <v>419.74930140997037</v>
      </c>
      <c r="J128" s="67">
        <f t="shared" si="16"/>
        <v>-48.099932626718619</v>
      </c>
      <c r="K128" s="34">
        <f t="shared" si="14"/>
        <v>371.64936878325176</v>
      </c>
      <c r="L128" s="34">
        <f t="shared" si="17"/>
        <v>3927594.2132930928</v>
      </c>
      <c r="M128" s="34">
        <f t="shared" si="18"/>
        <v>3477523.1437048865</v>
      </c>
    </row>
    <row r="129" spans="1:13" s="31" customFormat="1" x14ac:dyDescent="0.2">
      <c r="A129" s="30">
        <v>3236</v>
      </c>
      <c r="B129" s="31" t="s">
        <v>118</v>
      </c>
      <c r="C129" s="33">
        <v>26350223</v>
      </c>
      <c r="D129" s="66">
        <v>7037</v>
      </c>
      <c r="E129" s="34">
        <f t="shared" si="10"/>
        <v>3744.5250817109563</v>
      </c>
      <c r="F129" s="35">
        <f t="shared" si="11"/>
        <v>0.80855481833589604</v>
      </c>
      <c r="G129" s="36">
        <f t="shared" si="12"/>
        <v>531.96488469837254</v>
      </c>
      <c r="H129" s="36">
        <f t="shared" si="13"/>
        <v>148.22318660676231</v>
      </c>
      <c r="I129" s="59">
        <f t="shared" si="15"/>
        <v>680.18807130513483</v>
      </c>
      <c r="J129" s="67">
        <f t="shared" si="16"/>
        <v>-48.099932626718619</v>
      </c>
      <c r="K129" s="34">
        <f t="shared" si="14"/>
        <v>632.08813867841616</v>
      </c>
      <c r="L129" s="34">
        <f t="shared" si="17"/>
        <v>4786483.457774234</v>
      </c>
      <c r="M129" s="34">
        <f t="shared" si="18"/>
        <v>4448004.2318800148</v>
      </c>
    </row>
    <row r="130" spans="1:13" s="31" customFormat="1" x14ac:dyDescent="0.2">
      <c r="A130" s="30">
        <v>3238</v>
      </c>
      <c r="B130" s="31" t="s">
        <v>79</v>
      </c>
      <c r="C130" s="33">
        <v>60342412</v>
      </c>
      <c r="D130" s="66">
        <v>16126</v>
      </c>
      <c r="E130" s="34">
        <f t="shared" si="10"/>
        <v>3741.9330274091531</v>
      </c>
      <c r="F130" s="35">
        <f t="shared" si="11"/>
        <v>0.80799511638454646</v>
      </c>
      <c r="G130" s="36">
        <f t="shared" si="12"/>
        <v>533.52011727945455</v>
      </c>
      <c r="H130" s="36">
        <f t="shared" si="13"/>
        <v>149.13040561239347</v>
      </c>
      <c r="I130" s="59">
        <f t="shared" si="15"/>
        <v>682.65052289184803</v>
      </c>
      <c r="J130" s="67">
        <f t="shared" si="16"/>
        <v>-48.099932626718619</v>
      </c>
      <c r="K130" s="34">
        <f t="shared" si="14"/>
        <v>634.55059026512936</v>
      </c>
      <c r="L130" s="34">
        <f t="shared" si="17"/>
        <v>11008422.332153941</v>
      </c>
      <c r="M130" s="34">
        <f t="shared" si="18"/>
        <v>10232762.818615476</v>
      </c>
    </row>
    <row r="131" spans="1:13" s="31" customFormat="1" x14ac:dyDescent="0.2">
      <c r="A131" s="30">
        <v>3240</v>
      </c>
      <c r="B131" s="31" t="s">
        <v>78</v>
      </c>
      <c r="C131" s="33">
        <v>104892261</v>
      </c>
      <c r="D131" s="66">
        <v>27916</v>
      </c>
      <c r="E131" s="34">
        <f t="shared" si="10"/>
        <v>3757.4244519272102</v>
      </c>
      <c r="F131" s="35">
        <f t="shared" si="11"/>
        <v>0.81134017768434652</v>
      </c>
      <c r="G131" s="36">
        <f t="shared" si="12"/>
        <v>524.22526256862022</v>
      </c>
      <c r="H131" s="36">
        <f t="shared" si="13"/>
        <v>143.70840703107348</v>
      </c>
      <c r="I131" s="59">
        <f t="shared" si="15"/>
        <v>667.93366959969376</v>
      </c>
      <c r="J131" s="67">
        <f t="shared" si="16"/>
        <v>-48.099932626718619</v>
      </c>
      <c r="K131" s="34">
        <f t="shared" si="14"/>
        <v>619.83373697297509</v>
      </c>
      <c r="L131" s="34">
        <f t="shared" si="17"/>
        <v>18646036.320545051</v>
      </c>
      <c r="M131" s="34">
        <f t="shared" si="18"/>
        <v>17303278.601337574</v>
      </c>
    </row>
    <row r="132" spans="1:13" s="31" customFormat="1" x14ac:dyDescent="0.2">
      <c r="A132" s="30">
        <v>3242</v>
      </c>
      <c r="B132" s="31" t="s">
        <v>80</v>
      </c>
      <c r="C132" s="33">
        <v>10456344</v>
      </c>
      <c r="D132" s="66">
        <v>3041</v>
      </c>
      <c r="E132" s="34">
        <f t="shared" si="10"/>
        <v>3438.4557711279185</v>
      </c>
      <c r="F132" s="35">
        <f t="shared" si="11"/>
        <v>0.74246531154493478</v>
      </c>
      <c r="G132" s="36">
        <f t="shared" si="12"/>
        <v>715.6064710481952</v>
      </c>
      <c r="H132" s="36">
        <f t="shared" si="13"/>
        <v>255.34744531082555</v>
      </c>
      <c r="I132" s="59">
        <f t="shared" si="15"/>
        <v>970.9539163590207</v>
      </c>
      <c r="J132" s="67">
        <f t="shared" si="16"/>
        <v>-48.099932626718619</v>
      </c>
      <c r="K132" s="34">
        <f t="shared" si="14"/>
        <v>922.85398373230203</v>
      </c>
      <c r="L132" s="34">
        <f t="shared" si="17"/>
        <v>2952670.8596477821</v>
      </c>
      <c r="M132" s="34">
        <f t="shared" si="18"/>
        <v>2806398.9645299306</v>
      </c>
    </row>
    <row r="133" spans="1:13" s="31" customFormat="1" x14ac:dyDescent="0.2">
      <c r="A133" s="30">
        <v>3301</v>
      </c>
      <c r="B133" s="31" t="s">
        <v>129</v>
      </c>
      <c r="C133" s="33">
        <v>445655093</v>
      </c>
      <c r="D133" s="66">
        <v>104487</v>
      </c>
      <c r="E133" s="34">
        <f t="shared" si="10"/>
        <v>4265.1726339161805</v>
      </c>
      <c r="F133" s="35">
        <f t="shared" si="11"/>
        <v>0.92097817718758057</v>
      </c>
      <c r="G133" s="36">
        <f t="shared" si="12"/>
        <v>219.57635337523806</v>
      </c>
      <c r="H133" s="36">
        <f t="shared" si="13"/>
        <v>0</v>
      </c>
      <c r="I133" s="59">
        <f t="shared" si="15"/>
        <v>219.57635337523806</v>
      </c>
      <c r="J133" s="67">
        <f t="shared" si="16"/>
        <v>-48.099932626718619</v>
      </c>
      <c r="K133" s="34">
        <f t="shared" si="14"/>
        <v>171.47642074851944</v>
      </c>
      <c r="L133" s="34">
        <f t="shared" si="17"/>
        <v>22942874.4351185</v>
      </c>
      <c r="M133" s="34">
        <f t="shared" si="18"/>
        <v>17917056.774750553</v>
      </c>
    </row>
    <row r="134" spans="1:13" s="31" customFormat="1" x14ac:dyDescent="0.2">
      <c r="A134" s="30">
        <v>3303</v>
      </c>
      <c r="B134" s="31" t="s">
        <v>130</v>
      </c>
      <c r="C134" s="33">
        <v>136167255</v>
      </c>
      <c r="D134" s="66">
        <v>28848</v>
      </c>
      <c r="E134" s="34">
        <f t="shared" si="10"/>
        <v>4720.1627495840266</v>
      </c>
      <c r="F134" s="35">
        <f t="shared" si="11"/>
        <v>1.0192241342290405</v>
      </c>
      <c r="G134" s="36">
        <f t="shared" si="12"/>
        <v>-53.417716025469595</v>
      </c>
      <c r="H134" s="36">
        <f t="shared" si="13"/>
        <v>0</v>
      </c>
      <c r="I134" s="59">
        <f t="shared" si="15"/>
        <v>-53.417716025469595</v>
      </c>
      <c r="J134" s="67">
        <f t="shared" si="16"/>
        <v>-48.099932626718619</v>
      </c>
      <c r="K134" s="34">
        <f t="shared" si="14"/>
        <v>-101.51764865218821</v>
      </c>
      <c r="L134" s="34">
        <f t="shared" si="17"/>
        <v>-1540994.271902747</v>
      </c>
      <c r="M134" s="34">
        <f t="shared" si="18"/>
        <v>-2928581.1283183256</v>
      </c>
    </row>
    <row r="135" spans="1:13" s="31" customFormat="1" x14ac:dyDescent="0.2">
      <c r="A135" s="30">
        <v>3305</v>
      </c>
      <c r="B135" s="31" t="s">
        <v>131</v>
      </c>
      <c r="C135" s="33">
        <v>124612884</v>
      </c>
      <c r="D135" s="66">
        <v>31581</v>
      </c>
      <c r="E135" s="34">
        <f t="shared" si="10"/>
        <v>3945.818181818182</v>
      </c>
      <c r="F135" s="35">
        <f t="shared" si="11"/>
        <v>0.85202001150135354</v>
      </c>
      <c r="G135" s="36">
        <f t="shared" si="12"/>
        <v>411.1890246340372</v>
      </c>
      <c r="H135" s="36">
        <f t="shared" si="13"/>
        <v>77.770601569233349</v>
      </c>
      <c r="I135" s="59">
        <f t="shared" si="15"/>
        <v>488.95962620327055</v>
      </c>
      <c r="J135" s="67">
        <f t="shared" si="16"/>
        <v>-48.099932626718619</v>
      </c>
      <c r="K135" s="34">
        <f t="shared" si="14"/>
        <v>440.85969357655193</v>
      </c>
      <c r="L135" s="34">
        <f t="shared" si="17"/>
        <v>15441833.955125486</v>
      </c>
      <c r="M135" s="34">
        <f t="shared" si="18"/>
        <v>13922789.982841088</v>
      </c>
    </row>
    <row r="136" spans="1:13" s="31" customFormat="1" x14ac:dyDescent="0.2">
      <c r="A136" s="30">
        <v>3310</v>
      </c>
      <c r="B136" s="31" t="s">
        <v>132</v>
      </c>
      <c r="C136" s="33">
        <v>33324764</v>
      </c>
      <c r="D136" s="66">
        <v>6989</v>
      </c>
      <c r="E136" s="34">
        <f t="shared" ref="E136:E199" si="19">(C136)/D136</f>
        <v>4768.173415367005</v>
      </c>
      <c r="F136" s="35">
        <f t="shared" ref="F136:F199" si="20">IF(ISNUMBER(C136),E136/E$366,"")</f>
        <v>1.0295910711044116</v>
      </c>
      <c r="G136" s="36">
        <f t="shared" ref="G136:G199" si="21">(E$366-E136)*0.6</f>
        <v>-82.224115495256584</v>
      </c>
      <c r="H136" s="36">
        <f t="shared" ref="H136:H199" si="22">IF(E136&gt;=E$366*0.9,0,IF(E136&lt;0.9*E$366,(E$366*0.9-E136)*0.35))</f>
        <v>0</v>
      </c>
      <c r="I136" s="59">
        <f t="shared" si="15"/>
        <v>-82.224115495256584</v>
      </c>
      <c r="J136" s="67">
        <f t="shared" si="16"/>
        <v>-48.099932626718619</v>
      </c>
      <c r="K136" s="34">
        <f t="shared" ref="K136:K199" si="23">I136+J136</f>
        <v>-130.32404812197521</v>
      </c>
      <c r="L136" s="34">
        <f t="shared" si="17"/>
        <v>-574664.34319634829</v>
      </c>
      <c r="M136" s="34">
        <f t="shared" si="18"/>
        <v>-910834.77232448477</v>
      </c>
    </row>
    <row r="137" spans="1:13" s="31" customFormat="1" x14ac:dyDescent="0.2">
      <c r="A137" s="30">
        <v>3312</v>
      </c>
      <c r="B137" s="31" t="s">
        <v>142</v>
      </c>
      <c r="C137" s="33">
        <v>138837823</v>
      </c>
      <c r="D137" s="66">
        <v>28470</v>
      </c>
      <c r="E137" s="34">
        <f t="shared" si="19"/>
        <v>4876.6358623112046</v>
      </c>
      <c r="F137" s="35">
        <f t="shared" si="20"/>
        <v>1.0530113532954881</v>
      </c>
      <c r="G137" s="36">
        <f t="shared" si="21"/>
        <v>-147.30158366177639</v>
      </c>
      <c r="H137" s="36">
        <f t="shared" si="22"/>
        <v>0</v>
      </c>
      <c r="I137" s="59">
        <f t="shared" ref="I137:I200" si="24">G137+H137</f>
        <v>-147.30158366177639</v>
      </c>
      <c r="J137" s="67">
        <f t="shared" ref="J137:J200" si="25">I$368</f>
        <v>-48.099932626718619</v>
      </c>
      <c r="K137" s="34">
        <f t="shared" si="23"/>
        <v>-195.401516288495</v>
      </c>
      <c r="L137" s="34">
        <f t="shared" ref="L137:L200" si="26">(I137*D137)</f>
        <v>-4193676.086850774</v>
      </c>
      <c r="M137" s="34">
        <f t="shared" ref="M137:M200" si="27">(K137*D137)</f>
        <v>-5563081.1687334524</v>
      </c>
    </row>
    <row r="138" spans="1:13" s="31" customFormat="1" x14ac:dyDescent="0.2">
      <c r="A138" s="30">
        <v>3314</v>
      </c>
      <c r="B138" s="31" t="s">
        <v>141</v>
      </c>
      <c r="C138" s="33">
        <v>89998229</v>
      </c>
      <c r="D138" s="66">
        <v>20779</v>
      </c>
      <c r="E138" s="34">
        <f t="shared" si="19"/>
        <v>4331.2107897396409</v>
      </c>
      <c r="F138" s="35">
        <f t="shared" si="20"/>
        <v>0.93523778766418553</v>
      </c>
      <c r="G138" s="36">
        <f t="shared" si="21"/>
        <v>179.95345988116188</v>
      </c>
      <c r="H138" s="36">
        <f t="shared" si="22"/>
        <v>0</v>
      </c>
      <c r="I138" s="59">
        <f t="shared" si="24"/>
        <v>179.95345988116188</v>
      </c>
      <c r="J138" s="67">
        <f t="shared" si="25"/>
        <v>-48.099932626718619</v>
      </c>
      <c r="K138" s="34">
        <f t="shared" si="23"/>
        <v>131.85352725444326</v>
      </c>
      <c r="L138" s="34">
        <f t="shared" si="26"/>
        <v>3739252.9428706625</v>
      </c>
      <c r="M138" s="34">
        <f t="shared" si="27"/>
        <v>2739784.4428200764</v>
      </c>
    </row>
    <row r="139" spans="1:13" s="31" customFormat="1" x14ac:dyDescent="0.2">
      <c r="A139" s="30">
        <v>3316</v>
      </c>
      <c r="B139" s="31" t="s">
        <v>140</v>
      </c>
      <c r="C139" s="33">
        <v>54681712</v>
      </c>
      <c r="D139" s="66">
        <v>14665</v>
      </c>
      <c r="E139" s="34">
        <f t="shared" si="19"/>
        <v>3728.7222638936241</v>
      </c>
      <c r="F139" s="35">
        <f t="shared" si="20"/>
        <v>0.80514251792111291</v>
      </c>
      <c r="G139" s="36">
        <f t="shared" si="21"/>
        <v>541.44657538877186</v>
      </c>
      <c r="H139" s="36">
        <f t="shared" si="22"/>
        <v>153.75417284282858</v>
      </c>
      <c r="I139" s="59">
        <f t="shared" si="24"/>
        <v>695.20074823160041</v>
      </c>
      <c r="J139" s="67">
        <f t="shared" si="25"/>
        <v>-48.099932626718619</v>
      </c>
      <c r="K139" s="34">
        <f t="shared" si="23"/>
        <v>647.10081560488175</v>
      </c>
      <c r="L139" s="34">
        <f t="shared" si="26"/>
        <v>10195118.972816421</v>
      </c>
      <c r="M139" s="34">
        <f t="shared" si="27"/>
        <v>9489733.4608455915</v>
      </c>
    </row>
    <row r="140" spans="1:13" s="31" customFormat="1" x14ac:dyDescent="0.2">
      <c r="A140" s="30">
        <v>3318</v>
      </c>
      <c r="B140" s="31" t="s">
        <v>139</v>
      </c>
      <c r="C140" s="33">
        <v>10197221</v>
      </c>
      <c r="D140" s="66">
        <v>2241</v>
      </c>
      <c r="E140" s="34">
        <f t="shared" si="19"/>
        <v>4550.2994199018294</v>
      </c>
      <c r="F140" s="35">
        <f t="shared" si="20"/>
        <v>0.98254556734109644</v>
      </c>
      <c r="G140" s="36">
        <f t="shared" si="21"/>
        <v>48.500281783848727</v>
      </c>
      <c r="H140" s="36">
        <f t="shared" si="22"/>
        <v>0</v>
      </c>
      <c r="I140" s="59">
        <f t="shared" si="24"/>
        <v>48.500281783848727</v>
      </c>
      <c r="J140" s="67">
        <f t="shared" si="25"/>
        <v>-48.099932626718619</v>
      </c>
      <c r="K140" s="34">
        <f t="shared" si="23"/>
        <v>0.40034915713010832</v>
      </c>
      <c r="L140" s="34">
        <f t="shared" si="26"/>
        <v>108689.131477605</v>
      </c>
      <c r="M140" s="34">
        <f t="shared" si="27"/>
        <v>897.18246112857275</v>
      </c>
    </row>
    <row r="141" spans="1:13" s="31" customFormat="1" x14ac:dyDescent="0.2">
      <c r="A141" s="30">
        <v>3320</v>
      </c>
      <c r="B141" s="31" t="s">
        <v>133</v>
      </c>
      <c r="C141" s="33">
        <v>5562930</v>
      </c>
      <c r="D141" s="66">
        <v>1115</v>
      </c>
      <c r="E141" s="34">
        <f t="shared" si="19"/>
        <v>4989.1748878923763</v>
      </c>
      <c r="F141" s="35">
        <f t="shared" si="20"/>
        <v>1.077311890586296</v>
      </c>
      <c r="G141" s="36">
        <f t="shared" si="21"/>
        <v>-214.82499901047939</v>
      </c>
      <c r="H141" s="36">
        <f t="shared" si="22"/>
        <v>0</v>
      </c>
      <c r="I141" s="59">
        <f t="shared" si="24"/>
        <v>-214.82499901047939</v>
      </c>
      <c r="J141" s="67">
        <f t="shared" si="25"/>
        <v>-48.099932626718619</v>
      </c>
      <c r="K141" s="34">
        <f t="shared" si="23"/>
        <v>-262.92493163719803</v>
      </c>
      <c r="L141" s="34">
        <f t="shared" si="26"/>
        <v>-239529.87389668453</v>
      </c>
      <c r="M141" s="34">
        <f t="shared" si="27"/>
        <v>-293161.29877547582</v>
      </c>
    </row>
    <row r="142" spans="1:13" s="31" customFormat="1" x14ac:dyDescent="0.2">
      <c r="A142" s="30">
        <v>3322</v>
      </c>
      <c r="B142" s="31" t="s">
        <v>385</v>
      </c>
      <c r="C142" s="33">
        <v>16028166</v>
      </c>
      <c r="D142" s="66">
        <v>3301</v>
      </c>
      <c r="E142" s="34">
        <f t="shared" si="19"/>
        <v>4855.5486216298095</v>
      </c>
      <c r="F142" s="35">
        <f t="shared" si="20"/>
        <v>1.0484579881326728</v>
      </c>
      <c r="G142" s="36">
        <f t="shared" si="21"/>
        <v>-134.64923925293934</v>
      </c>
      <c r="H142" s="36">
        <f t="shared" si="22"/>
        <v>0</v>
      </c>
      <c r="I142" s="59">
        <f t="shared" si="24"/>
        <v>-134.64923925293934</v>
      </c>
      <c r="J142" s="67">
        <f t="shared" si="25"/>
        <v>-48.099932626718619</v>
      </c>
      <c r="K142" s="34">
        <f t="shared" si="23"/>
        <v>-182.74917187965795</v>
      </c>
      <c r="L142" s="34">
        <f t="shared" si="26"/>
        <v>-444477.13877395279</v>
      </c>
      <c r="M142" s="34">
        <f t="shared" si="27"/>
        <v>-603255.01637475088</v>
      </c>
    </row>
    <row r="143" spans="1:13" s="31" customFormat="1" x14ac:dyDescent="0.2">
      <c r="A143" s="30">
        <v>3324</v>
      </c>
      <c r="B143" s="31" t="s">
        <v>134</v>
      </c>
      <c r="C143" s="33">
        <v>21109543</v>
      </c>
      <c r="D143" s="66">
        <v>4986</v>
      </c>
      <c r="E143" s="34">
        <f t="shared" si="19"/>
        <v>4233.7631367829927</v>
      </c>
      <c r="F143" s="35">
        <f t="shared" si="20"/>
        <v>0.9141959285193616</v>
      </c>
      <c r="G143" s="36">
        <f t="shared" si="21"/>
        <v>238.42205165515077</v>
      </c>
      <c r="H143" s="36">
        <f t="shared" si="22"/>
        <v>0</v>
      </c>
      <c r="I143" s="59">
        <f t="shared" si="24"/>
        <v>238.42205165515077</v>
      </c>
      <c r="J143" s="67">
        <f t="shared" si="25"/>
        <v>-48.099932626718619</v>
      </c>
      <c r="K143" s="34">
        <f t="shared" si="23"/>
        <v>190.32211902843216</v>
      </c>
      <c r="L143" s="34">
        <f t="shared" si="26"/>
        <v>1188772.3495525818</v>
      </c>
      <c r="M143" s="34">
        <f t="shared" si="27"/>
        <v>948946.08547576272</v>
      </c>
    </row>
    <row r="144" spans="1:13" s="31" customFormat="1" x14ac:dyDescent="0.2">
      <c r="A144" s="30">
        <v>3326</v>
      </c>
      <c r="B144" s="31" t="s">
        <v>135</v>
      </c>
      <c r="C144" s="33">
        <v>13320131</v>
      </c>
      <c r="D144" s="66">
        <v>2666</v>
      </c>
      <c r="E144" s="34">
        <f t="shared" si="19"/>
        <v>4996.2981995498876</v>
      </c>
      <c r="F144" s="35">
        <f t="shared" si="20"/>
        <v>1.0788500263545193</v>
      </c>
      <c r="G144" s="36">
        <f t="shared" si="21"/>
        <v>-219.09898600498619</v>
      </c>
      <c r="H144" s="36">
        <f t="shared" si="22"/>
        <v>0</v>
      </c>
      <c r="I144" s="59">
        <f t="shared" si="24"/>
        <v>-219.09898600498619</v>
      </c>
      <c r="J144" s="67">
        <f t="shared" si="25"/>
        <v>-48.099932626718619</v>
      </c>
      <c r="K144" s="34">
        <f t="shared" si="23"/>
        <v>-267.19891863170483</v>
      </c>
      <c r="L144" s="34">
        <f t="shared" si="26"/>
        <v>-584117.89668929321</v>
      </c>
      <c r="M144" s="34">
        <f t="shared" si="27"/>
        <v>-712352.31707212504</v>
      </c>
    </row>
    <row r="145" spans="1:13" s="31" customFormat="1" x14ac:dyDescent="0.2">
      <c r="A145" s="30">
        <v>3328</v>
      </c>
      <c r="B145" s="31" t="s">
        <v>136</v>
      </c>
      <c r="C145" s="33">
        <v>20953474</v>
      </c>
      <c r="D145" s="66">
        <v>5007</v>
      </c>
      <c r="E145" s="34">
        <f t="shared" si="19"/>
        <v>4184.8360295586181</v>
      </c>
      <c r="F145" s="35">
        <f t="shared" si="20"/>
        <v>0.90363110456165185</v>
      </c>
      <c r="G145" s="36">
        <f t="shared" si="21"/>
        <v>267.77831598977554</v>
      </c>
      <c r="H145" s="36">
        <f t="shared" si="22"/>
        <v>0</v>
      </c>
      <c r="I145" s="59">
        <f t="shared" si="24"/>
        <v>267.77831598977554</v>
      </c>
      <c r="J145" s="67">
        <f t="shared" si="25"/>
        <v>-48.099932626718619</v>
      </c>
      <c r="K145" s="34">
        <f t="shared" si="23"/>
        <v>219.67838336305692</v>
      </c>
      <c r="L145" s="34">
        <f t="shared" si="26"/>
        <v>1340766.028160806</v>
      </c>
      <c r="M145" s="34">
        <f t="shared" si="27"/>
        <v>1099929.665498826</v>
      </c>
    </row>
    <row r="146" spans="1:13" s="31" customFormat="1" x14ac:dyDescent="0.2">
      <c r="A146" s="30">
        <v>3330</v>
      </c>
      <c r="B146" s="31" t="s">
        <v>137</v>
      </c>
      <c r="C146" s="33">
        <v>24457749</v>
      </c>
      <c r="D146" s="66">
        <v>4496</v>
      </c>
      <c r="E146" s="34">
        <f t="shared" si="19"/>
        <v>5439.8907918149462</v>
      </c>
      <c r="F146" s="35">
        <f t="shared" si="20"/>
        <v>1.1746349176364173</v>
      </c>
      <c r="G146" s="36">
        <f t="shared" si="21"/>
        <v>-485.25454136402129</v>
      </c>
      <c r="H146" s="36">
        <f t="shared" si="22"/>
        <v>0</v>
      </c>
      <c r="I146" s="59">
        <f t="shared" si="24"/>
        <v>-485.25454136402129</v>
      </c>
      <c r="J146" s="67">
        <f t="shared" si="25"/>
        <v>-48.099932626718619</v>
      </c>
      <c r="K146" s="34">
        <f t="shared" si="23"/>
        <v>-533.35447399073996</v>
      </c>
      <c r="L146" s="34">
        <f t="shared" si="26"/>
        <v>-2181704.4179726397</v>
      </c>
      <c r="M146" s="34">
        <f t="shared" si="27"/>
        <v>-2397961.7150623668</v>
      </c>
    </row>
    <row r="147" spans="1:13" s="31" customFormat="1" x14ac:dyDescent="0.2">
      <c r="A147" s="30">
        <v>3332</v>
      </c>
      <c r="B147" s="31" t="s">
        <v>138</v>
      </c>
      <c r="C147" s="33">
        <v>15450678</v>
      </c>
      <c r="D147" s="66">
        <v>3526</v>
      </c>
      <c r="E147" s="34">
        <f t="shared" si="19"/>
        <v>4381.9279636982419</v>
      </c>
      <c r="F147" s="35">
        <f t="shared" si="20"/>
        <v>0.94618914050113045</v>
      </c>
      <c r="G147" s="36">
        <f t="shared" si="21"/>
        <v>149.52315550600125</v>
      </c>
      <c r="H147" s="36">
        <f t="shared" si="22"/>
        <v>0</v>
      </c>
      <c r="I147" s="59">
        <f t="shared" si="24"/>
        <v>149.52315550600125</v>
      </c>
      <c r="J147" s="67">
        <f t="shared" si="25"/>
        <v>-48.099932626718619</v>
      </c>
      <c r="K147" s="34">
        <f t="shared" si="23"/>
        <v>101.42322287928263</v>
      </c>
      <c r="L147" s="34">
        <f t="shared" si="26"/>
        <v>527218.64631416043</v>
      </c>
      <c r="M147" s="34">
        <f t="shared" si="27"/>
        <v>357618.28387235058</v>
      </c>
    </row>
    <row r="148" spans="1:13" s="31" customFormat="1" x14ac:dyDescent="0.2">
      <c r="A148" s="30">
        <v>3334</v>
      </c>
      <c r="B148" s="31" t="s">
        <v>143</v>
      </c>
      <c r="C148" s="33">
        <v>11362859</v>
      </c>
      <c r="D148" s="66">
        <v>2781</v>
      </c>
      <c r="E148" s="34">
        <f t="shared" si="19"/>
        <v>4085.8896080546565</v>
      </c>
      <c r="F148" s="35">
        <f t="shared" si="20"/>
        <v>0.88226561651755331</v>
      </c>
      <c r="G148" s="36">
        <f t="shared" si="21"/>
        <v>327.1461688921525</v>
      </c>
      <c r="H148" s="36">
        <f t="shared" si="22"/>
        <v>28.745602386467269</v>
      </c>
      <c r="I148" s="59">
        <f t="shared" si="24"/>
        <v>355.89177127861979</v>
      </c>
      <c r="J148" s="67">
        <f t="shared" si="25"/>
        <v>-48.099932626718619</v>
      </c>
      <c r="K148" s="34">
        <f t="shared" si="23"/>
        <v>307.79183865190117</v>
      </c>
      <c r="L148" s="34">
        <f t="shared" si="26"/>
        <v>989735.01592584164</v>
      </c>
      <c r="M148" s="34">
        <f t="shared" si="27"/>
        <v>855969.10329093714</v>
      </c>
    </row>
    <row r="149" spans="1:13" s="31" customFormat="1" x14ac:dyDescent="0.2">
      <c r="A149" s="30">
        <v>3336</v>
      </c>
      <c r="B149" s="31" t="s">
        <v>144</v>
      </c>
      <c r="C149" s="33">
        <v>4929879</v>
      </c>
      <c r="D149" s="66">
        <v>1395</v>
      </c>
      <c r="E149" s="34">
        <f t="shared" si="19"/>
        <v>3533.9634408602151</v>
      </c>
      <c r="F149" s="35">
        <f t="shared" si="20"/>
        <v>0.76308827036213056</v>
      </c>
      <c r="G149" s="36">
        <f t="shared" si="21"/>
        <v>658.30186920881727</v>
      </c>
      <c r="H149" s="36">
        <f t="shared" si="22"/>
        <v>221.91976090452175</v>
      </c>
      <c r="I149" s="59">
        <f t="shared" si="24"/>
        <v>880.22163011333896</v>
      </c>
      <c r="J149" s="67">
        <f t="shared" si="25"/>
        <v>-48.099932626718619</v>
      </c>
      <c r="K149" s="34">
        <f t="shared" si="23"/>
        <v>832.12169748662029</v>
      </c>
      <c r="L149" s="34">
        <f t="shared" si="26"/>
        <v>1227909.1740081077</v>
      </c>
      <c r="M149" s="34">
        <f t="shared" si="27"/>
        <v>1160809.7679938353</v>
      </c>
    </row>
    <row r="150" spans="1:13" s="31" customFormat="1" x14ac:dyDescent="0.2">
      <c r="A150" s="30">
        <v>3338</v>
      </c>
      <c r="B150" s="31" t="s">
        <v>145</v>
      </c>
      <c r="C150" s="33">
        <v>9710606</v>
      </c>
      <c r="D150" s="66">
        <v>2486</v>
      </c>
      <c r="E150" s="34">
        <f t="shared" si="19"/>
        <v>3906.1166532582461</v>
      </c>
      <c r="F150" s="35">
        <f t="shared" si="20"/>
        <v>0.84344726555575322</v>
      </c>
      <c r="G150" s="36">
        <f t="shared" si="21"/>
        <v>435.00994176999876</v>
      </c>
      <c r="H150" s="36">
        <f t="shared" si="22"/>
        <v>91.66613656521092</v>
      </c>
      <c r="I150" s="59">
        <f t="shared" si="24"/>
        <v>526.6760783352097</v>
      </c>
      <c r="J150" s="67">
        <f t="shared" si="25"/>
        <v>-48.099932626718619</v>
      </c>
      <c r="K150" s="34">
        <f t="shared" si="23"/>
        <v>478.57614570849108</v>
      </c>
      <c r="L150" s="34">
        <f t="shared" si="26"/>
        <v>1309316.7307413314</v>
      </c>
      <c r="M150" s="34">
        <f t="shared" si="27"/>
        <v>1189740.2982313088</v>
      </c>
    </row>
    <row r="151" spans="1:13" s="31" customFormat="1" x14ac:dyDescent="0.2">
      <c r="A151" s="30">
        <v>3401</v>
      </c>
      <c r="B151" s="31" t="s">
        <v>82</v>
      </c>
      <c r="C151" s="33">
        <v>66401722</v>
      </c>
      <c r="D151" s="66">
        <v>18058</v>
      </c>
      <c r="E151" s="34">
        <f t="shared" si="19"/>
        <v>3677.1360062022372</v>
      </c>
      <c r="F151" s="35">
        <f t="shared" si="20"/>
        <v>0.79400350394574659</v>
      </c>
      <c r="G151" s="36">
        <f t="shared" si="21"/>
        <v>572.39833000360397</v>
      </c>
      <c r="H151" s="36">
        <f t="shared" si="22"/>
        <v>171.809363034814</v>
      </c>
      <c r="I151" s="59">
        <f t="shared" si="24"/>
        <v>744.20769303841803</v>
      </c>
      <c r="J151" s="67">
        <f t="shared" si="25"/>
        <v>-48.099932626718619</v>
      </c>
      <c r="K151" s="34">
        <f t="shared" si="23"/>
        <v>696.10776041169936</v>
      </c>
      <c r="L151" s="34">
        <f t="shared" si="26"/>
        <v>13438902.520887753</v>
      </c>
      <c r="M151" s="34">
        <f t="shared" si="27"/>
        <v>12570313.937514467</v>
      </c>
    </row>
    <row r="152" spans="1:13" s="31" customFormat="1" x14ac:dyDescent="0.2">
      <c r="A152" s="30">
        <v>3403</v>
      </c>
      <c r="B152" s="31" t="s">
        <v>83</v>
      </c>
      <c r="C152" s="33">
        <v>140994036</v>
      </c>
      <c r="D152" s="66">
        <v>32879</v>
      </c>
      <c r="E152" s="34">
        <f t="shared" si="19"/>
        <v>4288.270202865051</v>
      </c>
      <c r="F152" s="35">
        <f t="shared" si="20"/>
        <v>0.92596563227412032</v>
      </c>
      <c r="G152" s="36">
        <f t="shared" si="21"/>
        <v>205.71781200591576</v>
      </c>
      <c r="H152" s="36">
        <f t="shared" si="22"/>
        <v>0</v>
      </c>
      <c r="I152" s="59">
        <f t="shared" si="24"/>
        <v>205.71781200591576</v>
      </c>
      <c r="J152" s="67">
        <f t="shared" si="25"/>
        <v>-48.099932626718619</v>
      </c>
      <c r="K152" s="34">
        <f t="shared" si="23"/>
        <v>157.61787937919715</v>
      </c>
      <c r="L152" s="34">
        <f t="shared" si="26"/>
        <v>6763795.9409425044</v>
      </c>
      <c r="M152" s="34">
        <f t="shared" si="27"/>
        <v>5182318.256108623</v>
      </c>
    </row>
    <row r="153" spans="1:13" s="31" customFormat="1" x14ac:dyDescent="0.2">
      <c r="A153" s="30">
        <v>3405</v>
      </c>
      <c r="B153" s="31" t="s">
        <v>103</v>
      </c>
      <c r="C153" s="33">
        <v>123410782</v>
      </c>
      <c r="D153" s="66">
        <v>28768</v>
      </c>
      <c r="E153" s="34">
        <f t="shared" si="19"/>
        <v>4289.863111790879</v>
      </c>
      <c r="F153" s="35">
        <f t="shared" si="20"/>
        <v>0.9263095888931957</v>
      </c>
      <c r="G153" s="36">
        <f t="shared" si="21"/>
        <v>204.762066650419</v>
      </c>
      <c r="H153" s="36">
        <f t="shared" si="22"/>
        <v>0</v>
      </c>
      <c r="I153" s="59">
        <f t="shared" si="24"/>
        <v>204.762066650419</v>
      </c>
      <c r="J153" s="67">
        <f t="shared" si="25"/>
        <v>-48.099932626718619</v>
      </c>
      <c r="K153" s="34">
        <f t="shared" si="23"/>
        <v>156.66213402370039</v>
      </c>
      <c r="L153" s="34">
        <f t="shared" si="26"/>
        <v>5890595.1333992537</v>
      </c>
      <c r="M153" s="34">
        <f t="shared" si="27"/>
        <v>4506856.2715938129</v>
      </c>
    </row>
    <row r="154" spans="1:13" s="31" customFormat="1" x14ac:dyDescent="0.2">
      <c r="A154" s="30">
        <v>3407</v>
      </c>
      <c r="B154" s="31" t="s">
        <v>104</v>
      </c>
      <c r="C154" s="33">
        <v>119509086</v>
      </c>
      <c r="D154" s="66">
        <v>30903</v>
      </c>
      <c r="E154" s="34">
        <f t="shared" si="19"/>
        <v>3867.2325016988643</v>
      </c>
      <c r="F154" s="35">
        <f t="shared" si="20"/>
        <v>0.83505101572054696</v>
      </c>
      <c r="G154" s="36">
        <f t="shared" si="21"/>
        <v>458.34043270562779</v>
      </c>
      <c r="H154" s="36">
        <f t="shared" si="22"/>
        <v>105.27558961099453</v>
      </c>
      <c r="I154" s="59">
        <f t="shared" si="24"/>
        <v>563.61602231662232</v>
      </c>
      <c r="J154" s="67">
        <f t="shared" si="25"/>
        <v>-48.099932626718619</v>
      </c>
      <c r="K154" s="34">
        <f t="shared" si="23"/>
        <v>515.51608968990365</v>
      </c>
      <c r="L154" s="34">
        <f t="shared" si="26"/>
        <v>17417425.93765058</v>
      </c>
      <c r="M154" s="34">
        <f t="shared" si="27"/>
        <v>15930993.719687093</v>
      </c>
    </row>
    <row r="155" spans="1:13" s="31" customFormat="1" x14ac:dyDescent="0.2">
      <c r="A155" s="30">
        <v>3411</v>
      </c>
      <c r="B155" s="31" t="s">
        <v>84</v>
      </c>
      <c r="C155" s="33">
        <v>131435074</v>
      </c>
      <c r="D155" s="66">
        <v>35612</v>
      </c>
      <c r="E155" s="34">
        <f t="shared" si="19"/>
        <v>3690.7523868358981</v>
      </c>
      <c r="F155" s="35">
        <f t="shared" si="20"/>
        <v>0.79694368726122633</v>
      </c>
      <c r="G155" s="36">
        <f t="shared" si="21"/>
        <v>564.22850162340751</v>
      </c>
      <c r="H155" s="36">
        <f t="shared" si="22"/>
        <v>167.04362981303271</v>
      </c>
      <c r="I155" s="59">
        <f t="shared" si="24"/>
        <v>731.27213143644019</v>
      </c>
      <c r="J155" s="67">
        <f t="shared" si="25"/>
        <v>-48.099932626718619</v>
      </c>
      <c r="K155" s="34">
        <f t="shared" si="23"/>
        <v>683.17219880972152</v>
      </c>
      <c r="L155" s="34">
        <f t="shared" si="26"/>
        <v>26042063.144714508</v>
      </c>
      <c r="M155" s="34">
        <f t="shared" si="27"/>
        <v>24329128.344011802</v>
      </c>
    </row>
    <row r="156" spans="1:13" s="31" customFormat="1" x14ac:dyDescent="0.2">
      <c r="A156" s="30">
        <v>3412</v>
      </c>
      <c r="B156" s="31" t="s">
        <v>85</v>
      </c>
      <c r="C156" s="33">
        <v>26211286</v>
      </c>
      <c r="D156" s="66">
        <v>7929</v>
      </c>
      <c r="E156" s="34">
        <f t="shared" si="19"/>
        <v>3305.7492748139739</v>
      </c>
      <c r="F156" s="35">
        <f t="shared" si="20"/>
        <v>0.7138100148977865</v>
      </c>
      <c r="G156" s="36">
        <f t="shared" si="21"/>
        <v>795.23036883656198</v>
      </c>
      <c r="H156" s="36">
        <f t="shared" si="22"/>
        <v>301.79471902070617</v>
      </c>
      <c r="I156" s="59">
        <f t="shared" si="24"/>
        <v>1097.0250878572681</v>
      </c>
      <c r="J156" s="67">
        <f t="shared" si="25"/>
        <v>-48.099932626718619</v>
      </c>
      <c r="K156" s="34">
        <f t="shared" si="23"/>
        <v>1048.9251552305495</v>
      </c>
      <c r="L156" s="34">
        <f t="shared" si="26"/>
        <v>8698311.9216202796</v>
      </c>
      <c r="M156" s="34">
        <f t="shared" si="27"/>
        <v>8316927.5558230272</v>
      </c>
    </row>
    <row r="157" spans="1:13" s="31" customFormat="1" x14ac:dyDescent="0.2">
      <c r="A157" s="30">
        <v>3413</v>
      </c>
      <c r="B157" s="31" t="s">
        <v>86</v>
      </c>
      <c r="C157" s="33">
        <v>76737960</v>
      </c>
      <c r="D157" s="66">
        <v>21605</v>
      </c>
      <c r="E157" s="34">
        <f t="shared" si="19"/>
        <v>3551.8611432538764</v>
      </c>
      <c r="F157" s="35">
        <f t="shared" si="20"/>
        <v>0.76695291893351225</v>
      </c>
      <c r="G157" s="36">
        <f t="shared" si="21"/>
        <v>647.56324777262046</v>
      </c>
      <c r="H157" s="36">
        <f t="shared" si="22"/>
        <v>215.65556506674028</v>
      </c>
      <c r="I157" s="59">
        <f t="shared" si="24"/>
        <v>863.21881283936068</v>
      </c>
      <c r="J157" s="67">
        <f t="shared" si="25"/>
        <v>-48.099932626718619</v>
      </c>
      <c r="K157" s="34">
        <f t="shared" si="23"/>
        <v>815.11888021264201</v>
      </c>
      <c r="L157" s="34">
        <f t="shared" si="26"/>
        <v>18649842.451394387</v>
      </c>
      <c r="M157" s="34">
        <f t="shared" si="27"/>
        <v>17610643.40699413</v>
      </c>
    </row>
    <row r="158" spans="1:13" s="31" customFormat="1" x14ac:dyDescent="0.2">
      <c r="A158" s="30">
        <v>3414</v>
      </c>
      <c r="B158" s="31" t="s">
        <v>87</v>
      </c>
      <c r="C158" s="33">
        <v>16185719</v>
      </c>
      <c r="D158" s="66">
        <v>4992</v>
      </c>
      <c r="E158" s="34">
        <f t="shared" si="19"/>
        <v>3242.3315304487178</v>
      </c>
      <c r="F158" s="35">
        <f t="shared" si="20"/>
        <v>0.70011622952965846</v>
      </c>
      <c r="G158" s="36">
        <f t="shared" si="21"/>
        <v>833.28101545571565</v>
      </c>
      <c r="H158" s="36">
        <f t="shared" si="22"/>
        <v>323.99092954854581</v>
      </c>
      <c r="I158" s="59">
        <f t="shared" si="24"/>
        <v>1157.2719450042614</v>
      </c>
      <c r="J158" s="67">
        <f t="shared" si="25"/>
        <v>-48.099932626718619</v>
      </c>
      <c r="K158" s="34">
        <f t="shared" si="23"/>
        <v>1109.1720123775428</v>
      </c>
      <c r="L158" s="34">
        <f t="shared" si="26"/>
        <v>5777101.5494612725</v>
      </c>
      <c r="M158" s="34">
        <f t="shared" si="27"/>
        <v>5536986.6857886938</v>
      </c>
    </row>
    <row r="159" spans="1:13" s="31" customFormat="1" x14ac:dyDescent="0.2">
      <c r="A159" s="30">
        <v>3415</v>
      </c>
      <c r="B159" s="31" t="s">
        <v>88</v>
      </c>
      <c r="C159" s="33">
        <v>28952091</v>
      </c>
      <c r="D159" s="66">
        <v>8112</v>
      </c>
      <c r="E159" s="34">
        <f t="shared" si="19"/>
        <v>3569.0447485207101</v>
      </c>
      <c r="F159" s="35">
        <f t="shared" si="20"/>
        <v>0.77066337260432383</v>
      </c>
      <c r="G159" s="36">
        <f t="shared" si="21"/>
        <v>637.2530846125203</v>
      </c>
      <c r="H159" s="36">
        <f t="shared" si="22"/>
        <v>209.6413032233485</v>
      </c>
      <c r="I159" s="59">
        <f t="shared" si="24"/>
        <v>846.89438783586877</v>
      </c>
      <c r="J159" s="67">
        <f t="shared" si="25"/>
        <v>-48.099932626718619</v>
      </c>
      <c r="K159" s="34">
        <f t="shared" si="23"/>
        <v>798.7944552091501</v>
      </c>
      <c r="L159" s="34">
        <f t="shared" si="26"/>
        <v>6870007.2741245674</v>
      </c>
      <c r="M159" s="34">
        <f t="shared" si="27"/>
        <v>6479820.6206566254</v>
      </c>
    </row>
    <row r="160" spans="1:13" s="31" customFormat="1" x14ac:dyDescent="0.2">
      <c r="A160" s="30">
        <v>3416</v>
      </c>
      <c r="B160" s="31" t="s">
        <v>89</v>
      </c>
      <c r="C160" s="33">
        <v>18901752</v>
      </c>
      <c r="D160" s="66">
        <v>6040</v>
      </c>
      <c r="E160" s="34">
        <f t="shared" si="19"/>
        <v>3129.4291390728476</v>
      </c>
      <c r="F160" s="35">
        <f t="shared" si="20"/>
        <v>0.67573723070962821</v>
      </c>
      <c r="G160" s="36">
        <f t="shared" si="21"/>
        <v>901.02245028123775</v>
      </c>
      <c r="H160" s="36">
        <f t="shared" si="22"/>
        <v>363.50676653010032</v>
      </c>
      <c r="I160" s="59">
        <f t="shared" si="24"/>
        <v>1264.5292168113381</v>
      </c>
      <c r="J160" s="67">
        <f t="shared" si="25"/>
        <v>-48.099932626718619</v>
      </c>
      <c r="K160" s="34">
        <f t="shared" si="23"/>
        <v>1216.4292841846195</v>
      </c>
      <c r="L160" s="34">
        <f t="shared" si="26"/>
        <v>7637756.4695404824</v>
      </c>
      <c r="M160" s="34">
        <f t="shared" si="27"/>
        <v>7347232.8764751023</v>
      </c>
    </row>
    <row r="161" spans="1:13" s="31" customFormat="1" x14ac:dyDescent="0.2">
      <c r="A161" s="30">
        <v>3417</v>
      </c>
      <c r="B161" s="31" t="s">
        <v>90</v>
      </c>
      <c r="C161" s="33">
        <v>15697881</v>
      </c>
      <c r="D161" s="66">
        <v>4532</v>
      </c>
      <c r="E161" s="34">
        <f t="shared" si="19"/>
        <v>3463.7866284201236</v>
      </c>
      <c r="F161" s="35">
        <f t="shared" si="20"/>
        <v>0.7479350002956463</v>
      </c>
      <c r="G161" s="36">
        <f t="shared" si="21"/>
        <v>700.40795667287216</v>
      </c>
      <c r="H161" s="36">
        <f t="shared" si="22"/>
        <v>246.48164525855375</v>
      </c>
      <c r="I161" s="59">
        <f t="shared" si="24"/>
        <v>946.88960193142589</v>
      </c>
      <c r="J161" s="67">
        <f t="shared" si="25"/>
        <v>-48.099932626718619</v>
      </c>
      <c r="K161" s="34">
        <f t="shared" si="23"/>
        <v>898.78966930470722</v>
      </c>
      <c r="L161" s="34">
        <f t="shared" si="26"/>
        <v>4291303.6759532224</v>
      </c>
      <c r="M161" s="34">
        <f t="shared" si="27"/>
        <v>4073314.781288933</v>
      </c>
    </row>
    <row r="162" spans="1:13" s="31" customFormat="1" x14ac:dyDescent="0.2">
      <c r="A162" s="30">
        <v>3418</v>
      </c>
      <c r="B162" s="31" t="s">
        <v>91</v>
      </c>
      <c r="C162" s="33">
        <v>21912574</v>
      </c>
      <c r="D162" s="66">
        <v>7339</v>
      </c>
      <c r="E162" s="34">
        <f t="shared" si="19"/>
        <v>2985.7710859790163</v>
      </c>
      <c r="F162" s="35">
        <f t="shared" si="20"/>
        <v>0.64471716581832905</v>
      </c>
      <c r="G162" s="36">
        <f t="shared" si="21"/>
        <v>987.21728213753659</v>
      </c>
      <c r="H162" s="36">
        <f t="shared" si="22"/>
        <v>413.78708511294133</v>
      </c>
      <c r="I162" s="59">
        <f t="shared" si="24"/>
        <v>1401.004367250478</v>
      </c>
      <c r="J162" s="67">
        <f t="shared" si="25"/>
        <v>-48.099932626718619</v>
      </c>
      <c r="K162" s="34">
        <f t="shared" si="23"/>
        <v>1352.9044346237595</v>
      </c>
      <c r="L162" s="34">
        <f t="shared" si="26"/>
        <v>10281971.051251259</v>
      </c>
      <c r="M162" s="34">
        <f t="shared" si="27"/>
        <v>9928965.6457037702</v>
      </c>
    </row>
    <row r="163" spans="1:13" s="31" customFormat="1" x14ac:dyDescent="0.2">
      <c r="A163" s="30">
        <v>3419</v>
      </c>
      <c r="B163" s="31" t="s">
        <v>386</v>
      </c>
      <c r="C163" s="33">
        <v>11439202</v>
      </c>
      <c r="D163" s="66">
        <v>3615</v>
      </c>
      <c r="E163" s="34">
        <f t="shared" si="19"/>
        <v>3164.3712309820194</v>
      </c>
      <c r="F163" s="35">
        <f t="shared" si="20"/>
        <v>0.68328227211257897</v>
      </c>
      <c r="G163" s="36">
        <f t="shared" si="21"/>
        <v>880.05719513573479</v>
      </c>
      <c r="H163" s="36">
        <f t="shared" si="22"/>
        <v>351.27703436189023</v>
      </c>
      <c r="I163" s="59">
        <f t="shared" si="24"/>
        <v>1231.3342294976251</v>
      </c>
      <c r="J163" s="67">
        <f t="shared" si="25"/>
        <v>-48.099932626718619</v>
      </c>
      <c r="K163" s="34">
        <f t="shared" si="23"/>
        <v>1183.2342968709065</v>
      </c>
      <c r="L163" s="34">
        <f t="shared" si="26"/>
        <v>4451273.239633915</v>
      </c>
      <c r="M163" s="34">
        <f t="shared" si="27"/>
        <v>4277391.9831883274</v>
      </c>
    </row>
    <row r="164" spans="1:13" s="31" customFormat="1" x14ac:dyDescent="0.2">
      <c r="A164" s="30">
        <v>3420</v>
      </c>
      <c r="B164" s="31" t="s">
        <v>92</v>
      </c>
      <c r="C164" s="33">
        <v>80959262</v>
      </c>
      <c r="D164" s="66">
        <v>21761</v>
      </c>
      <c r="E164" s="34">
        <f t="shared" si="19"/>
        <v>3720.3833463535684</v>
      </c>
      <c r="F164" s="35">
        <f t="shared" si="20"/>
        <v>0.80334189653132726</v>
      </c>
      <c r="G164" s="36">
        <f t="shared" si="21"/>
        <v>546.44992591280527</v>
      </c>
      <c r="H164" s="36">
        <f t="shared" si="22"/>
        <v>156.67279398184809</v>
      </c>
      <c r="I164" s="59">
        <f t="shared" si="24"/>
        <v>703.1227198946533</v>
      </c>
      <c r="J164" s="67">
        <f t="shared" si="25"/>
        <v>-48.099932626718619</v>
      </c>
      <c r="K164" s="34">
        <f t="shared" si="23"/>
        <v>655.02278726793463</v>
      </c>
      <c r="L164" s="34">
        <f t="shared" si="26"/>
        <v>15300653.507627551</v>
      </c>
      <c r="M164" s="34">
        <f t="shared" si="27"/>
        <v>14253950.873737525</v>
      </c>
    </row>
    <row r="165" spans="1:13" s="31" customFormat="1" x14ac:dyDescent="0.2">
      <c r="A165" s="30">
        <v>3421</v>
      </c>
      <c r="B165" s="31" t="s">
        <v>93</v>
      </c>
      <c r="C165" s="33">
        <v>23363484</v>
      </c>
      <c r="D165" s="66">
        <v>6566</v>
      </c>
      <c r="E165" s="34">
        <f t="shared" si="19"/>
        <v>3558.2522083460249</v>
      </c>
      <c r="F165" s="35">
        <f t="shared" si="20"/>
        <v>0.7683329407952415</v>
      </c>
      <c r="G165" s="36">
        <f t="shared" si="21"/>
        <v>643.72860871733144</v>
      </c>
      <c r="H165" s="36">
        <f t="shared" si="22"/>
        <v>213.41869228448832</v>
      </c>
      <c r="I165" s="59">
        <f t="shared" si="24"/>
        <v>857.14730100181976</v>
      </c>
      <c r="J165" s="67">
        <f t="shared" si="25"/>
        <v>-48.099932626718619</v>
      </c>
      <c r="K165" s="34">
        <f t="shared" si="23"/>
        <v>809.04736837510109</v>
      </c>
      <c r="L165" s="34">
        <f t="shared" si="26"/>
        <v>5628029.1783779487</v>
      </c>
      <c r="M165" s="34">
        <f t="shared" si="27"/>
        <v>5312205.0207509138</v>
      </c>
    </row>
    <row r="166" spans="1:13" s="31" customFormat="1" x14ac:dyDescent="0.2">
      <c r="A166" s="30">
        <v>3422</v>
      </c>
      <c r="B166" s="31" t="s">
        <v>94</v>
      </c>
      <c r="C166" s="33">
        <v>16283272</v>
      </c>
      <c r="D166" s="66">
        <v>4289</v>
      </c>
      <c r="E166" s="34">
        <f t="shared" si="19"/>
        <v>3796.5194684075541</v>
      </c>
      <c r="F166" s="35">
        <f t="shared" si="20"/>
        <v>0.81978195955476185</v>
      </c>
      <c r="G166" s="36">
        <f t="shared" si="21"/>
        <v>500.76825268041392</v>
      </c>
      <c r="H166" s="36">
        <f t="shared" si="22"/>
        <v>130.0251512629531</v>
      </c>
      <c r="I166" s="59">
        <f t="shared" si="24"/>
        <v>630.79340394336703</v>
      </c>
      <c r="J166" s="67">
        <f t="shared" si="25"/>
        <v>-48.099932626718619</v>
      </c>
      <c r="K166" s="34">
        <f t="shared" si="23"/>
        <v>582.69347131664836</v>
      </c>
      <c r="L166" s="34">
        <f t="shared" si="26"/>
        <v>2705472.909513101</v>
      </c>
      <c r="M166" s="34">
        <f t="shared" si="27"/>
        <v>2499172.2984771049</v>
      </c>
    </row>
    <row r="167" spans="1:13" s="31" customFormat="1" x14ac:dyDescent="0.2">
      <c r="A167" s="30">
        <v>3423</v>
      </c>
      <c r="B167" s="31" t="s">
        <v>95</v>
      </c>
      <c r="C167" s="33">
        <v>7094981</v>
      </c>
      <c r="D167" s="66">
        <v>2276</v>
      </c>
      <c r="E167" s="34">
        <f t="shared" si="19"/>
        <v>3117.3027240773285</v>
      </c>
      <c r="F167" s="35">
        <f t="shared" si="20"/>
        <v>0.67311877548238019</v>
      </c>
      <c r="G167" s="36">
        <f t="shared" si="21"/>
        <v>908.29829927854928</v>
      </c>
      <c r="H167" s="36">
        <f t="shared" si="22"/>
        <v>367.75101177853202</v>
      </c>
      <c r="I167" s="59">
        <f t="shared" si="24"/>
        <v>1276.0493110570812</v>
      </c>
      <c r="J167" s="67">
        <f t="shared" si="25"/>
        <v>-48.099932626718619</v>
      </c>
      <c r="K167" s="34">
        <f t="shared" si="23"/>
        <v>1227.9493784303627</v>
      </c>
      <c r="L167" s="34">
        <f t="shared" si="26"/>
        <v>2904288.2319659167</v>
      </c>
      <c r="M167" s="34">
        <f t="shared" si="27"/>
        <v>2794812.7853075056</v>
      </c>
    </row>
    <row r="168" spans="1:13" s="31" customFormat="1" x14ac:dyDescent="0.2">
      <c r="A168" s="30">
        <v>3424</v>
      </c>
      <c r="B168" s="31" t="s">
        <v>96</v>
      </c>
      <c r="C168" s="33">
        <v>5464245</v>
      </c>
      <c r="D168" s="66">
        <v>1837</v>
      </c>
      <c r="E168" s="34">
        <f t="shared" si="19"/>
        <v>2974.5481763745238</v>
      </c>
      <c r="F168" s="35">
        <f t="shared" si="20"/>
        <v>0.64229380439373029</v>
      </c>
      <c r="G168" s="36">
        <f t="shared" si="21"/>
        <v>993.95102790023202</v>
      </c>
      <c r="H168" s="36">
        <f t="shared" si="22"/>
        <v>417.71510347451368</v>
      </c>
      <c r="I168" s="59">
        <f t="shared" si="24"/>
        <v>1411.6661313747456</v>
      </c>
      <c r="J168" s="67">
        <f t="shared" si="25"/>
        <v>-48.099932626718619</v>
      </c>
      <c r="K168" s="34">
        <f t="shared" si="23"/>
        <v>1363.5661987480271</v>
      </c>
      <c r="L168" s="34">
        <f t="shared" si="26"/>
        <v>2593230.6833354076</v>
      </c>
      <c r="M168" s="34">
        <f t="shared" si="27"/>
        <v>2504871.1071001259</v>
      </c>
    </row>
    <row r="169" spans="1:13" s="31" customFormat="1" x14ac:dyDescent="0.2">
      <c r="A169" s="30">
        <v>3425</v>
      </c>
      <c r="B169" s="31" t="s">
        <v>97</v>
      </c>
      <c r="C169" s="33">
        <v>4051517</v>
      </c>
      <c r="D169" s="66">
        <v>1361</v>
      </c>
      <c r="E169" s="34">
        <f t="shared" si="19"/>
        <v>2976.8677443056577</v>
      </c>
      <c r="F169" s="35">
        <f t="shared" si="20"/>
        <v>0.64279466839817667</v>
      </c>
      <c r="G169" s="36">
        <f t="shared" si="21"/>
        <v>992.55928714155175</v>
      </c>
      <c r="H169" s="36">
        <f t="shared" si="22"/>
        <v>416.90325469861682</v>
      </c>
      <c r="I169" s="59">
        <f t="shared" si="24"/>
        <v>1409.4625418401686</v>
      </c>
      <c r="J169" s="67">
        <f t="shared" si="25"/>
        <v>-48.099932626718619</v>
      </c>
      <c r="K169" s="34">
        <f t="shared" si="23"/>
        <v>1361.36260921345</v>
      </c>
      <c r="L169" s="34">
        <f t="shared" si="26"/>
        <v>1918278.5194444694</v>
      </c>
      <c r="M169" s="34">
        <f t="shared" si="27"/>
        <v>1852814.5111395055</v>
      </c>
    </row>
    <row r="170" spans="1:13" s="31" customFormat="1" x14ac:dyDescent="0.2">
      <c r="A170" s="30">
        <v>3426</v>
      </c>
      <c r="B170" s="31" t="s">
        <v>98</v>
      </c>
      <c r="C170" s="33">
        <v>4658204</v>
      </c>
      <c r="D170" s="66">
        <v>1604</v>
      </c>
      <c r="E170" s="34">
        <f t="shared" si="19"/>
        <v>2904.1172069825438</v>
      </c>
      <c r="F170" s="35">
        <f t="shared" si="20"/>
        <v>0.62708565424937801</v>
      </c>
      <c r="G170" s="36">
        <f t="shared" si="21"/>
        <v>1036.20960953542</v>
      </c>
      <c r="H170" s="36">
        <f t="shared" si="22"/>
        <v>442.36594276170666</v>
      </c>
      <c r="I170" s="59">
        <f t="shared" si="24"/>
        <v>1478.5755522971267</v>
      </c>
      <c r="J170" s="67">
        <f t="shared" si="25"/>
        <v>-48.099932626718619</v>
      </c>
      <c r="K170" s="34">
        <f t="shared" si="23"/>
        <v>1430.4756196704082</v>
      </c>
      <c r="L170" s="34">
        <f t="shared" si="26"/>
        <v>2371635.1858845912</v>
      </c>
      <c r="M170" s="34">
        <f t="shared" si="27"/>
        <v>2294482.8939513345</v>
      </c>
    </row>
    <row r="171" spans="1:13" s="31" customFormat="1" x14ac:dyDescent="0.2">
      <c r="A171" s="30">
        <v>3427</v>
      </c>
      <c r="B171" s="31" t="s">
        <v>99</v>
      </c>
      <c r="C171" s="33">
        <v>20303291</v>
      </c>
      <c r="D171" s="66">
        <v>5692</v>
      </c>
      <c r="E171" s="34">
        <f t="shared" si="19"/>
        <v>3566.9871749824315</v>
      </c>
      <c r="F171" s="35">
        <f t="shared" si="20"/>
        <v>0.77021908101536329</v>
      </c>
      <c r="G171" s="36">
        <f t="shared" si="21"/>
        <v>638.48762873548742</v>
      </c>
      <c r="H171" s="36">
        <f t="shared" si="22"/>
        <v>210.36145396174601</v>
      </c>
      <c r="I171" s="59">
        <f t="shared" si="24"/>
        <v>848.84908269723337</v>
      </c>
      <c r="J171" s="67">
        <f t="shared" si="25"/>
        <v>-48.099932626718619</v>
      </c>
      <c r="K171" s="34">
        <f t="shared" si="23"/>
        <v>800.7491500705147</v>
      </c>
      <c r="L171" s="34">
        <f t="shared" si="26"/>
        <v>4831648.9787126528</v>
      </c>
      <c r="M171" s="34">
        <f t="shared" si="27"/>
        <v>4557864.1622013701</v>
      </c>
    </row>
    <row r="172" spans="1:13" s="31" customFormat="1" x14ac:dyDescent="0.2">
      <c r="A172" s="30">
        <v>3428</v>
      </c>
      <c r="B172" s="31" t="s">
        <v>100</v>
      </c>
      <c r="C172" s="33">
        <v>8463453</v>
      </c>
      <c r="D172" s="66">
        <v>2526</v>
      </c>
      <c r="E172" s="34">
        <f t="shared" si="19"/>
        <v>3350.5356294536818</v>
      </c>
      <c r="F172" s="35">
        <f t="shared" si="20"/>
        <v>0.72348072668350905</v>
      </c>
      <c r="G172" s="36">
        <f t="shared" si="21"/>
        <v>768.3585560527373</v>
      </c>
      <c r="H172" s="36">
        <f t="shared" si="22"/>
        <v>286.11949489680836</v>
      </c>
      <c r="I172" s="59">
        <f t="shared" si="24"/>
        <v>1054.4780509495456</v>
      </c>
      <c r="J172" s="67">
        <f t="shared" si="25"/>
        <v>-48.099932626718619</v>
      </c>
      <c r="K172" s="34">
        <f t="shared" si="23"/>
        <v>1006.3781183228269</v>
      </c>
      <c r="L172" s="34">
        <f t="shared" si="26"/>
        <v>2663611.5566985523</v>
      </c>
      <c r="M172" s="34">
        <f t="shared" si="27"/>
        <v>2542111.1268834607</v>
      </c>
    </row>
    <row r="173" spans="1:13" s="31" customFormat="1" x14ac:dyDescent="0.2">
      <c r="A173" s="30">
        <v>3429</v>
      </c>
      <c r="B173" s="31" t="s">
        <v>101</v>
      </c>
      <c r="C173" s="33">
        <v>4654313</v>
      </c>
      <c r="D173" s="66">
        <v>1532</v>
      </c>
      <c r="E173" s="34">
        <f t="shared" si="19"/>
        <v>3038.0633159268928</v>
      </c>
      <c r="F173" s="35">
        <f t="shared" si="20"/>
        <v>0.65600862029206031</v>
      </c>
      <c r="G173" s="36">
        <f t="shared" si="21"/>
        <v>955.84194416881064</v>
      </c>
      <c r="H173" s="36">
        <f t="shared" si="22"/>
        <v>395.48480463118455</v>
      </c>
      <c r="I173" s="59">
        <f t="shared" si="24"/>
        <v>1351.3267487999951</v>
      </c>
      <c r="J173" s="67">
        <f t="shared" si="25"/>
        <v>-48.099932626718619</v>
      </c>
      <c r="K173" s="34">
        <f t="shared" si="23"/>
        <v>1303.2268161732766</v>
      </c>
      <c r="L173" s="34">
        <f t="shared" si="26"/>
        <v>2070232.5791615925</v>
      </c>
      <c r="M173" s="34">
        <f t="shared" si="27"/>
        <v>1996543.4823774598</v>
      </c>
    </row>
    <row r="174" spans="1:13" s="31" customFormat="1" x14ac:dyDescent="0.2">
      <c r="A174" s="30">
        <v>3430</v>
      </c>
      <c r="B174" s="31" t="s">
        <v>102</v>
      </c>
      <c r="C174" s="33">
        <v>6351021</v>
      </c>
      <c r="D174" s="66">
        <v>1891</v>
      </c>
      <c r="E174" s="34">
        <f t="shared" si="19"/>
        <v>3358.5515600211529</v>
      </c>
      <c r="F174" s="35">
        <f t="shared" si="20"/>
        <v>0.72521160553792796</v>
      </c>
      <c r="G174" s="36">
        <f t="shared" si="21"/>
        <v>763.54899771225462</v>
      </c>
      <c r="H174" s="36">
        <f t="shared" si="22"/>
        <v>283.3139191981935</v>
      </c>
      <c r="I174" s="59">
        <f t="shared" si="24"/>
        <v>1046.8629169104481</v>
      </c>
      <c r="J174" s="67">
        <f t="shared" si="25"/>
        <v>-48.099932626718619</v>
      </c>
      <c r="K174" s="34">
        <f t="shared" si="23"/>
        <v>998.76298428372945</v>
      </c>
      <c r="L174" s="34">
        <f t="shared" si="26"/>
        <v>1979617.7758776573</v>
      </c>
      <c r="M174" s="34">
        <f t="shared" si="27"/>
        <v>1888660.8032805324</v>
      </c>
    </row>
    <row r="175" spans="1:13" s="31" customFormat="1" x14ac:dyDescent="0.2">
      <c r="A175" s="30">
        <v>3431</v>
      </c>
      <c r="B175" s="31" t="s">
        <v>105</v>
      </c>
      <c r="C175" s="33">
        <v>8220368</v>
      </c>
      <c r="D175" s="66">
        <v>2503</v>
      </c>
      <c r="E175" s="34">
        <f t="shared" si="19"/>
        <v>3284.20615261686</v>
      </c>
      <c r="F175" s="35">
        <f t="shared" si="20"/>
        <v>0.70915821129803158</v>
      </c>
      <c r="G175" s="36">
        <f t="shared" si="21"/>
        <v>808.15624215483035</v>
      </c>
      <c r="H175" s="36">
        <f t="shared" si="22"/>
        <v>309.334811789696</v>
      </c>
      <c r="I175" s="59">
        <f t="shared" si="24"/>
        <v>1117.4910539445264</v>
      </c>
      <c r="J175" s="67">
        <f t="shared" si="25"/>
        <v>-48.099932626718619</v>
      </c>
      <c r="K175" s="34">
        <f t="shared" si="23"/>
        <v>1069.3911213178078</v>
      </c>
      <c r="L175" s="34">
        <f t="shared" si="26"/>
        <v>2797080.1080231494</v>
      </c>
      <c r="M175" s="34">
        <f t="shared" si="27"/>
        <v>2676685.9766584728</v>
      </c>
    </row>
    <row r="176" spans="1:13" s="31" customFormat="1" x14ac:dyDescent="0.2">
      <c r="A176" s="30">
        <v>3432</v>
      </c>
      <c r="B176" s="31" t="s">
        <v>106</v>
      </c>
      <c r="C176" s="33">
        <v>7008016</v>
      </c>
      <c r="D176" s="66">
        <v>1983</v>
      </c>
      <c r="E176" s="34">
        <f t="shared" si="19"/>
        <v>3534.0474029248612</v>
      </c>
      <c r="F176" s="35">
        <f t="shared" si="20"/>
        <v>0.76310640027992949</v>
      </c>
      <c r="G176" s="36">
        <f t="shared" si="21"/>
        <v>658.25149197002963</v>
      </c>
      <c r="H176" s="36">
        <f t="shared" si="22"/>
        <v>221.8903741818956</v>
      </c>
      <c r="I176" s="59">
        <f t="shared" si="24"/>
        <v>880.14186615192523</v>
      </c>
      <c r="J176" s="67">
        <f t="shared" si="25"/>
        <v>-48.099932626718619</v>
      </c>
      <c r="K176" s="34">
        <f t="shared" si="23"/>
        <v>832.04193352520656</v>
      </c>
      <c r="L176" s="34">
        <f t="shared" si="26"/>
        <v>1745321.3205792678</v>
      </c>
      <c r="M176" s="34">
        <f t="shared" si="27"/>
        <v>1649939.1541804846</v>
      </c>
    </row>
    <row r="177" spans="1:13" s="31" customFormat="1" x14ac:dyDescent="0.2">
      <c r="A177" s="30">
        <v>3433</v>
      </c>
      <c r="B177" s="31" t="s">
        <v>107</v>
      </c>
      <c r="C177" s="33">
        <v>7328372</v>
      </c>
      <c r="D177" s="66">
        <v>2141</v>
      </c>
      <c r="E177" s="34">
        <f t="shared" si="19"/>
        <v>3422.8734236338159</v>
      </c>
      <c r="F177" s="35">
        <f t="shared" si="20"/>
        <v>0.73910061725863452</v>
      </c>
      <c r="G177" s="36">
        <f t="shared" si="21"/>
        <v>724.9558795446568</v>
      </c>
      <c r="H177" s="36">
        <f t="shared" si="22"/>
        <v>260.80126693376144</v>
      </c>
      <c r="I177" s="59">
        <f t="shared" si="24"/>
        <v>985.75714647841824</v>
      </c>
      <c r="J177" s="67">
        <f t="shared" si="25"/>
        <v>-48.099932626718619</v>
      </c>
      <c r="K177" s="34">
        <f t="shared" si="23"/>
        <v>937.65721385169957</v>
      </c>
      <c r="L177" s="34">
        <f t="shared" si="26"/>
        <v>2110506.0506102936</v>
      </c>
      <c r="M177" s="34">
        <f t="shared" si="27"/>
        <v>2007524.0948564888</v>
      </c>
    </row>
    <row r="178" spans="1:13" s="31" customFormat="1" x14ac:dyDescent="0.2">
      <c r="A178" s="30">
        <v>3434</v>
      </c>
      <c r="B178" s="31" t="s">
        <v>108</v>
      </c>
      <c r="C178" s="33">
        <v>7892502</v>
      </c>
      <c r="D178" s="66">
        <v>2212</v>
      </c>
      <c r="E178" s="34">
        <f t="shared" si="19"/>
        <v>3568.0388788426762</v>
      </c>
      <c r="F178" s="35">
        <f t="shared" si="20"/>
        <v>0.77044617529437265</v>
      </c>
      <c r="G178" s="36">
        <f t="shared" si="21"/>
        <v>637.85660641934066</v>
      </c>
      <c r="H178" s="36">
        <f t="shared" si="22"/>
        <v>209.99335761066035</v>
      </c>
      <c r="I178" s="59">
        <f t="shared" si="24"/>
        <v>847.84996403000105</v>
      </c>
      <c r="J178" s="67">
        <f t="shared" si="25"/>
        <v>-48.099932626718619</v>
      </c>
      <c r="K178" s="34">
        <f t="shared" si="23"/>
        <v>799.75003140328238</v>
      </c>
      <c r="L178" s="34">
        <f t="shared" si="26"/>
        <v>1875444.1204343622</v>
      </c>
      <c r="M178" s="34">
        <f t="shared" si="27"/>
        <v>1769047.0694640607</v>
      </c>
    </row>
    <row r="179" spans="1:13" s="31" customFormat="1" x14ac:dyDescent="0.2">
      <c r="A179" s="30">
        <v>3435</v>
      </c>
      <c r="B179" s="31" t="s">
        <v>109</v>
      </c>
      <c r="C179" s="33">
        <v>11728848</v>
      </c>
      <c r="D179" s="66">
        <v>3531</v>
      </c>
      <c r="E179" s="34">
        <f t="shared" si="19"/>
        <v>3321.6788445199659</v>
      </c>
      <c r="F179" s="35">
        <f t="shared" si="20"/>
        <v>0.71724968483155338</v>
      </c>
      <c r="G179" s="36">
        <f t="shared" si="21"/>
        <v>785.67262701296681</v>
      </c>
      <c r="H179" s="36">
        <f t="shared" si="22"/>
        <v>296.21936962360894</v>
      </c>
      <c r="I179" s="59">
        <f t="shared" si="24"/>
        <v>1081.8919966365756</v>
      </c>
      <c r="J179" s="67">
        <f t="shared" si="25"/>
        <v>-48.099932626718619</v>
      </c>
      <c r="K179" s="34">
        <f t="shared" si="23"/>
        <v>1033.7920640098571</v>
      </c>
      <c r="L179" s="34">
        <f t="shared" si="26"/>
        <v>3820160.6401237487</v>
      </c>
      <c r="M179" s="34">
        <f t="shared" si="27"/>
        <v>3650319.7780188052</v>
      </c>
    </row>
    <row r="180" spans="1:13" s="31" customFormat="1" x14ac:dyDescent="0.2">
      <c r="A180" s="30">
        <v>3436</v>
      </c>
      <c r="B180" s="31" t="s">
        <v>110</v>
      </c>
      <c r="C180" s="33">
        <v>21127282</v>
      </c>
      <c r="D180" s="66">
        <v>5586</v>
      </c>
      <c r="E180" s="34">
        <f t="shared" si="19"/>
        <v>3782.1843895452917</v>
      </c>
      <c r="F180" s="35">
        <f t="shared" si="20"/>
        <v>0.81668658782339898</v>
      </c>
      <c r="G180" s="36">
        <f t="shared" si="21"/>
        <v>509.36929999777135</v>
      </c>
      <c r="H180" s="36">
        <f t="shared" si="22"/>
        <v>135.04242886474495</v>
      </c>
      <c r="I180" s="59">
        <f t="shared" si="24"/>
        <v>644.41172886251627</v>
      </c>
      <c r="J180" s="67">
        <f t="shared" si="25"/>
        <v>-48.099932626718619</v>
      </c>
      <c r="K180" s="34">
        <f t="shared" si="23"/>
        <v>596.3117962357976</v>
      </c>
      <c r="L180" s="34">
        <f t="shared" si="26"/>
        <v>3599683.9174260157</v>
      </c>
      <c r="M180" s="34">
        <f t="shared" si="27"/>
        <v>3330997.6937731653</v>
      </c>
    </row>
    <row r="181" spans="1:13" s="31" customFormat="1" x14ac:dyDescent="0.2">
      <c r="A181" s="30">
        <v>3437</v>
      </c>
      <c r="B181" s="31" t="s">
        <v>111</v>
      </c>
      <c r="C181" s="33">
        <v>18046510</v>
      </c>
      <c r="D181" s="66">
        <v>5756</v>
      </c>
      <c r="E181" s="34">
        <f t="shared" si="19"/>
        <v>3135.2519110493399</v>
      </c>
      <c r="F181" s="35">
        <f t="shared" si="20"/>
        <v>0.67699454111212998</v>
      </c>
      <c r="G181" s="36">
        <f t="shared" si="21"/>
        <v>897.52878709534241</v>
      </c>
      <c r="H181" s="36">
        <f t="shared" si="22"/>
        <v>361.46879633832805</v>
      </c>
      <c r="I181" s="59">
        <f t="shared" si="24"/>
        <v>1258.9975834336706</v>
      </c>
      <c r="J181" s="67">
        <f t="shared" si="25"/>
        <v>-48.099932626718619</v>
      </c>
      <c r="K181" s="34">
        <f t="shared" si="23"/>
        <v>1210.897650806952</v>
      </c>
      <c r="L181" s="34">
        <f t="shared" si="26"/>
        <v>7246790.0902442075</v>
      </c>
      <c r="M181" s="34">
        <f t="shared" si="27"/>
        <v>6969926.8780448157</v>
      </c>
    </row>
    <row r="182" spans="1:13" s="31" customFormat="1" x14ac:dyDescent="0.2">
      <c r="A182" s="30">
        <v>3438</v>
      </c>
      <c r="B182" s="31" t="s">
        <v>112</v>
      </c>
      <c r="C182" s="33">
        <v>11783266</v>
      </c>
      <c r="D182" s="66">
        <v>3119</v>
      </c>
      <c r="E182" s="34">
        <f t="shared" si="19"/>
        <v>3777.8986854761142</v>
      </c>
      <c r="F182" s="35">
        <f t="shared" si="20"/>
        <v>0.81576117629604139</v>
      </c>
      <c r="G182" s="36">
        <f t="shared" si="21"/>
        <v>511.94072243927781</v>
      </c>
      <c r="H182" s="36">
        <f t="shared" si="22"/>
        <v>136.54242528895705</v>
      </c>
      <c r="I182" s="59">
        <f t="shared" si="24"/>
        <v>648.48314772823483</v>
      </c>
      <c r="J182" s="67">
        <f t="shared" si="25"/>
        <v>-48.099932626718619</v>
      </c>
      <c r="K182" s="34">
        <f t="shared" si="23"/>
        <v>600.38321510151616</v>
      </c>
      <c r="L182" s="34">
        <f t="shared" si="26"/>
        <v>2022618.9377643645</v>
      </c>
      <c r="M182" s="34">
        <f t="shared" si="27"/>
        <v>1872595.247901629</v>
      </c>
    </row>
    <row r="183" spans="1:13" s="31" customFormat="1" x14ac:dyDescent="0.2">
      <c r="A183" s="30">
        <v>3439</v>
      </c>
      <c r="B183" s="31" t="s">
        <v>113</v>
      </c>
      <c r="C183" s="33">
        <v>16151835</v>
      </c>
      <c r="D183" s="66">
        <v>4413</v>
      </c>
      <c r="E183" s="34">
        <f t="shared" si="19"/>
        <v>3660.0577838205304</v>
      </c>
      <c r="F183" s="35">
        <f t="shared" si="20"/>
        <v>0.79031580558773973</v>
      </c>
      <c r="G183" s="36">
        <f t="shared" si="21"/>
        <v>582.6452634326281</v>
      </c>
      <c r="H183" s="36">
        <f t="shared" si="22"/>
        <v>177.78674086841139</v>
      </c>
      <c r="I183" s="59">
        <f t="shared" si="24"/>
        <v>760.43200430103946</v>
      </c>
      <c r="J183" s="67">
        <f t="shared" si="25"/>
        <v>-48.099932626718619</v>
      </c>
      <c r="K183" s="34">
        <f t="shared" si="23"/>
        <v>712.33207167432079</v>
      </c>
      <c r="L183" s="34">
        <f t="shared" si="26"/>
        <v>3355786.434980487</v>
      </c>
      <c r="M183" s="34">
        <f t="shared" si="27"/>
        <v>3143521.4322987776</v>
      </c>
    </row>
    <row r="184" spans="1:13" s="31" customFormat="1" x14ac:dyDescent="0.2">
      <c r="A184" s="30">
        <v>3440</v>
      </c>
      <c r="B184" s="31" t="s">
        <v>114</v>
      </c>
      <c r="C184" s="33">
        <v>21242811</v>
      </c>
      <c r="D184" s="66">
        <v>5124</v>
      </c>
      <c r="E184" s="34">
        <f t="shared" si="19"/>
        <v>4145.7476580796256</v>
      </c>
      <c r="F184" s="35">
        <f t="shared" si="20"/>
        <v>0.89519075754552191</v>
      </c>
      <c r="G184" s="36">
        <f t="shared" si="21"/>
        <v>291.23133887717103</v>
      </c>
      <c r="H184" s="36">
        <f t="shared" si="22"/>
        <v>7.7952848777280899</v>
      </c>
      <c r="I184" s="59">
        <f t="shared" si="24"/>
        <v>299.02662375489911</v>
      </c>
      <c r="J184" s="67">
        <f t="shared" si="25"/>
        <v>-48.099932626718619</v>
      </c>
      <c r="K184" s="34">
        <f t="shared" si="23"/>
        <v>250.92669112818049</v>
      </c>
      <c r="L184" s="34">
        <f t="shared" si="26"/>
        <v>1532212.4201201031</v>
      </c>
      <c r="M184" s="34">
        <f t="shared" si="27"/>
        <v>1285748.3653407968</v>
      </c>
    </row>
    <row r="185" spans="1:13" s="31" customFormat="1" x14ac:dyDescent="0.2">
      <c r="A185" s="30">
        <v>3441</v>
      </c>
      <c r="B185" s="31" t="s">
        <v>115</v>
      </c>
      <c r="C185" s="33">
        <v>22797106</v>
      </c>
      <c r="D185" s="66">
        <v>6177</v>
      </c>
      <c r="E185" s="34">
        <f t="shared" si="19"/>
        <v>3690.6436781609195</v>
      </c>
      <c r="F185" s="35">
        <f t="shared" si="20"/>
        <v>0.79692021381104761</v>
      </c>
      <c r="G185" s="36">
        <f t="shared" si="21"/>
        <v>564.2937268283946</v>
      </c>
      <c r="H185" s="36">
        <f t="shared" si="22"/>
        <v>167.0816778492752</v>
      </c>
      <c r="I185" s="59">
        <f t="shared" si="24"/>
        <v>731.37540467766985</v>
      </c>
      <c r="J185" s="67">
        <f t="shared" si="25"/>
        <v>-48.099932626718619</v>
      </c>
      <c r="K185" s="34">
        <f t="shared" si="23"/>
        <v>683.27547205095118</v>
      </c>
      <c r="L185" s="34">
        <f t="shared" si="26"/>
        <v>4517705.8746939665</v>
      </c>
      <c r="M185" s="34">
        <f t="shared" si="27"/>
        <v>4220592.5908587258</v>
      </c>
    </row>
    <row r="186" spans="1:13" s="31" customFormat="1" x14ac:dyDescent="0.2">
      <c r="A186" s="30">
        <v>3442</v>
      </c>
      <c r="B186" s="31" t="s">
        <v>116</v>
      </c>
      <c r="C186" s="33">
        <v>53303104</v>
      </c>
      <c r="D186" s="66">
        <v>14840</v>
      </c>
      <c r="E186" s="34">
        <f t="shared" si="19"/>
        <v>3591.8533692722372</v>
      </c>
      <c r="F186" s="35">
        <f t="shared" si="20"/>
        <v>0.7755884351438479</v>
      </c>
      <c r="G186" s="36">
        <f t="shared" si="21"/>
        <v>623.56791216160411</v>
      </c>
      <c r="H186" s="36">
        <f t="shared" si="22"/>
        <v>201.65828596031403</v>
      </c>
      <c r="I186" s="59">
        <f t="shared" si="24"/>
        <v>825.22619812191817</v>
      </c>
      <c r="J186" s="67">
        <f t="shared" si="25"/>
        <v>-48.099932626718619</v>
      </c>
      <c r="K186" s="34">
        <f t="shared" si="23"/>
        <v>777.1262654951995</v>
      </c>
      <c r="L186" s="34">
        <f t="shared" si="26"/>
        <v>12246356.780129265</v>
      </c>
      <c r="M186" s="34">
        <f t="shared" si="27"/>
        <v>11532553.77994876</v>
      </c>
    </row>
    <row r="187" spans="1:13" s="31" customFormat="1" x14ac:dyDescent="0.2">
      <c r="A187" s="30">
        <v>3443</v>
      </c>
      <c r="B187" s="31" t="s">
        <v>117</v>
      </c>
      <c r="C187" s="33">
        <v>48634333</v>
      </c>
      <c r="D187" s="66">
        <v>13691</v>
      </c>
      <c r="E187" s="34">
        <f t="shared" si="19"/>
        <v>3552.2849317069608</v>
      </c>
      <c r="F187" s="35">
        <f t="shared" si="20"/>
        <v>0.76704442751957302</v>
      </c>
      <c r="G187" s="36">
        <f t="shared" si="21"/>
        <v>647.30897470076991</v>
      </c>
      <c r="H187" s="36">
        <f t="shared" si="22"/>
        <v>215.50723910816075</v>
      </c>
      <c r="I187" s="59">
        <f t="shared" si="24"/>
        <v>862.81621380893068</v>
      </c>
      <c r="J187" s="67">
        <f t="shared" si="25"/>
        <v>-48.099932626718619</v>
      </c>
      <c r="K187" s="34">
        <f t="shared" si="23"/>
        <v>814.71628118221201</v>
      </c>
      <c r="L187" s="34">
        <f t="shared" si="26"/>
        <v>11812816.783258069</v>
      </c>
      <c r="M187" s="34">
        <f t="shared" si="27"/>
        <v>11154280.605665665</v>
      </c>
    </row>
    <row r="188" spans="1:13" s="31" customFormat="1" x14ac:dyDescent="0.2">
      <c r="A188" s="30">
        <v>3446</v>
      </c>
      <c r="B188" s="31" t="s">
        <v>120</v>
      </c>
      <c r="C188" s="33">
        <v>51781640</v>
      </c>
      <c r="D188" s="66">
        <v>13593</v>
      </c>
      <c r="E188" s="34">
        <f t="shared" si="19"/>
        <v>3809.4342676377546</v>
      </c>
      <c r="F188" s="35">
        <f t="shared" si="20"/>
        <v>0.82257065048820543</v>
      </c>
      <c r="G188" s="36">
        <f t="shared" si="21"/>
        <v>493.0193731422936</v>
      </c>
      <c r="H188" s="36">
        <f t="shared" si="22"/>
        <v>125.50497153238292</v>
      </c>
      <c r="I188" s="59">
        <f t="shared" si="24"/>
        <v>618.52434467467651</v>
      </c>
      <c r="J188" s="67">
        <f t="shared" si="25"/>
        <v>-48.099932626718619</v>
      </c>
      <c r="K188" s="34">
        <f t="shared" si="23"/>
        <v>570.42441204795784</v>
      </c>
      <c r="L188" s="34">
        <f t="shared" si="26"/>
        <v>8407601.4171628784</v>
      </c>
      <c r="M188" s="34">
        <f t="shared" si="27"/>
        <v>7753779.0329678906</v>
      </c>
    </row>
    <row r="189" spans="1:13" s="31" customFormat="1" x14ac:dyDescent="0.2">
      <c r="A189" s="30">
        <v>3447</v>
      </c>
      <c r="B189" s="31" t="s">
        <v>121</v>
      </c>
      <c r="C189" s="33">
        <v>17509863</v>
      </c>
      <c r="D189" s="66">
        <v>5587</v>
      </c>
      <c r="E189" s="34">
        <f t="shared" si="19"/>
        <v>3134.0366923214606</v>
      </c>
      <c r="F189" s="35">
        <f t="shared" si="20"/>
        <v>0.67673213908882457</v>
      </c>
      <c r="G189" s="36">
        <f t="shared" si="21"/>
        <v>898.25791833207006</v>
      </c>
      <c r="H189" s="36">
        <f t="shared" si="22"/>
        <v>361.89412289308581</v>
      </c>
      <c r="I189" s="59">
        <f t="shared" si="24"/>
        <v>1260.1520412251559</v>
      </c>
      <c r="J189" s="67">
        <f t="shared" si="25"/>
        <v>-48.099932626718619</v>
      </c>
      <c r="K189" s="34">
        <f t="shared" si="23"/>
        <v>1212.0521085984374</v>
      </c>
      <c r="L189" s="34">
        <f t="shared" si="26"/>
        <v>7040469.4543249458</v>
      </c>
      <c r="M189" s="34">
        <f t="shared" si="27"/>
        <v>6771735.13073947</v>
      </c>
    </row>
    <row r="190" spans="1:13" s="31" customFormat="1" x14ac:dyDescent="0.2">
      <c r="A190" s="30">
        <v>3448</v>
      </c>
      <c r="B190" s="31" t="s">
        <v>122</v>
      </c>
      <c r="C190" s="33">
        <v>20644464</v>
      </c>
      <c r="D190" s="66">
        <v>6510</v>
      </c>
      <c r="E190" s="34">
        <f t="shared" si="19"/>
        <v>3171.1926267281106</v>
      </c>
      <c r="F190" s="35">
        <f t="shared" si="20"/>
        <v>0.68475521521695726</v>
      </c>
      <c r="G190" s="36">
        <f t="shared" si="21"/>
        <v>875.96435768807999</v>
      </c>
      <c r="H190" s="36">
        <f t="shared" si="22"/>
        <v>348.88954585075834</v>
      </c>
      <c r="I190" s="59">
        <f t="shared" si="24"/>
        <v>1224.8539035388383</v>
      </c>
      <c r="J190" s="67">
        <f t="shared" si="25"/>
        <v>-48.099932626718619</v>
      </c>
      <c r="K190" s="34">
        <f t="shared" si="23"/>
        <v>1176.7539709121197</v>
      </c>
      <c r="L190" s="34">
        <f t="shared" si="26"/>
        <v>7973798.9120378373</v>
      </c>
      <c r="M190" s="34">
        <f t="shared" si="27"/>
        <v>7660668.3506378997</v>
      </c>
    </row>
    <row r="191" spans="1:13" s="31" customFormat="1" x14ac:dyDescent="0.2">
      <c r="A191" s="30">
        <v>3449</v>
      </c>
      <c r="B191" s="31" t="s">
        <v>123</v>
      </c>
      <c r="C191" s="33">
        <v>9797489</v>
      </c>
      <c r="D191" s="66">
        <v>2836</v>
      </c>
      <c r="E191" s="34">
        <f t="shared" si="19"/>
        <v>3454.6858251057829</v>
      </c>
      <c r="F191" s="35">
        <f t="shared" si="20"/>
        <v>0.74596986500880369</v>
      </c>
      <c r="G191" s="36">
        <f t="shared" si="21"/>
        <v>705.8684386614766</v>
      </c>
      <c r="H191" s="36">
        <f t="shared" si="22"/>
        <v>249.66692641857301</v>
      </c>
      <c r="I191" s="59">
        <f t="shared" si="24"/>
        <v>955.53536508004959</v>
      </c>
      <c r="J191" s="67">
        <f t="shared" si="25"/>
        <v>-48.099932626718619</v>
      </c>
      <c r="K191" s="34">
        <f t="shared" si="23"/>
        <v>907.43543245333092</v>
      </c>
      <c r="L191" s="34">
        <f t="shared" si="26"/>
        <v>2709898.2953670206</v>
      </c>
      <c r="M191" s="34">
        <f t="shared" si="27"/>
        <v>2573486.8864376466</v>
      </c>
    </row>
    <row r="192" spans="1:13" s="31" customFormat="1" x14ac:dyDescent="0.2">
      <c r="A192" s="30">
        <v>3450</v>
      </c>
      <c r="B192" s="31" t="s">
        <v>124</v>
      </c>
      <c r="C192" s="33">
        <v>4042491</v>
      </c>
      <c r="D192" s="66">
        <v>1366</v>
      </c>
      <c r="E192" s="34">
        <f t="shared" si="19"/>
        <v>2959.3638360175696</v>
      </c>
      <c r="F192" s="35">
        <f t="shared" si="20"/>
        <v>0.63901505173726325</v>
      </c>
      <c r="G192" s="36">
        <f t="shared" si="21"/>
        <v>1003.0616321144046</v>
      </c>
      <c r="H192" s="36">
        <f t="shared" si="22"/>
        <v>423.02962259944763</v>
      </c>
      <c r="I192" s="59">
        <f t="shared" si="24"/>
        <v>1426.0912547138523</v>
      </c>
      <c r="J192" s="67">
        <f t="shared" si="25"/>
        <v>-48.099932626718619</v>
      </c>
      <c r="K192" s="34">
        <f t="shared" si="23"/>
        <v>1377.9913220871338</v>
      </c>
      <c r="L192" s="34">
        <f t="shared" si="26"/>
        <v>1948040.6539391223</v>
      </c>
      <c r="M192" s="34">
        <f t="shared" si="27"/>
        <v>1882336.1459710246</v>
      </c>
    </row>
    <row r="193" spans="1:13" s="31" customFormat="1" x14ac:dyDescent="0.2">
      <c r="A193" s="30">
        <v>3451</v>
      </c>
      <c r="B193" s="31" t="s">
        <v>125</v>
      </c>
      <c r="C193" s="33">
        <v>23940165</v>
      </c>
      <c r="D193" s="66">
        <v>6562</v>
      </c>
      <c r="E193" s="34">
        <f t="shared" si="19"/>
        <v>3648.3031088082903</v>
      </c>
      <c r="F193" s="35">
        <f t="shared" si="20"/>
        <v>0.78777762012717489</v>
      </c>
      <c r="G193" s="36">
        <f t="shared" si="21"/>
        <v>589.69806843997219</v>
      </c>
      <c r="H193" s="36">
        <f t="shared" si="22"/>
        <v>181.90087712269542</v>
      </c>
      <c r="I193" s="59">
        <f t="shared" si="24"/>
        <v>771.59894556266761</v>
      </c>
      <c r="J193" s="67">
        <f t="shared" si="25"/>
        <v>-48.099932626718619</v>
      </c>
      <c r="K193" s="34">
        <f t="shared" si="23"/>
        <v>723.49901293594894</v>
      </c>
      <c r="L193" s="34">
        <f t="shared" si="26"/>
        <v>5063232.2807822246</v>
      </c>
      <c r="M193" s="34">
        <f t="shared" si="27"/>
        <v>4747600.522885697</v>
      </c>
    </row>
    <row r="194" spans="1:13" s="31" customFormat="1" x14ac:dyDescent="0.2">
      <c r="A194" s="30">
        <v>3452</v>
      </c>
      <c r="B194" s="31" t="s">
        <v>126</v>
      </c>
      <c r="C194" s="33">
        <v>8436004</v>
      </c>
      <c r="D194" s="66">
        <v>2112</v>
      </c>
      <c r="E194" s="34">
        <f t="shared" si="19"/>
        <v>3994.320075757576</v>
      </c>
      <c r="F194" s="35">
        <f t="shared" si="20"/>
        <v>0.86249301920923482</v>
      </c>
      <c r="G194" s="36">
        <f t="shared" si="21"/>
        <v>382.08788827040081</v>
      </c>
      <c r="H194" s="36">
        <f t="shared" si="22"/>
        <v>60.794938690445449</v>
      </c>
      <c r="I194" s="59">
        <f t="shared" si="24"/>
        <v>442.88282696084627</v>
      </c>
      <c r="J194" s="67">
        <f t="shared" si="25"/>
        <v>-48.099932626718619</v>
      </c>
      <c r="K194" s="34">
        <f t="shared" si="23"/>
        <v>394.78289433412766</v>
      </c>
      <c r="L194" s="34">
        <f t="shared" si="26"/>
        <v>935368.53054130729</v>
      </c>
      <c r="M194" s="34">
        <f t="shared" si="27"/>
        <v>833781.47283367766</v>
      </c>
    </row>
    <row r="195" spans="1:13" s="31" customFormat="1" x14ac:dyDescent="0.2">
      <c r="A195" s="30">
        <v>3453</v>
      </c>
      <c r="B195" s="31" t="s">
        <v>127</v>
      </c>
      <c r="C195" s="33">
        <v>13737978</v>
      </c>
      <c r="D195" s="66">
        <v>3298</v>
      </c>
      <c r="E195" s="34">
        <f t="shared" si="19"/>
        <v>4165.5482110369921</v>
      </c>
      <c r="F195" s="35">
        <f t="shared" si="20"/>
        <v>0.89946628839390352</v>
      </c>
      <c r="G195" s="36">
        <f t="shared" si="21"/>
        <v>279.35100710275111</v>
      </c>
      <c r="H195" s="36">
        <f t="shared" si="22"/>
        <v>0.86509134264979359</v>
      </c>
      <c r="I195" s="59">
        <f t="shared" si="24"/>
        <v>280.21609844540092</v>
      </c>
      <c r="J195" s="67">
        <f t="shared" si="25"/>
        <v>-48.099932626718619</v>
      </c>
      <c r="K195" s="34">
        <f t="shared" si="23"/>
        <v>232.1161658186823</v>
      </c>
      <c r="L195" s="34">
        <f t="shared" si="26"/>
        <v>924152.69267293217</v>
      </c>
      <c r="M195" s="34">
        <f t="shared" si="27"/>
        <v>765519.11487001425</v>
      </c>
    </row>
    <row r="196" spans="1:13" s="31" customFormat="1" x14ac:dyDescent="0.2">
      <c r="A196" s="30">
        <v>3454</v>
      </c>
      <c r="B196" s="31" t="s">
        <v>128</v>
      </c>
      <c r="C196" s="33">
        <v>6064345</v>
      </c>
      <c r="D196" s="66">
        <v>1645</v>
      </c>
      <c r="E196" s="34">
        <f t="shared" si="19"/>
        <v>3686.5319148936169</v>
      </c>
      <c r="F196" s="35">
        <f t="shared" si="20"/>
        <v>0.79603236129862298</v>
      </c>
      <c r="G196" s="36">
        <f t="shared" si="21"/>
        <v>566.76078478877628</v>
      </c>
      <c r="H196" s="36">
        <f t="shared" si="22"/>
        <v>168.52079499283113</v>
      </c>
      <c r="I196" s="59">
        <f t="shared" si="24"/>
        <v>735.28157978160743</v>
      </c>
      <c r="J196" s="67">
        <f t="shared" si="25"/>
        <v>-48.099932626718619</v>
      </c>
      <c r="K196" s="34">
        <f t="shared" si="23"/>
        <v>687.18164715488876</v>
      </c>
      <c r="L196" s="34">
        <f t="shared" si="26"/>
        <v>1209538.1987407443</v>
      </c>
      <c r="M196" s="34">
        <f t="shared" si="27"/>
        <v>1130413.8095697921</v>
      </c>
    </row>
    <row r="197" spans="1:13" s="31" customFormat="1" x14ac:dyDescent="0.2">
      <c r="A197" s="30">
        <v>3901</v>
      </c>
      <c r="B197" s="31" t="s">
        <v>146</v>
      </c>
      <c r="C197" s="33">
        <v>105887405</v>
      </c>
      <c r="D197" s="66">
        <v>27939</v>
      </c>
      <c r="E197" s="34">
        <f t="shared" si="19"/>
        <v>3789.9497118722934</v>
      </c>
      <c r="F197" s="35">
        <f t="shared" si="20"/>
        <v>0.81836335287274931</v>
      </c>
      <c r="G197" s="36">
        <f t="shared" si="21"/>
        <v>504.71010660157032</v>
      </c>
      <c r="H197" s="36">
        <f t="shared" si="22"/>
        <v>132.32456605029435</v>
      </c>
      <c r="I197" s="59">
        <f t="shared" si="24"/>
        <v>637.03467265186464</v>
      </c>
      <c r="J197" s="67">
        <f t="shared" si="25"/>
        <v>-48.099932626718619</v>
      </c>
      <c r="K197" s="34">
        <f t="shared" si="23"/>
        <v>588.93474002514597</v>
      </c>
      <c r="L197" s="34">
        <f t="shared" si="26"/>
        <v>17798111.719220445</v>
      </c>
      <c r="M197" s="34">
        <f t="shared" si="27"/>
        <v>16454247.701562554</v>
      </c>
    </row>
    <row r="198" spans="1:13" s="31" customFormat="1" x14ac:dyDescent="0.2">
      <c r="A198" s="30">
        <v>3903</v>
      </c>
      <c r="B198" s="31" t="s">
        <v>150</v>
      </c>
      <c r="C198" s="33">
        <v>109972773</v>
      </c>
      <c r="D198" s="66">
        <v>26872</v>
      </c>
      <c r="E198" s="34">
        <f t="shared" si="19"/>
        <v>4092.4669916641856</v>
      </c>
      <c r="F198" s="35">
        <f t="shared" si="20"/>
        <v>0.8836858701127297</v>
      </c>
      <c r="G198" s="36">
        <f t="shared" si="21"/>
        <v>323.19973872643504</v>
      </c>
      <c r="H198" s="36">
        <f t="shared" si="22"/>
        <v>26.443518123132094</v>
      </c>
      <c r="I198" s="59">
        <f t="shared" si="24"/>
        <v>349.64325684956714</v>
      </c>
      <c r="J198" s="67">
        <f t="shared" si="25"/>
        <v>-48.099932626718619</v>
      </c>
      <c r="K198" s="34">
        <f t="shared" si="23"/>
        <v>301.54332422284853</v>
      </c>
      <c r="L198" s="34">
        <f t="shared" si="26"/>
        <v>9395613.598061569</v>
      </c>
      <c r="M198" s="34">
        <f t="shared" si="27"/>
        <v>8103072.2085163854</v>
      </c>
    </row>
    <row r="199" spans="1:13" s="31" customFormat="1" x14ac:dyDescent="0.2">
      <c r="A199" s="30">
        <v>3905</v>
      </c>
      <c r="B199" s="31" t="s">
        <v>147</v>
      </c>
      <c r="C199" s="33">
        <v>263569886</v>
      </c>
      <c r="D199" s="66">
        <v>59174</v>
      </c>
      <c r="E199" s="34">
        <f t="shared" si="19"/>
        <v>4454.1502349004631</v>
      </c>
      <c r="F199" s="35">
        <f t="shared" si="20"/>
        <v>0.9617840862145226</v>
      </c>
      <c r="G199" s="36">
        <f t="shared" si="21"/>
        <v>106.1897927846685</v>
      </c>
      <c r="H199" s="36">
        <f t="shared" si="22"/>
        <v>0</v>
      </c>
      <c r="I199" s="59">
        <f t="shared" si="24"/>
        <v>106.1897927846685</v>
      </c>
      <c r="J199" s="67">
        <f t="shared" si="25"/>
        <v>-48.099932626718619</v>
      </c>
      <c r="K199" s="34">
        <f t="shared" si="23"/>
        <v>58.089860157949879</v>
      </c>
      <c r="L199" s="34">
        <f t="shared" si="26"/>
        <v>6283674.7982399734</v>
      </c>
      <c r="M199" s="34">
        <f t="shared" si="27"/>
        <v>3437409.3849865263</v>
      </c>
    </row>
    <row r="200" spans="1:13" s="31" customFormat="1" x14ac:dyDescent="0.2">
      <c r="A200" s="30">
        <v>3907</v>
      </c>
      <c r="B200" s="31" t="s">
        <v>148</v>
      </c>
      <c r="C200" s="33">
        <v>265383311</v>
      </c>
      <c r="D200" s="66">
        <v>66231</v>
      </c>
      <c r="E200" s="34">
        <f t="shared" ref="E200:E263" si="28">(C200)/D200</f>
        <v>4006.9349851278103</v>
      </c>
      <c r="F200" s="35">
        <f t="shared" ref="F200:F263" si="29">IF(ISNUMBER(C200),E200/E$366,"")</f>
        <v>0.86521695496386275</v>
      </c>
      <c r="G200" s="36">
        <f t="shared" ref="G200:G263" si="30">(E$366-E200)*0.6</f>
        <v>374.51894264826024</v>
      </c>
      <c r="H200" s="36">
        <f t="shared" ref="H200:H263" si="31">IF(E200&gt;=E$366*0.9,0,IF(E200&lt;0.9*E$366,(E$366*0.9-E200)*0.35))</f>
        <v>56.379720410863449</v>
      </c>
      <c r="I200" s="59">
        <f t="shared" si="24"/>
        <v>430.89866305912369</v>
      </c>
      <c r="J200" s="67">
        <f t="shared" si="25"/>
        <v>-48.099932626718619</v>
      </c>
      <c r="K200" s="34">
        <f t="shared" ref="K200:K263" si="32">I200+J200</f>
        <v>382.79873043240508</v>
      </c>
      <c r="L200" s="34">
        <f t="shared" si="26"/>
        <v>28538849.353068821</v>
      </c>
      <c r="M200" s="34">
        <f t="shared" si="27"/>
        <v>25353142.715268619</v>
      </c>
    </row>
    <row r="201" spans="1:13" s="31" customFormat="1" x14ac:dyDescent="0.2">
      <c r="A201" s="30">
        <v>3909</v>
      </c>
      <c r="B201" s="31" t="s">
        <v>149</v>
      </c>
      <c r="C201" s="33">
        <v>199129380</v>
      </c>
      <c r="D201" s="66">
        <v>48715</v>
      </c>
      <c r="E201" s="34">
        <f t="shared" si="28"/>
        <v>4087.6399466283488</v>
      </c>
      <c r="F201" s="35">
        <f t="shared" si="29"/>
        <v>0.88264356690020407</v>
      </c>
      <c r="G201" s="36">
        <f t="shared" si="30"/>
        <v>326.0959657479371</v>
      </c>
      <c r="H201" s="36">
        <f t="shared" si="31"/>
        <v>28.132983885674978</v>
      </c>
      <c r="I201" s="59">
        <f t="shared" ref="I201:I264" si="33">G201+H201</f>
        <v>354.2289496336121</v>
      </c>
      <c r="J201" s="67">
        <f t="shared" ref="J201:J264" si="34">I$368</f>
        <v>-48.099932626718619</v>
      </c>
      <c r="K201" s="34">
        <f t="shared" si="32"/>
        <v>306.12901700689349</v>
      </c>
      <c r="L201" s="34">
        <f t="shared" ref="L201:L264" si="35">(I201*D201)</f>
        <v>17256263.281401414</v>
      </c>
      <c r="M201" s="34">
        <f t="shared" ref="M201:M264" si="36">(K201*D201)</f>
        <v>14913075.063490817</v>
      </c>
    </row>
    <row r="202" spans="1:13" s="31" customFormat="1" x14ac:dyDescent="0.2">
      <c r="A202" s="30">
        <v>3911</v>
      </c>
      <c r="B202" s="31" t="s">
        <v>151</v>
      </c>
      <c r="C202" s="33">
        <v>120451896</v>
      </c>
      <c r="D202" s="66">
        <v>27501</v>
      </c>
      <c r="E202" s="34">
        <f t="shared" si="28"/>
        <v>4379.9096760117818</v>
      </c>
      <c r="F202" s="35">
        <f t="shared" si="29"/>
        <v>0.94575333190109034</v>
      </c>
      <c r="G202" s="36">
        <f t="shared" si="30"/>
        <v>150.7341281178773</v>
      </c>
      <c r="H202" s="36">
        <f t="shared" si="31"/>
        <v>0</v>
      </c>
      <c r="I202" s="59">
        <f t="shared" si="33"/>
        <v>150.7341281178773</v>
      </c>
      <c r="J202" s="67">
        <f t="shared" si="34"/>
        <v>-48.099932626718619</v>
      </c>
      <c r="K202" s="34">
        <f t="shared" si="32"/>
        <v>102.63419549115869</v>
      </c>
      <c r="L202" s="34">
        <f t="shared" si="35"/>
        <v>4145339.2573697437</v>
      </c>
      <c r="M202" s="34">
        <f t="shared" si="36"/>
        <v>2822543.0102023552</v>
      </c>
    </row>
    <row r="203" spans="1:13" s="31" customFormat="1" x14ac:dyDescent="0.2">
      <c r="A203" s="30">
        <v>4001</v>
      </c>
      <c r="B203" s="31" t="s">
        <v>152</v>
      </c>
      <c r="C203" s="33">
        <v>155455455</v>
      </c>
      <c r="D203" s="66">
        <v>37193</v>
      </c>
      <c r="E203" s="34">
        <f t="shared" si="28"/>
        <v>4179.6965826902915</v>
      </c>
      <c r="F203" s="35">
        <f t="shared" si="29"/>
        <v>0.90252134446169596</v>
      </c>
      <c r="G203" s="36">
        <f t="shared" si="30"/>
        <v>270.86198411077146</v>
      </c>
      <c r="H203" s="36">
        <f t="shared" si="31"/>
        <v>0</v>
      </c>
      <c r="I203" s="59">
        <f t="shared" si="33"/>
        <v>270.86198411077146</v>
      </c>
      <c r="J203" s="67">
        <f t="shared" si="34"/>
        <v>-48.099932626718619</v>
      </c>
      <c r="K203" s="34">
        <f t="shared" si="32"/>
        <v>222.76205148405285</v>
      </c>
      <c r="L203" s="34">
        <f t="shared" si="35"/>
        <v>10074169.775031922</v>
      </c>
      <c r="M203" s="34">
        <f t="shared" si="36"/>
        <v>8285188.9808463771</v>
      </c>
    </row>
    <row r="204" spans="1:13" s="31" customFormat="1" x14ac:dyDescent="0.2">
      <c r="A204" s="30">
        <v>4003</v>
      </c>
      <c r="B204" s="31" t="s">
        <v>153</v>
      </c>
      <c r="C204" s="33">
        <v>216304411</v>
      </c>
      <c r="D204" s="66">
        <v>56619</v>
      </c>
      <c r="E204" s="34">
        <f t="shared" si="28"/>
        <v>3820.3502534484892</v>
      </c>
      <c r="F204" s="35">
        <f t="shared" si="29"/>
        <v>0.82492773789757134</v>
      </c>
      <c r="G204" s="36">
        <f t="shared" si="30"/>
        <v>486.46978165585284</v>
      </c>
      <c r="H204" s="36">
        <f t="shared" si="31"/>
        <v>121.68437649862582</v>
      </c>
      <c r="I204" s="59">
        <f t="shared" si="33"/>
        <v>608.15415815447864</v>
      </c>
      <c r="J204" s="67">
        <f t="shared" si="34"/>
        <v>-48.099932626718619</v>
      </c>
      <c r="K204" s="34">
        <f t="shared" si="32"/>
        <v>560.05422552775997</v>
      </c>
      <c r="L204" s="34">
        <f t="shared" si="35"/>
        <v>34433080.280548424</v>
      </c>
      <c r="M204" s="34">
        <f t="shared" si="36"/>
        <v>31709710.195156243</v>
      </c>
    </row>
    <row r="205" spans="1:13" s="31" customFormat="1" x14ac:dyDescent="0.2">
      <c r="A205" s="30">
        <v>4005</v>
      </c>
      <c r="B205" s="31" t="s">
        <v>154</v>
      </c>
      <c r="C205" s="33">
        <v>50097381</v>
      </c>
      <c r="D205" s="66">
        <v>13266</v>
      </c>
      <c r="E205" s="34">
        <f t="shared" si="28"/>
        <v>3776.3742650384443</v>
      </c>
      <c r="F205" s="35">
        <f t="shared" si="29"/>
        <v>0.81543200838738772</v>
      </c>
      <c r="G205" s="36">
        <f t="shared" si="30"/>
        <v>512.85537470187978</v>
      </c>
      <c r="H205" s="36">
        <f t="shared" si="31"/>
        <v>137.07597244214153</v>
      </c>
      <c r="I205" s="59">
        <f t="shared" si="33"/>
        <v>649.93134714402129</v>
      </c>
      <c r="J205" s="67">
        <f t="shared" si="34"/>
        <v>-48.099932626718619</v>
      </c>
      <c r="K205" s="34">
        <f t="shared" si="32"/>
        <v>601.83141451730262</v>
      </c>
      <c r="L205" s="34">
        <f t="shared" si="35"/>
        <v>8621989.2512125857</v>
      </c>
      <c r="M205" s="34">
        <f t="shared" si="36"/>
        <v>7983895.5449865367</v>
      </c>
    </row>
    <row r="206" spans="1:13" s="31" customFormat="1" x14ac:dyDescent="0.2">
      <c r="A206" s="30">
        <v>4010</v>
      </c>
      <c r="B206" s="31" t="s">
        <v>155</v>
      </c>
      <c r="C206" s="33">
        <v>9038858</v>
      </c>
      <c r="D206" s="66">
        <v>2382</v>
      </c>
      <c r="E206" s="34">
        <f t="shared" si="28"/>
        <v>3794.6507136859782</v>
      </c>
      <c r="F206" s="35">
        <f t="shared" si="29"/>
        <v>0.81937843958855894</v>
      </c>
      <c r="G206" s="36">
        <f t="shared" si="30"/>
        <v>501.88950551335944</v>
      </c>
      <c r="H206" s="36">
        <f t="shared" si="31"/>
        <v>130.67921541550467</v>
      </c>
      <c r="I206" s="59">
        <f t="shared" si="33"/>
        <v>632.56872092886408</v>
      </c>
      <c r="J206" s="67">
        <f t="shared" si="34"/>
        <v>-48.099932626718619</v>
      </c>
      <c r="K206" s="34">
        <f t="shared" si="32"/>
        <v>584.46878830214541</v>
      </c>
      <c r="L206" s="34">
        <f t="shared" si="35"/>
        <v>1506778.6932525542</v>
      </c>
      <c r="M206" s="34">
        <f t="shared" si="36"/>
        <v>1392204.6537357103</v>
      </c>
    </row>
    <row r="207" spans="1:13" s="31" customFormat="1" x14ac:dyDescent="0.2">
      <c r="A207" s="30">
        <v>4012</v>
      </c>
      <c r="B207" s="31" t="s">
        <v>156</v>
      </c>
      <c r="C207" s="33">
        <v>59589684</v>
      </c>
      <c r="D207" s="66">
        <v>14269</v>
      </c>
      <c r="E207" s="34">
        <f t="shared" si="28"/>
        <v>4176.1639918704886</v>
      </c>
      <c r="F207" s="35">
        <f t="shared" si="29"/>
        <v>0.90175855258122184</v>
      </c>
      <c r="G207" s="36">
        <f t="shared" si="30"/>
        <v>272.98153860265319</v>
      </c>
      <c r="H207" s="36">
        <f t="shared" si="31"/>
        <v>0</v>
      </c>
      <c r="I207" s="59">
        <f t="shared" si="33"/>
        <v>272.98153860265319</v>
      </c>
      <c r="J207" s="67">
        <f t="shared" si="34"/>
        <v>-48.099932626718619</v>
      </c>
      <c r="K207" s="34">
        <f t="shared" si="32"/>
        <v>224.88160597593458</v>
      </c>
      <c r="L207" s="34">
        <f t="shared" si="35"/>
        <v>3895173.5743212583</v>
      </c>
      <c r="M207" s="34">
        <f t="shared" si="36"/>
        <v>3208835.6356706102</v>
      </c>
    </row>
    <row r="208" spans="1:13" s="31" customFormat="1" x14ac:dyDescent="0.2">
      <c r="A208" s="30">
        <v>4014</v>
      </c>
      <c r="B208" s="31" t="s">
        <v>157</v>
      </c>
      <c r="C208" s="33">
        <v>40075649</v>
      </c>
      <c r="D208" s="66">
        <v>10445</v>
      </c>
      <c r="E208" s="34">
        <f t="shared" si="28"/>
        <v>3836.8261369076113</v>
      </c>
      <c r="F208" s="35">
        <f t="shared" si="29"/>
        <v>0.82848537328964811</v>
      </c>
      <c r="G208" s="36">
        <f t="shared" si="30"/>
        <v>476.5842515803796</v>
      </c>
      <c r="H208" s="36">
        <f t="shared" si="31"/>
        <v>115.91781728793309</v>
      </c>
      <c r="I208" s="59">
        <f t="shared" si="33"/>
        <v>592.50206886831268</v>
      </c>
      <c r="J208" s="67">
        <f t="shared" si="34"/>
        <v>-48.099932626718619</v>
      </c>
      <c r="K208" s="34">
        <f t="shared" si="32"/>
        <v>544.40213624159401</v>
      </c>
      <c r="L208" s="34">
        <f t="shared" si="35"/>
        <v>6188684.1093295263</v>
      </c>
      <c r="M208" s="34">
        <f t="shared" si="36"/>
        <v>5686280.3130434491</v>
      </c>
    </row>
    <row r="209" spans="1:13" s="31" customFormat="1" x14ac:dyDescent="0.2">
      <c r="A209" s="30">
        <v>4016</v>
      </c>
      <c r="B209" s="31" t="s">
        <v>158</v>
      </c>
      <c r="C209" s="33">
        <v>14075168</v>
      </c>
      <c r="D209" s="66">
        <v>4086</v>
      </c>
      <c r="E209" s="34">
        <f t="shared" si="28"/>
        <v>3444.730298580519</v>
      </c>
      <c r="F209" s="35">
        <f t="shared" si="29"/>
        <v>0.74382016944917484</v>
      </c>
      <c r="G209" s="36">
        <f t="shared" si="30"/>
        <v>711.84175457663491</v>
      </c>
      <c r="H209" s="36">
        <f t="shared" si="31"/>
        <v>253.15136070241536</v>
      </c>
      <c r="I209" s="59">
        <f t="shared" si="33"/>
        <v>964.99311527905024</v>
      </c>
      <c r="J209" s="67">
        <f t="shared" si="34"/>
        <v>-48.099932626718619</v>
      </c>
      <c r="K209" s="34">
        <f t="shared" si="32"/>
        <v>916.89318265233157</v>
      </c>
      <c r="L209" s="34">
        <f t="shared" si="35"/>
        <v>3942961.8690301995</v>
      </c>
      <c r="M209" s="34">
        <f t="shared" si="36"/>
        <v>3746425.5443174266</v>
      </c>
    </row>
    <row r="210" spans="1:13" s="31" customFormat="1" x14ac:dyDescent="0.2">
      <c r="A210" s="30">
        <v>4018</v>
      </c>
      <c r="B210" s="31" t="s">
        <v>159</v>
      </c>
      <c r="C210" s="33">
        <v>25907862</v>
      </c>
      <c r="D210" s="66">
        <v>6539</v>
      </c>
      <c r="E210" s="34">
        <f t="shared" si="28"/>
        <v>3962.0526074323293</v>
      </c>
      <c r="F210" s="35">
        <f t="shared" si="29"/>
        <v>0.85552550893208157</v>
      </c>
      <c r="G210" s="36">
        <f t="shared" si="30"/>
        <v>401.44836926554882</v>
      </c>
      <c r="H210" s="36">
        <f t="shared" si="31"/>
        <v>72.088552604281787</v>
      </c>
      <c r="I210" s="59">
        <f t="shared" si="33"/>
        <v>473.53692186983062</v>
      </c>
      <c r="J210" s="67">
        <f t="shared" si="34"/>
        <v>-48.099932626718619</v>
      </c>
      <c r="K210" s="34">
        <f t="shared" si="32"/>
        <v>425.43698924311201</v>
      </c>
      <c r="L210" s="34">
        <f t="shared" si="35"/>
        <v>3096457.9321068223</v>
      </c>
      <c r="M210" s="34">
        <f t="shared" si="36"/>
        <v>2781932.4726607096</v>
      </c>
    </row>
    <row r="211" spans="1:13" s="31" customFormat="1" x14ac:dyDescent="0.2">
      <c r="A211" s="30">
        <v>4020</v>
      </c>
      <c r="B211" s="31" t="s">
        <v>387</v>
      </c>
      <c r="C211" s="33">
        <v>38230483</v>
      </c>
      <c r="D211" s="66">
        <v>10904</v>
      </c>
      <c r="E211" s="34">
        <f t="shared" si="28"/>
        <v>3506.0971203228173</v>
      </c>
      <c r="F211" s="35">
        <f t="shared" si="29"/>
        <v>0.75707109935963046</v>
      </c>
      <c r="G211" s="36">
        <f t="shared" si="30"/>
        <v>675.02166153125597</v>
      </c>
      <c r="H211" s="36">
        <f t="shared" si="31"/>
        <v>231.67297309261096</v>
      </c>
      <c r="I211" s="59">
        <f t="shared" si="33"/>
        <v>906.69463462386693</v>
      </c>
      <c r="J211" s="67">
        <f t="shared" si="34"/>
        <v>-48.099932626718619</v>
      </c>
      <c r="K211" s="34">
        <f t="shared" si="32"/>
        <v>858.59470199714826</v>
      </c>
      <c r="L211" s="34">
        <f t="shared" si="35"/>
        <v>9886598.2959386446</v>
      </c>
      <c r="M211" s="34">
        <f t="shared" si="36"/>
        <v>9362116.6305769049</v>
      </c>
    </row>
    <row r="212" spans="1:13" s="31" customFormat="1" x14ac:dyDescent="0.2">
      <c r="A212" s="30">
        <v>4022</v>
      </c>
      <c r="B212" s="31" t="s">
        <v>162</v>
      </c>
      <c r="C212" s="33">
        <v>11795022</v>
      </c>
      <c r="D212" s="66">
        <v>2979</v>
      </c>
      <c r="E212" s="34">
        <f t="shared" si="28"/>
        <v>3959.3897280966767</v>
      </c>
      <c r="F212" s="35">
        <f t="shared" si="29"/>
        <v>0.85495051374030007</v>
      </c>
      <c r="G212" s="36">
        <f t="shared" si="30"/>
        <v>403.04609686694039</v>
      </c>
      <c r="H212" s="36">
        <f t="shared" si="31"/>
        <v>73.020560371760212</v>
      </c>
      <c r="I212" s="59">
        <f t="shared" si="33"/>
        <v>476.0666572387006</v>
      </c>
      <c r="J212" s="67">
        <f t="shared" si="34"/>
        <v>-48.099932626718619</v>
      </c>
      <c r="K212" s="34">
        <f t="shared" si="32"/>
        <v>427.96672461198199</v>
      </c>
      <c r="L212" s="34">
        <f t="shared" si="35"/>
        <v>1418202.5719140891</v>
      </c>
      <c r="M212" s="34">
        <f t="shared" si="36"/>
        <v>1274912.8726190943</v>
      </c>
    </row>
    <row r="213" spans="1:13" s="31" customFormat="1" x14ac:dyDescent="0.2">
      <c r="A213" s="30">
        <v>4024</v>
      </c>
      <c r="B213" s="31" t="s">
        <v>161</v>
      </c>
      <c r="C213" s="33">
        <v>5940349</v>
      </c>
      <c r="D213" s="66">
        <v>1630</v>
      </c>
      <c r="E213" s="34">
        <f t="shared" si="28"/>
        <v>3644.3858895705521</v>
      </c>
      <c r="F213" s="35">
        <f t="shared" si="29"/>
        <v>0.78693177548198312</v>
      </c>
      <c r="G213" s="36">
        <f t="shared" si="30"/>
        <v>592.04839998261514</v>
      </c>
      <c r="H213" s="36">
        <f t="shared" si="31"/>
        <v>183.27190385590382</v>
      </c>
      <c r="I213" s="59">
        <f t="shared" si="33"/>
        <v>775.32030383851895</v>
      </c>
      <c r="J213" s="67">
        <f t="shared" si="34"/>
        <v>-48.099932626718619</v>
      </c>
      <c r="K213" s="34">
        <f t="shared" si="32"/>
        <v>727.22037121180028</v>
      </c>
      <c r="L213" s="34">
        <f t="shared" si="35"/>
        <v>1263772.0952567859</v>
      </c>
      <c r="M213" s="34">
        <f t="shared" si="36"/>
        <v>1185369.2050752344</v>
      </c>
    </row>
    <row r="214" spans="1:13" s="31" customFormat="1" x14ac:dyDescent="0.2">
      <c r="A214" s="30">
        <v>4026</v>
      </c>
      <c r="B214" s="31" t="s">
        <v>160</v>
      </c>
      <c r="C214" s="33">
        <v>23939637</v>
      </c>
      <c r="D214" s="66">
        <v>5533</v>
      </c>
      <c r="E214" s="34">
        <f t="shared" si="28"/>
        <v>4326.7010663292967</v>
      </c>
      <c r="F214" s="35">
        <f t="shared" si="29"/>
        <v>0.93426400366935913</v>
      </c>
      <c r="G214" s="36">
        <f t="shared" si="30"/>
        <v>182.65929392736834</v>
      </c>
      <c r="H214" s="36">
        <f t="shared" si="31"/>
        <v>0</v>
      </c>
      <c r="I214" s="59">
        <f t="shared" si="33"/>
        <v>182.65929392736834</v>
      </c>
      <c r="J214" s="67">
        <f t="shared" si="34"/>
        <v>-48.099932626718619</v>
      </c>
      <c r="K214" s="34">
        <f t="shared" si="32"/>
        <v>134.55936130064973</v>
      </c>
      <c r="L214" s="34">
        <f t="shared" si="35"/>
        <v>1010653.873300129</v>
      </c>
      <c r="M214" s="34">
        <f t="shared" si="36"/>
        <v>744516.94607649499</v>
      </c>
    </row>
    <row r="215" spans="1:13" s="31" customFormat="1" x14ac:dyDescent="0.2">
      <c r="A215" s="30">
        <v>4028</v>
      </c>
      <c r="B215" s="31" t="s">
        <v>163</v>
      </c>
      <c r="C215" s="33">
        <v>10779251</v>
      </c>
      <c r="D215" s="66">
        <v>2458</v>
      </c>
      <c r="E215" s="34">
        <f t="shared" si="28"/>
        <v>4385.3746948738808</v>
      </c>
      <c r="F215" s="35">
        <f t="shared" si="29"/>
        <v>0.946933392719705</v>
      </c>
      <c r="G215" s="36">
        <f t="shared" si="30"/>
        <v>147.4551168006179</v>
      </c>
      <c r="H215" s="36">
        <f t="shared" si="31"/>
        <v>0</v>
      </c>
      <c r="I215" s="59">
        <f t="shared" si="33"/>
        <v>147.4551168006179</v>
      </c>
      <c r="J215" s="67">
        <f t="shared" si="34"/>
        <v>-48.099932626718619</v>
      </c>
      <c r="K215" s="34">
        <f t="shared" si="32"/>
        <v>99.355184173899289</v>
      </c>
      <c r="L215" s="34">
        <f t="shared" si="35"/>
        <v>362444.6770959188</v>
      </c>
      <c r="M215" s="34">
        <f t="shared" si="36"/>
        <v>244215.04269944446</v>
      </c>
    </row>
    <row r="216" spans="1:13" s="31" customFormat="1" x14ac:dyDescent="0.2">
      <c r="A216" s="30">
        <v>4030</v>
      </c>
      <c r="B216" s="31" t="s">
        <v>164</v>
      </c>
      <c r="C216" s="33">
        <v>5150880</v>
      </c>
      <c r="D216" s="66">
        <v>1471</v>
      </c>
      <c r="E216" s="34">
        <f t="shared" si="28"/>
        <v>3501.6179469748472</v>
      </c>
      <c r="F216" s="35">
        <f t="shared" si="29"/>
        <v>0.7561039120358356</v>
      </c>
      <c r="G216" s="36">
        <f t="shared" si="30"/>
        <v>677.70916554003804</v>
      </c>
      <c r="H216" s="36">
        <f t="shared" si="31"/>
        <v>233.2406837644005</v>
      </c>
      <c r="I216" s="59">
        <f t="shared" si="33"/>
        <v>910.94984930443854</v>
      </c>
      <c r="J216" s="67">
        <f t="shared" si="34"/>
        <v>-48.099932626718619</v>
      </c>
      <c r="K216" s="34">
        <f t="shared" si="32"/>
        <v>862.84991667771988</v>
      </c>
      <c r="L216" s="34">
        <f t="shared" si="35"/>
        <v>1340007.2283268292</v>
      </c>
      <c r="M216" s="34">
        <f t="shared" si="36"/>
        <v>1269252.227432926</v>
      </c>
    </row>
    <row r="217" spans="1:13" s="31" customFormat="1" x14ac:dyDescent="0.2">
      <c r="A217" s="30">
        <v>4032</v>
      </c>
      <c r="B217" s="31" t="s">
        <v>165</v>
      </c>
      <c r="C217" s="33">
        <v>4285615</v>
      </c>
      <c r="D217" s="66">
        <v>1256</v>
      </c>
      <c r="E217" s="34">
        <f t="shared" si="28"/>
        <v>3412.1138535031846</v>
      </c>
      <c r="F217" s="35">
        <f t="shared" si="29"/>
        <v>0.73677730466691604</v>
      </c>
      <c r="G217" s="36">
        <f t="shared" si="30"/>
        <v>731.41162162303556</v>
      </c>
      <c r="H217" s="36">
        <f t="shared" si="31"/>
        <v>264.56711647948242</v>
      </c>
      <c r="I217" s="59">
        <f t="shared" si="33"/>
        <v>995.97873810251804</v>
      </c>
      <c r="J217" s="67">
        <f t="shared" si="34"/>
        <v>-48.099932626718619</v>
      </c>
      <c r="K217" s="34">
        <f t="shared" si="32"/>
        <v>947.87880547579937</v>
      </c>
      <c r="L217" s="34">
        <f t="shared" si="35"/>
        <v>1250949.2950567626</v>
      </c>
      <c r="M217" s="34">
        <f t="shared" si="36"/>
        <v>1190535.7796776041</v>
      </c>
    </row>
    <row r="218" spans="1:13" s="31" customFormat="1" x14ac:dyDescent="0.2">
      <c r="A218" s="30">
        <v>4034</v>
      </c>
      <c r="B218" s="31" t="s">
        <v>166</v>
      </c>
      <c r="C218" s="33">
        <v>8817413</v>
      </c>
      <c r="D218" s="66">
        <v>2212</v>
      </c>
      <c r="E218" s="34">
        <f t="shared" si="28"/>
        <v>3986.1722423146475</v>
      </c>
      <c r="F218" s="35">
        <f t="shared" si="29"/>
        <v>0.86073365858391682</v>
      </c>
      <c r="G218" s="36">
        <f t="shared" si="30"/>
        <v>386.97658833615787</v>
      </c>
      <c r="H218" s="36">
        <f t="shared" si="31"/>
        <v>63.646680395470405</v>
      </c>
      <c r="I218" s="59">
        <f t="shared" si="33"/>
        <v>450.62326873162829</v>
      </c>
      <c r="J218" s="67">
        <f t="shared" si="34"/>
        <v>-48.099932626718619</v>
      </c>
      <c r="K218" s="34">
        <f t="shared" si="32"/>
        <v>402.52333610490967</v>
      </c>
      <c r="L218" s="34">
        <f t="shared" si="35"/>
        <v>996778.67043436179</v>
      </c>
      <c r="M218" s="34">
        <f t="shared" si="36"/>
        <v>890381.61946406018</v>
      </c>
    </row>
    <row r="219" spans="1:13" s="31" customFormat="1" x14ac:dyDescent="0.2">
      <c r="A219" s="30">
        <v>4036</v>
      </c>
      <c r="B219" s="31" t="s">
        <v>167</v>
      </c>
      <c r="C219" s="33">
        <v>17837753</v>
      </c>
      <c r="D219" s="66">
        <v>3851</v>
      </c>
      <c r="E219" s="34">
        <f t="shared" si="28"/>
        <v>4631.9794858478317</v>
      </c>
      <c r="F219" s="35">
        <f t="shared" si="29"/>
        <v>1.0001827334546847</v>
      </c>
      <c r="G219" s="36">
        <f t="shared" si="30"/>
        <v>-0.50775778375264047</v>
      </c>
      <c r="H219" s="36">
        <f t="shared" si="31"/>
        <v>0</v>
      </c>
      <c r="I219" s="59">
        <f t="shared" si="33"/>
        <v>-0.50775778375264047</v>
      </c>
      <c r="J219" s="67">
        <f t="shared" si="34"/>
        <v>-48.099932626718619</v>
      </c>
      <c r="K219" s="34">
        <f t="shared" si="32"/>
        <v>-48.607690410471257</v>
      </c>
      <c r="L219" s="34">
        <f t="shared" si="35"/>
        <v>-1955.3752252314184</v>
      </c>
      <c r="M219" s="34">
        <f t="shared" si="36"/>
        <v>-187188.21577072481</v>
      </c>
    </row>
    <row r="220" spans="1:13" s="31" customFormat="1" x14ac:dyDescent="0.2">
      <c r="A220" s="30">
        <v>4201</v>
      </c>
      <c r="B220" s="31" t="s">
        <v>168</v>
      </c>
      <c r="C220" s="33">
        <v>25147427</v>
      </c>
      <c r="D220" s="66">
        <v>6825</v>
      </c>
      <c r="E220" s="34">
        <f t="shared" si="28"/>
        <v>3684.6046886446888</v>
      </c>
      <c r="F220" s="35">
        <f t="shared" si="29"/>
        <v>0.79561621558305406</v>
      </c>
      <c r="G220" s="36">
        <f t="shared" si="30"/>
        <v>567.91712053813308</v>
      </c>
      <c r="H220" s="36">
        <f t="shared" si="31"/>
        <v>169.19532417995595</v>
      </c>
      <c r="I220" s="59">
        <f t="shared" si="33"/>
        <v>737.11244471808902</v>
      </c>
      <c r="J220" s="67">
        <f t="shared" si="34"/>
        <v>-48.099932626718619</v>
      </c>
      <c r="K220" s="34">
        <f t="shared" si="32"/>
        <v>689.01251209137035</v>
      </c>
      <c r="L220" s="34">
        <f t="shared" si="35"/>
        <v>5030792.4352009576</v>
      </c>
      <c r="M220" s="34">
        <f t="shared" si="36"/>
        <v>4702510.395023603</v>
      </c>
    </row>
    <row r="221" spans="1:13" s="31" customFormat="1" x14ac:dyDescent="0.2">
      <c r="A221" s="30">
        <v>4202</v>
      </c>
      <c r="B221" s="31" t="s">
        <v>169</v>
      </c>
      <c r="C221" s="33">
        <v>98606111</v>
      </c>
      <c r="D221" s="66">
        <v>24969</v>
      </c>
      <c r="E221" s="34">
        <f t="shared" si="28"/>
        <v>3949.1413753053785</v>
      </c>
      <c r="F221" s="35">
        <f t="shared" si="29"/>
        <v>0.85273758824278312</v>
      </c>
      <c r="G221" s="36">
        <f t="shared" si="30"/>
        <v>409.19510854171932</v>
      </c>
      <c r="H221" s="36">
        <f t="shared" si="31"/>
        <v>76.60748384871458</v>
      </c>
      <c r="I221" s="59">
        <f t="shared" si="33"/>
        <v>485.80259239043392</v>
      </c>
      <c r="J221" s="67">
        <f t="shared" si="34"/>
        <v>-48.099932626718619</v>
      </c>
      <c r="K221" s="34">
        <f t="shared" si="32"/>
        <v>437.7026597637153</v>
      </c>
      <c r="L221" s="34">
        <f t="shared" si="35"/>
        <v>12130004.929396745</v>
      </c>
      <c r="M221" s="34">
        <f t="shared" si="36"/>
        <v>10928997.711640207</v>
      </c>
    </row>
    <row r="222" spans="1:13" s="31" customFormat="1" x14ac:dyDescent="0.2">
      <c r="A222" s="30">
        <v>4203</v>
      </c>
      <c r="B222" s="31" t="s">
        <v>170</v>
      </c>
      <c r="C222" s="33">
        <v>179866035</v>
      </c>
      <c r="D222" s="66">
        <v>46355</v>
      </c>
      <c r="E222" s="34">
        <f t="shared" si="28"/>
        <v>3880.1862797972171</v>
      </c>
      <c r="F222" s="35">
        <f t="shared" si="29"/>
        <v>0.83784812335596748</v>
      </c>
      <c r="G222" s="36">
        <f t="shared" si="30"/>
        <v>450.56816584661607</v>
      </c>
      <c r="H222" s="36">
        <f t="shared" si="31"/>
        <v>100.74176727657104</v>
      </c>
      <c r="I222" s="59">
        <f t="shared" si="33"/>
        <v>551.30993312318708</v>
      </c>
      <c r="J222" s="67">
        <f t="shared" si="34"/>
        <v>-48.099932626718619</v>
      </c>
      <c r="K222" s="34">
        <f t="shared" si="32"/>
        <v>503.21000049646847</v>
      </c>
      <c r="L222" s="34">
        <f t="shared" si="35"/>
        <v>25555971.949925337</v>
      </c>
      <c r="M222" s="34">
        <f t="shared" si="36"/>
        <v>23326299.573013797</v>
      </c>
    </row>
    <row r="223" spans="1:13" s="31" customFormat="1" x14ac:dyDescent="0.2">
      <c r="A223" s="30">
        <v>4204</v>
      </c>
      <c r="B223" s="31" t="s">
        <v>183</v>
      </c>
      <c r="C223" s="33">
        <v>477613902</v>
      </c>
      <c r="D223" s="66">
        <v>116986</v>
      </c>
      <c r="E223" s="34">
        <f t="shared" si="28"/>
        <v>4082.6586258184739</v>
      </c>
      <c r="F223" s="35">
        <f t="shared" si="29"/>
        <v>0.88156795093967188</v>
      </c>
      <c r="G223" s="36">
        <f t="shared" si="30"/>
        <v>329.08475823386203</v>
      </c>
      <c r="H223" s="36">
        <f t="shared" si="31"/>
        <v>29.876446169131189</v>
      </c>
      <c r="I223" s="59">
        <f t="shared" si="33"/>
        <v>358.96120440299325</v>
      </c>
      <c r="J223" s="67">
        <f t="shared" si="34"/>
        <v>-48.099932626718619</v>
      </c>
      <c r="K223" s="34">
        <f t="shared" si="32"/>
        <v>310.86127177627463</v>
      </c>
      <c r="L223" s="34">
        <f t="shared" si="35"/>
        <v>41993435.458288565</v>
      </c>
      <c r="M223" s="34">
        <f t="shared" si="36"/>
        <v>36366416.740019262</v>
      </c>
    </row>
    <row r="224" spans="1:13" s="31" customFormat="1" x14ac:dyDescent="0.2">
      <c r="A224" s="30">
        <v>4205</v>
      </c>
      <c r="B224" s="31" t="s">
        <v>188</v>
      </c>
      <c r="C224" s="33">
        <v>87514210</v>
      </c>
      <c r="D224" s="66">
        <v>23690</v>
      </c>
      <c r="E224" s="34">
        <f t="shared" si="28"/>
        <v>3694.1414098775854</v>
      </c>
      <c r="F224" s="35">
        <f t="shared" si="29"/>
        <v>0.79767547856987353</v>
      </c>
      <c r="G224" s="36">
        <f t="shared" si="30"/>
        <v>562.19508779839509</v>
      </c>
      <c r="H224" s="36">
        <f t="shared" si="31"/>
        <v>165.85747174844215</v>
      </c>
      <c r="I224" s="59">
        <f t="shared" si="33"/>
        <v>728.0525595468373</v>
      </c>
      <c r="J224" s="67">
        <f t="shared" si="34"/>
        <v>-48.099932626718619</v>
      </c>
      <c r="K224" s="34">
        <f t="shared" si="32"/>
        <v>679.95262692011863</v>
      </c>
      <c r="L224" s="34">
        <f t="shared" si="35"/>
        <v>17247565.135664575</v>
      </c>
      <c r="M224" s="34">
        <f t="shared" si="36"/>
        <v>16108077.73173761</v>
      </c>
    </row>
    <row r="225" spans="1:13" s="31" customFormat="1" x14ac:dyDescent="0.2">
      <c r="A225" s="30">
        <v>4206</v>
      </c>
      <c r="B225" s="31" t="s">
        <v>184</v>
      </c>
      <c r="C225" s="33">
        <v>37470358</v>
      </c>
      <c r="D225" s="66">
        <v>9876</v>
      </c>
      <c r="E225" s="34">
        <f t="shared" si="28"/>
        <v>3794.082422033212</v>
      </c>
      <c r="F225" s="35">
        <f t="shared" si="29"/>
        <v>0.81925572844521299</v>
      </c>
      <c r="G225" s="36">
        <f t="shared" si="30"/>
        <v>502.23048050501916</v>
      </c>
      <c r="H225" s="36">
        <f t="shared" si="31"/>
        <v>130.87811749397284</v>
      </c>
      <c r="I225" s="59">
        <f t="shared" si="33"/>
        <v>633.10859799899197</v>
      </c>
      <c r="J225" s="67">
        <f t="shared" si="34"/>
        <v>-48.099932626718619</v>
      </c>
      <c r="K225" s="34">
        <f t="shared" si="32"/>
        <v>585.0086653722733</v>
      </c>
      <c r="L225" s="34">
        <f t="shared" si="35"/>
        <v>6252580.5138380444</v>
      </c>
      <c r="M225" s="34">
        <f t="shared" si="36"/>
        <v>5777545.5792165715</v>
      </c>
    </row>
    <row r="226" spans="1:13" s="31" customFormat="1" x14ac:dyDescent="0.2">
      <c r="A226" s="30">
        <v>4207</v>
      </c>
      <c r="B226" s="31" t="s">
        <v>185</v>
      </c>
      <c r="C226" s="33">
        <v>36681114</v>
      </c>
      <c r="D226" s="66">
        <v>9279</v>
      </c>
      <c r="E226" s="34">
        <f t="shared" si="28"/>
        <v>3953.132234076948</v>
      </c>
      <c r="F226" s="35">
        <f t="shared" si="29"/>
        <v>0.853599333863025</v>
      </c>
      <c r="G226" s="36">
        <f t="shared" si="30"/>
        <v>406.80059327877763</v>
      </c>
      <c r="H226" s="36">
        <f t="shared" si="31"/>
        <v>75.210683278665257</v>
      </c>
      <c r="I226" s="59">
        <f t="shared" si="33"/>
        <v>482.0112765574429</v>
      </c>
      <c r="J226" s="67">
        <f t="shared" si="34"/>
        <v>-48.099932626718619</v>
      </c>
      <c r="K226" s="34">
        <f t="shared" si="32"/>
        <v>433.91134393072429</v>
      </c>
      <c r="L226" s="34">
        <f t="shared" si="35"/>
        <v>4472582.6351765124</v>
      </c>
      <c r="M226" s="34">
        <f t="shared" si="36"/>
        <v>4026263.3603331908</v>
      </c>
    </row>
    <row r="227" spans="1:13" s="31" customFormat="1" x14ac:dyDescent="0.2">
      <c r="A227" s="30">
        <v>4211</v>
      </c>
      <c r="B227" s="31" t="s">
        <v>171</v>
      </c>
      <c r="C227" s="33">
        <v>7996182</v>
      </c>
      <c r="D227" s="66">
        <v>2444</v>
      </c>
      <c r="E227" s="34">
        <f t="shared" si="28"/>
        <v>3271.7602291325697</v>
      </c>
      <c r="F227" s="35">
        <f t="shared" si="29"/>
        <v>0.70647076464397829</v>
      </c>
      <c r="G227" s="36">
        <f t="shared" si="30"/>
        <v>815.62379624540449</v>
      </c>
      <c r="H227" s="36">
        <f t="shared" si="31"/>
        <v>313.69088500919759</v>
      </c>
      <c r="I227" s="59">
        <f t="shared" si="33"/>
        <v>1129.314681254602</v>
      </c>
      <c r="J227" s="67">
        <f t="shared" si="34"/>
        <v>-48.099932626718619</v>
      </c>
      <c r="K227" s="34">
        <f t="shared" si="32"/>
        <v>1081.2147486278834</v>
      </c>
      <c r="L227" s="34">
        <f t="shared" si="35"/>
        <v>2760045.0809862474</v>
      </c>
      <c r="M227" s="34">
        <f t="shared" si="36"/>
        <v>2642488.8456465472</v>
      </c>
    </row>
    <row r="228" spans="1:13" s="31" customFormat="1" x14ac:dyDescent="0.2">
      <c r="A228" s="30">
        <v>4212</v>
      </c>
      <c r="B228" s="31" t="s">
        <v>172</v>
      </c>
      <c r="C228" s="33">
        <v>7405179</v>
      </c>
      <c r="D228" s="66">
        <v>2268</v>
      </c>
      <c r="E228" s="34">
        <f t="shared" si="28"/>
        <v>3265.0701058201057</v>
      </c>
      <c r="F228" s="35">
        <f t="shared" si="29"/>
        <v>0.70502616717927591</v>
      </c>
      <c r="G228" s="36">
        <f t="shared" si="30"/>
        <v>819.63787023288296</v>
      </c>
      <c r="H228" s="36">
        <f t="shared" si="31"/>
        <v>316.03242816856005</v>
      </c>
      <c r="I228" s="59">
        <f t="shared" si="33"/>
        <v>1135.670298401443</v>
      </c>
      <c r="J228" s="67">
        <f t="shared" si="34"/>
        <v>-48.099932626718619</v>
      </c>
      <c r="K228" s="34">
        <f t="shared" si="32"/>
        <v>1087.5703657747245</v>
      </c>
      <c r="L228" s="34">
        <f t="shared" si="35"/>
        <v>2575700.2367744725</v>
      </c>
      <c r="M228" s="34">
        <f t="shared" si="36"/>
        <v>2466609.5895770751</v>
      </c>
    </row>
    <row r="229" spans="1:13" s="31" customFormat="1" x14ac:dyDescent="0.2">
      <c r="A229" s="30">
        <v>4213</v>
      </c>
      <c r="B229" s="31" t="s">
        <v>173</v>
      </c>
      <c r="C229" s="33">
        <v>24548821</v>
      </c>
      <c r="D229" s="66">
        <v>6323</v>
      </c>
      <c r="E229" s="34">
        <f t="shared" si="28"/>
        <v>3882.4641783963307</v>
      </c>
      <c r="F229" s="35">
        <f t="shared" si="29"/>
        <v>0.83833998970692059</v>
      </c>
      <c r="G229" s="36">
        <f t="shared" si="30"/>
        <v>449.20142668714794</v>
      </c>
      <c r="H229" s="36">
        <f t="shared" si="31"/>
        <v>99.9445027668813</v>
      </c>
      <c r="I229" s="59">
        <f t="shared" si="33"/>
        <v>549.14592945402921</v>
      </c>
      <c r="J229" s="67">
        <f t="shared" si="34"/>
        <v>-48.099932626718619</v>
      </c>
      <c r="K229" s="34">
        <f t="shared" si="32"/>
        <v>501.0459968273106</v>
      </c>
      <c r="L229" s="34">
        <f t="shared" si="35"/>
        <v>3472249.7119378266</v>
      </c>
      <c r="M229" s="34">
        <f t="shared" si="36"/>
        <v>3168113.837939085</v>
      </c>
    </row>
    <row r="230" spans="1:13" s="31" customFormat="1" x14ac:dyDescent="0.2">
      <c r="A230" s="30">
        <v>4214</v>
      </c>
      <c r="B230" s="31" t="s">
        <v>174</v>
      </c>
      <c r="C230" s="33">
        <v>22236276</v>
      </c>
      <c r="D230" s="66">
        <v>6236</v>
      </c>
      <c r="E230" s="34">
        <f t="shared" si="28"/>
        <v>3565.7915330339961</v>
      </c>
      <c r="F230" s="35">
        <f t="shared" si="29"/>
        <v>0.76996090620352042</v>
      </c>
      <c r="G230" s="36">
        <f t="shared" si="30"/>
        <v>639.20501390454876</v>
      </c>
      <c r="H230" s="36">
        <f t="shared" si="31"/>
        <v>210.77992864369841</v>
      </c>
      <c r="I230" s="59">
        <f t="shared" si="33"/>
        <v>849.9849425482472</v>
      </c>
      <c r="J230" s="67">
        <f t="shared" si="34"/>
        <v>-48.099932626718619</v>
      </c>
      <c r="K230" s="34">
        <f t="shared" si="32"/>
        <v>801.88500992152854</v>
      </c>
      <c r="L230" s="34">
        <f t="shared" si="35"/>
        <v>5300506.1017308692</v>
      </c>
      <c r="M230" s="34">
        <f t="shared" si="36"/>
        <v>5000554.9218706517</v>
      </c>
    </row>
    <row r="231" spans="1:13" s="31" customFormat="1" x14ac:dyDescent="0.2">
      <c r="A231" s="30">
        <v>4215</v>
      </c>
      <c r="B231" s="31" t="s">
        <v>175</v>
      </c>
      <c r="C231" s="33">
        <v>47199480</v>
      </c>
      <c r="D231" s="66">
        <v>11523</v>
      </c>
      <c r="E231" s="34">
        <f t="shared" si="28"/>
        <v>4096.1103879198126</v>
      </c>
      <c r="F231" s="35">
        <f t="shared" si="29"/>
        <v>0.88447258819668184</v>
      </c>
      <c r="G231" s="36">
        <f t="shared" si="30"/>
        <v>321.0137009730588</v>
      </c>
      <c r="H231" s="36">
        <f t="shared" si="31"/>
        <v>25.16832943366262</v>
      </c>
      <c r="I231" s="59">
        <f t="shared" si="33"/>
        <v>346.18203040672142</v>
      </c>
      <c r="J231" s="67">
        <f t="shared" si="34"/>
        <v>-48.099932626718619</v>
      </c>
      <c r="K231" s="34">
        <f t="shared" si="32"/>
        <v>298.08209778000281</v>
      </c>
      <c r="L231" s="34">
        <f t="shared" si="35"/>
        <v>3989055.5363766509</v>
      </c>
      <c r="M231" s="34">
        <f t="shared" si="36"/>
        <v>3434800.0127189723</v>
      </c>
    </row>
    <row r="232" spans="1:13" s="31" customFormat="1" x14ac:dyDescent="0.2">
      <c r="A232" s="30">
        <v>4216</v>
      </c>
      <c r="B232" s="31" t="s">
        <v>176</v>
      </c>
      <c r="C232" s="33">
        <v>18328165</v>
      </c>
      <c r="D232" s="66">
        <v>5480</v>
      </c>
      <c r="E232" s="34">
        <f t="shared" si="28"/>
        <v>3344.5556569343066</v>
      </c>
      <c r="F232" s="35">
        <f t="shared" si="29"/>
        <v>0.72218947198804107</v>
      </c>
      <c r="G232" s="36">
        <f t="shared" si="30"/>
        <v>771.94653956436241</v>
      </c>
      <c r="H232" s="36">
        <f t="shared" si="31"/>
        <v>288.21248527858972</v>
      </c>
      <c r="I232" s="59">
        <f t="shared" si="33"/>
        <v>1060.159024842952</v>
      </c>
      <c r="J232" s="67">
        <f t="shared" si="34"/>
        <v>-48.099932626718619</v>
      </c>
      <c r="K232" s="34">
        <f t="shared" si="32"/>
        <v>1012.0590922162334</v>
      </c>
      <c r="L232" s="34">
        <f t="shared" si="35"/>
        <v>5809671.4561393773</v>
      </c>
      <c r="M232" s="34">
        <f t="shared" si="36"/>
        <v>5546083.8253449583</v>
      </c>
    </row>
    <row r="233" spans="1:13" s="31" customFormat="1" x14ac:dyDescent="0.2">
      <c r="A233" s="30">
        <v>4217</v>
      </c>
      <c r="B233" s="31" t="s">
        <v>177</v>
      </c>
      <c r="C233" s="33">
        <v>6190355</v>
      </c>
      <c r="D233" s="66">
        <v>1802</v>
      </c>
      <c r="E233" s="34">
        <f t="shared" si="28"/>
        <v>3435.2691453940065</v>
      </c>
      <c r="F233" s="35">
        <f t="shared" si="29"/>
        <v>0.74177722386087253</v>
      </c>
      <c r="G233" s="36">
        <f t="shared" si="30"/>
        <v>717.51844648854251</v>
      </c>
      <c r="H233" s="36">
        <f t="shared" si="31"/>
        <v>256.46276431769473</v>
      </c>
      <c r="I233" s="59">
        <f t="shared" si="33"/>
        <v>973.98121080623719</v>
      </c>
      <c r="J233" s="67">
        <f t="shared" si="34"/>
        <v>-48.099932626718619</v>
      </c>
      <c r="K233" s="34">
        <f t="shared" si="32"/>
        <v>925.88127817951852</v>
      </c>
      <c r="L233" s="34">
        <f t="shared" si="35"/>
        <v>1755114.1418728393</v>
      </c>
      <c r="M233" s="34">
        <f t="shared" si="36"/>
        <v>1668438.0632794923</v>
      </c>
    </row>
    <row r="234" spans="1:13" s="31" customFormat="1" x14ac:dyDescent="0.2">
      <c r="A234" s="30">
        <v>4218</v>
      </c>
      <c r="B234" s="31" t="s">
        <v>178</v>
      </c>
      <c r="C234" s="33">
        <v>4205923</v>
      </c>
      <c r="D234" s="66">
        <v>1380</v>
      </c>
      <c r="E234" s="34">
        <f t="shared" si="28"/>
        <v>3047.7702898550724</v>
      </c>
      <c r="F234" s="35">
        <f t="shared" si="29"/>
        <v>0.65810464592143181</v>
      </c>
      <c r="G234" s="36">
        <f t="shared" si="30"/>
        <v>950.01775981190292</v>
      </c>
      <c r="H234" s="36">
        <f t="shared" si="31"/>
        <v>392.08736375632168</v>
      </c>
      <c r="I234" s="59">
        <f t="shared" si="33"/>
        <v>1342.1051235682246</v>
      </c>
      <c r="J234" s="67">
        <f t="shared" si="34"/>
        <v>-48.099932626718619</v>
      </c>
      <c r="K234" s="34">
        <f t="shared" si="32"/>
        <v>1294.005190941506</v>
      </c>
      <c r="L234" s="34">
        <f t="shared" si="35"/>
        <v>1852105.07052415</v>
      </c>
      <c r="M234" s="34">
        <f t="shared" si="36"/>
        <v>1785727.1634992782</v>
      </c>
    </row>
    <row r="235" spans="1:13" s="31" customFormat="1" x14ac:dyDescent="0.2">
      <c r="A235" s="30">
        <v>4219</v>
      </c>
      <c r="B235" s="31" t="s">
        <v>179</v>
      </c>
      <c r="C235" s="33">
        <v>13310696</v>
      </c>
      <c r="D235" s="66">
        <v>3967</v>
      </c>
      <c r="E235" s="34">
        <f t="shared" si="28"/>
        <v>3355.3556843962692</v>
      </c>
      <c r="F235" s="35">
        <f t="shared" si="29"/>
        <v>0.72452152052610019</v>
      </c>
      <c r="G235" s="36">
        <f t="shared" si="30"/>
        <v>765.46652308718478</v>
      </c>
      <c r="H235" s="36">
        <f t="shared" si="31"/>
        <v>284.4324756669028</v>
      </c>
      <c r="I235" s="59">
        <f t="shared" si="33"/>
        <v>1049.8989987540876</v>
      </c>
      <c r="J235" s="67">
        <f t="shared" si="34"/>
        <v>-48.099932626718619</v>
      </c>
      <c r="K235" s="34">
        <f t="shared" si="32"/>
        <v>1001.799066127369</v>
      </c>
      <c r="L235" s="34">
        <f t="shared" si="35"/>
        <v>4164949.3280574656</v>
      </c>
      <c r="M235" s="34">
        <f t="shared" si="36"/>
        <v>3974136.8953272728</v>
      </c>
    </row>
    <row r="236" spans="1:13" s="31" customFormat="1" x14ac:dyDescent="0.2">
      <c r="A236" s="30">
        <v>4220</v>
      </c>
      <c r="B236" s="31" t="s">
        <v>180</v>
      </c>
      <c r="C236" s="33">
        <v>4205926</v>
      </c>
      <c r="D236" s="66">
        <v>1180</v>
      </c>
      <c r="E236" s="34">
        <f t="shared" si="28"/>
        <v>3564.34406779661</v>
      </c>
      <c r="F236" s="35">
        <f t="shared" si="29"/>
        <v>0.76964835522134689</v>
      </c>
      <c r="G236" s="36">
        <f t="shared" si="30"/>
        <v>640.07349304698039</v>
      </c>
      <c r="H236" s="36">
        <f t="shared" si="31"/>
        <v>211.28654147678353</v>
      </c>
      <c r="I236" s="59">
        <f t="shared" si="33"/>
        <v>851.36003452376394</v>
      </c>
      <c r="J236" s="67">
        <f t="shared" si="34"/>
        <v>-48.099932626718619</v>
      </c>
      <c r="K236" s="34">
        <f t="shared" si="32"/>
        <v>803.26010189704527</v>
      </c>
      <c r="L236" s="34">
        <f t="shared" si="35"/>
        <v>1004604.8407380414</v>
      </c>
      <c r="M236" s="34">
        <f t="shared" si="36"/>
        <v>947846.92023851338</v>
      </c>
    </row>
    <row r="237" spans="1:13" s="31" customFormat="1" x14ac:dyDescent="0.2">
      <c r="A237" s="30">
        <v>4221</v>
      </c>
      <c r="B237" s="31" t="s">
        <v>181</v>
      </c>
      <c r="C237" s="33">
        <v>5483812</v>
      </c>
      <c r="D237" s="66">
        <v>1205</v>
      </c>
      <c r="E237" s="34">
        <f t="shared" si="28"/>
        <v>4550.8813278008301</v>
      </c>
      <c r="F237" s="35">
        <f t="shared" si="29"/>
        <v>0.98267121863873708</v>
      </c>
      <c r="G237" s="36">
        <f t="shared" si="30"/>
        <v>48.151137044448298</v>
      </c>
      <c r="H237" s="36">
        <f t="shared" si="31"/>
        <v>0</v>
      </c>
      <c r="I237" s="59">
        <f t="shared" si="33"/>
        <v>48.151137044448298</v>
      </c>
      <c r="J237" s="67">
        <f t="shared" si="34"/>
        <v>-48.099932626718619</v>
      </c>
      <c r="K237" s="34">
        <f t="shared" si="32"/>
        <v>5.1204417729678653E-2</v>
      </c>
      <c r="L237" s="34">
        <f t="shared" si="35"/>
        <v>58022.120138560196</v>
      </c>
      <c r="M237" s="34">
        <f t="shared" si="36"/>
        <v>61.701323364262777</v>
      </c>
    </row>
    <row r="238" spans="1:13" s="31" customFormat="1" x14ac:dyDescent="0.2">
      <c r="A238" s="30">
        <v>4222</v>
      </c>
      <c r="B238" s="31" t="s">
        <v>182</v>
      </c>
      <c r="C238" s="33">
        <v>6720748</v>
      </c>
      <c r="D238" s="66">
        <v>1011</v>
      </c>
      <c r="E238" s="34">
        <f t="shared" si="28"/>
        <v>6647.624134520277</v>
      </c>
      <c r="F238" s="35">
        <f t="shared" si="29"/>
        <v>1.4354206226858599</v>
      </c>
      <c r="G238" s="36">
        <f t="shared" si="30"/>
        <v>-1209.8945469872199</v>
      </c>
      <c r="H238" s="36">
        <f t="shared" si="31"/>
        <v>0</v>
      </c>
      <c r="I238" s="59">
        <f t="shared" si="33"/>
        <v>-1209.8945469872199</v>
      </c>
      <c r="J238" s="67">
        <f t="shared" si="34"/>
        <v>-48.099932626718619</v>
      </c>
      <c r="K238" s="34">
        <f t="shared" si="32"/>
        <v>-1257.9944796139384</v>
      </c>
      <c r="L238" s="34">
        <f t="shared" si="35"/>
        <v>-1223203.3870040793</v>
      </c>
      <c r="M238" s="34">
        <f t="shared" si="36"/>
        <v>-1271832.4188896918</v>
      </c>
    </row>
    <row r="239" spans="1:13" s="31" customFormat="1" x14ac:dyDescent="0.2">
      <c r="A239" s="30">
        <v>4223</v>
      </c>
      <c r="B239" s="31" t="s">
        <v>186</v>
      </c>
      <c r="C239" s="33">
        <v>51164780</v>
      </c>
      <c r="D239" s="66">
        <v>15452</v>
      </c>
      <c r="E239" s="34">
        <f t="shared" si="28"/>
        <v>3311.2076106652862</v>
      </c>
      <c r="F239" s="35">
        <f t="shared" si="29"/>
        <v>0.71498863265474311</v>
      </c>
      <c r="G239" s="36">
        <f t="shared" si="30"/>
        <v>791.95536732577466</v>
      </c>
      <c r="H239" s="36">
        <f t="shared" si="31"/>
        <v>299.88430147274687</v>
      </c>
      <c r="I239" s="59">
        <f t="shared" si="33"/>
        <v>1091.8396687985214</v>
      </c>
      <c r="J239" s="67">
        <f t="shared" si="34"/>
        <v>-48.099932626718619</v>
      </c>
      <c r="K239" s="34">
        <f t="shared" si="32"/>
        <v>1043.7397361718029</v>
      </c>
      <c r="L239" s="34">
        <f t="shared" si="35"/>
        <v>16871106.562274754</v>
      </c>
      <c r="M239" s="34">
        <f t="shared" si="36"/>
        <v>16127866.403326698</v>
      </c>
    </row>
    <row r="240" spans="1:13" s="31" customFormat="1" x14ac:dyDescent="0.2">
      <c r="A240" s="30">
        <v>4224</v>
      </c>
      <c r="B240" s="31" t="s">
        <v>187</v>
      </c>
      <c r="C240" s="33">
        <v>4137000</v>
      </c>
      <c r="D240" s="66">
        <v>923</v>
      </c>
      <c r="E240" s="34">
        <f t="shared" si="28"/>
        <v>4482.1235102925248</v>
      </c>
      <c r="F240" s="35">
        <f t="shared" si="29"/>
        <v>0.96782435196500705</v>
      </c>
      <c r="G240" s="36">
        <f t="shared" si="30"/>
        <v>89.405827549431521</v>
      </c>
      <c r="H240" s="36">
        <f t="shared" si="31"/>
        <v>0</v>
      </c>
      <c r="I240" s="59">
        <f t="shared" si="33"/>
        <v>89.405827549431521</v>
      </c>
      <c r="J240" s="67">
        <f t="shared" si="34"/>
        <v>-48.099932626718619</v>
      </c>
      <c r="K240" s="34">
        <f t="shared" si="32"/>
        <v>41.305894922712902</v>
      </c>
      <c r="L240" s="34">
        <f t="shared" si="35"/>
        <v>82521.57882812529</v>
      </c>
      <c r="M240" s="34">
        <f t="shared" si="36"/>
        <v>38125.341013664009</v>
      </c>
    </row>
    <row r="241" spans="1:13" s="31" customFormat="1" x14ac:dyDescent="0.2">
      <c r="A241" s="30">
        <v>4225</v>
      </c>
      <c r="B241" s="31" t="s">
        <v>189</v>
      </c>
      <c r="C241" s="33">
        <v>37264045</v>
      </c>
      <c r="D241" s="66">
        <v>10835</v>
      </c>
      <c r="E241" s="34">
        <f t="shared" si="28"/>
        <v>3439.2288878634058</v>
      </c>
      <c r="F241" s="35">
        <f t="shared" si="29"/>
        <v>0.74263225054199677</v>
      </c>
      <c r="G241" s="36">
        <f t="shared" si="30"/>
        <v>715.14260100690285</v>
      </c>
      <c r="H241" s="36">
        <f t="shared" si="31"/>
        <v>255.07685445340499</v>
      </c>
      <c r="I241" s="59">
        <f t="shared" si="33"/>
        <v>970.21945546030781</v>
      </c>
      <c r="J241" s="67">
        <f t="shared" si="34"/>
        <v>-48.099932626718619</v>
      </c>
      <c r="K241" s="34">
        <f t="shared" si="32"/>
        <v>922.11952283358914</v>
      </c>
      <c r="L241" s="34">
        <f t="shared" si="35"/>
        <v>10512327.799912436</v>
      </c>
      <c r="M241" s="34">
        <f t="shared" si="36"/>
        <v>9991165.0299019385</v>
      </c>
    </row>
    <row r="242" spans="1:13" s="31" customFormat="1" x14ac:dyDescent="0.2">
      <c r="A242" s="30">
        <v>4226</v>
      </c>
      <c r="B242" s="31" t="s">
        <v>190</v>
      </c>
      <c r="C242" s="33">
        <v>6738880</v>
      </c>
      <c r="D242" s="66">
        <v>1776</v>
      </c>
      <c r="E242" s="34">
        <f t="shared" si="28"/>
        <v>3794.4144144144143</v>
      </c>
      <c r="F242" s="35">
        <f t="shared" si="29"/>
        <v>0.81932741551730204</v>
      </c>
      <c r="G242" s="36">
        <f t="shared" si="30"/>
        <v>502.03128507629776</v>
      </c>
      <c r="H242" s="36">
        <f t="shared" si="31"/>
        <v>130.76192016055202</v>
      </c>
      <c r="I242" s="59">
        <f t="shared" si="33"/>
        <v>632.79320523684976</v>
      </c>
      <c r="J242" s="67">
        <f t="shared" si="34"/>
        <v>-48.099932626718619</v>
      </c>
      <c r="K242" s="34">
        <f t="shared" si="32"/>
        <v>584.69327261013109</v>
      </c>
      <c r="L242" s="34">
        <f t="shared" si="35"/>
        <v>1123840.7325006451</v>
      </c>
      <c r="M242" s="34">
        <f t="shared" si="36"/>
        <v>1038415.2521555928</v>
      </c>
    </row>
    <row r="243" spans="1:13" s="31" customFormat="1" x14ac:dyDescent="0.2">
      <c r="A243" s="30">
        <v>4227</v>
      </c>
      <c r="B243" s="31" t="s">
        <v>191</v>
      </c>
      <c r="C243" s="33">
        <v>22675877</v>
      </c>
      <c r="D243" s="66">
        <v>6192</v>
      </c>
      <c r="E243" s="34">
        <f t="shared" si="28"/>
        <v>3662.1248385012918</v>
      </c>
      <c r="F243" s="35">
        <f t="shared" si="29"/>
        <v>0.79076214443857462</v>
      </c>
      <c r="G243" s="36">
        <f t="shared" si="30"/>
        <v>581.40503062417122</v>
      </c>
      <c r="H243" s="36">
        <f t="shared" si="31"/>
        <v>177.06327173014489</v>
      </c>
      <c r="I243" s="59">
        <f t="shared" si="33"/>
        <v>758.46830235431617</v>
      </c>
      <c r="J243" s="67">
        <f t="shared" si="34"/>
        <v>-48.099932626718619</v>
      </c>
      <c r="K243" s="34">
        <f t="shared" si="32"/>
        <v>710.3683697275975</v>
      </c>
      <c r="L243" s="34">
        <f t="shared" si="35"/>
        <v>4696435.7281779256</v>
      </c>
      <c r="M243" s="34">
        <f t="shared" si="36"/>
        <v>4398600.9453532835</v>
      </c>
    </row>
    <row r="244" spans="1:13" s="31" customFormat="1" x14ac:dyDescent="0.2">
      <c r="A244" s="30">
        <v>4228</v>
      </c>
      <c r="B244" s="31" t="s">
        <v>192</v>
      </c>
      <c r="C244" s="33">
        <v>9665445</v>
      </c>
      <c r="D244" s="66">
        <v>1873</v>
      </c>
      <c r="E244" s="34">
        <f t="shared" si="28"/>
        <v>5160.408435664709</v>
      </c>
      <c r="F244" s="35">
        <f t="shared" si="29"/>
        <v>1.1142863284898628</v>
      </c>
      <c r="G244" s="36">
        <f t="shared" si="30"/>
        <v>-317.56512767387903</v>
      </c>
      <c r="H244" s="36">
        <f t="shared" si="31"/>
        <v>0</v>
      </c>
      <c r="I244" s="59">
        <f t="shared" si="33"/>
        <v>-317.56512767387903</v>
      </c>
      <c r="J244" s="67">
        <f t="shared" si="34"/>
        <v>-48.099932626718619</v>
      </c>
      <c r="K244" s="34">
        <f t="shared" si="32"/>
        <v>-365.66506030059764</v>
      </c>
      <c r="L244" s="34">
        <f t="shared" si="35"/>
        <v>-594799.48413317546</v>
      </c>
      <c r="M244" s="34">
        <f t="shared" si="36"/>
        <v>-684890.65794301941</v>
      </c>
    </row>
    <row r="245" spans="1:13" s="31" customFormat="1" x14ac:dyDescent="0.2">
      <c r="A245" s="30">
        <v>4601</v>
      </c>
      <c r="B245" s="31" t="s">
        <v>216</v>
      </c>
      <c r="C245" s="33">
        <v>1454029526</v>
      </c>
      <c r="D245" s="66">
        <v>291940</v>
      </c>
      <c r="E245" s="34">
        <f t="shared" si="28"/>
        <v>4980.5765773789135</v>
      </c>
      <c r="F245" s="35">
        <f t="shared" si="29"/>
        <v>1.0754552585051906</v>
      </c>
      <c r="G245" s="36">
        <f t="shared" si="30"/>
        <v>-209.6660127024017</v>
      </c>
      <c r="H245" s="36">
        <f t="shared" si="31"/>
        <v>0</v>
      </c>
      <c r="I245" s="59">
        <f t="shared" si="33"/>
        <v>-209.6660127024017</v>
      </c>
      <c r="J245" s="67">
        <f t="shared" si="34"/>
        <v>-48.099932626718619</v>
      </c>
      <c r="K245" s="34">
        <f t="shared" si="32"/>
        <v>-257.76594532912031</v>
      </c>
      <c r="L245" s="34">
        <f t="shared" si="35"/>
        <v>-61209895.748339154</v>
      </c>
      <c r="M245" s="34">
        <f t="shared" si="36"/>
        <v>-75252190.079383388</v>
      </c>
    </row>
    <row r="246" spans="1:13" s="31" customFormat="1" x14ac:dyDescent="0.2">
      <c r="A246" s="30">
        <v>4602</v>
      </c>
      <c r="B246" s="31" t="s">
        <v>388</v>
      </c>
      <c r="C246" s="33">
        <v>83531850</v>
      </c>
      <c r="D246" s="66">
        <v>17349</v>
      </c>
      <c r="E246" s="34">
        <f t="shared" si="28"/>
        <v>4814.7933598478303</v>
      </c>
      <c r="F246" s="35">
        <f t="shared" si="29"/>
        <v>1.0396577097082316</v>
      </c>
      <c r="G246" s="36">
        <f t="shared" si="30"/>
        <v>-110.19608218375178</v>
      </c>
      <c r="H246" s="36">
        <f t="shared" si="31"/>
        <v>0</v>
      </c>
      <c r="I246" s="59">
        <f t="shared" si="33"/>
        <v>-110.19608218375178</v>
      </c>
      <c r="J246" s="67">
        <f t="shared" si="34"/>
        <v>-48.099932626718619</v>
      </c>
      <c r="K246" s="34">
        <f t="shared" si="32"/>
        <v>-158.29601481047041</v>
      </c>
      <c r="L246" s="34">
        <f t="shared" si="35"/>
        <v>-1911791.8298059097</v>
      </c>
      <c r="M246" s="34">
        <f t="shared" si="36"/>
        <v>-2746277.560946851</v>
      </c>
    </row>
    <row r="247" spans="1:13" s="31" customFormat="1" x14ac:dyDescent="0.2">
      <c r="A247" s="30">
        <v>4611</v>
      </c>
      <c r="B247" s="31" t="s">
        <v>217</v>
      </c>
      <c r="C247" s="33">
        <v>15486545</v>
      </c>
      <c r="D247" s="66">
        <v>4072</v>
      </c>
      <c r="E247" s="34">
        <f t="shared" si="28"/>
        <v>3803.1790275049116</v>
      </c>
      <c r="F247" s="35">
        <f t="shared" si="29"/>
        <v>0.82121995729243513</v>
      </c>
      <c r="G247" s="36">
        <f t="shared" si="30"/>
        <v>496.77251722199941</v>
      </c>
      <c r="H247" s="36">
        <f t="shared" si="31"/>
        <v>127.69430557887799</v>
      </c>
      <c r="I247" s="59">
        <f t="shared" si="33"/>
        <v>624.46682280087737</v>
      </c>
      <c r="J247" s="67">
        <f t="shared" si="34"/>
        <v>-48.099932626718619</v>
      </c>
      <c r="K247" s="34">
        <f t="shared" si="32"/>
        <v>576.3668901741587</v>
      </c>
      <c r="L247" s="34">
        <f t="shared" si="35"/>
        <v>2542828.9024451724</v>
      </c>
      <c r="M247" s="34">
        <f t="shared" si="36"/>
        <v>2346965.9767891741</v>
      </c>
    </row>
    <row r="248" spans="1:13" s="31" customFormat="1" x14ac:dyDescent="0.2">
      <c r="A248" s="30">
        <v>4612</v>
      </c>
      <c r="B248" s="31" t="s">
        <v>218</v>
      </c>
      <c r="C248" s="33">
        <v>21942572</v>
      </c>
      <c r="D248" s="66">
        <v>5742</v>
      </c>
      <c r="E248" s="34">
        <f t="shared" si="28"/>
        <v>3821.4162312783001</v>
      </c>
      <c r="F248" s="35">
        <f t="shared" si="29"/>
        <v>0.82515791435298957</v>
      </c>
      <c r="G248" s="36">
        <f t="shared" si="30"/>
        <v>485.83019495796634</v>
      </c>
      <c r="H248" s="36">
        <f t="shared" si="31"/>
        <v>121.311284258192</v>
      </c>
      <c r="I248" s="59">
        <f t="shared" si="33"/>
        <v>607.14147921615836</v>
      </c>
      <c r="J248" s="67">
        <f t="shared" si="34"/>
        <v>-48.099932626718619</v>
      </c>
      <c r="K248" s="34">
        <f t="shared" si="32"/>
        <v>559.04154658943969</v>
      </c>
      <c r="L248" s="34">
        <f t="shared" si="35"/>
        <v>3486206.3736591814</v>
      </c>
      <c r="M248" s="34">
        <f t="shared" si="36"/>
        <v>3210016.5605165628</v>
      </c>
    </row>
    <row r="249" spans="1:13" s="31" customFormat="1" x14ac:dyDescent="0.2">
      <c r="A249" s="30">
        <v>4613</v>
      </c>
      <c r="B249" s="31" t="s">
        <v>219</v>
      </c>
      <c r="C249" s="33">
        <v>58159128</v>
      </c>
      <c r="D249" s="66">
        <v>12268</v>
      </c>
      <c r="E249" s="34">
        <f t="shared" si="28"/>
        <v>4740.7179654385391</v>
      </c>
      <c r="F249" s="35">
        <f t="shared" si="29"/>
        <v>1.0236626193395491</v>
      </c>
      <c r="G249" s="36">
        <f t="shared" si="30"/>
        <v>-65.750845538177046</v>
      </c>
      <c r="H249" s="36">
        <f t="shared" si="31"/>
        <v>0</v>
      </c>
      <c r="I249" s="59">
        <f t="shared" si="33"/>
        <v>-65.750845538177046</v>
      </c>
      <c r="J249" s="67">
        <f t="shared" si="34"/>
        <v>-48.099932626718619</v>
      </c>
      <c r="K249" s="34">
        <f t="shared" si="32"/>
        <v>-113.85077816489567</v>
      </c>
      <c r="L249" s="34">
        <f t="shared" si="35"/>
        <v>-806631.37306235603</v>
      </c>
      <c r="M249" s="34">
        <f t="shared" si="36"/>
        <v>-1396721.3465269401</v>
      </c>
    </row>
    <row r="250" spans="1:13" s="31" customFormat="1" x14ac:dyDescent="0.2">
      <c r="A250" s="30">
        <v>4614</v>
      </c>
      <c r="B250" s="31" t="s">
        <v>220</v>
      </c>
      <c r="C250" s="33">
        <v>92826810</v>
      </c>
      <c r="D250" s="66">
        <v>19287</v>
      </c>
      <c r="E250" s="34">
        <f t="shared" si="28"/>
        <v>4812.9211385907602</v>
      </c>
      <c r="F250" s="35">
        <f t="shared" si="29"/>
        <v>1.039253441213466</v>
      </c>
      <c r="G250" s="36">
        <f t="shared" si="30"/>
        <v>-109.07274942950971</v>
      </c>
      <c r="H250" s="36">
        <f t="shared" si="31"/>
        <v>0</v>
      </c>
      <c r="I250" s="59">
        <f t="shared" si="33"/>
        <v>-109.07274942950971</v>
      </c>
      <c r="J250" s="67">
        <f t="shared" si="34"/>
        <v>-48.099932626718619</v>
      </c>
      <c r="K250" s="34">
        <f t="shared" si="32"/>
        <v>-157.17268205622833</v>
      </c>
      <c r="L250" s="34">
        <f t="shared" si="35"/>
        <v>-2103686.1182469539</v>
      </c>
      <c r="M250" s="34">
        <f t="shared" si="36"/>
        <v>-3031389.5188184758</v>
      </c>
    </row>
    <row r="251" spans="1:13" s="31" customFormat="1" x14ac:dyDescent="0.2">
      <c r="A251" s="30">
        <v>4615</v>
      </c>
      <c r="B251" s="31" t="s">
        <v>221</v>
      </c>
      <c r="C251" s="33">
        <v>13525810</v>
      </c>
      <c r="D251" s="66">
        <v>3203</v>
      </c>
      <c r="E251" s="34">
        <f t="shared" si="28"/>
        <v>4222.8566968467067</v>
      </c>
      <c r="F251" s="35">
        <f t="shared" si="29"/>
        <v>0.91184090234943527</v>
      </c>
      <c r="G251" s="36">
        <f t="shared" si="30"/>
        <v>244.96591561692239</v>
      </c>
      <c r="H251" s="36">
        <f t="shared" si="31"/>
        <v>0</v>
      </c>
      <c r="I251" s="59">
        <f t="shared" si="33"/>
        <v>244.96591561692239</v>
      </c>
      <c r="J251" s="67">
        <f t="shared" si="34"/>
        <v>-48.099932626718619</v>
      </c>
      <c r="K251" s="34">
        <f t="shared" si="32"/>
        <v>196.86598299020378</v>
      </c>
      <c r="L251" s="34">
        <f t="shared" si="35"/>
        <v>784625.8277210024</v>
      </c>
      <c r="M251" s="34">
        <f t="shared" si="36"/>
        <v>630561.7435176227</v>
      </c>
    </row>
    <row r="252" spans="1:13" s="31" customFormat="1" x14ac:dyDescent="0.2">
      <c r="A252" s="30">
        <v>4616</v>
      </c>
      <c r="B252" s="31" t="s">
        <v>222</v>
      </c>
      <c r="C252" s="33">
        <v>14515044</v>
      </c>
      <c r="D252" s="66">
        <v>2922</v>
      </c>
      <c r="E252" s="34">
        <f t="shared" si="28"/>
        <v>4967.503080082136</v>
      </c>
      <c r="F252" s="35">
        <f t="shared" si="29"/>
        <v>1.0726322999186826</v>
      </c>
      <c r="G252" s="36">
        <f t="shared" si="30"/>
        <v>-201.82191432433518</v>
      </c>
      <c r="H252" s="36">
        <f t="shared" si="31"/>
        <v>0</v>
      </c>
      <c r="I252" s="59">
        <f t="shared" si="33"/>
        <v>-201.82191432433518</v>
      </c>
      <c r="J252" s="67">
        <f t="shared" si="34"/>
        <v>-48.099932626718619</v>
      </c>
      <c r="K252" s="34">
        <f t="shared" si="32"/>
        <v>-249.92184695105379</v>
      </c>
      <c r="L252" s="34">
        <f t="shared" si="35"/>
        <v>-589723.63365570735</v>
      </c>
      <c r="M252" s="34">
        <f t="shared" si="36"/>
        <v>-730271.63679097919</v>
      </c>
    </row>
    <row r="253" spans="1:13" s="31" customFormat="1" x14ac:dyDescent="0.2">
      <c r="A253" s="30">
        <v>4617</v>
      </c>
      <c r="B253" s="31" t="s">
        <v>223</v>
      </c>
      <c r="C253" s="33">
        <v>59085596</v>
      </c>
      <c r="D253" s="66">
        <v>13089</v>
      </c>
      <c r="E253" s="34">
        <f t="shared" si="28"/>
        <v>4514.1413400565361</v>
      </c>
      <c r="F253" s="35">
        <f t="shared" si="29"/>
        <v>0.97473795781980366</v>
      </c>
      <c r="G253" s="36">
        <f t="shared" si="30"/>
        <v>70.195129691024704</v>
      </c>
      <c r="H253" s="36">
        <f t="shared" si="31"/>
        <v>0</v>
      </c>
      <c r="I253" s="59">
        <f t="shared" si="33"/>
        <v>70.195129691024704</v>
      </c>
      <c r="J253" s="67">
        <f t="shared" si="34"/>
        <v>-48.099932626718619</v>
      </c>
      <c r="K253" s="34">
        <f t="shared" si="32"/>
        <v>22.095197064306085</v>
      </c>
      <c r="L253" s="34">
        <f t="shared" si="35"/>
        <v>918784.05252582231</v>
      </c>
      <c r="M253" s="34">
        <f t="shared" si="36"/>
        <v>289204.03437470231</v>
      </c>
    </row>
    <row r="254" spans="1:13" s="31" customFormat="1" x14ac:dyDescent="0.2">
      <c r="A254" s="30">
        <v>4618</v>
      </c>
      <c r="B254" s="31" t="s">
        <v>224</v>
      </c>
      <c r="C254" s="33">
        <v>48568500</v>
      </c>
      <c r="D254" s="66">
        <v>11017</v>
      </c>
      <c r="E254" s="34">
        <f t="shared" si="28"/>
        <v>4408.5050376690569</v>
      </c>
      <c r="F254" s="35">
        <f t="shared" si="29"/>
        <v>0.95192792465865395</v>
      </c>
      <c r="G254" s="36">
        <f t="shared" si="30"/>
        <v>133.57691112351222</v>
      </c>
      <c r="H254" s="36">
        <f t="shared" si="31"/>
        <v>0</v>
      </c>
      <c r="I254" s="59">
        <f t="shared" si="33"/>
        <v>133.57691112351222</v>
      </c>
      <c r="J254" s="67">
        <f t="shared" si="34"/>
        <v>-48.099932626718619</v>
      </c>
      <c r="K254" s="34">
        <f t="shared" si="32"/>
        <v>85.476978496793606</v>
      </c>
      <c r="L254" s="34">
        <f t="shared" si="35"/>
        <v>1471616.8298477342</v>
      </c>
      <c r="M254" s="34">
        <f t="shared" si="36"/>
        <v>941699.87209917512</v>
      </c>
    </row>
    <row r="255" spans="1:13" s="31" customFormat="1" x14ac:dyDescent="0.2">
      <c r="A255" s="30">
        <v>4619</v>
      </c>
      <c r="B255" s="31" t="s">
        <v>225</v>
      </c>
      <c r="C255" s="33">
        <v>4587232</v>
      </c>
      <c r="D255" s="66">
        <v>968</v>
      </c>
      <c r="E255" s="34">
        <f t="shared" si="28"/>
        <v>4738.8760330578516</v>
      </c>
      <c r="F255" s="35">
        <f t="shared" si="29"/>
        <v>1.0232648911179576</v>
      </c>
      <c r="G255" s="36">
        <f t="shared" si="30"/>
        <v>-64.645686109764569</v>
      </c>
      <c r="H255" s="36">
        <f t="shared" si="31"/>
        <v>0</v>
      </c>
      <c r="I255" s="59">
        <f t="shared" si="33"/>
        <v>-64.645686109764569</v>
      </c>
      <c r="J255" s="67">
        <f t="shared" si="34"/>
        <v>-48.099932626718619</v>
      </c>
      <c r="K255" s="34">
        <f t="shared" si="32"/>
        <v>-112.74561873648318</v>
      </c>
      <c r="L255" s="34">
        <f t="shared" si="35"/>
        <v>-62577.024154252103</v>
      </c>
      <c r="M255" s="34">
        <f t="shared" si="36"/>
        <v>-109137.75893691572</v>
      </c>
    </row>
    <row r="256" spans="1:13" s="31" customFormat="1" x14ac:dyDescent="0.2">
      <c r="A256" s="30">
        <v>4620</v>
      </c>
      <c r="B256" s="31" t="s">
        <v>226</v>
      </c>
      <c r="C256" s="33">
        <v>3428095</v>
      </c>
      <c r="D256" s="66">
        <v>1089</v>
      </c>
      <c r="E256" s="34">
        <f t="shared" si="28"/>
        <v>3147.9292929292928</v>
      </c>
      <c r="F256" s="35">
        <f t="shared" si="29"/>
        <v>0.67973196654773071</v>
      </c>
      <c r="G256" s="36">
        <f t="shared" si="30"/>
        <v>889.92235796737066</v>
      </c>
      <c r="H256" s="36">
        <f t="shared" si="31"/>
        <v>357.03171268034453</v>
      </c>
      <c r="I256" s="59">
        <f t="shared" si="33"/>
        <v>1246.9540706477151</v>
      </c>
      <c r="J256" s="67">
        <f t="shared" si="34"/>
        <v>-48.099932626718619</v>
      </c>
      <c r="K256" s="34">
        <f t="shared" si="32"/>
        <v>1198.8541380209965</v>
      </c>
      <c r="L256" s="34">
        <f t="shared" si="35"/>
        <v>1357932.9829353618</v>
      </c>
      <c r="M256" s="34">
        <f t="shared" si="36"/>
        <v>1305552.1563048651</v>
      </c>
    </row>
    <row r="257" spans="1:13" s="31" customFormat="1" x14ac:dyDescent="0.2">
      <c r="A257" s="30">
        <v>4621</v>
      </c>
      <c r="B257" s="31" t="s">
        <v>227</v>
      </c>
      <c r="C257" s="33">
        <v>65440041</v>
      </c>
      <c r="D257" s="66">
        <v>16471</v>
      </c>
      <c r="E257" s="34">
        <f t="shared" si="28"/>
        <v>3973.0460202780646</v>
      </c>
      <c r="F257" s="35">
        <f t="shared" si="29"/>
        <v>0.85789931515113715</v>
      </c>
      <c r="G257" s="36">
        <f t="shared" si="30"/>
        <v>394.85232155810763</v>
      </c>
      <c r="H257" s="36">
        <f t="shared" si="31"/>
        <v>68.240858108274438</v>
      </c>
      <c r="I257" s="59">
        <f t="shared" si="33"/>
        <v>463.09317966638207</v>
      </c>
      <c r="J257" s="67">
        <f t="shared" si="34"/>
        <v>-48.099932626718619</v>
      </c>
      <c r="K257" s="34">
        <f t="shared" si="32"/>
        <v>414.99324703966346</v>
      </c>
      <c r="L257" s="34">
        <f t="shared" si="35"/>
        <v>7627607.7622849792</v>
      </c>
      <c r="M257" s="34">
        <f t="shared" si="36"/>
        <v>6835353.7719902964</v>
      </c>
    </row>
    <row r="258" spans="1:13" s="31" customFormat="1" x14ac:dyDescent="0.2">
      <c r="A258" s="30">
        <v>4622</v>
      </c>
      <c r="B258" s="31" t="s">
        <v>228</v>
      </c>
      <c r="C258" s="33">
        <v>35203835</v>
      </c>
      <c r="D258" s="66">
        <v>8496</v>
      </c>
      <c r="E258" s="34">
        <f t="shared" si="28"/>
        <v>4143.5775659133706</v>
      </c>
      <c r="F258" s="35">
        <f t="shared" si="29"/>
        <v>0.89472216982372277</v>
      </c>
      <c r="G258" s="36">
        <f t="shared" si="30"/>
        <v>292.53339417692405</v>
      </c>
      <c r="H258" s="36">
        <f t="shared" si="31"/>
        <v>8.5548171359173466</v>
      </c>
      <c r="I258" s="59">
        <f t="shared" si="33"/>
        <v>301.08821131284139</v>
      </c>
      <c r="J258" s="67">
        <f t="shared" si="34"/>
        <v>-48.099932626718619</v>
      </c>
      <c r="K258" s="34">
        <f t="shared" si="32"/>
        <v>252.98827868612278</v>
      </c>
      <c r="L258" s="34">
        <f t="shared" si="35"/>
        <v>2558045.4433139004</v>
      </c>
      <c r="M258" s="34">
        <f t="shared" si="36"/>
        <v>2149388.4157172991</v>
      </c>
    </row>
    <row r="259" spans="1:13" s="31" customFormat="1" x14ac:dyDescent="0.2">
      <c r="A259" s="30">
        <v>4623</v>
      </c>
      <c r="B259" s="31" t="s">
        <v>229</v>
      </c>
      <c r="C259" s="33">
        <v>9922602</v>
      </c>
      <c r="D259" s="66">
        <v>2502</v>
      </c>
      <c r="E259" s="34">
        <f t="shared" si="28"/>
        <v>3965.8681055155876</v>
      </c>
      <c r="F259" s="35">
        <f t="shared" si="29"/>
        <v>0.85634938894149526</v>
      </c>
      <c r="G259" s="36">
        <f t="shared" si="30"/>
        <v>399.15907041559382</v>
      </c>
      <c r="H259" s="36">
        <f t="shared" si="31"/>
        <v>70.753128275141393</v>
      </c>
      <c r="I259" s="59">
        <f t="shared" si="33"/>
        <v>469.91219869073518</v>
      </c>
      <c r="J259" s="67">
        <f t="shared" si="34"/>
        <v>-48.099932626718619</v>
      </c>
      <c r="K259" s="34">
        <f t="shared" si="32"/>
        <v>421.81226606401657</v>
      </c>
      <c r="L259" s="34">
        <f t="shared" si="35"/>
        <v>1175720.3211242193</v>
      </c>
      <c r="M259" s="34">
        <f t="shared" si="36"/>
        <v>1055374.2896921695</v>
      </c>
    </row>
    <row r="260" spans="1:13" s="31" customFormat="1" x14ac:dyDescent="0.2">
      <c r="A260" s="30">
        <v>4624</v>
      </c>
      <c r="B260" s="31" t="s">
        <v>389</v>
      </c>
      <c r="C260" s="33">
        <v>115444924</v>
      </c>
      <c r="D260" s="66">
        <v>26080</v>
      </c>
      <c r="E260" s="34">
        <f t="shared" si="28"/>
        <v>4426.5691717791415</v>
      </c>
      <c r="F260" s="35">
        <f t="shared" si="29"/>
        <v>0.95582851080911468</v>
      </c>
      <c r="G260" s="36">
        <f t="shared" si="30"/>
        <v>122.73843065746149</v>
      </c>
      <c r="H260" s="36">
        <f t="shared" si="31"/>
        <v>0</v>
      </c>
      <c r="I260" s="59">
        <f t="shared" si="33"/>
        <v>122.73843065746149</v>
      </c>
      <c r="J260" s="67">
        <f t="shared" si="34"/>
        <v>-48.099932626718619</v>
      </c>
      <c r="K260" s="34">
        <f t="shared" si="32"/>
        <v>74.63849803074288</v>
      </c>
      <c r="L260" s="34">
        <f t="shared" si="35"/>
        <v>3201018.2715465957</v>
      </c>
      <c r="M260" s="34">
        <f t="shared" si="36"/>
        <v>1946572.0286417743</v>
      </c>
    </row>
    <row r="261" spans="1:13" s="31" customFormat="1" x14ac:dyDescent="0.2">
      <c r="A261" s="30">
        <v>4625</v>
      </c>
      <c r="B261" s="31" t="s">
        <v>230</v>
      </c>
      <c r="C261" s="33">
        <v>60350564</v>
      </c>
      <c r="D261" s="66">
        <v>5300</v>
      </c>
      <c r="E261" s="34">
        <f t="shared" si="28"/>
        <v>11386.898867924529</v>
      </c>
      <c r="F261" s="35">
        <f t="shared" si="29"/>
        <v>2.4587716051182351</v>
      </c>
      <c r="G261" s="36">
        <f t="shared" si="30"/>
        <v>-4053.4593870297704</v>
      </c>
      <c r="H261" s="36">
        <f t="shared" si="31"/>
        <v>0</v>
      </c>
      <c r="I261" s="59">
        <f t="shared" si="33"/>
        <v>-4053.4593870297704</v>
      </c>
      <c r="J261" s="67">
        <f t="shared" si="34"/>
        <v>-48.099932626718619</v>
      </c>
      <c r="K261" s="34">
        <f t="shared" si="32"/>
        <v>-4101.5593196564887</v>
      </c>
      <c r="L261" s="34">
        <f t="shared" si="35"/>
        <v>-21483334.751257785</v>
      </c>
      <c r="M261" s="34">
        <f t="shared" si="36"/>
        <v>-21738264.394179389</v>
      </c>
    </row>
    <row r="262" spans="1:13" s="31" customFormat="1" x14ac:dyDescent="0.2">
      <c r="A262" s="30">
        <v>4626</v>
      </c>
      <c r="B262" s="31" t="s">
        <v>235</v>
      </c>
      <c r="C262" s="33">
        <v>177399796</v>
      </c>
      <c r="D262" s="66">
        <v>39768</v>
      </c>
      <c r="E262" s="34">
        <f t="shared" si="28"/>
        <v>4460.8679340173003</v>
      </c>
      <c r="F262" s="35">
        <f t="shared" si="29"/>
        <v>0.96323463811910959</v>
      </c>
      <c r="G262" s="36">
        <f t="shared" si="30"/>
        <v>102.15917331456622</v>
      </c>
      <c r="H262" s="36">
        <f t="shared" si="31"/>
        <v>0</v>
      </c>
      <c r="I262" s="59">
        <f t="shared" si="33"/>
        <v>102.15917331456622</v>
      </c>
      <c r="J262" s="67">
        <f t="shared" si="34"/>
        <v>-48.099932626718619</v>
      </c>
      <c r="K262" s="34">
        <f t="shared" si="32"/>
        <v>54.059240687847598</v>
      </c>
      <c r="L262" s="34">
        <f t="shared" si="35"/>
        <v>4062666.0043736692</v>
      </c>
      <c r="M262" s="34">
        <f t="shared" si="36"/>
        <v>2149827.8836743231</v>
      </c>
    </row>
    <row r="263" spans="1:13" s="31" customFormat="1" x14ac:dyDescent="0.2">
      <c r="A263" s="30">
        <v>4627</v>
      </c>
      <c r="B263" s="31" t="s">
        <v>231</v>
      </c>
      <c r="C263" s="33">
        <v>125165161</v>
      </c>
      <c r="D263" s="66">
        <v>30145</v>
      </c>
      <c r="E263" s="34">
        <f t="shared" si="28"/>
        <v>4152.1035329241995</v>
      </c>
      <c r="F263" s="35">
        <f t="shared" si="29"/>
        <v>0.89656318078162744</v>
      </c>
      <c r="G263" s="36">
        <f t="shared" si="30"/>
        <v>287.41781397042666</v>
      </c>
      <c r="H263" s="36">
        <f t="shared" si="31"/>
        <v>5.5707286821272186</v>
      </c>
      <c r="I263" s="59">
        <f t="shared" si="33"/>
        <v>292.98854265255386</v>
      </c>
      <c r="J263" s="67">
        <f t="shared" si="34"/>
        <v>-48.099932626718619</v>
      </c>
      <c r="K263" s="34">
        <f t="shared" si="32"/>
        <v>244.88861002583525</v>
      </c>
      <c r="L263" s="34">
        <f t="shared" si="35"/>
        <v>8832139.6182612367</v>
      </c>
      <c r="M263" s="34">
        <f t="shared" si="36"/>
        <v>7382167.1492288038</v>
      </c>
    </row>
    <row r="264" spans="1:13" s="31" customFormat="1" x14ac:dyDescent="0.2">
      <c r="A264" s="30">
        <v>4628</v>
      </c>
      <c r="B264" s="31" t="s">
        <v>232</v>
      </c>
      <c r="C264" s="33">
        <v>14269378</v>
      </c>
      <c r="D264" s="66">
        <v>3852</v>
      </c>
      <c r="E264" s="34">
        <f t="shared" ref="E264:E327" si="37">(C264)/D264</f>
        <v>3704.4075804776739</v>
      </c>
      <c r="F264" s="35">
        <f t="shared" ref="F264:F327" si="38">IF(ISNUMBER(C264),E264/E$366,"")</f>
        <v>0.79989225146454657</v>
      </c>
      <c r="G264" s="36">
        <f t="shared" ref="G264:G327" si="39">(E$366-E264)*0.6</f>
        <v>556.03538543834202</v>
      </c>
      <c r="H264" s="36">
        <f t="shared" ref="H264:H327" si="40">IF(E264&gt;=E$366*0.9,0,IF(E264&lt;0.9*E$366,(E$366*0.9-E264)*0.35))</f>
        <v>162.26431203841116</v>
      </c>
      <c r="I264" s="59">
        <f t="shared" si="33"/>
        <v>718.29969747675318</v>
      </c>
      <c r="J264" s="67">
        <f t="shared" si="34"/>
        <v>-48.099932626718619</v>
      </c>
      <c r="K264" s="34">
        <f t="shared" ref="K264:K327" si="41">I264+J264</f>
        <v>670.19976485003451</v>
      </c>
      <c r="L264" s="34">
        <f t="shared" si="35"/>
        <v>2766890.434680453</v>
      </c>
      <c r="M264" s="34">
        <f t="shared" si="36"/>
        <v>2581609.494202333</v>
      </c>
    </row>
    <row r="265" spans="1:13" s="31" customFormat="1" x14ac:dyDescent="0.2">
      <c r="A265" s="30">
        <v>4629</v>
      </c>
      <c r="B265" s="31" t="s">
        <v>233</v>
      </c>
      <c r="C265" s="33">
        <v>1568996</v>
      </c>
      <c r="D265" s="66">
        <v>384</v>
      </c>
      <c r="E265" s="34">
        <f t="shared" si="37"/>
        <v>4085.9270833333335</v>
      </c>
      <c r="F265" s="35">
        <f t="shared" si="38"/>
        <v>0.88227370854964859</v>
      </c>
      <c r="G265" s="36">
        <f t="shared" si="39"/>
        <v>327.12368372494626</v>
      </c>
      <c r="H265" s="36">
        <f t="shared" si="40"/>
        <v>28.732486038930322</v>
      </c>
      <c r="I265" s="59">
        <f t="shared" ref="I265:I328" si="42">G265+H265</f>
        <v>355.85616976387661</v>
      </c>
      <c r="J265" s="67">
        <f t="shared" ref="J265:J328" si="43">I$368</f>
        <v>-48.099932626718619</v>
      </c>
      <c r="K265" s="34">
        <f t="shared" si="41"/>
        <v>307.756237137158</v>
      </c>
      <c r="L265" s="34">
        <f t="shared" ref="L265:L328" si="44">(I265*D265)</f>
        <v>136648.76918932862</v>
      </c>
      <c r="M265" s="34">
        <f t="shared" ref="M265:M328" si="45">(K265*D265)</f>
        <v>118178.39506066867</v>
      </c>
    </row>
    <row r="266" spans="1:13" s="31" customFormat="1" x14ac:dyDescent="0.2">
      <c r="A266" s="30">
        <v>4630</v>
      </c>
      <c r="B266" s="31" t="s">
        <v>234</v>
      </c>
      <c r="C266" s="33">
        <v>32053242</v>
      </c>
      <c r="D266" s="66">
        <v>8200</v>
      </c>
      <c r="E266" s="34">
        <f t="shared" si="37"/>
        <v>3908.931951219512</v>
      </c>
      <c r="F266" s="35">
        <f t="shared" si="38"/>
        <v>0.84405517248172124</v>
      </c>
      <c r="G266" s="36">
        <f t="shared" si="39"/>
        <v>433.32076299323916</v>
      </c>
      <c r="H266" s="36">
        <f t="shared" si="40"/>
        <v>90.680782278767822</v>
      </c>
      <c r="I266" s="59">
        <f t="shared" si="42"/>
        <v>524.00154527200698</v>
      </c>
      <c r="J266" s="67">
        <f t="shared" si="43"/>
        <v>-48.099932626718619</v>
      </c>
      <c r="K266" s="34">
        <f t="shared" si="41"/>
        <v>475.90161264528837</v>
      </c>
      <c r="L266" s="34">
        <f t="shared" si="44"/>
        <v>4296812.6712304568</v>
      </c>
      <c r="M266" s="34">
        <f t="shared" si="45"/>
        <v>3902393.2236913648</v>
      </c>
    </row>
    <row r="267" spans="1:13" s="31" customFormat="1" x14ac:dyDescent="0.2">
      <c r="A267" s="30">
        <v>4631</v>
      </c>
      <c r="B267" s="31" t="s">
        <v>390</v>
      </c>
      <c r="C267" s="33">
        <v>125166332</v>
      </c>
      <c r="D267" s="66">
        <v>29986</v>
      </c>
      <c r="E267" s="34">
        <f t="shared" si="37"/>
        <v>4174.1590075368504</v>
      </c>
      <c r="F267" s="35">
        <f t="shared" si="38"/>
        <v>0.90132561657244226</v>
      </c>
      <c r="G267" s="36">
        <f t="shared" si="39"/>
        <v>274.18452920283613</v>
      </c>
      <c r="H267" s="36">
        <f t="shared" si="40"/>
        <v>0</v>
      </c>
      <c r="I267" s="59">
        <f t="shared" si="42"/>
        <v>274.18452920283613</v>
      </c>
      <c r="J267" s="67">
        <f t="shared" si="43"/>
        <v>-48.099932626718619</v>
      </c>
      <c r="K267" s="34">
        <f t="shared" si="41"/>
        <v>226.08459657611752</v>
      </c>
      <c r="L267" s="34">
        <f t="shared" si="44"/>
        <v>8221697.2926762439</v>
      </c>
      <c r="M267" s="34">
        <f t="shared" si="45"/>
        <v>6779372.7129314598</v>
      </c>
    </row>
    <row r="268" spans="1:13" s="31" customFormat="1" x14ac:dyDescent="0.2">
      <c r="A268" s="30">
        <v>4632</v>
      </c>
      <c r="B268" s="31" t="s">
        <v>236</v>
      </c>
      <c r="C268" s="33">
        <v>16306353</v>
      </c>
      <c r="D268" s="66">
        <v>2881</v>
      </c>
      <c r="E268" s="34">
        <f t="shared" si="37"/>
        <v>5659.9628601180148</v>
      </c>
      <c r="F268" s="35">
        <f t="shared" si="38"/>
        <v>1.2221550509843524</v>
      </c>
      <c r="G268" s="36">
        <f t="shared" si="39"/>
        <v>-617.2977823458624</v>
      </c>
      <c r="H268" s="36">
        <f t="shared" si="40"/>
        <v>0</v>
      </c>
      <c r="I268" s="59">
        <f t="shared" si="42"/>
        <v>-617.2977823458624</v>
      </c>
      <c r="J268" s="67">
        <f t="shared" si="43"/>
        <v>-48.099932626718619</v>
      </c>
      <c r="K268" s="34">
        <f t="shared" si="41"/>
        <v>-665.39771497258107</v>
      </c>
      <c r="L268" s="34">
        <f t="shared" si="44"/>
        <v>-1778434.9109384296</v>
      </c>
      <c r="M268" s="34">
        <f t="shared" si="45"/>
        <v>-1917010.816836006</v>
      </c>
    </row>
    <row r="269" spans="1:13" s="31" customFormat="1" x14ac:dyDescent="0.2">
      <c r="A269" s="30">
        <v>4633</v>
      </c>
      <c r="B269" s="31" t="s">
        <v>237</v>
      </c>
      <c r="C269" s="33">
        <v>2399730</v>
      </c>
      <c r="D269" s="66">
        <v>519</v>
      </c>
      <c r="E269" s="34">
        <f t="shared" si="37"/>
        <v>4623.7572254335264</v>
      </c>
      <c r="F269" s="35">
        <f t="shared" si="38"/>
        <v>0.99840730182302861</v>
      </c>
      <c r="G269" s="36">
        <f t="shared" si="39"/>
        <v>4.4255984648305455</v>
      </c>
      <c r="H269" s="36">
        <f t="shared" si="40"/>
        <v>0</v>
      </c>
      <c r="I269" s="59">
        <f t="shared" si="42"/>
        <v>4.4255984648305455</v>
      </c>
      <c r="J269" s="67">
        <f t="shared" si="43"/>
        <v>-48.099932626718619</v>
      </c>
      <c r="K269" s="34">
        <f t="shared" si="41"/>
        <v>-43.674334161888076</v>
      </c>
      <c r="L269" s="34">
        <f t="shared" si="44"/>
        <v>2296.885603247053</v>
      </c>
      <c r="M269" s="34">
        <f t="shared" si="45"/>
        <v>-22666.97943001991</v>
      </c>
    </row>
    <row r="270" spans="1:13" s="31" customFormat="1" x14ac:dyDescent="0.2">
      <c r="A270" s="30">
        <v>4634</v>
      </c>
      <c r="B270" s="31" t="s">
        <v>238</v>
      </c>
      <c r="C270" s="33">
        <v>7217229</v>
      </c>
      <c r="D270" s="66">
        <v>1694</v>
      </c>
      <c r="E270" s="34">
        <f t="shared" si="37"/>
        <v>4260.4657615112164</v>
      </c>
      <c r="F270" s="35">
        <f t="shared" si="38"/>
        <v>0.91996182283575256</v>
      </c>
      <c r="G270" s="36">
        <f t="shared" si="39"/>
        <v>222.4004768182165</v>
      </c>
      <c r="H270" s="36">
        <f t="shared" si="40"/>
        <v>0</v>
      </c>
      <c r="I270" s="59">
        <f t="shared" si="42"/>
        <v>222.4004768182165</v>
      </c>
      <c r="J270" s="67">
        <f t="shared" si="43"/>
        <v>-48.099932626718619</v>
      </c>
      <c r="K270" s="34">
        <f t="shared" si="41"/>
        <v>174.30054419149789</v>
      </c>
      <c r="L270" s="34">
        <f t="shared" si="44"/>
        <v>376746.40773005877</v>
      </c>
      <c r="M270" s="34">
        <f t="shared" si="45"/>
        <v>295265.12186039746</v>
      </c>
    </row>
    <row r="271" spans="1:13" s="31" customFormat="1" x14ac:dyDescent="0.2">
      <c r="A271" s="30">
        <v>4635</v>
      </c>
      <c r="B271" s="31" t="s">
        <v>239</v>
      </c>
      <c r="C271" s="33">
        <v>11478925</v>
      </c>
      <c r="D271" s="66">
        <v>2234</v>
      </c>
      <c r="E271" s="34">
        <f t="shared" si="37"/>
        <v>5138.2833482542528</v>
      </c>
      <c r="F271" s="35">
        <f t="shared" si="38"/>
        <v>1.1095088612165889</v>
      </c>
      <c r="G271" s="36">
        <f t="shared" si="39"/>
        <v>-304.29007522760531</v>
      </c>
      <c r="H271" s="36">
        <f t="shared" si="40"/>
        <v>0</v>
      </c>
      <c r="I271" s="59">
        <f t="shared" si="42"/>
        <v>-304.29007522760531</v>
      </c>
      <c r="J271" s="67">
        <f t="shared" si="43"/>
        <v>-48.099932626718619</v>
      </c>
      <c r="K271" s="34">
        <f t="shared" si="41"/>
        <v>-352.39000785432393</v>
      </c>
      <c r="L271" s="34">
        <f t="shared" si="44"/>
        <v>-679784.02805847023</v>
      </c>
      <c r="M271" s="34">
        <f t="shared" si="45"/>
        <v>-787239.27754655969</v>
      </c>
    </row>
    <row r="272" spans="1:13" s="31" customFormat="1" x14ac:dyDescent="0.2">
      <c r="A272" s="30">
        <v>4636</v>
      </c>
      <c r="B272" s="31" t="s">
        <v>240</v>
      </c>
      <c r="C272" s="33">
        <v>4092786</v>
      </c>
      <c r="D272" s="66">
        <v>750</v>
      </c>
      <c r="E272" s="34">
        <f t="shared" si="37"/>
        <v>5457.0479999999998</v>
      </c>
      <c r="F272" s="35">
        <f t="shared" si="38"/>
        <v>1.1783396713887619</v>
      </c>
      <c r="G272" s="36">
        <f t="shared" si="39"/>
        <v>-495.54886627505346</v>
      </c>
      <c r="H272" s="36">
        <f t="shared" si="40"/>
        <v>0</v>
      </c>
      <c r="I272" s="59">
        <f t="shared" si="42"/>
        <v>-495.54886627505346</v>
      </c>
      <c r="J272" s="67">
        <f t="shared" si="43"/>
        <v>-48.099932626718619</v>
      </c>
      <c r="K272" s="34">
        <f t="shared" si="41"/>
        <v>-543.64879890177212</v>
      </c>
      <c r="L272" s="34">
        <f t="shared" si="44"/>
        <v>-371661.6497062901</v>
      </c>
      <c r="M272" s="34">
        <f t="shared" si="45"/>
        <v>-407736.59917632909</v>
      </c>
    </row>
    <row r="273" spans="1:13" s="31" customFormat="1" x14ac:dyDescent="0.2">
      <c r="A273" s="30">
        <v>4637</v>
      </c>
      <c r="B273" s="31" t="s">
        <v>241</v>
      </c>
      <c r="C273" s="33">
        <v>5619671</v>
      </c>
      <c r="D273" s="66">
        <v>1268</v>
      </c>
      <c r="E273" s="34">
        <f t="shared" si="37"/>
        <v>4431.9171924290222</v>
      </c>
      <c r="F273" s="35">
        <f t="shared" si="38"/>
        <v>0.95698330821884259</v>
      </c>
      <c r="G273" s="36">
        <f t="shared" si="39"/>
        <v>119.52961826753307</v>
      </c>
      <c r="H273" s="36">
        <f t="shared" si="40"/>
        <v>0</v>
      </c>
      <c r="I273" s="59">
        <f t="shared" si="42"/>
        <v>119.52961826753307</v>
      </c>
      <c r="J273" s="67">
        <f t="shared" si="43"/>
        <v>-48.099932626718619</v>
      </c>
      <c r="K273" s="34">
        <f t="shared" si="41"/>
        <v>71.429685640814455</v>
      </c>
      <c r="L273" s="34">
        <f t="shared" si="44"/>
        <v>151563.55596323192</v>
      </c>
      <c r="M273" s="34">
        <f t="shared" si="45"/>
        <v>90572.841392552727</v>
      </c>
    </row>
    <row r="274" spans="1:13" s="31" customFormat="1" x14ac:dyDescent="0.2">
      <c r="A274" s="30">
        <v>4638</v>
      </c>
      <c r="B274" s="31" t="s">
        <v>242</v>
      </c>
      <c r="C274" s="33">
        <v>15653646</v>
      </c>
      <c r="D274" s="66">
        <v>3879</v>
      </c>
      <c r="E274" s="34">
        <f t="shared" si="37"/>
        <v>4035.4849187935033</v>
      </c>
      <c r="F274" s="35">
        <f t="shared" si="38"/>
        <v>0.87138173846105826</v>
      </c>
      <c r="G274" s="36">
        <f t="shared" si="39"/>
        <v>357.38898244884439</v>
      </c>
      <c r="H274" s="36">
        <f t="shared" si="40"/>
        <v>46.38724362787088</v>
      </c>
      <c r="I274" s="59">
        <f t="shared" si="42"/>
        <v>403.77622607671526</v>
      </c>
      <c r="J274" s="67">
        <f t="shared" si="43"/>
        <v>-48.099932626718619</v>
      </c>
      <c r="K274" s="34">
        <f t="shared" si="41"/>
        <v>355.67629344999665</v>
      </c>
      <c r="L274" s="34">
        <f t="shared" si="44"/>
        <v>1566247.9809515786</v>
      </c>
      <c r="M274" s="34">
        <f t="shared" si="45"/>
        <v>1379668.342292537</v>
      </c>
    </row>
    <row r="275" spans="1:13" s="31" customFormat="1" x14ac:dyDescent="0.2">
      <c r="A275" s="30">
        <v>4639</v>
      </c>
      <c r="B275" s="31" t="s">
        <v>243</v>
      </c>
      <c r="C275" s="33">
        <v>11089524</v>
      </c>
      <c r="D275" s="66">
        <v>2551</v>
      </c>
      <c r="E275" s="34">
        <f t="shared" si="37"/>
        <v>4347.12818502548</v>
      </c>
      <c r="F275" s="35">
        <f t="shared" si="38"/>
        <v>0.93867482877697772</v>
      </c>
      <c r="G275" s="36">
        <f t="shared" si="39"/>
        <v>170.40302270965839</v>
      </c>
      <c r="H275" s="36">
        <f t="shared" si="40"/>
        <v>0</v>
      </c>
      <c r="I275" s="59">
        <f t="shared" si="42"/>
        <v>170.40302270965839</v>
      </c>
      <c r="J275" s="67">
        <f t="shared" si="43"/>
        <v>-48.099932626718619</v>
      </c>
      <c r="K275" s="34">
        <f t="shared" si="41"/>
        <v>122.30309008293978</v>
      </c>
      <c r="L275" s="34">
        <f t="shared" si="44"/>
        <v>434698.11093233852</v>
      </c>
      <c r="M275" s="34">
        <f t="shared" si="45"/>
        <v>311995.18280157936</v>
      </c>
    </row>
    <row r="276" spans="1:13" s="31" customFormat="1" x14ac:dyDescent="0.2">
      <c r="A276" s="30">
        <v>4640</v>
      </c>
      <c r="B276" s="31" t="s">
        <v>244</v>
      </c>
      <c r="C276" s="33">
        <v>50182858</v>
      </c>
      <c r="D276" s="66">
        <v>12319</v>
      </c>
      <c r="E276" s="34">
        <f t="shared" si="37"/>
        <v>4073.6145791054469</v>
      </c>
      <c r="F276" s="35">
        <f t="shared" si="38"/>
        <v>0.87961507109843673</v>
      </c>
      <c r="G276" s="36">
        <f t="shared" si="39"/>
        <v>334.51118626167823</v>
      </c>
      <c r="H276" s="36">
        <f t="shared" si="40"/>
        <v>33.041862518690643</v>
      </c>
      <c r="I276" s="59">
        <f t="shared" si="42"/>
        <v>367.5530487803689</v>
      </c>
      <c r="J276" s="67">
        <f t="shared" si="43"/>
        <v>-48.099932626718619</v>
      </c>
      <c r="K276" s="34">
        <f t="shared" si="41"/>
        <v>319.45311615365029</v>
      </c>
      <c r="L276" s="34">
        <f t="shared" si="44"/>
        <v>4527886.0079253642</v>
      </c>
      <c r="M276" s="34">
        <f t="shared" si="45"/>
        <v>3935342.9378968179</v>
      </c>
    </row>
    <row r="277" spans="1:13" s="31" customFormat="1" x14ac:dyDescent="0.2">
      <c r="A277" s="30">
        <v>4641</v>
      </c>
      <c r="B277" s="31" t="s">
        <v>245</v>
      </c>
      <c r="C277" s="33">
        <v>7641814</v>
      </c>
      <c r="D277" s="66">
        <v>1800</v>
      </c>
      <c r="E277" s="34">
        <f t="shared" si="37"/>
        <v>4245.4522222222222</v>
      </c>
      <c r="F277" s="35">
        <f t="shared" si="38"/>
        <v>0.91671995123187888</v>
      </c>
      <c r="G277" s="36">
        <f t="shared" si="39"/>
        <v>231.40860039161305</v>
      </c>
      <c r="H277" s="36">
        <f t="shared" si="40"/>
        <v>0</v>
      </c>
      <c r="I277" s="59">
        <f t="shared" si="42"/>
        <v>231.40860039161305</v>
      </c>
      <c r="J277" s="67">
        <f t="shared" si="43"/>
        <v>-48.099932626718619</v>
      </c>
      <c r="K277" s="34">
        <f t="shared" si="41"/>
        <v>183.30866776489444</v>
      </c>
      <c r="L277" s="34">
        <f t="shared" si="44"/>
        <v>416535.48070490349</v>
      </c>
      <c r="M277" s="34">
        <f t="shared" si="45"/>
        <v>329955.60197680996</v>
      </c>
    </row>
    <row r="278" spans="1:13" s="31" customFormat="1" x14ac:dyDescent="0.2">
      <c r="A278" s="30">
        <v>4642</v>
      </c>
      <c r="B278" s="31" t="s">
        <v>246</v>
      </c>
      <c r="C278" s="33">
        <v>8778877</v>
      </c>
      <c r="D278" s="66">
        <v>2160</v>
      </c>
      <c r="E278" s="34">
        <f t="shared" si="37"/>
        <v>4064.2949074074072</v>
      </c>
      <c r="F278" s="35">
        <f t="shared" si="38"/>
        <v>0.87760267558970761</v>
      </c>
      <c r="G278" s="36">
        <f t="shared" si="39"/>
        <v>340.10298928050207</v>
      </c>
      <c r="H278" s="36">
        <f t="shared" si="40"/>
        <v>36.303747613004518</v>
      </c>
      <c r="I278" s="59">
        <f t="shared" si="42"/>
        <v>376.4067368935066</v>
      </c>
      <c r="J278" s="67">
        <f t="shared" si="43"/>
        <v>-48.099932626718619</v>
      </c>
      <c r="K278" s="34">
        <f t="shared" si="41"/>
        <v>328.30680426678799</v>
      </c>
      <c r="L278" s="34">
        <f t="shared" si="44"/>
        <v>813038.55168997427</v>
      </c>
      <c r="M278" s="34">
        <f t="shared" si="45"/>
        <v>709142.69721626211</v>
      </c>
    </row>
    <row r="279" spans="1:13" s="31" customFormat="1" x14ac:dyDescent="0.2">
      <c r="A279" s="30">
        <v>4643</v>
      </c>
      <c r="B279" s="31" t="s">
        <v>247</v>
      </c>
      <c r="C279" s="33">
        <v>22739246</v>
      </c>
      <c r="D279" s="66">
        <v>5239</v>
      </c>
      <c r="E279" s="34">
        <f t="shared" si="37"/>
        <v>4340.379079977095</v>
      </c>
      <c r="F279" s="35">
        <f t="shared" si="38"/>
        <v>0.93721749539363897</v>
      </c>
      <c r="G279" s="36">
        <f t="shared" si="39"/>
        <v>174.45248573868938</v>
      </c>
      <c r="H279" s="36">
        <f t="shared" si="40"/>
        <v>0</v>
      </c>
      <c r="I279" s="59">
        <f t="shared" si="42"/>
        <v>174.45248573868938</v>
      </c>
      <c r="J279" s="67">
        <f t="shared" si="43"/>
        <v>-48.099932626718619</v>
      </c>
      <c r="K279" s="34">
        <f t="shared" si="41"/>
        <v>126.35255311197076</v>
      </c>
      <c r="L279" s="34">
        <f t="shared" si="44"/>
        <v>913956.57278499368</v>
      </c>
      <c r="M279" s="34">
        <f t="shared" si="45"/>
        <v>661961.02575361484</v>
      </c>
    </row>
    <row r="280" spans="1:13" s="31" customFormat="1" x14ac:dyDescent="0.2">
      <c r="A280" s="30">
        <v>4644</v>
      </c>
      <c r="B280" s="31" t="s">
        <v>248</v>
      </c>
      <c r="C280" s="33">
        <v>19279291</v>
      </c>
      <c r="D280" s="66">
        <v>5371</v>
      </c>
      <c r="E280" s="34">
        <f t="shared" si="37"/>
        <v>3589.5161050083784</v>
      </c>
      <c r="F280" s="35">
        <f t="shared" si="38"/>
        <v>0.7750837499725568</v>
      </c>
      <c r="G280" s="36">
        <f t="shared" si="39"/>
        <v>624.97027071991931</v>
      </c>
      <c r="H280" s="36">
        <f t="shared" si="40"/>
        <v>202.47632845266457</v>
      </c>
      <c r="I280" s="59">
        <f t="shared" si="42"/>
        <v>827.44659917258389</v>
      </c>
      <c r="J280" s="67">
        <f t="shared" si="43"/>
        <v>-48.099932626718619</v>
      </c>
      <c r="K280" s="34">
        <f t="shared" si="41"/>
        <v>779.34666654586522</v>
      </c>
      <c r="L280" s="34">
        <f t="shared" si="44"/>
        <v>4444215.6841559485</v>
      </c>
      <c r="M280" s="34">
        <f t="shared" si="45"/>
        <v>4185870.9460178423</v>
      </c>
    </row>
    <row r="281" spans="1:13" s="31" customFormat="1" x14ac:dyDescent="0.2">
      <c r="A281" s="30">
        <v>4645</v>
      </c>
      <c r="B281" s="31" t="s">
        <v>249</v>
      </c>
      <c r="C281" s="33">
        <v>13498630</v>
      </c>
      <c r="D281" s="66">
        <v>2986</v>
      </c>
      <c r="E281" s="34">
        <f t="shared" si="37"/>
        <v>4520.6396517079702</v>
      </c>
      <c r="F281" s="35">
        <f t="shared" si="38"/>
        <v>0.97614113741725872</v>
      </c>
      <c r="G281" s="36">
        <f t="shared" si="39"/>
        <v>66.296142700164268</v>
      </c>
      <c r="H281" s="36">
        <f t="shared" si="40"/>
        <v>0</v>
      </c>
      <c r="I281" s="59">
        <f t="shared" si="42"/>
        <v>66.296142700164268</v>
      </c>
      <c r="J281" s="67">
        <f t="shared" si="43"/>
        <v>-48.099932626718619</v>
      </c>
      <c r="K281" s="34">
        <f t="shared" si="41"/>
        <v>18.196210073445648</v>
      </c>
      <c r="L281" s="34">
        <f t="shared" si="44"/>
        <v>197960.28210269051</v>
      </c>
      <c r="M281" s="34">
        <f t="shared" si="45"/>
        <v>54333.883279308706</v>
      </c>
    </row>
    <row r="282" spans="1:13" s="31" customFormat="1" x14ac:dyDescent="0.2">
      <c r="A282" s="30">
        <v>4646</v>
      </c>
      <c r="B282" s="31" t="s">
        <v>250</v>
      </c>
      <c r="C282" s="33">
        <v>11526122</v>
      </c>
      <c r="D282" s="66">
        <v>2869</v>
      </c>
      <c r="E282" s="34">
        <f t="shared" si="37"/>
        <v>4017.4701986754967</v>
      </c>
      <c r="F282" s="35">
        <f t="shared" si="38"/>
        <v>0.86749182226753896</v>
      </c>
      <c r="G282" s="36">
        <f t="shared" si="39"/>
        <v>368.19781451964838</v>
      </c>
      <c r="H282" s="36">
        <f t="shared" si="40"/>
        <v>52.692395669173195</v>
      </c>
      <c r="I282" s="59">
        <f t="shared" si="42"/>
        <v>420.89021018882158</v>
      </c>
      <c r="J282" s="67">
        <f t="shared" si="43"/>
        <v>-48.099932626718619</v>
      </c>
      <c r="K282" s="34">
        <f t="shared" si="41"/>
        <v>372.79027756210297</v>
      </c>
      <c r="L282" s="34">
        <f t="shared" si="44"/>
        <v>1207534.013031729</v>
      </c>
      <c r="M282" s="34">
        <f t="shared" si="45"/>
        <v>1069535.3063256734</v>
      </c>
    </row>
    <row r="283" spans="1:13" s="31" customFormat="1" x14ac:dyDescent="0.2">
      <c r="A283" s="30">
        <v>4647</v>
      </c>
      <c r="B283" s="31" t="s">
        <v>391</v>
      </c>
      <c r="C283" s="33">
        <v>100520264</v>
      </c>
      <c r="D283" s="66">
        <v>22450</v>
      </c>
      <c r="E283" s="34">
        <f t="shared" si="37"/>
        <v>4477.5173273942091</v>
      </c>
      <c r="F283" s="35">
        <f t="shared" si="38"/>
        <v>0.96682973948537376</v>
      </c>
      <c r="G283" s="36">
        <f t="shared" si="39"/>
        <v>92.169537288420898</v>
      </c>
      <c r="H283" s="36">
        <f t="shared" si="40"/>
        <v>0</v>
      </c>
      <c r="I283" s="59">
        <f t="shared" si="42"/>
        <v>92.169537288420898</v>
      </c>
      <c r="J283" s="67">
        <f t="shared" si="43"/>
        <v>-48.099932626718619</v>
      </c>
      <c r="K283" s="34">
        <f t="shared" si="41"/>
        <v>44.069604661702279</v>
      </c>
      <c r="L283" s="34">
        <f t="shared" si="44"/>
        <v>2069206.1121250491</v>
      </c>
      <c r="M283" s="34">
        <f t="shared" si="45"/>
        <v>989362.62465521612</v>
      </c>
    </row>
    <row r="284" spans="1:13" s="31" customFormat="1" x14ac:dyDescent="0.2">
      <c r="A284" s="30">
        <v>4648</v>
      </c>
      <c r="B284" s="31" t="s">
        <v>251</v>
      </c>
      <c r="C284" s="33">
        <v>14771811</v>
      </c>
      <c r="D284" s="66">
        <v>3392</v>
      </c>
      <c r="E284" s="34">
        <f t="shared" si="37"/>
        <v>4354.8971108490568</v>
      </c>
      <c r="F284" s="35">
        <f t="shared" si="38"/>
        <v>0.94035237192887922</v>
      </c>
      <c r="G284" s="36">
        <f t="shared" si="39"/>
        <v>165.74166721551228</v>
      </c>
      <c r="H284" s="36">
        <f t="shared" si="40"/>
        <v>0</v>
      </c>
      <c r="I284" s="59">
        <f t="shared" si="42"/>
        <v>165.74166721551228</v>
      </c>
      <c r="J284" s="67">
        <f t="shared" si="43"/>
        <v>-48.099932626718619</v>
      </c>
      <c r="K284" s="34">
        <f t="shared" si="41"/>
        <v>117.64173458879367</v>
      </c>
      <c r="L284" s="34">
        <f t="shared" si="44"/>
        <v>562195.73519501765</v>
      </c>
      <c r="M284" s="34">
        <f t="shared" si="45"/>
        <v>399040.7637251881</v>
      </c>
    </row>
    <row r="285" spans="1:13" s="31" customFormat="1" x14ac:dyDescent="0.2">
      <c r="A285" s="30">
        <v>4649</v>
      </c>
      <c r="B285" s="31" t="s">
        <v>392</v>
      </c>
      <c r="C285" s="33">
        <v>39877848</v>
      </c>
      <c r="D285" s="66">
        <v>9610</v>
      </c>
      <c r="E285" s="34">
        <f t="shared" si="37"/>
        <v>4149.6199791883455</v>
      </c>
      <c r="F285" s="35">
        <f t="shared" si="38"/>
        <v>0.89602690734350077</v>
      </c>
      <c r="G285" s="36">
        <f t="shared" si="39"/>
        <v>288.90794621193908</v>
      </c>
      <c r="H285" s="36">
        <f t="shared" si="40"/>
        <v>6.4399724896761192</v>
      </c>
      <c r="I285" s="59">
        <f t="shared" si="42"/>
        <v>295.34791870161519</v>
      </c>
      <c r="J285" s="67">
        <f t="shared" si="43"/>
        <v>-48.099932626718619</v>
      </c>
      <c r="K285" s="34">
        <f t="shared" si="41"/>
        <v>247.24798607489657</v>
      </c>
      <c r="L285" s="34">
        <f t="shared" si="44"/>
        <v>2838293.4987225221</v>
      </c>
      <c r="M285" s="34">
        <f t="shared" si="45"/>
        <v>2376053.1461797561</v>
      </c>
    </row>
    <row r="286" spans="1:13" s="31" customFormat="1" x14ac:dyDescent="0.2">
      <c r="A286" s="30">
        <v>4650</v>
      </c>
      <c r="B286" s="31" t="s">
        <v>252</v>
      </c>
      <c r="C286" s="33">
        <v>22974484</v>
      </c>
      <c r="D286" s="66">
        <v>5926</v>
      </c>
      <c r="E286" s="34">
        <f t="shared" si="37"/>
        <v>3876.8957138035776</v>
      </c>
      <c r="F286" s="35">
        <f t="shared" si="38"/>
        <v>0.83713759186501691</v>
      </c>
      <c r="G286" s="36">
        <f t="shared" si="39"/>
        <v>452.54250544279984</v>
      </c>
      <c r="H286" s="36">
        <f t="shared" si="40"/>
        <v>101.89346537434488</v>
      </c>
      <c r="I286" s="59">
        <f t="shared" si="42"/>
        <v>554.43597081714472</v>
      </c>
      <c r="J286" s="67">
        <f t="shared" si="43"/>
        <v>-48.099932626718619</v>
      </c>
      <c r="K286" s="34">
        <f t="shared" si="41"/>
        <v>506.33603819042611</v>
      </c>
      <c r="L286" s="34">
        <f t="shared" si="44"/>
        <v>3285587.5630623996</v>
      </c>
      <c r="M286" s="34">
        <f t="shared" si="45"/>
        <v>3000547.362316465</v>
      </c>
    </row>
    <row r="287" spans="1:13" s="31" customFormat="1" x14ac:dyDescent="0.2">
      <c r="A287" s="30">
        <v>4651</v>
      </c>
      <c r="B287" s="31" t="s">
        <v>253</v>
      </c>
      <c r="C287" s="33">
        <v>27527005</v>
      </c>
      <c r="D287" s="66">
        <v>7271</v>
      </c>
      <c r="E287" s="34">
        <f t="shared" si="37"/>
        <v>3785.8623298033281</v>
      </c>
      <c r="F287" s="35">
        <f t="shared" si="38"/>
        <v>0.81748076498933964</v>
      </c>
      <c r="G287" s="36">
        <f t="shared" si="39"/>
        <v>507.16253584294952</v>
      </c>
      <c r="H287" s="36">
        <f t="shared" si="40"/>
        <v>133.75514977443223</v>
      </c>
      <c r="I287" s="59">
        <f t="shared" si="42"/>
        <v>640.91768561738172</v>
      </c>
      <c r="J287" s="67">
        <f t="shared" si="43"/>
        <v>-48.099932626718619</v>
      </c>
      <c r="K287" s="34">
        <f t="shared" si="41"/>
        <v>592.81775299066305</v>
      </c>
      <c r="L287" s="34">
        <f t="shared" si="44"/>
        <v>4660112.4921239829</v>
      </c>
      <c r="M287" s="34">
        <f t="shared" si="45"/>
        <v>4310377.8819951108</v>
      </c>
    </row>
    <row r="288" spans="1:13" s="31" customFormat="1" x14ac:dyDescent="0.2">
      <c r="A288" s="30">
        <v>5001</v>
      </c>
      <c r="B288" s="31" t="s">
        <v>339</v>
      </c>
      <c r="C288" s="33">
        <v>1043503793</v>
      </c>
      <c r="D288" s="66">
        <v>214565</v>
      </c>
      <c r="E288" s="34">
        <f t="shared" si="37"/>
        <v>4863.3458066320227</v>
      </c>
      <c r="F288" s="35">
        <f t="shared" si="38"/>
        <v>1.0501416332853752</v>
      </c>
      <c r="G288" s="36">
        <f t="shared" si="39"/>
        <v>-139.32755025426721</v>
      </c>
      <c r="H288" s="36">
        <f t="shared" si="40"/>
        <v>0</v>
      </c>
      <c r="I288" s="59">
        <f t="shared" si="42"/>
        <v>-139.32755025426721</v>
      </c>
      <c r="J288" s="67">
        <f t="shared" si="43"/>
        <v>-48.099932626718619</v>
      </c>
      <c r="K288" s="34">
        <f t="shared" si="41"/>
        <v>-187.42748288098582</v>
      </c>
      <c r="L288" s="34">
        <f t="shared" si="44"/>
        <v>-29894815.820306845</v>
      </c>
      <c r="M288" s="34">
        <f t="shared" si="45"/>
        <v>-40215377.864358723</v>
      </c>
    </row>
    <row r="289" spans="1:13" s="31" customFormat="1" x14ac:dyDescent="0.2">
      <c r="A289" s="30">
        <v>5006</v>
      </c>
      <c r="B289" s="31" t="s">
        <v>340</v>
      </c>
      <c r="C289" s="33">
        <v>84041949</v>
      </c>
      <c r="D289" s="66">
        <v>24032</v>
      </c>
      <c r="E289" s="34">
        <f t="shared" si="37"/>
        <v>3497.0850948735019</v>
      </c>
      <c r="F289" s="35">
        <f t="shared" si="38"/>
        <v>0.75512513386574198</v>
      </c>
      <c r="G289" s="36">
        <f t="shared" si="39"/>
        <v>680.42887680084516</v>
      </c>
      <c r="H289" s="36">
        <f t="shared" si="40"/>
        <v>234.82718199987136</v>
      </c>
      <c r="I289" s="59">
        <f t="shared" si="42"/>
        <v>915.25605880071657</v>
      </c>
      <c r="J289" s="67">
        <f t="shared" si="43"/>
        <v>-48.099932626718619</v>
      </c>
      <c r="K289" s="34">
        <f t="shared" si="41"/>
        <v>867.1561261739979</v>
      </c>
      <c r="L289" s="34">
        <f t="shared" si="44"/>
        <v>21995433.605098821</v>
      </c>
      <c r="M289" s="34">
        <f t="shared" si="45"/>
        <v>20839496.024213519</v>
      </c>
    </row>
    <row r="290" spans="1:13" s="31" customFormat="1" x14ac:dyDescent="0.2">
      <c r="A290" s="30">
        <v>5007</v>
      </c>
      <c r="B290" s="31" t="s">
        <v>341</v>
      </c>
      <c r="C290" s="33">
        <v>58002115</v>
      </c>
      <c r="D290" s="66">
        <v>15083</v>
      </c>
      <c r="E290" s="34">
        <f t="shared" si="37"/>
        <v>3845.5290724656898</v>
      </c>
      <c r="F290" s="35">
        <f t="shared" si="38"/>
        <v>0.83036459704315435</v>
      </c>
      <c r="G290" s="36">
        <f t="shared" si="39"/>
        <v>471.36249024553251</v>
      </c>
      <c r="H290" s="36">
        <f t="shared" si="40"/>
        <v>112.87178984260562</v>
      </c>
      <c r="I290" s="59">
        <f t="shared" si="42"/>
        <v>584.23428008813812</v>
      </c>
      <c r="J290" s="67">
        <f t="shared" si="43"/>
        <v>-48.099932626718619</v>
      </c>
      <c r="K290" s="34">
        <f t="shared" si="41"/>
        <v>536.13434746141945</v>
      </c>
      <c r="L290" s="34">
        <f t="shared" si="44"/>
        <v>8812005.646569388</v>
      </c>
      <c r="M290" s="34">
        <f t="shared" si="45"/>
        <v>8086514.3627605895</v>
      </c>
    </row>
    <row r="291" spans="1:13" s="31" customFormat="1" x14ac:dyDescent="0.2">
      <c r="A291" s="30">
        <v>5014</v>
      </c>
      <c r="B291" s="31" t="s">
        <v>343</v>
      </c>
      <c r="C291" s="33">
        <v>24694269</v>
      </c>
      <c r="D291" s="66">
        <v>5453</v>
      </c>
      <c r="E291" s="34">
        <f t="shared" si="37"/>
        <v>4528.5657436273614</v>
      </c>
      <c r="F291" s="35">
        <f t="shared" si="38"/>
        <v>0.97785261742397522</v>
      </c>
      <c r="G291" s="36">
        <f t="shared" si="39"/>
        <v>61.540487548529562</v>
      </c>
      <c r="H291" s="36">
        <f t="shared" si="40"/>
        <v>0</v>
      </c>
      <c r="I291" s="59">
        <f t="shared" si="42"/>
        <v>61.540487548529562</v>
      </c>
      <c r="J291" s="67">
        <f t="shared" si="43"/>
        <v>-48.099932626718619</v>
      </c>
      <c r="K291" s="34">
        <f t="shared" si="41"/>
        <v>13.440554921810943</v>
      </c>
      <c r="L291" s="34">
        <f t="shared" si="44"/>
        <v>335580.2786021317</v>
      </c>
      <c r="M291" s="34">
        <f t="shared" si="45"/>
        <v>73291.345988635076</v>
      </c>
    </row>
    <row r="292" spans="1:13" s="31" customFormat="1" x14ac:dyDescent="0.2">
      <c r="A292" s="30">
        <v>5020</v>
      </c>
      <c r="B292" s="31" t="s">
        <v>346</v>
      </c>
      <c r="C292" s="33">
        <v>3837058</v>
      </c>
      <c r="D292" s="66">
        <v>898</v>
      </c>
      <c r="E292" s="34">
        <f t="shared" si="37"/>
        <v>4272.8930957683742</v>
      </c>
      <c r="F292" s="35">
        <f t="shared" si="38"/>
        <v>0.92264525552038679</v>
      </c>
      <c r="G292" s="36">
        <f t="shared" si="39"/>
        <v>214.94407626392186</v>
      </c>
      <c r="H292" s="36">
        <f t="shared" si="40"/>
        <v>0</v>
      </c>
      <c r="I292" s="59">
        <f t="shared" si="42"/>
        <v>214.94407626392186</v>
      </c>
      <c r="J292" s="67">
        <f t="shared" si="43"/>
        <v>-48.099932626718619</v>
      </c>
      <c r="K292" s="34">
        <f t="shared" si="41"/>
        <v>166.84414363720325</v>
      </c>
      <c r="L292" s="34">
        <f t="shared" si="44"/>
        <v>193019.78048500183</v>
      </c>
      <c r="M292" s="34">
        <f t="shared" si="45"/>
        <v>149826.04098620851</v>
      </c>
    </row>
    <row r="293" spans="1:13" s="31" customFormat="1" x14ac:dyDescent="0.2">
      <c r="A293" s="30">
        <v>5021</v>
      </c>
      <c r="B293" s="31" t="s">
        <v>347</v>
      </c>
      <c r="C293" s="33">
        <v>26580669</v>
      </c>
      <c r="D293" s="66">
        <v>7389</v>
      </c>
      <c r="E293" s="34">
        <f t="shared" si="37"/>
        <v>3597.3296792529436</v>
      </c>
      <c r="F293" s="35">
        <f t="shared" si="38"/>
        <v>0.7767709340522484</v>
      </c>
      <c r="G293" s="36">
        <f t="shared" si="39"/>
        <v>620.28212617318025</v>
      </c>
      <c r="H293" s="36">
        <f t="shared" si="40"/>
        <v>199.74157746706678</v>
      </c>
      <c r="I293" s="59">
        <f t="shared" si="42"/>
        <v>820.02370364024705</v>
      </c>
      <c r="J293" s="67">
        <f t="shared" si="43"/>
        <v>-48.099932626718619</v>
      </c>
      <c r="K293" s="34">
        <f t="shared" si="41"/>
        <v>771.92377101352838</v>
      </c>
      <c r="L293" s="34">
        <f t="shared" si="44"/>
        <v>6059155.1461977856</v>
      </c>
      <c r="M293" s="34">
        <f t="shared" si="45"/>
        <v>5703744.7440189607</v>
      </c>
    </row>
    <row r="294" spans="1:13" s="31" customFormat="1" x14ac:dyDescent="0.2">
      <c r="A294" s="30">
        <v>5022</v>
      </c>
      <c r="B294" s="31" t="s">
        <v>348</v>
      </c>
      <c r="C294" s="33">
        <v>7350020</v>
      </c>
      <c r="D294" s="66">
        <v>2484</v>
      </c>
      <c r="E294" s="34">
        <f t="shared" si="37"/>
        <v>2958.9452495974233</v>
      </c>
      <c r="F294" s="35">
        <f t="shared" si="38"/>
        <v>0.63892466642550438</v>
      </c>
      <c r="G294" s="36">
        <f t="shared" si="39"/>
        <v>1003.3127839664924</v>
      </c>
      <c r="H294" s="36">
        <f t="shared" si="40"/>
        <v>423.17612784649884</v>
      </c>
      <c r="I294" s="59">
        <f t="shared" si="42"/>
        <v>1426.4889118129913</v>
      </c>
      <c r="J294" s="67">
        <f t="shared" si="43"/>
        <v>-48.099932626718619</v>
      </c>
      <c r="K294" s="34">
        <f t="shared" si="41"/>
        <v>1378.3889791862728</v>
      </c>
      <c r="L294" s="34">
        <f t="shared" si="44"/>
        <v>3543398.4569434705</v>
      </c>
      <c r="M294" s="34">
        <f t="shared" si="45"/>
        <v>3423918.2242987016</v>
      </c>
    </row>
    <row r="295" spans="1:13" s="31" customFormat="1" x14ac:dyDescent="0.2">
      <c r="A295" s="30">
        <v>5025</v>
      </c>
      <c r="B295" s="31" t="s">
        <v>349</v>
      </c>
      <c r="C295" s="33">
        <v>22614769</v>
      </c>
      <c r="D295" s="66">
        <v>5685</v>
      </c>
      <c r="E295" s="34">
        <f t="shared" si="37"/>
        <v>3977.971679859279</v>
      </c>
      <c r="F295" s="35">
        <f t="shared" si="38"/>
        <v>0.85896291218973775</v>
      </c>
      <c r="G295" s="36">
        <f t="shared" si="39"/>
        <v>391.89692580937896</v>
      </c>
      <c r="H295" s="36">
        <f t="shared" si="40"/>
        <v>66.516877254849391</v>
      </c>
      <c r="I295" s="59">
        <f t="shared" si="42"/>
        <v>458.41380306422832</v>
      </c>
      <c r="J295" s="67">
        <f t="shared" si="43"/>
        <v>-48.099932626718619</v>
      </c>
      <c r="K295" s="34">
        <f t="shared" si="41"/>
        <v>410.31387043750971</v>
      </c>
      <c r="L295" s="34">
        <f t="shared" si="44"/>
        <v>2606082.470420138</v>
      </c>
      <c r="M295" s="34">
        <f t="shared" si="45"/>
        <v>2332634.3534372426</v>
      </c>
    </row>
    <row r="296" spans="1:13" s="31" customFormat="1" x14ac:dyDescent="0.2">
      <c r="A296" s="30">
        <v>5026</v>
      </c>
      <c r="B296" s="31" t="s">
        <v>350</v>
      </c>
      <c r="C296" s="33">
        <v>6976222</v>
      </c>
      <c r="D296" s="66">
        <v>2035</v>
      </c>
      <c r="E296" s="34">
        <f t="shared" si="37"/>
        <v>3428.118918918919</v>
      </c>
      <c r="F296" s="35">
        <f t="shared" si="38"/>
        <v>0.74023327637955849</v>
      </c>
      <c r="G296" s="36">
        <f t="shared" si="39"/>
        <v>721.80858237359496</v>
      </c>
      <c r="H296" s="36">
        <f t="shared" si="40"/>
        <v>258.96534358397537</v>
      </c>
      <c r="I296" s="59">
        <f t="shared" si="42"/>
        <v>980.77392595757033</v>
      </c>
      <c r="J296" s="67">
        <f t="shared" si="43"/>
        <v>-48.099932626718619</v>
      </c>
      <c r="K296" s="34">
        <f t="shared" si="41"/>
        <v>932.67399333085166</v>
      </c>
      <c r="L296" s="34">
        <f t="shared" si="44"/>
        <v>1995874.9393236556</v>
      </c>
      <c r="M296" s="34">
        <f t="shared" si="45"/>
        <v>1897991.5764282832</v>
      </c>
    </row>
    <row r="297" spans="1:13" s="31" customFormat="1" x14ac:dyDescent="0.2">
      <c r="A297" s="30">
        <v>5027</v>
      </c>
      <c r="B297" s="31" t="s">
        <v>351</v>
      </c>
      <c r="C297" s="33">
        <v>20128342</v>
      </c>
      <c r="D297" s="66">
        <v>6140</v>
      </c>
      <c r="E297" s="34">
        <f t="shared" si="37"/>
        <v>3278.2315960912051</v>
      </c>
      <c r="F297" s="35">
        <f t="shared" si="38"/>
        <v>0.70786812607738969</v>
      </c>
      <c r="G297" s="36">
        <f t="shared" si="39"/>
        <v>811.74097607022327</v>
      </c>
      <c r="H297" s="36">
        <f t="shared" si="40"/>
        <v>311.42590657367521</v>
      </c>
      <c r="I297" s="59">
        <f t="shared" si="42"/>
        <v>1123.1668826438986</v>
      </c>
      <c r="J297" s="67">
        <f t="shared" si="43"/>
        <v>-48.099932626718619</v>
      </c>
      <c r="K297" s="34">
        <f t="shared" si="41"/>
        <v>1075.06695001718</v>
      </c>
      <c r="L297" s="34">
        <f t="shared" si="44"/>
        <v>6896244.6594335372</v>
      </c>
      <c r="M297" s="34">
        <f t="shared" si="45"/>
        <v>6600911.0731054852</v>
      </c>
    </row>
    <row r="298" spans="1:13" s="31" customFormat="1" x14ac:dyDescent="0.2">
      <c r="A298" s="30">
        <v>5028</v>
      </c>
      <c r="B298" s="31" t="s">
        <v>352</v>
      </c>
      <c r="C298" s="33">
        <v>66940689</v>
      </c>
      <c r="D298" s="66">
        <v>17560</v>
      </c>
      <c r="E298" s="34">
        <f t="shared" si="37"/>
        <v>3812.1121298405469</v>
      </c>
      <c r="F298" s="35">
        <f t="shared" si="38"/>
        <v>0.82314888092855754</v>
      </c>
      <c r="G298" s="36">
        <f t="shared" si="39"/>
        <v>491.41265582061823</v>
      </c>
      <c r="H298" s="36">
        <f t="shared" si="40"/>
        <v>124.56771976140561</v>
      </c>
      <c r="I298" s="59">
        <f t="shared" si="42"/>
        <v>615.98037558202384</v>
      </c>
      <c r="J298" s="67">
        <f t="shared" si="43"/>
        <v>-48.099932626718619</v>
      </c>
      <c r="K298" s="34">
        <f t="shared" si="41"/>
        <v>567.88044295530517</v>
      </c>
      <c r="L298" s="34">
        <f t="shared" si="44"/>
        <v>10816615.395220339</v>
      </c>
      <c r="M298" s="34">
        <f t="shared" si="45"/>
        <v>9971980.5782951582</v>
      </c>
    </row>
    <row r="299" spans="1:13" s="31" customFormat="1" x14ac:dyDescent="0.2">
      <c r="A299" s="30">
        <v>5029</v>
      </c>
      <c r="B299" s="31" t="s">
        <v>353</v>
      </c>
      <c r="C299" s="33">
        <v>33261835</v>
      </c>
      <c r="D299" s="66">
        <v>8484</v>
      </c>
      <c r="E299" s="34">
        <f t="shared" si="37"/>
        <v>3920.5368929750116</v>
      </c>
      <c r="F299" s="35">
        <f t="shared" si="38"/>
        <v>0.84656102605945427</v>
      </c>
      <c r="G299" s="36">
        <f t="shared" si="39"/>
        <v>426.35779793993942</v>
      </c>
      <c r="H299" s="36">
        <f t="shared" si="40"/>
        <v>86.619052664342973</v>
      </c>
      <c r="I299" s="59">
        <f t="shared" si="42"/>
        <v>512.97685060428239</v>
      </c>
      <c r="J299" s="67">
        <f t="shared" si="43"/>
        <v>-48.099932626718619</v>
      </c>
      <c r="K299" s="34">
        <f t="shared" si="41"/>
        <v>464.87691797756378</v>
      </c>
      <c r="L299" s="34">
        <f t="shared" si="44"/>
        <v>4352095.6005267315</v>
      </c>
      <c r="M299" s="34">
        <f t="shared" si="45"/>
        <v>3944015.7721216511</v>
      </c>
    </row>
    <row r="300" spans="1:13" s="31" customFormat="1" x14ac:dyDescent="0.2">
      <c r="A300" s="30">
        <v>5031</v>
      </c>
      <c r="B300" s="31" t="s">
        <v>354</v>
      </c>
      <c r="C300" s="33">
        <v>65472993</v>
      </c>
      <c r="D300" s="66">
        <v>14783</v>
      </c>
      <c r="E300" s="34">
        <f t="shared" si="37"/>
        <v>4428.9381722248527</v>
      </c>
      <c r="F300" s="35">
        <f t="shared" si="38"/>
        <v>0.95634004877006329</v>
      </c>
      <c r="G300" s="36">
        <f t="shared" si="39"/>
        <v>121.31703039003477</v>
      </c>
      <c r="H300" s="36">
        <f t="shared" si="40"/>
        <v>0</v>
      </c>
      <c r="I300" s="59">
        <f t="shared" si="42"/>
        <v>121.31703039003477</v>
      </c>
      <c r="J300" s="67">
        <f t="shared" si="43"/>
        <v>-48.099932626718619</v>
      </c>
      <c r="K300" s="34">
        <f t="shared" si="41"/>
        <v>73.217097763316161</v>
      </c>
      <c r="L300" s="34">
        <f t="shared" si="44"/>
        <v>1793429.6602558841</v>
      </c>
      <c r="M300" s="34">
        <f t="shared" si="45"/>
        <v>1082368.3562351028</v>
      </c>
    </row>
    <row r="301" spans="1:13" s="31" customFormat="1" x14ac:dyDescent="0.2">
      <c r="A301" s="30">
        <v>5032</v>
      </c>
      <c r="B301" s="31" t="s">
        <v>355</v>
      </c>
      <c r="C301" s="33">
        <v>14675784</v>
      </c>
      <c r="D301" s="66">
        <v>4216</v>
      </c>
      <c r="E301" s="34">
        <f t="shared" si="37"/>
        <v>3480.9734345351044</v>
      </c>
      <c r="F301" s="35">
        <f t="shared" si="38"/>
        <v>0.75164614512518579</v>
      </c>
      <c r="G301" s="36">
        <f t="shared" si="39"/>
        <v>690.09587300388375</v>
      </c>
      <c r="H301" s="36">
        <f t="shared" si="40"/>
        <v>240.46626311831048</v>
      </c>
      <c r="I301" s="59">
        <f t="shared" si="42"/>
        <v>930.56213612219426</v>
      </c>
      <c r="J301" s="67">
        <f t="shared" si="43"/>
        <v>-48.099932626718619</v>
      </c>
      <c r="K301" s="34">
        <f t="shared" si="41"/>
        <v>882.46220349547559</v>
      </c>
      <c r="L301" s="34">
        <f t="shared" si="44"/>
        <v>3923249.9658911708</v>
      </c>
      <c r="M301" s="34">
        <f t="shared" si="45"/>
        <v>3720460.6499369252</v>
      </c>
    </row>
    <row r="302" spans="1:13" s="31" customFormat="1" x14ac:dyDescent="0.2">
      <c r="A302" s="30">
        <v>5033</v>
      </c>
      <c r="B302" s="31" t="s">
        <v>356</v>
      </c>
      <c r="C302" s="33">
        <v>2712882</v>
      </c>
      <c r="D302" s="66">
        <v>773</v>
      </c>
      <c r="E302" s="34">
        <f t="shared" si="37"/>
        <v>3509.5498059508409</v>
      </c>
      <c r="F302" s="35">
        <f t="shared" si="38"/>
        <v>0.75781663732234106</v>
      </c>
      <c r="G302" s="36">
        <f t="shared" si="39"/>
        <v>672.95005015444178</v>
      </c>
      <c r="H302" s="36">
        <f t="shared" si="40"/>
        <v>230.46453312280272</v>
      </c>
      <c r="I302" s="59">
        <f t="shared" si="42"/>
        <v>903.41458327724445</v>
      </c>
      <c r="J302" s="67">
        <f t="shared" si="43"/>
        <v>-48.099932626718619</v>
      </c>
      <c r="K302" s="34">
        <f t="shared" si="41"/>
        <v>855.31465065052578</v>
      </c>
      <c r="L302" s="34">
        <f t="shared" si="44"/>
        <v>698339.47287330998</v>
      </c>
      <c r="M302" s="34">
        <f t="shared" si="45"/>
        <v>661158.22495285643</v>
      </c>
    </row>
    <row r="303" spans="1:13" s="31" customFormat="1" x14ac:dyDescent="0.2">
      <c r="A303" s="30">
        <v>5034</v>
      </c>
      <c r="B303" s="31" t="s">
        <v>357</v>
      </c>
      <c r="C303" s="33">
        <v>7472113</v>
      </c>
      <c r="D303" s="66">
        <v>2454</v>
      </c>
      <c r="E303" s="34">
        <f t="shared" si="37"/>
        <v>3044.8708231458841</v>
      </c>
      <c r="F303" s="35">
        <f t="shared" si="38"/>
        <v>0.65747856444857178</v>
      </c>
      <c r="G303" s="36">
        <f t="shared" si="39"/>
        <v>951.75743983741586</v>
      </c>
      <c r="H303" s="36">
        <f t="shared" si="40"/>
        <v>393.10217710453759</v>
      </c>
      <c r="I303" s="59">
        <f t="shared" si="42"/>
        <v>1344.8596169419534</v>
      </c>
      <c r="J303" s="67">
        <f t="shared" si="43"/>
        <v>-48.099932626718619</v>
      </c>
      <c r="K303" s="34">
        <f t="shared" si="41"/>
        <v>1296.7596843152348</v>
      </c>
      <c r="L303" s="34">
        <f t="shared" si="44"/>
        <v>3300285.4999755537</v>
      </c>
      <c r="M303" s="34">
        <f t="shared" si="45"/>
        <v>3182248.2653095862</v>
      </c>
    </row>
    <row r="304" spans="1:13" s="31" customFormat="1" x14ac:dyDescent="0.2">
      <c r="A304" s="30">
        <v>5035</v>
      </c>
      <c r="B304" s="31" t="s">
        <v>358</v>
      </c>
      <c r="C304" s="33">
        <v>95378151</v>
      </c>
      <c r="D304" s="66">
        <v>24717</v>
      </c>
      <c r="E304" s="34">
        <f t="shared" si="37"/>
        <v>3858.8077436582112</v>
      </c>
      <c r="F304" s="35">
        <f t="shared" si="38"/>
        <v>0.83323185880252959</v>
      </c>
      <c r="G304" s="36">
        <f t="shared" si="39"/>
        <v>463.39528753001969</v>
      </c>
      <c r="H304" s="36">
        <f t="shared" si="40"/>
        <v>108.22425492522314</v>
      </c>
      <c r="I304" s="59">
        <f t="shared" si="42"/>
        <v>571.61954245524282</v>
      </c>
      <c r="J304" s="67">
        <f t="shared" si="43"/>
        <v>-48.099932626718619</v>
      </c>
      <c r="K304" s="34">
        <f t="shared" si="41"/>
        <v>523.51960982852415</v>
      </c>
      <c r="L304" s="34">
        <f t="shared" si="44"/>
        <v>14128720.230866237</v>
      </c>
      <c r="M304" s="34">
        <f t="shared" si="45"/>
        <v>12939834.196131632</v>
      </c>
    </row>
    <row r="305" spans="1:13" s="31" customFormat="1" x14ac:dyDescent="0.2">
      <c r="A305" s="30">
        <v>5036</v>
      </c>
      <c r="B305" s="31" t="s">
        <v>359</v>
      </c>
      <c r="C305" s="33">
        <v>9247298</v>
      </c>
      <c r="D305" s="66">
        <v>2645</v>
      </c>
      <c r="E305" s="34">
        <f t="shared" si="37"/>
        <v>3496.1429111531193</v>
      </c>
      <c r="F305" s="35">
        <f t="shared" si="38"/>
        <v>0.75492168825641925</v>
      </c>
      <c r="G305" s="36">
        <f t="shared" si="39"/>
        <v>680.99418703307481</v>
      </c>
      <c r="H305" s="36">
        <f t="shared" si="40"/>
        <v>235.15694630200528</v>
      </c>
      <c r="I305" s="59">
        <f t="shared" si="42"/>
        <v>916.15113333508009</v>
      </c>
      <c r="J305" s="67">
        <f t="shared" si="43"/>
        <v>-48.099932626718619</v>
      </c>
      <c r="K305" s="34">
        <f t="shared" si="41"/>
        <v>868.05120070836142</v>
      </c>
      <c r="L305" s="34">
        <f t="shared" si="44"/>
        <v>2423219.747671287</v>
      </c>
      <c r="M305" s="34">
        <f t="shared" si="45"/>
        <v>2295995.4258736158</v>
      </c>
    </row>
    <row r="306" spans="1:13" s="31" customFormat="1" x14ac:dyDescent="0.2">
      <c r="A306" s="30">
        <v>5037</v>
      </c>
      <c r="B306" s="31" t="s">
        <v>360</v>
      </c>
      <c r="C306" s="33">
        <v>75921249</v>
      </c>
      <c r="D306" s="66">
        <v>20574</v>
      </c>
      <c r="E306" s="34">
        <f t="shared" si="37"/>
        <v>3690.1550014581512</v>
      </c>
      <c r="F306" s="35">
        <f t="shared" si="38"/>
        <v>0.79681469391359472</v>
      </c>
      <c r="G306" s="36">
        <f t="shared" si="39"/>
        <v>564.58693285005563</v>
      </c>
      <c r="H306" s="36">
        <f t="shared" si="40"/>
        <v>167.25271469524409</v>
      </c>
      <c r="I306" s="59">
        <f t="shared" si="42"/>
        <v>731.83964754529973</v>
      </c>
      <c r="J306" s="67">
        <f t="shared" si="43"/>
        <v>-48.099932626718619</v>
      </c>
      <c r="K306" s="34">
        <f t="shared" si="41"/>
        <v>683.73971491858106</v>
      </c>
      <c r="L306" s="34">
        <f t="shared" si="44"/>
        <v>15056868.908596996</v>
      </c>
      <c r="M306" s="34">
        <f t="shared" si="45"/>
        <v>14067260.894734887</v>
      </c>
    </row>
    <row r="307" spans="1:13" s="31" customFormat="1" x14ac:dyDescent="0.2">
      <c r="A307" s="30">
        <v>5038</v>
      </c>
      <c r="B307" s="31" t="s">
        <v>361</v>
      </c>
      <c r="C307" s="33">
        <v>54191779</v>
      </c>
      <c r="D307" s="66">
        <v>15193</v>
      </c>
      <c r="E307" s="34">
        <f t="shared" si="37"/>
        <v>3566.8912657144738</v>
      </c>
      <c r="F307" s="35">
        <f t="shared" si="38"/>
        <v>0.77019837133949309</v>
      </c>
      <c r="G307" s="36">
        <f t="shared" si="39"/>
        <v>638.54517429626208</v>
      </c>
      <c r="H307" s="36">
        <f t="shared" si="40"/>
        <v>210.39502220553121</v>
      </c>
      <c r="I307" s="59">
        <f t="shared" si="42"/>
        <v>848.94019650179325</v>
      </c>
      <c r="J307" s="67">
        <f t="shared" si="43"/>
        <v>-48.099932626718619</v>
      </c>
      <c r="K307" s="34">
        <f t="shared" si="41"/>
        <v>800.84026387507458</v>
      </c>
      <c r="L307" s="34">
        <f t="shared" si="44"/>
        <v>12897948.405451745</v>
      </c>
      <c r="M307" s="34">
        <f t="shared" si="45"/>
        <v>12167166.129054008</v>
      </c>
    </row>
    <row r="308" spans="1:13" s="31" customFormat="1" x14ac:dyDescent="0.2">
      <c r="A308" s="30">
        <v>5041</v>
      </c>
      <c r="B308" s="31" t="s">
        <v>376</v>
      </c>
      <c r="C308" s="33">
        <v>6733181</v>
      </c>
      <c r="D308" s="66">
        <v>2114</v>
      </c>
      <c r="E308" s="34">
        <f t="shared" si="37"/>
        <v>3185.0430463576158</v>
      </c>
      <c r="F308" s="35">
        <f t="shared" si="38"/>
        <v>0.6877459345426491</v>
      </c>
      <c r="G308" s="36">
        <f t="shared" si="39"/>
        <v>867.65410591037687</v>
      </c>
      <c r="H308" s="36">
        <f t="shared" si="40"/>
        <v>344.04189898043148</v>
      </c>
      <c r="I308" s="59">
        <f t="shared" si="42"/>
        <v>1211.6960048908084</v>
      </c>
      <c r="J308" s="67">
        <f t="shared" si="43"/>
        <v>-48.099932626718619</v>
      </c>
      <c r="K308" s="34">
        <f t="shared" si="41"/>
        <v>1163.5960722640898</v>
      </c>
      <c r="L308" s="34">
        <f t="shared" si="44"/>
        <v>2561525.3543391689</v>
      </c>
      <c r="M308" s="34">
        <f t="shared" si="45"/>
        <v>2459842.0967662861</v>
      </c>
    </row>
    <row r="309" spans="1:13" s="31" customFormat="1" x14ac:dyDescent="0.2">
      <c r="A309" s="30">
        <v>5042</v>
      </c>
      <c r="B309" s="31" t="s">
        <v>362</v>
      </c>
      <c r="C309" s="33">
        <v>4395421</v>
      </c>
      <c r="D309" s="66">
        <v>1301</v>
      </c>
      <c r="E309" s="34">
        <f t="shared" si="37"/>
        <v>3378.4942352036896</v>
      </c>
      <c r="F309" s="35">
        <f t="shared" si="38"/>
        <v>0.72951782482007521</v>
      </c>
      <c r="G309" s="36">
        <f t="shared" si="39"/>
        <v>751.5833926027326</v>
      </c>
      <c r="H309" s="36">
        <f t="shared" si="40"/>
        <v>276.33398288430567</v>
      </c>
      <c r="I309" s="59">
        <f t="shared" si="42"/>
        <v>1027.9173754870383</v>
      </c>
      <c r="J309" s="67">
        <f t="shared" si="43"/>
        <v>-48.099932626718619</v>
      </c>
      <c r="K309" s="34">
        <f t="shared" si="41"/>
        <v>979.8174428603196</v>
      </c>
      <c r="L309" s="34">
        <f t="shared" si="44"/>
        <v>1337320.5055086368</v>
      </c>
      <c r="M309" s="34">
        <f t="shared" si="45"/>
        <v>1274742.4931612758</v>
      </c>
    </row>
    <row r="310" spans="1:13" s="31" customFormat="1" x14ac:dyDescent="0.2">
      <c r="A310" s="30">
        <v>5043</v>
      </c>
      <c r="B310" s="31" t="s">
        <v>377</v>
      </c>
      <c r="C310" s="33">
        <v>1342444</v>
      </c>
      <c r="D310" s="66">
        <v>423</v>
      </c>
      <c r="E310" s="34">
        <f t="shared" si="37"/>
        <v>3173.6264775413711</v>
      </c>
      <c r="F310" s="35">
        <f t="shared" si="38"/>
        <v>0.68528075630941365</v>
      </c>
      <c r="G310" s="36">
        <f t="shared" si="39"/>
        <v>874.50404720012375</v>
      </c>
      <c r="H310" s="36">
        <f t="shared" si="40"/>
        <v>348.03769806611717</v>
      </c>
      <c r="I310" s="59">
        <f t="shared" si="42"/>
        <v>1222.5417452662409</v>
      </c>
      <c r="J310" s="67">
        <f t="shared" si="43"/>
        <v>-48.099932626718619</v>
      </c>
      <c r="K310" s="34">
        <f t="shared" si="41"/>
        <v>1174.4418126395224</v>
      </c>
      <c r="L310" s="34">
        <f t="shared" si="44"/>
        <v>517135.15824761993</v>
      </c>
      <c r="M310" s="34">
        <f t="shared" si="45"/>
        <v>496788.88674651796</v>
      </c>
    </row>
    <row r="311" spans="1:13" s="31" customFormat="1" x14ac:dyDescent="0.2">
      <c r="A311" s="30">
        <v>5044</v>
      </c>
      <c r="B311" s="31" t="s">
        <v>363</v>
      </c>
      <c r="C311" s="33">
        <v>3321009</v>
      </c>
      <c r="D311" s="66">
        <v>810</v>
      </c>
      <c r="E311" s="34">
        <f t="shared" si="37"/>
        <v>4100.0111111111109</v>
      </c>
      <c r="F311" s="35">
        <f t="shared" si="38"/>
        <v>0.88531487085269156</v>
      </c>
      <c r="G311" s="36">
        <f t="shared" si="39"/>
        <v>318.67326705827981</v>
      </c>
      <c r="H311" s="36">
        <f t="shared" si="40"/>
        <v>23.803076316708211</v>
      </c>
      <c r="I311" s="59">
        <f t="shared" si="42"/>
        <v>342.47634337498801</v>
      </c>
      <c r="J311" s="67">
        <f t="shared" si="43"/>
        <v>-48.099932626718619</v>
      </c>
      <c r="K311" s="34">
        <f t="shared" si="41"/>
        <v>294.37641074826939</v>
      </c>
      <c r="L311" s="34">
        <f t="shared" si="44"/>
        <v>277405.8381337403</v>
      </c>
      <c r="M311" s="34">
        <f t="shared" si="45"/>
        <v>238444.89270609821</v>
      </c>
    </row>
    <row r="312" spans="1:13" s="31" customFormat="1" x14ac:dyDescent="0.2">
      <c r="A312" s="30">
        <v>5045</v>
      </c>
      <c r="B312" s="31" t="s">
        <v>364</v>
      </c>
      <c r="C312" s="33">
        <v>7695829</v>
      </c>
      <c r="D312" s="66">
        <v>2322</v>
      </c>
      <c r="E312" s="34">
        <f t="shared" si="37"/>
        <v>3314.3105081826011</v>
      </c>
      <c r="F312" s="35">
        <f t="shared" si="38"/>
        <v>0.71565864091578568</v>
      </c>
      <c r="G312" s="36">
        <f t="shared" si="39"/>
        <v>790.09362881538573</v>
      </c>
      <c r="H312" s="36">
        <f t="shared" si="40"/>
        <v>298.79828734168666</v>
      </c>
      <c r="I312" s="59">
        <f t="shared" si="42"/>
        <v>1088.8919161570725</v>
      </c>
      <c r="J312" s="67">
        <f t="shared" si="43"/>
        <v>-48.099932626718619</v>
      </c>
      <c r="K312" s="34">
        <f t="shared" si="41"/>
        <v>1040.7919835303539</v>
      </c>
      <c r="L312" s="34">
        <f t="shared" si="44"/>
        <v>2528407.0293167224</v>
      </c>
      <c r="M312" s="34">
        <f t="shared" si="45"/>
        <v>2416718.9857574818</v>
      </c>
    </row>
    <row r="313" spans="1:13" s="31" customFormat="1" x14ac:dyDescent="0.2">
      <c r="A313" s="30">
        <v>5046</v>
      </c>
      <c r="B313" s="31" t="s">
        <v>365</v>
      </c>
      <c r="C313" s="33">
        <v>3915785</v>
      </c>
      <c r="D313" s="66">
        <v>1222</v>
      </c>
      <c r="E313" s="34">
        <f t="shared" si="37"/>
        <v>3204.4067103109655</v>
      </c>
      <c r="F313" s="35">
        <f t="shared" si="38"/>
        <v>0.69192712800469536</v>
      </c>
      <c r="G313" s="36">
        <f t="shared" si="39"/>
        <v>856.03590753836704</v>
      </c>
      <c r="H313" s="36">
        <f t="shared" si="40"/>
        <v>337.26461659675908</v>
      </c>
      <c r="I313" s="59">
        <f t="shared" si="42"/>
        <v>1193.3005241351261</v>
      </c>
      <c r="J313" s="67">
        <f t="shared" si="43"/>
        <v>-48.099932626718619</v>
      </c>
      <c r="K313" s="34">
        <f t="shared" si="41"/>
        <v>1145.2005915084076</v>
      </c>
      <c r="L313" s="34">
        <f t="shared" si="44"/>
        <v>1458213.2404931241</v>
      </c>
      <c r="M313" s="34">
        <f t="shared" si="45"/>
        <v>1399435.122823274</v>
      </c>
    </row>
    <row r="314" spans="1:13" s="31" customFormat="1" x14ac:dyDescent="0.2">
      <c r="A314" s="30">
        <v>5047</v>
      </c>
      <c r="B314" s="31" t="s">
        <v>366</v>
      </c>
      <c r="C314" s="33">
        <v>13867471</v>
      </c>
      <c r="D314" s="66">
        <v>3924</v>
      </c>
      <c r="E314" s="34">
        <f t="shared" si="37"/>
        <v>3534.0140163098877</v>
      </c>
      <c r="F314" s="35">
        <f t="shared" si="38"/>
        <v>0.76309919111246072</v>
      </c>
      <c r="G314" s="36">
        <f t="shared" si="39"/>
        <v>658.27152393901372</v>
      </c>
      <c r="H314" s="36">
        <f t="shared" si="40"/>
        <v>221.90205949713635</v>
      </c>
      <c r="I314" s="59">
        <f t="shared" si="42"/>
        <v>880.17358343615001</v>
      </c>
      <c r="J314" s="67">
        <f t="shared" si="43"/>
        <v>-48.099932626718619</v>
      </c>
      <c r="K314" s="34">
        <f t="shared" si="41"/>
        <v>832.07365080943134</v>
      </c>
      <c r="L314" s="34">
        <f t="shared" si="44"/>
        <v>3453801.1414034525</v>
      </c>
      <c r="M314" s="34">
        <f t="shared" si="45"/>
        <v>3265057.0057762084</v>
      </c>
    </row>
    <row r="315" spans="1:13" s="31" customFormat="1" x14ac:dyDescent="0.2">
      <c r="A315" s="30">
        <v>5049</v>
      </c>
      <c r="B315" s="31" t="s">
        <v>367</v>
      </c>
      <c r="C315" s="33">
        <v>4657859</v>
      </c>
      <c r="D315" s="66">
        <v>1116</v>
      </c>
      <c r="E315" s="34">
        <f t="shared" si="37"/>
        <v>4173.7087813620074</v>
      </c>
      <c r="F315" s="35">
        <f t="shared" si="38"/>
        <v>0.90122839929252918</v>
      </c>
      <c r="G315" s="36">
        <f t="shared" si="39"/>
        <v>274.45466490774197</v>
      </c>
      <c r="H315" s="36">
        <f t="shared" si="40"/>
        <v>0</v>
      </c>
      <c r="I315" s="59">
        <f t="shared" si="42"/>
        <v>274.45466490774197</v>
      </c>
      <c r="J315" s="67">
        <f t="shared" si="43"/>
        <v>-48.099932626718619</v>
      </c>
      <c r="K315" s="34">
        <f t="shared" si="41"/>
        <v>226.35473228102336</v>
      </c>
      <c r="L315" s="34">
        <f t="shared" si="44"/>
        <v>306291.40603704005</v>
      </c>
      <c r="M315" s="34">
        <f t="shared" si="45"/>
        <v>252611.88122562206</v>
      </c>
    </row>
    <row r="316" spans="1:13" s="31" customFormat="1" x14ac:dyDescent="0.2">
      <c r="A316" s="30">
        <v>5052</v>
      </c>
      <c r="B316" s="31" t="s">
        <v>368</v>
      </c>
      <c r="C316" s="33">
        <v>2021327</v>
      </c>
      <c r="D316" s="66">
        <v>604</v>
      </c>
      <c r="E316" s="34">
        <f t="shared" si="37"/>
        <v>3346.567880794702</v>
      </c>
      <c r="F316" s="35">
        <f t="shared" si="38"/>
        <v>0.72262397122690036</v>
      </c>
      <c r="G316" s="36">
        <f t="shared" si="39"/>
        <v>770.73920524812513</v>
      </c>
      <c r="H316" s="36">
        <f t="shared" si="40"/>
        <v>287.50820692745134</v>
      </c>
      <c r="I316" s="59">
        <f t="shared" si="42"/>
        <v>1058.2474121755765</v>
      </c>
      <c r="J316" s="67">
        <f t="shared" si="43"/>
        <v>-48.099932626718619</v>
      </c>
      <c r="K316" s="34">
        <f t="shared" si="41"/>
        <v>1010.1474795488579</v>
      </c>
      <c r="L316" s="34">
        <f t="shared" si="44"/>
        <v>639181.43695404823</v>
      </c>
      <c r="M316" s="34">
        <f t="shared" si="45"/>
        <v>610129.0776475101</v>
      </c>
    </row>
    <row r="317" spans="1:13" s="31" customFormat="1" x14ac:dyDescent="0.2">
      <c r="A317" s="30">
        <v>5053</v>
      </c>
      <c r="B317" s="31" t="s">
        <v>369</v>
      </c>
      <c r="C317" s="33">
        <v>26129440</v>
      </c>
      <c r="D317" s="66">
        <v>6938</v>
      </c>
      <c r="E317" s="34">
        <f t="shared" si="37"/>
        <v>3766.1343326607093</v>
      </c>
      <c r="F317" s="35">
        <f t="shared" si="38"/>
        <v>0.81322090110868628</v>
      </c>
      <c r="G317" s="36">
        <f t="shared" si="39"/>
        <v>518.99933412852079</v>
      </c>
      <c r="H317" s="36">
        <f t="shared" si="40"/>
        <v>140.65994877434878</v>
      </c>
      <c r="I317" s="59">
        <f t="shared" si="42"/>
        <v>659.65928290286956</v>
      </c>
      <c r="J317" s="67">
        <f t="shared" si="43"/>
        <v>-48.099932626718619</v>
      </c>
      <c r="K317" s="34">
        <f t="shared" si="41"/>
        <v>611.55935027615089</v>
      </c>
      <c r="L317" s="34">
        <f t="shared" si="44"/>
        <v>4576716.1047801087</v>
      </c>
      <c r="M317" s="34">
        <f t="shared" si="45"/>
        <v>4242998.7722159345</v>
      </c>
    </row>
    <row r="318" spans="1:13" s="31" customFormat="1" x14ac:dyDescent="0.2">
      <c r="A318" s="30">
        <v>5054</v>
      </c>
      <c r="B318" s="31" t="s">
        <v>370</v>
      </c>
      <c r="C318" s="33">
        <v>34385727</v>
      </c>
      <c r="D318" s="66">
        <v>10023</v>
      </c>
      <c r="E318" s="34">
        <f t="shared" si="37"/>
        <v>3430.6821310984733</v>
      </c>
      <c r="F318" s="35">
        <f t="shared" si="38"/>
        <v>0.74078675045516773</v>
      </c>
      <c r="G318" s="36">
        <f t="shared" si="39"/>
        <v>720.27065506586234</v>
      </c>
      <c r="H318" s="36">
        <f t="shared" si="40"/>
        <v>258.06821932113138</v>
      </c>
      <c r="I318" s="59">
        <f t="shared" si="42"/>
        <v>978.33887438699367</v>
      </c>
      <c r="J318" s="67">
        <f t="shared" si="43"/>
        <v>-48.099932626718619</v>
      </c>
      <c r="K318" s="34">
        <f t="shared" si="41"/>
        <v>930.238941760275</v>
      </c>
      <c r="L318" s="34">
        <f t="shared" si="44"/>
        <v>9805890.5379808377</v>
      </c>
      <c r="M318" s="34">
        <f t="shared" si="45"/>
        <v>9323784.9132632371</v>
      </c>
    </row>
    <row r="319" spans="1:13" s="31" customFormat="1" x14ac:dyDescent="0.2">
      <c r="A319" s="30">
        <v>5055</v>
      </c>
      <c r="B319" s="31" t="s">
        <v>393</v>
      </c>
      <c r="C319" s="33">
        <v>25147562</v>
      </c>
      <c r="D319" s="66">
        <v>6093</v>
      </c>
      <c r="E319" s="34">
        <f t="shared" si="37"/>
        <v>4127.2873789594614</v>
      </c>
      <c r="F319" s="35">
        <f t="shared" si="38"/>
        <v>0.89120463185408594</v>
      </c>
      <c r="G319" s="36">
        <f t="shared" si="39"/>
        <v>302.30750634926954</v>
      </c>
      <c r="H319" s="36">
        <f t="shared" si="40"/>
        <v>14.256382569785545</v>
      </c>
      <c r="I319" s="59">
        <f t="shared" si="42"/>
        <v>316.5638889190551</v>
      </c>
      <c r="J319" s="67">
        <f t="shared" si="43"/>
        <v>-48.099932626718619</v>
      </c>
      <c r="K319" s="34">
        <f t="shared" si="41"/>
        <v>268.46395629233649</v>
      </c>
      <c r="L319" s="34">
        <f t="shared" si="44"/>
        <v>1928823.7751838027</v>
      </c>
      <c r="M319" s="34">
        <f t="shared" si="45"/>
        <v>1635750.8856892062</v>
      </c>
    </row>
    <row r="320" spans="1:13" s="31" customFormat="1" x14ac:dyDescent="0.2">
      <c r="A320" s="30">
        <v>5056</v>
      </c>
      <c r="B320" s="31" t="s">
        <v>342</v>
      </c>
      <c r="C320" s="33">
        <v>27168808</v>
      </c>
      <c r="D320" s="66">
        <v>5323</v>
      </c>
      <c r="E320" s="34">
        <f t="shared" si="37"/>
        <v>5104.0405786210786</v>
      </c>
      <c r="F320" s="35">
        <f t="shared" si="38"/>
        <v>1.1021148243825725</v>
      </c>
      <c r="G320" s="36">
        <f t="shared" si="39"/>
        <v>-283.74441344770077</v>
      </c>
      <c r="H320" s="36">
        <f t="shared" si="40"/>
        <v>0</v>
      </c>
      <c r="I320" s="59">
        <f t="shared" si="42"/>
        <v>-283.74441344770077</v>
      </c>
      <c r="J320" s="67">
        <f t="shared" si="43"/>
        <v>-48.099932626718619</v>
      </c>
      <c r="K320" s="34">
        <f t="shared" si="41"/>
        <v>-331.84434607441938</v>
      </c>
      <c r="L320" s="34">
        <f t="shared" si="44"/>
        <v>-1510371.5127821111</v>
      </c>
      <c r="M320" s="34">
        <f t="shared" si="45"/>
        <v>-1766407.4541541343</v>
      </c>
    </row>
    <row r="321" spans="1:13" s="31" customFormat="1" x14ac:dyDescent="0.2">
      <c r="A321" s="30">
        <v>5057</v>
      </c>
      <c r="B321" s="31" t="s">
        <v>344</v>
      </c>
      <c r="C321" s="33">
        <v>42253410</v>
      </c>
      <c r="D321" s="66">
        <v>10522</v>
      </c>
      <c r="E321" s="34">
        <f t="shared" si="37"/>
        <v>4015.7203953620983</v>
      </c>
      <c r="F321" s="35">
        <f t="shared" si="38"/>
        <v>0.86711398746357438</v>
      </c>
      <c r="G321" s="36">
        <f t="shared" si="39"/>
        <v>369.24769650768741</v>
      </c>
      <c r="H321" s="36">
        <f t="shared" si="40"/>
        <v>53.30482682886263</v>
      </c>
      <c r="I321" s="59">
        <f t="shared" si="42"/>
        <v>422.55252333655005</v>
      </c>
      <c r="J321" s="67">
        <f t="shared" si="43"/>
        <v>-48.099932626718619</v>
      </c>
      <c r="K321" s="34">
        <f t="shared" si="41"/>
        <v>374.45259070983144</v>
      </c>
      <c r="L321" s="34">
        <f t="shared" si="44"/>
        <v>4446097.6505471794</v>
      </c>
      <c r="M321" s="34">
        <f t="shared" si="45"/>
        <v>3939990.1594488462</v>
      </c>
    </row>
    <row r="322" spans="1:13" s="31" customFormat="1" x14ac:dyDescent="0.2">
      <c r="A322" s="30">
        <v>5058</v>
      </c>
      <c r="B322" s="31" t="s">
        <v>345</v>
      </c>
      <c r="C322" s="33">
        <v>17295260</v>
      </c>
      <c r="D322" s="66">
        <v>4339</v>
      </c>
      <c r="E322" s="34">
        <f t="shared" si="37"/>
        <v>3986.0013828070983</v>
      </c>
      <c r="F322" s="35">
        <f t="shared" si="38"/>
        <v>0.86069676491247038</v>
      </c>
      <c r="G322" s="36">
        <f t="shared" si="39"/>
        <v>387.07910404068741</v>
      </c>
      <c r="H322" s="36">
        <f t="shared" si="40"/>
        <v>63.706481223112654</v>
      </c>
      <c r="I322" s="59">
        <f t="shared" si="42"/>
        <v>450.78558526380004</v>
      </c>
      <c r="J322" s="67">
        <f t="shared" si="43"/>
        <v>-48.099932626718619</v>
      </c>
      <c r="K322" s="34">
        <f t="shared" si="41"/>
        <v>402.68565263708143</v>
      </c>
      <c r="L322" s="34">
        <f t="shared" si="44"/>
        <v>1955958.6544596283</v>
      </c>
      <c r="M322" s="34">
        <f t="shared" si="45"/>
        <v>1747253.0467922962</v>
      </c>
    </row>
    <row r="323" spans="1:13" s="31" customFormat="1" x14ac:dyDescent="0.2">
      <c r="A323" s="30">
        <v>5059</v>
      </c>
      <c r="B323" s="31" t="s">
        <v>394</v>
      </c>
      <c r="C323" s="33">
        <v>69892200</v>
      </c>
      <c r="D323" s="66">
        <v>18793</v>
      </c>
      <c r="E323" s="34">
        <f t="shared" si="37"/>
        <v>3719.0549672750494</v>
      </c>
      <c r="F323" s="35">
        <f t="shared" si="38"/>
        <v>0.80305505980809122</v>
      </c>
      <c r="G323" s="36">
        <f t="shared" si="39"/>
        <v>547.24695335991669</v>
      </c>
      <c r="H323" s="36">
        <f t="shared" si="40"/>
        <v>157.13772665932973</v>
      </c>
      <c r="I323" s="59">
        <f t="shared" si="42"/>
        <v>704.38468001924639</v>
      </c>
      <c r="J323" s="67">
        <f t="shared" si="43"/>
        <v>-48.099932626718619</v>
      </c>
      <c r="K323" s="34">
        <f t="shared" si="41"/>
        <v>656.28474739252772</v>
      </c>
      <c r="L323" s="34">
        <f t="shared" si="44"/>
        <v>13237501.291601697</v>
      </c>
      <c r="M323" s="34">
        <f t="shared" si="45"/>
        <v>12333559.257747773</v>
      </c>
    </row>
    <row r="324" spans="1:13" s="31" customFormat="1" x14ac:dyDescent="0.2">
      <c r="A324" s="30">
        <v>5060</v>
      </c>
      <c r="B324" s="31" t="s">
        <v>395</v>
      </c>
      <c r="C324" s="33">
        <v>48392543</v>
      </c>
      <c r="D324" s="66">
        <v>9968</v>
      </c>
      <c r="E324" s="34">
        <f t="shared" si="37"/>
        <v>4854.7896268057784</v>
      </c>
      <c r="F324" s="35">
        <f t="shared" si="38"/>
        <v>1.0482940984781315</v>
      </c>
      <c r="G324" s="36">
        <f t="shared" si="39"/>
        <v>-134.19384235852067</v>
      </c>
      <c r="H324" s="36">
        <f t="shared" si="40"/>
        <v>0</v>
      </c>
      <c r="I324" s="59">
        <f t="shared" si="42"/>
        <v>-134.19384235852067</v>
      </c>
      <c r="J324" s="67">
        <f t="shared" si="43"/>
        <v>-48.099932626718619</v>
      </c>
      <c r="K324" s="34">
        <f t="shared" si="41"/>
        <v>-182.29377498523928</v>
      </c>
      <c r="L324" s="34">
        <f t="shared" si="44"/>
        <v>-1337644.220629734</v>
      </c>
      <c r="M324" s="34">
        <f t="shared" si="45"/>
        <v>-1817104.3490528651</v>
      </c>
    </row>
    <row r="325" spans="1:13" s="31" customFormat="1" x14ac:dyDescent="0.2">
      <c r="A325" s="30">
        <v>5061</v>
      </c>
      <c r="B325" s="31" t="s">
        <v>273</v>
      </c>
      <c r="C325" s="33">
        <v>6372642</v>
      </c>
      <c r="D325" s="66">
        <v>1958</v>
      </c>
      <c r="E325" s="34">
        <f t="shared" si="37"/>
        <v>3254.6690500510726</v>
      </c>
      <c r="F325" s="35">
        <f t="shared" si="38"/>
        <v>0.70278026854745546</v>
      </c>
      <c r="G325" s="36">
        <f t="shared" si="39"/>
        <v>825.87850369430282</v>
      </c>
      <c r="H325" s="36">
        <f t="shared" si="40"/>
        <v>319.67279768772158</v>
      </c>
      <c r="I325" s="59">
        <f t="shared" si="42"/>
        <v>1145.5513013820243</v>
      </c>
      <c r="J325" s="67">
        <f t="shared" si="43"/>
        <v>-48.099932626718619</v>
      </c>
      <c r="K325" s="34">
        <f t="shared" si="41"/>
        <v>1097.4513687553058</v>
      </c>
      <c r="L325" s="34">
        <f t="shared" si="44"/>
        <v>2242989.4481060035</v>
      </c>
      <c r="M325" s="34">
        <f t="shared" si="45"/>
        <v>2148809.7800228889</v>
      </c>
    </row>
    <row r="326" spans="1:13" s="31" customFormat="1" x14ac:dyDescent="0.2">
      <c r="A326" s="30">
        <v>5501</v>
      </c>
      <c r="B326" s="31" t="s">
        <v>311</v>
      </c>
      <c r="C326" s="33">
        <v>377847710</v>
      </c>
      <c r="D326" s="66">
        <v>78745</v>
      </c>
      <c r="E326" s="34">
        <f t="shared" si="37"/>
        <v>4798.3708171947428</v>
      </c>
      <c r="F326" s="35">
        <f t="shared" si="38"/>
        <v>1.0361115921895279</v>
      </c>
      <c r="G326" s="36">
        <f t="shared" si="39"/>
        <v>-100.3425565918993</v>
      </c>
      <c r="H326" s="36">
        <f t="shared" si="40"/>
        <v>0</v>
      </c>
      <c r="I326" s="59">
        <f t="shared" si="42"/>
        <v>-100.3425565918993</v>
      </c>
      <c r="J326" s="67">
        <f t="shared" si="43"/>
        <v>-48.099932626718619</v>
      </c>
      <c r="K326" s="34">
        <f t="shared" si="41"/>
        <v>-148.44248921861791</v>
      </c>
      <c r="L326" s="34">
        <f t="shared" si="44"/>
        <v>-7901474.6188291097</v>
      </c>
      <c r="M326" s="34">
        <f t="shared" si="45"/>
        <v>-11689103.813520066</v>
      </c>
    </row>
    <row r="327" spans="1:13" s="31" customFormat="1" x14ac:dyDescent="0.2">
      <c r="A327" s="30">
        <v>5503</v>
      </c>
      <c r="B327" s="31" t="s">
        <v>372</v>
      </c>
      <c r="C327" s="33">
        <v>108226256</v>
      </c>
      <c r="D327" s="66">
        <v>25056</v>
      </c>
      <c r="E327" s="34">
        <f t="shared" si="37"/>
        <v>4319.3748403575992</v>
      </c>
      <c r="F327" s="35">
        <f t="shared" si="38"/>
        <v>0.93268205263942328</v>
      </c>
      <c r="G327" s="36">
        <f t="shared" si="39"/>
        <v>187.05502951038687</v>
      </c>
      <c r="H327" s="36">
        <f t="shared" si="40"/>
        <v>0</v>
      </c>
      <c r="I327" s="59">
        <f t="shared" si="42"/>
        <v>187.05502951038687</v>
      </c>
      <c r="J327" s="67">
        <f t="shared" si="43"/>
        <v>-48.099932626718619</v>
      </c>
      <c r="K327" s="34">
        <f t="shared" si="41"/>
        <v>138.95509688366826</v>
      </c>
      <c r="L327" s="34">
        <f t="shared" si="44"/>
        <v>4686850.8194122538</v>
      </c>
      <c r="M327" s="34">
        <f t="shared" si="45"/>
        <v>3481658.907517192</v>
      </c>
    </row>
    <row r="328" spans="1:13" s="31" customFormat="1" x14ac:dyDescent="0.2">
      <c r="A328" s="30">
        <v>5510</v>
      </c>
      <c r="B328" s="31" t="s">
        <v>312</v>
      </c>
      <c r="C328" s="33">
        <v>10005397</v>
      </c>
      <c r="D328" s="66">
        <v>2845</v>
      </c>
      <c r="E328" s="34">
        <f t="shared" ref="E328:E363" si="46">(C328)/D328</f>
        <v>3516.8355008787348</v>
      </c>
      <c r="F328" s="35">
        <f t="shared" ref="F328:F363" si="47">IF(ISNUMBER(C328),E328/E$366,"")</f>
        <v>0.75938983648921177</v>
      </c>
      <c r="G328" s="36">
        <f t="shared" ref="G328:G363" si="48">(E$366-E328)*0.6</f>
        <v>668.57863319770547</v>
      </c>
      <c r="H328" s="36">
        <f t="shared" ref="H328:H363" si="49">IF(E328&gt;=E$366*0.9,0,IF(E328&lt;0.9*E$366,(E$366*0.9-E328)*0.35))</f>
        <v>227.91453989803983</v>
      </c>
      <c r="I328" s="59">
        <f t="shared" si="42"/>
        <v>896.49317309574531</v>
      </c>
      <c r="J328" s="67">
        <f t="shared" si="43"/>
        <v>-48.099932626718619</v>
      </c>
      <c r="K328" s="34">
        <f t="shared" ref="K328:K363" si="50">I328+J328</f>
        <v>848.39324046902664</v>
      </c>
      <c r="L328" s="34">
        <f t="shared" si="44"/>
        <v>2550523.0774573954</v>
      </c>
      <c r="M328" s="34">
        <f t="shared" si="45"/>
        <v>2413678.7691343809</v>
      </c>
    </row>
    <row r="329" spans="1:13" s="31" customFormat="1" x14ac:dyDescent="0.2">
      <c r="A329" s="30">
        <v>5512</v>
      </c>
      <c r="B329" s="31" t="s">
        <v>301</v>
      </c>
      <c r="C329" s="33">
        <v>15900686</v>
      </c>
      <c r="D329" s="66">
        <v>4281</v>
      </c>
      <c r="E329" s="34">
        <f t="shared" si="46"/>
        <v>3714.2457369773419</v>
      </c>
      <c r="F329" s="35">
        <f t="shared" si="47"/>
        <v>0.80201660332967395</v>
      </c>
      <c r="G329" s="36">
        <f t="shared" si="48"/>
        <v>550.13249153854122</v>
      </c>
      <c r="H329" s="36">
        <f t="shared" si="49"/>
        <v>158.82095726352736</v>
      </c>
      <c r="I329" s="59">
        <f t="shared" ref="I329:I363" si="51">G329+H329</f>
        <v>708.95344880206858</v>
      </c>
      <c r="J329" s="67">
        <f t="shared" ref="J329:J363" si="52">I$368</f>
        <v>-48.099932626718619</v>
      </c>
      <c r="K329" s="34">
        <f t="shared" si="50"/>
        <v>660.85351617534991</v>
      </c>
      <c r="L329" s="34">
        <f t="shared" ref="L329:L363" si="53">(I329*D329)</f>
        <v>3035029.7143216557</v>
      </c>
      <c r="M329" s="34">
        <f t="shared" ref="M329:M363" si="54">(K329*D329)</f>
        <v>2829113.9027466727</v>
      </c>
    </row>
    <row r="330" spans="1:13" s="31" customFormat="1" x14ac:dyDescent="0.2">
      <c r="A330" s="30">
        <v>5514</v>
      </c>
      <c r="B330" s="31" t="s">
        <v>313</v>
      </c>
      <c r="C330" s="33">
        <v>4784613</v>
      </c>
      <c r="D330" s="66">
        <v>1311</v>
      </c>
      <c r="E330" s="34">
        <f t="shared" si="46"/>
        <v>3649.5903890160184</v>
      </c>
      <c r="F330" s="35">
        <f t="shared" si="47"/>
        <v>0.78805558237653739</v>
      </c>
      <c r="G330" s="36">
        <f t="shared" si="48"/>
        <v>588.92570031533535</v>
      </c>
      <c r="H330" s="36">
        <f t="shared" si="49"/>
        <v>181.45032904999059</v>
      </c>
      <c r="I330" s="59">
        <f t="shared" si="51"/>
        <v>770.37602936532596</v>
      </c>
      <c r="J330" s="67">
        <f t="shared" si="52"/>
        <v>-48.099932626718619</v>
      </c>
      <c r="K330" s="34">
        <f t="shared" si="50"/>
        <v>722.27609673860729</v>
      </c>
      <c r="L330" s="34">
        <f t="shared" si="53"/>
        <v>1009962.9744979424</v>
      </c>
      <c r="M330" s="34">
        <f t="shared" si="54"/>
        <v>946903.96282431413</v>
      </c>
    </row>
    <row r="331" spans="1:13" s="31" customFormat="1" x14ac:dyDescent="0.2">
      <c r="A331" s="30">
        <v>5516</v>
      </c>
      <c r="B331" s="31" t="s">
        <v>314</v>
      </c>
      <c r="C331" s="33">
        <v>4414770</v>
      </c>
      <c r="D331" s="66">
        <v>1070</v>
      </c>
      <c r="E331" s="34">
        <f t="shared" si="46"/>
        <v>4125.9532710280373</v>
      </c>
      <c r="F331" s="35">
        <f t="shared" si="47"/>
        <v>0.8909165581003804</v>
      </c>
      <c r="G331" s="36">
        <f t="shared" si="48"/>
        <v>303.10797110812399</v>
      </c>
      <c r="H331" s="36">
        <f t="shared" si="49"/>
        <v>14.723320345783986</v>
      </c>
      <c r="I331" s="59">
        <f t="shared" si="51"/>
        <v>317.83129145390797</v>
      </c>
      <c r="J331" s="67">
        <f t="shared" si="52"/>
        <v>-48.099932626718619</v>
      </c>
      <c r="K331" s="34">
        <f t="shared" si="50"/>
        <v>269.73135882718935</v>
      </c>
      <c r="L331" s="34">
        <f t="shared" si="53"/>
        <v>340079.48185568152</v>
      </c>
      <c r="M331" s="34">
        <f t="shared" si="54"/>
        <v>288612.5539450926</v>
      </c>
    </row>
    <row r="332" spans="1:13" s="31" customFormat="1" x14ac:dyDescent="0.2">
      <c r="A332" s="30">
        <v>5518</v>
      </c>
      <c r="B332" s="31" t="s">
        <v>373</v>
      </c>
      <c r="C332" s="33">
        <v>2830304</v>
      </c>
      <c r="D332" s="66">
        <v>986</v>
      </c>
      <c r="E332" s="34">
        <f t="shared" si="46"/>
        <v>2870.4908722109535</v>
      </c>
      <c r="F332" s="35">
        <f t="shared" si="47"/>
        <v>0.61982472411558331</v>
      </c>
      <c r="G332" s="36">
        <f t="shared" si="48"/>
        <v>1056.3854103983742</v>
      </c>
      <c r="H332" s="36">
        <f t="shared" si="49"/>
        <v>454.13515993176327</v>
      </c>
      <c r="I332" s="59">
        <f t="shared" si="51"/>
        <v>1510.5205703301376</v>
      </c>
      <c r="J332" s="67">
        <f t="shared" si="52"/>
        <v>-48.099932626718619</v>
      </c>
      <c r="K332" s="34">
        <f t="shared" si="50"/>
        <v>1462.4206377034191</v>
      </c>
      <c r="L332" s="34">
        <f t="shared" si="53"/>
        <v>1489373.2823455157</v>
      </c>
      <c r="M332" s="34">
        <f t="shared" si="54"/>
        <v>1441946.7487755711</v>
      </c>
    </row>
    <row r="333" spans="1:13" s="31" customFormat="1" x14ac:dyDescent="0.2">
      <c r="A333" s="30">
        <v>5520</v>
      </c>
      <c r="B333" s="31" t="s">
        <v>315</v>
      </c>
      <c r="C333" s="33">
        <v>17974018</v>
      </c>
      <c r="D333" s="66">
        <v>3986</v>
      </c>
      <c r="E333" s="34">
        <f t="shared" si="46"/>
        <v>4509.2870045158052</v>
      </c>
      <c r="F333" s="35">
        <f t="shared" si="47"/>
        <v>0.97368976177207311</v>
      </c>
      <c r="G333" s="36">
        <f t="shared" si="48"/>
        <v>73.107731015463287</v>
      </c>
      <c r="H333" s="36">
        <f t="shared" si="49"/>
        <v>0</v>
      </c>
      <c r="I333" s="59">
        <f t="shared" si="51"/>
        <v>73.107731015463287</v>
      </c>
      <c r="J333" s="67">
        <f t="shared" si="52"/>
        <v>-48.099932626718619</v>
      </c>
      <c r="K333" s="34">
        <f t="shared" si="50"/>
        <v>25.007798388744668</v>
      </c>
      <c r="L333" s="34">
        <f t="shared" si="53"/>
        <v>291407.41582763667</v>
      </c>
      <c r="M333" s="34">
        <f t="shared" si="54"/>
        <v>99681.084377536245</v>
      </c>
    </row>
    <row r="334" spans="1:13" s="31" customFormat="1" x14ac:dyDescent="0.2">
      <c r="A334" s="30">
        <v>5522</v>
      </c>
      <c r="B334" s="31" t="s">
        <v>316</v>
      </c>
      <c r="C334" s="33">
        <v>7652294</v>
      </c>
      <c r="D334" s="66">
        <v>2069</v>
      </c>
      <c r="E334" s="34">
        <f t="shared" si="46"/>
        <v>3698.5471242145964</v>
      </c>
      <c r="F334" s="35">
        <f t="shared" si="47"/>
        <v>0.79862680389889873</v>
      </c>
      <c r="G334" s="36">
        <f t="shared" si="48"/>
        <v>559.55165919618855</v>
      </c>
      <c r="H334" s="36">
        <f t="shared" si="49"/>
        <v>164.3154717304883</v>
      </c>
      <c r="I334" s="59">
        <f t="shared" si="51"/>
        <v>723.86713092667685</v>
      </c>
      <c r="J334" s="67">
        <f t="shared" si="52"/>
        <v>-48.099932626718619</v>
      </c>
      <c r="K334" s="34">
        <f t="shared" si="50"/>
        <v>675.76719829995818</v>
      </c>
      <c r="L334" s="34">
        <f t="shared" si="53"/>
        <v>1497681.0938872944</v>
      </c>
      <c r="M334" s="34">
        <f t="shared" si="54"/>
        <v>1398162.3332826134</v>
      </c>
    </row>
    <row r="335" spans="1:13" s="31" customFormat="1" x14ac:dyDescent="0.2">
      <c r="A335" s="30">
        <v>5524</v>
      </c>
      <c r="B335" s="31" t="s">
        <v>317</v>
      </c>
      <c r="C335" s="33">
        <v>29661058</v>
      </c>
      <c r="D335" s="66">
        <v>6714</v>
      </c>
      <c r="E335" s="34">
        <f t="shared" si="46"/>
        <v>4417.7923741435807</v>
      </c>
      <c r="F335" s="35">
        <f t="shared" si="47"/>
        <v>0.9539333380267363</v>
      </c>
      <c r="G335" s="36">
        <f t="shared" si="48"/>
        <v>128.00450923879797</v>
      </c>
      <c r="H335" s="36">
        <f t="shared" si="49"/>
        <v>0</v>
      </c>
      <c r="I335" s="59">
        <f t="shared" si="51"/>
        <v>128.00450923879797</v>
      </c>
      <c r="J335" s="67">
        <f t="shared" si="52"/>
        <v>-48.099932626718619</v>
      </c>
      <c r="K335" s="34">
        <f t="shared" si="50"/>
        <v>79.904576612079353</v>
      </c>
      <c r="L335" s="34">
        <f t="shared" si="53"/>
        <v>859422.27502928954</v>
      </c>
      <c r="M335" s="34">
        <f t="shared" si="54"/>
        <v>536479.3273735008</v>
      </c>
    </row>
    <row r="336" spans="1:13" s="31" customFormat="1" x14ac:dyDescent="0.2">
      <c r="A336" s="30">
        <v>5526</v>
      </c>
      <c r="B336" s="31" t="s">
        <v>318</v>
      </c>
      <c r="C336" s="33">
        <v>14489720</v>
      </c>
      <c r="D336" s="66">
        <v>3485</v>
      </c>
      <c r="E336" s="34">
        <f t="shared" si="46"/>
        <v>4157.7388809182212</v>
      </c>
      <c r="F336" s="35">
        <f t="shared" si="47"/>
        <v>0.89778002074774776</v>
      </c>
      <c r="G336" s="36">
        <f t="shared" si="48"/>
        <v>284.03660517401369</v>
      </c>
      <c r="H336" s="36">
        <f t="shared" si="49"/>
        <v>3.598356884219629</v>
      </c>
      <c r="I336" s="59">
        <f t="shared" si="51"/>
        <v>287.63496205823333</v>
      </c>
      <c r="J336" s="67">
        <f t="shared" si="52"/>
        <v>-48.099932626718619</v>
      </c>
      <c r="K336" s="34">
        <f t="shared" si="50"/>
        <v>239.53502943151472</v>
      </c>
      <c r="L336" s="34">
        <f t="shared" si="53"/>
        <v>1002407.8427729432</v>
      </c>
      <c r="M336" s="34">
        <f t="shared" si="54"/>
        <v>834779.57756882883</v>
      </c>
    </row>
    <row r="337" spans="1:13" s="31" customFormat="1" x14ac:dyDescent="0.2">
      <c r="A337" s="30">
        <v>5528</v>
      </c>
      <c r="B337" s="31" t="s">
        <v>319</v>
      </c>
      <c r="C337" s="33">
        <v>4080215</v>
      </c>
      <c r="D337" s="66">
        <v>1073</v>
      </c>
      <c r="E337" s="34">
        <f t="shared" si="46"/>
        <v>3802.6234855545199</v>
      </c>
      <c r="F337" s="35">
        <f t="shared" si="47"/>
        <v>0.82109999919067989</v>
      </c>
      <c r="G337" s="36">
        <f t="shared" si="48"/>
        <v>497.10584239223442</v>
      </c>
      <c r="H337" s="36">
        <f t="shared" si="49"/>
        <v>127.88874526151507</v>
      </c>
      <c r="I337" s="59">
        <f t="shared" si="51"/>
        <v>624.99458765374948</v>
      </c>
      <c r="J337" s="67">
        <f t="shared" si="52"/>
        <v>-48.099932626718619</v>
      </c>
      <c r="K337" s="34">
        <f t="shared" si="50"/>
        <v>576.89465502703081</v>
      </c>
      <c r="L337" s="34">
        <f t="shared" si="53"/>
        <v>670619.19255247316</v>
      </c>
      <c r="M337" s="34">
        <f t="shared" si="54"/>
        <v>619007.96484400402</v>
      </c>
    </row>
    <row r="338" spans="1:13" s="31" customFormat="1" x14ac:dyDescent="0.2">
      <c r="A338" s="30">
        <v>5530</v>
      </c>
      <c r="B338" s="31" t="s">
        <v>396</v>
      </c>
      <c r="C338" s="33">
        <v>68402897</v>
      </c>
      <c r="D338" s="66">
        <v>14894</v>
      </c>
      <c r="E338" s="34">
        <f t="shared" si="46"/>
        <v>4592.6478447697064</v>
      </c>
      <c r="F338" s="35">
        <f t="shared" si="47"/>
        <v>0.99168985726536418</v>
      </c>
      <c r="G338" s="36">
        <f t="shared" si="48"/>
        <v>23.091226863122575</v>
      </c>
      <c r="H338" s="36">
        <f t="shared" si="49"/>
        <v>0</v>
      </c>
      <c r="I338" s="59">
        <f t="shared" si="51"/>
        <v>23.091226863122575</v>
      </c>
      <c r="J338" s="67">
        <f t="shared" si="52"/>
        <v>-48.099932626718619</v>
      </c>
      <c r="K338" s="34">
        <f t="shared" si="50"/>
        <v>-25.008705763596044</v>
      </c>
      <c r="L338" s="34">
        <f t="shared" si="53"/>
        <v>343920.73289934761</v>
      </c>
      <c r="M338" s="34">
        <f t="shared" si="54"/>
        <v>-372479.66364299948</v>
      </c>
    </row>
    <row r="339" spans="1:13" s="31" customFormat="1" x14ac:dyDescent="0.2">
      <c r="A339" s="30">
        <v>5532</v>
      </c>
      <c r="B339" s="31" t="s">
        <v>320</v>
      </c>
      <c r="C339" s="33">
        <v>20081400</v>
      </c>
      <c r="D339" s="66">
        <v>5571</v>
      </c>
      <c r="E339" s="34">
        <f t="shared" si="46"/>
        <v>3604.63112547119</v>
      </c>
      <c r="F339" s="35">
        <f t="shared" si="47"/>
        <v>0.77834753439321491</v>
      </c>
      <c r="G339" s="36">
        <f t="shared" si="48"/>
        <v>615.90125844223235</v>
      </c>
      <c r="H339" s="36">
        <f t="shared" si="49"/>
        <v>197.18607129068053</v>
      </c>
      <c r="I339" s="59">
        <f t="shared" si="51"/>
        <v>813.08732973291285</v>
      </c>
      <c r="J339" s="67">
        <f t="shared" si="52"/>
        <v>-48.099932626718619</v>
      </c>
      <c r="K339" s="34">
        <f t="shared" si="50"/>
        <v>764.98739710619418</v>
      </c>
      <c r="L339" s="34">
        <f t="shared" si="53"/>
        <v>4529709.5139420573</v>
      </c>
      <c r="M339" s="34">
        <f t="shared" si="54"/>
        <v>4261744.7892786078</v>
      </c>
    </row>
    <row r="340" spans="1:13" s="31" customFormat="1" x14ac:dyDescent="0.2">
      <c r="A340" s="30">
        <v>5534</v>
      </c>
      <c r="B340" s="31" t="s">
        <v>321</v>
      </c>
      <c r="C340" s="33">
        <v>9113328</v>
      </c>
      <c r="D340" s="66">
        <v>2237</v>
      </c>
      <c r="E340" s="34">
        <f t="shared" si="46"/>
        <v>4073.9061242735806</v>
      </c>
      <c r="F340" s="35">
        <f t="shared" si="47"/>
        <v>0.87967802440902032</v>
      </c>
      <c r="G340" s="36">
        <f t="shared" si="48"/>
        <v>334.33625916079797</v>
      </c>
      <c r="H340" s="36">
        <f t="shared" si="49"/>
        <v>32.93982170984382</v>
      </c>
      <c r="I340" s="59">
        <f t="shared" si="51"/>
        <v>367.27608087064181</v>
      </c>
      <c r="J340" s="67">
        <f t="shared" si="52"/>
        <v>-48.099932626718619</v>
      </c>
      <c r="K340" s="34">
        <f t="shared" si="50"/>
        <v>319.17614824392319</v>
      </c>
      <c r="L340" s="34">
        <f t="shared" si="53"/>
        <v>821596.59290762572</v>
      </c>
      <c r="M340" s="34">
        <f t="shared" si="54"/>
        <v>713997.04362165614</v>
      </c>
    </row>
    <row r="341" spans="1:13" s="31" customFormat="1" x14ac:dyDescent="0.2">
      <c r="A341" s="30">
        <v>5536</v>
      </c>
      <c r="B341" s="31" t="s">
        <v>322</v>
      </c>
      <c r="C341" s="33">
        <v>10324489</v>
      </c>
      <c r="D341" s="66">
        <v>2743</v>
      </c>
      <c r="E341" s="34">
        <f t="shared" si="46"/>
        <v>3763.9405760116661</v>
      </c>
      <c r="F341" s="35">
        <f t="shared" si="47"/>
        <v>0.81274720351816843</v>
      </c>
      <c r="G341" s="36">
        <f t="shared" si="48"/>
        <v>520.31558811794673</v>
      </c>
      <c r="H341" s="36">
        <f t="shared" si="49"/>
        <v>141.4277636015139</v>
      </c>
      <c r="I341" s="59">
        <f t="shared" si="51"/>
        <v>661.74335171946063</v>
      </c>
      <c r="J341" s="67">
        <f t="shared" si="52"/>
        <v>-48.099932626718619</v>
      </c>
      <c r="K341" s="34">
        <f t="shared" si="50"/>
        <v>613.64341909274196</v>
      </c>
      <c r="L341" s="34">
        <f t="shared" si="53"/>
        <v>1815162.0137664806</v>
      </c>
      <c r="M341" s="34">
        <f t="shared" si="54"/>
        <v>1683223.8985713911</v>
      </c>
    </row>
    <row r="342" spans="1:13" s="31" customFormat="1" x14ac:dyDescent="0.2">
      <c r="A342" s="30">
        <v>5538</v>
      </c>
      <c r="B342" s="31" t="s">
        <v>397</v>
      </c>
      <c r="C342" s="33">
        <v>6154904</v>
      </c>
      <c r="D342" s="66">
        <v>1825</v>
      </c>
      <c r="E342" s="34">
        <f t="shared" si="46"/>
        <v>3372.5501369863014</v>
      </c>
      <c r="F342" s="35">
        <f t="shared" si="47"/>
        <v>0.72823431645801218</v>
      </c>
      <c r="G342" s="36">
        <f t="shared" si="48"/>
        <v>755.14985153316559</v>
      </c>
      <c r="H342" s="36">
        <f t="shared" si="49"/>
        <v>278.41441726039153</v>
      </c>
      <c r="I342" s="59">
        <f t="shared" si="51"/>
        <v>1033.5642687935572</v>
      </c>
      <c r="J342" s="67">
        <f t="shared" si="52"/>
        <v>-48.099932626718619</v>
      </c>
      <c r="K342" s="34">
        <f t="shared" si="50"/>
        <v>985.46433616683851</v>
      </c>
      <c r="L342" s="34">
        <f t="shared" si="53"/>
        <v>1886254.7905482419</v>
      </c>
      <c r="M342" s="34">
        <f t="shared" si="54"/>
        <v>1798472.4135044804</v>
      </c>
    </row>
    <row r="343" spans="1:13" s="31" customFormat="1" x14ac:dyDescent="0.2">
      <c r="A343" s="30">
        <v>5540</v>
      </c>
      <c r="B343" s="31" t="s">
        <v>398</v>
      </c>
      <c r="C343" s="33">
        <v>6582804</v>
      </c>
      <c r="D343" s="66">
        <v>1974</v>
      </c>
      <c r="E343" s="34">
        <f t="shared" si="46"/>
        <v>3334.7537993920973</v>
      </c>
      <c r="F343" s="35">
        <f t="shared" si="47"/>
        <v>0.7200729581521198</v>
      </c>
      <c r="G343" s="36">
        <f t="shared" si="48"/>
        <v>777.82765408968794</v>
      </c>
      <c r="H343" s="36">
        <f t="shared" si="49"/>
        <v>291.64313541836293</v>
      </c>
      <c r="I343" s="59">
        <f t="shared" si="51"/>
        <v>1069.470789508051</v>
      </c>
      <c r="J343" s="67">
        <f t="shared" si="52"/>
        <v>-48.099932626718619</v>
      </c>
      <c r="K343" s="34">
        <f t="shared" si="50"/>
        <v>1021.3708568813323</v>
      </c>
      <c r="L343" s="34">
        <f t="shared" si="53"/>
        <v>2111135.3384888927</v>
      </c>
      <c r="M343" s="34">
        <f t="shared" si="54"/>
        <v>2016186.0714837499</v>
      </c>
    </row>
    <row r="344" spans="1:13" s="31" customFormat="1" x14ac:dyDescent="0.2">
      <c r="A344" s="30">
        <v>5542</v>
      </c>
      <c r="B344" s="31" t="s">
        <v>323</v>
      </c>
      <c r="C344" s="33">
        <v>11791706</v>
      </c>
      <c r="D344" s="66">
        <v>2794</v>
      </c>
      <c r="E344" s="34">
        <f t="shared" si="46"/>
        <v>4220.3672154617034</v>
      </c>
      <c r="F344" s="35">
        <f t="shared" si="47"/>
        <v>0.91130334895479159</v>
      </c>
      <c r="G344" s="36">
        <f t="shared" si="48"/>
        <v>246.45960444792433</v>
      </c>
      <c r="H344" s="36">
        <f t="shared" si="49"/>
        <v>0</v>
      </c>
      <c r="I344" s="59">
        <f t="shared" si="51"/>
        <v>246.45960444792433</v>
      </c>
      <c r="J344" s="67">
        <f t="shared" si="52"/>
        <v>-48.099932626718619</v>
      </c>
      <c r="K344" s="34">
        <f t="shared" si="50"/>
        <v>198.35967182120572</v>
      </c>
      <c r="L344" s="34">
        <f t="shared" si="53"/>
        <v>688608.13482750056</v>
      </c>
      <c r="M344" s="34">
        <f t="shared" si="54"/>
        <v>554216.92306844878</v>
      </c>
    </row>
    <row r="345" spans="1:13" s="31" customFormat="1" x14ac:dyDescent="0.2">
      <c r="A345" s="30">
        <v>5544</v>
      </c>
      <c r="B345" s="31" t="s">
        <v>324</v>
      </c>
      <c r="C345" s="33">
        <v>18964286</v>
      </c>
      <c r="D345" s="66">
        <v>4794</v>
      </c>
      <c r="E345" s="34">
        <f t="shared" si="46"/>
        <v>3955.8377138089277</v>
      </c>
      <c r="F345" s="35">
        <f t="shared" si="47"/>
        <v>0.85418352775289552</v>
      </c>
      <c r="G345" s="36">
        <f t="shared" si="48"/>
        <v>405.17730543958976</v>
      </c>
      <c r="H345" s="36">
        <f t="shared" si="49"/>
        <v>74.263765372472349</v>
      </c>
      <c r="I345" s="59">
        <f t="shared" si="51"/>
        <v>479.44107081206209</v>
      </c>
      <c r="J345" s="67">
        <f t="shared" si="52"/>
        <v>-48.099932626718619</v>
      </c>
      <c r="K345" s="34">
        <f t="shared" si="50"/>
        <v>431.34113818534348</v>
      </c>
      <c r="L345" s="34">
        <f t="shared" si="53"/>
        <v>2298440.4934730255</v>
      </c>
      <c r="M345" s="34">
        <f t="shared" si="54"/>
        <v>2067849.4164605367</v>
      </c>
    </row>
    <row r="346" spans="1:13" s="31" customFormat="1" x14ac:dyDescent="0.2">
      <c r="A346" s="30">
        <v>5546</v>
      </c>
      <c r="B346" s="31" t="s">
        <v>325</v>
      </c>
      <c r="C346" s="33">
        <v>3713558</v>
      </c>
      <c r="D346" s="66">
        <v>1157</v>
      </c>
      <c r="E346" s="34">
        <f t="shared" si="46"/>
        <v>3209.6439066551425</v>
      </c>
      <c r="F346" s="35">
        <f t="shared" si="47"/>
        <v>0.69305799513637456</v>
      </c>
      <c r="G346" s="36">
        <f t="shared" si="48"/>
        <v>852.89358973186086</v>
      </c>
      <c r="H346" s="36">
        <f t="shared" si="49"/>
        <v>335.43159787629713</v>
      </c>
      <c r="I346" s="59">
        <f t="shared" si="51"/>
        <v>1188.3251876081581</v>
      </c>
      <c r="J346" s="67">
        <f t="shared" si="52"/>
        <v>-48.099932626718619</v>
      </c>
      <c r="K346" s="34">
        <f t="shared" si="50"/>
        <v>1140.2252549814395</v>
      </c>
      <c r="L346" s="34">
        <f t="shared" si="53"/>
        <v>1374892.242062639</v>
      </c>
      <c r="M346" s="34">
        <f t="shared" si="54"/>
        <v>1319240.6200135255</v>
      </c>
    </row>
    <row r="347" spans="1:13" s="31" customFormat="1" x14ac:dyDescent="0.2">
      <c r="A347" s="30">
        <v>5601</v>
      </c>
      <c r="B347" s="31" t="s">
        <v>329</v>
      </c>
      <c r="C347" s="33">
        <v>93807295</v>
      </c>
      <c r="D347" s="66">
        <v>21708</v>
      </c>
      <c r="E347" s="34">
        <f t="shared" si="46"/>
        <v>4321.3237055463424</v>
      </c>
      <c r="F347" s="35">
        <f t="shared" si="47"/>
        <v>0.93310287084847776</v>
      </c>
      <c r="G347" s="36">
        <f t="shared" si="48"/>
        <v>185.88571039714097</v>
      </c>
      <c r="H347" s="36">
        <f t="shared" si="49"/>
        <v>0</v>
      </c>
      <c r="I347" s="59">
        <f t="shared" si="51"/>
        <v>185.88571039714097</v>
      </c>
      <c r="J347" s="67">
        <f t="shared" si="52"/>
        <v>-48.099932626718619</v>
      </c>
      <c r="K347" s="34">
        <f t="shared" si="50"/>
        <v>137.78577777042236</v>
      </c>
      <c r="L347" s="34">
        <f t="shared" si="53"/>
        <v>4035207.0013011363</v>
      </c>
      <c r="M347" s="34">
        <f t="shared" si="54"/>
        <v>2991053.6638403283</v>
      </c>
    </row>
    <row r="348" spans="1:13" s="31" customFormat="1" x14ac:dyDescent="0.2">
      <c r="A348" s="30">
        <v>5603</v>
      </c>
      <c r="B348" s="31" t="s">
        <v>328</v>
      </c>
      <c r="C348" s="33">
        <v>55844964</v>
      </c>
      <c r="D348" s="66">
        <v>11338</v>
      </c>
      <c r="E348" s="34">
        <f t="shared" si="46"/>
        <v>4925.4686893632033</v>
      </c>
      <c r="F348" s="35">
        <f t="shared" si="47"/>
        <v>1.0635558193477266</v>
      </c>
      <c r="G348" s="36">
        <f t="shared" si="48"/>
        <v>-176.60127989297561</v>
      </c>
      <c r="H348" s="36">
        <f t="shared" si="49"/>
        <v>0</v>
      </c>
      <c r="I348" s="59">
        <f t="shared" si="51"/>
        <v>-176.60127989297561</v>
      </c>
      <c r="J348" s="67">
        <f t="shared" si="52"/>
        <v>-48.099932626718619</v>
      </c>
      <c r="K348" s="34">
        <f t="shared" si="50"/>
        <v>-224.70121251969422</v>
      </c>
      <c r="L348" s="34">
        <f t="shared" si="53"/>
        <v>-2002305.3114265576</v>
      </c>
      <c r="M348" s="34">
        <f t="shared" si="54"/>
        <v>-2547662.3475482929</v>
      </c>
    </row>
    <row r="349" spans="1:13" s="31" customFormat="1" x14ac:dyDescent="0.2">
      <c r="A349" s="30">
        <v>5605</v>
      </c>
      <c r="B349" s="31" t="s">
        <v>338</v>
      </c>
      <c r="C349" s="33">
        <v>42079764</v>
      </c>
      <c r="D349" s="66">
        <v>10063</v>
      </c>
      <c r="E349" s="34">
        <f t="shared" si="46"/>
        <v>4181.6321176587498</v>
      </c>
      <c r="F349" s="35">
        <f t="shared" si="47"/>
        <v>0.9029392842780023</v>
      </c>
      <c r="G349" s="36">
        <f t="shared" si="48"/>
        <v>269.70066312969647</v>
      </c>
      <c r="H349" s="36">
        <f t="shared" si="49"/>
        <v>0</v>
      </c>
      <c r="I349" s="59">
        <f t="shared" si="51"/>
        <v>269.70066312969647</v>
      </c>
      <c r="J349" s="67">
        <f t="shared" si="52"/>
        <v>-48.099932626718619</v>
      </c>
      <c r="K349" s="34">
        <f t="shared" si="50"/>
        <v>221.60073050297785</v>
      </c>
      <c r="L349" s="34">
        <f t="shared" si="53"/>
        <v>2713997.7730741356</v>
      </c>
      <c r="M349" s="34">
        <f t="shared" si="54"/>
        <v>2229968.1510514664</v>
      </c>
    </row>
    <row r="350" spans="1:13" s="31" customFormat="1" x14ac:dyDescent="0.2">
      <c r="A350" s="30">
        <v>5607</v>
      </c>
      <c r="B350" s="31" t="s">
        <v>327</v>
      </c>
      <c r="C350" s="33">
        <v>23515540</v>
      </c>
      <c r="D350" s="66">
        <v>5807</v>
      </c>
      <c r="E350" s="34">
        <f t="shared" si="46"/>
        <v>4049.5161012571034</v>
      </c>
      <c r="F350" s="35">
        <f t="shared" si="47"/>
        <v>0.87441148988222117</v>
      </c>
      <c r="G350" s="36">
        <f t="shared" si="48"/>
        <v>348.97027297068433</v>
      </c>
      <c r="H350" s="36">
        <f t="shared" si="49"/>
        <v>41.476329765610849</v>
      </c>
      <c r="I350" s="59">
        <f t="shared" si="51"/>
        <v>390.44660273629518</v>
      </c>
      <c r="J350" s="67">
        <f t="shared" si="52"/>
        <v>-48.099932626718619</v>
      </c>
      <c r="K350" s="34">
        <f t="shared" si="50"/>
        <v>342.34667010957656</v>
      </c>
      <c r="L350" s="34">
        <f t="shared" si="53"/>
        <v>2267323.4220896661</v>
      </c>
      <c r="M350" s="34">
        <f t="shared" si="54"/>
        <v>1988007.1133263111</v>
      </c>
    </row>
    <row r="351" spans="1:13" s="31" customFormat="1" x14ac:dyDescent="0.2">
      <c r="A351" s="30">
        <v>5610</v>
      </c>
      <c r="B351" s="31" t="s">
        <v>426</v>
      </c>
      <c r="C351" s="33">
        <v>9436753</v>
      </c>
      <c r="D351" s="66">
        <v>2565</v>
      </c>
      <c r="E351" s="34">
        <f t="shared" si="46"/>
        <v>3679.0460038986353</v>
      </c>
      <c r="F351" s="35">
        <f t="shared" si="47"/>
        <v>0.79441592950218787</v>
      </c>
      <c r="G351" s="36">
        <f t="shared" si="48"/>
        <v>571.25233138576516</v>
      </c>
      <c r="H351" s="36">
        <f t="shared" si="49"/>
        <v>171.14086384107469</v>
      </c>
      <c r="I351" s="59">
        <f t="shared" si="51"/>
        <v>742.39319522683991</v>
      </c>
      <c r="J351" s="67">
        <f t="shared" si="52"/>
        <v>-48.099932626718619</v>
      </c>
      <c r="K351" s="34">
        <f t="shared" si="50"/>
        <v>694.29326260012124</v>
      </c>
      <c r="L351" s="34">
        <f t="shared" si="53"/>
        <v>1904238.5457568443</v>
      </c>
      <c r="M351" s="34">
        <f t="shared" si="54"/>
        <v>1780862.2185693111</v>
      </c>
    </row>
    <row r="352" spans="1:13" s="31" customFormat="1" x14ac:dyDescent="0.2">
      <c r="A352" s="30">
        <v>5612</v>
      </c>
      <c r="B352" s="31" t="s">
        <v>399</v>
      </c>
      <c r="C352" s="33">
        <v>9004237</v>
      </c>
      <c r="D352" s="66">
        <v>2848</v>
      </c>
      <c r="E352" s="34">
        <f t="shared" si="46"/>
        <v>3161.6000702247193</v>
      </c>
      <c r="F352" s="35">
        <f t="shared" si="47"/>
        <v>0.68268389572737531</v>
      </c>
      <c r="G352" s="36">
        <f t="shared" si="48"/>
        <v>881.7198915901148</v>
      </c>
      <c r="H352" s="36">
        <f t="shared" si="49"/>
        <v>352.24694062694527</v>
      </c>
      <c r="I352" s="59">
        <f t="shared" si="51"/>
        <v>1233.9668322170601</v>
      </c>
      <c r="J352" s="67">
        <f t="shared" si="52"/>
        <v>-48.099932626718619</v>
      </c>
      <c r="K352" s="34">
        <f t="shared" si="50"/>
        <v>1185.8668995903415</v>
      </c>
      <c r="L352" s="34">
        <f t="shared" si="53"/>
        <v>3514337.5381541871</v>
      </c>
      <c r="M352" s="34">
        <f t="shared" si="54"/>
        <v>3377348.9300332926</v>
      </c>
    </row>
    <row r="353" spans="1:13" s="31" customFormat="1" x14ac:dyDescent="0.2">
      <c r="A353" s="30">
        <v>5614</v>
      </c>
      <c r="B353" s="31" t="s">
        <v>330</v>
      </c>
      <c r="C353" s="33">
        <v>3178787</v>
      </c>
      <c r="D353" s="66">
        <v>864</v>
      </c>
      <c r="E353" s="34">
        <f t="shared" si="46"/>
        <v>3679.1516203703704</v>
      </c>
      <c r="F353" s="35">
        <f t="shared" si="47"/>
        <v>0.79443873525331887</v>
      </c>
      <c r="G353" s="36">
        <f t="shared" si="48"/>
        <v>571.18896150272406</v>
      </c>
      <c r="H353" s="36">
        <f t="shared" si="49"/>
        <v>171.10389807596738</v>
      </c>
      <c r="I353" s="59">
        <f t="shared" si="51"/>
        <v>742.29285957869138</v>
      </c>
      <c r="J353" s="67">
        <f t="shared" si="52"/>
        <v>-48.099932626718619</v>
      </c>
      <c r="K353" s="34">
        <f t="shared" si="50"/>
        <v>694.19292695197271</v>
      </c>
      <c r="L353" s="34">
        <f t="shared" si="53"/>
        <v>641341.03067598934</v>
      </c>
      <c r="M353" s="34">
        <f t="shared" si="54"/>
        <v>599782.68888650439</v>
      </c>
    </row>
    <row r="354" spans="1:13" s="31" customFormat="1" x14ac:dyDescent="0.2">
      <c r="A354" s="30">
        <v>5616</v>
      </c>
      <c r="B354" s="31" t="s">
        <v>331</v>
      </c>
      <c r="C354" s="33">
        <v>3828227</v>
      </c>
      <c r="D354" s="66">
        <v>979</v>
      </c>
      <c r="E354" s="34">
        <f t="shared" si="46"/>
        <v>3910.3442288049027</v>
      </c>
      <c r="F354" s="35">
        <f t="shared" si="47"/>
        <v>0.84436012539873406</v>
      </c>
      <c r="G354" s="36">
        <f t="shared" si="48"/>
        <v>432.47339644200474</v>
      </c>
      <c r="H354" s="36">
        <f t="shared" si="49"/>
        <v>90.186485123881084</v>
      </c>
      <c r="I354" s="59">
        <f t="shared" si="51"/>
        <v>522.65988156588583</v>
      </c>
      <c r="J354" s="67">
        <f t="shared" si="52"/>
        <v>-48.099932626718619</v>
      </c>
      <c r="K354" s="34">
        <f t="shared" si="50"/>
        <v>474.55994893916721</v>
      </c>
      <c r="L354" s="34">
        <f t="shared" si="53"/>
        <v>511684.02405300224</v>
      </c>
      <c r="M354" s="34">
        <f t="shared" si="54"/>
        <v>464594.19001144468</v>
      </c>
    </row>
    <row r="355" spans="1:13" s="31" customFormat="1" x14ac:dyDescent="0.2">
      <c r="A355" s="30">
        <v>5618</v>
      </c>
      <c r="B355" s="31" t="s">
        <v>332</v>
      </c>
      <c r="C355" s="33">
        <v>5158260</v>
      </c>
      <c r="D355" s="66">
        <v>1113</v>
      </c>
      <c r="E355" s="34">
        <f t="shared" si="46"/>
        <v>4634.5552560646902</v>
      </c>
      <c r="F355" s="35">
        <f t="shared" si="47"/>
        <v>1.0007389191856708</v>
      </c>
      <c r="G355" s="36">
        <f t="shared" si="48"/>
        <v>-2.0532199138677241</v>
      </c>
      <c r="H355" s="36">
        <f t="shared" si="49"/>
        <v>0</v>
      </c>
      <c r="I355" s="59">
        <f t="shared" si="51"/>
        <v>-2.0532199138677241</v>
      </c>
      <c r="J355" s="67">
        <f t="shared" si="52"/>
        <v>-48.099932626718619</v>
      </c>
      <c r="K355" s="34">
        <f t="shared" si="50"/>
        <v>-50.153152540586341</v>
      </c>
      <c r="L355" s="34">
        <f t="shared" si="53"/>
        <v>-2285.2337641347767</v>
      </c>
      <c r="M355" s="34">
        <f t="shared" si="54"/>
        <v>-55820.458777672597</v>
      </c>
    </row>
    <row r="356" spans="1:13" s="31" customFormat="1" x14ac:dyDescent="0.2">
      <c r="A356" s="30">
        <v>5620</v>
      </c>
      <c r="B356" s="31" t="s">
        <v>333</v>
      </c>
      <c r="C356" s="33">
        <v>13572004</v>
      </c>
      <c r="D356" s="66">
        <v>2951</v>
      </c>
      <c r="E356" s="34">
        <f t="shared" si="46"/>
        <v>4599.1202982039986</v>
      </c>
      <c r="F356" s="35">
        <f t="shared" si="47"/>
        <v>0.99308745330132409</v>
      </c>
      <c r="G356" s="36">
        <f t="shared" si="48"/>
        <v>19.207754802547242</v>
      </c>
      <c r="H356" s="36">
        <f t="shared" si="49"/>
        <v>0</v>
      </c>
      <c r="I356" s="59">
        <f t="shared" si="51"/>
        <v>19.207754802547242</v>
      </c>
      <c r="J356" s="67">
        <f t="shared" si="52"/>
        <v>-48.099932626718619</v>
      </c>
      <c r="K356" s="34">
        <f t="shared" si="50"/>
        <v>-28.892177824171377</v>
      </c>
      <c r="L356" s="34">
        <f t="shared" si="53"/>
        <v>56682.084422316912</v>
      </c>
      <c r="M356" s="34">
        <f t="shared" si="54"/>
        <v>-85260.816759129739</v>
      </c>
    </row>
    <row r="357" spans="1:13" s="31" customFormat="1" x14ac:dyDescent="0.2">
      <c r="A357" s="30">
        <v>5622</v>
      </c>
      <c r="B357" s="31" t="s">
        <v>425</v>
      </c>
      <c r="C357" s="33">
        <v>16088092</v>
      </c>
      <c r="D357" s="66">
        <v>3889</v>
      </c>
      <c r="E357" s="34">
        <f t="shared" si="46"/>
        <v>4136.8197480071995</v>
      </c>
      <c r="F357" s="35">
        <f t="shared" si="47"/>
        <v>0.89326295507412512</v>
      </c>
      <c r="G357" s="36">
        <f t="shared" si="48"/>
        <v>296.58808492062673</v>
      </c>
      <c r="H357" s="36">
        <f t="shared" si="49"/>
        <v>10.920053403077235</v>
      </c>
      <c r="I357" s="59">
        <f t="shared" si="51"/>
        <v>307.50813832370397</v>
      </c>
      <c r="J357" s="67">
        <f t="shared" si="52"/>
        <v>-48.099932626718619</v>
      </c>
      <c r="K357" s="34">
        <f t="shared" si="50"/>
        <v>259.40820569698536</v>
      </c>
      <c r="L357" s="34">
        <f t="shared" si="53"/>
        <v>1195899.1499408847</v>
      </c>
      <c r="M357" s="34">
        <f t="shared" si="54"/>
        <v>1008838.511955576</v>
      </c>
    </row>
    <row r="358" spans="1:13" s="31" customFormat="1" x14ac:dyDescent="0.2">
      <c r="A358" s="30">
        <v>5624</v>
      </c>
      <c r="B358" s="31" t="s">
        <v>334</v>
      </c>
      <c r="C358" s="33">
        <v>5171433</v>
      </c>
      <c r="D358" s="66">
        <v>1215</v>
      </c>
      <c r="E358" s="34">
        <f t="shared" si="46"/>
        <v>4256.3234567901236</v>
      </c>
      <c r="F358" s="35">
        <f t="shared" si="47"/>
        <v>0.91906737551114692</v>
      </c>
      <c r="G358" s="36">
        <f t="shared" si="48"/>
        <v>224.88585965087222</v>
      </c>
      <c r="H358" s="36">
        <f t="shared" si="49"/>
        <v>0</v>
      </c>
      <c r="I358" s="59">
        <f t="shared" si="51"/>
        <v>224.88585965087222</v>
      </c>
      <c r="J358" s="67">
        <f t="shared" si="52"/>
        <v>-48.099932626718619</v>
      </c>
      <c r="K358" s="34">
        <f t="shared" si="50"/>
        <v>176.78592702415361</v>
      </c>
      <c r="L358" s="34">
        <f t="shared" si="53"/>
        <v>273236.31947580975</v>
      </c>
      <c r="M358" s="34">
        <f t="shared" si="54"/>
        <v>214794.90133434662</v>
      </c>
    </row>
    <row r="359" spans="1:13" s="31" customFormat="1" x14ac:dyDescent="0.2">
      <c r="A359" s="30">
        <v>5626</v>
      </c>
      <c r="B359" s="31" t="s">
        <v>335</v>
      </c>
      <c r="C359" s="33">
        <v>4133657</v>
      </c>
      <c r="D359" s="66">
        <v>1070</v>
      </c>
      <c r="E359" s="34">
        <f t="shared" si="46"/>
        <v>3863.2308411214954</v>
      </c>
      <c r="F359" s="35">
        <f t="shared" si="47"/>
        <v>0.83418693766777074</v>
      </c>
      <c r="G359" s="36">
        <f t="shared" si="48"/>
        <v>460.74142905204917</v>
      </c>
      <c r="H359" s="36">
        <f t="shared" si="49"/>
        <v>106.67617081307367</v>
      </c>
      <c r="I359" s="59">
        <f t="shared" si="51"/>
        <v>567.41759986512284</v>
      </c>
      <c r="J359" s="67">
        <f t="shared" si="52"/>
        <v>-48.099932626718619</v>
      </c>
      <c r="K359" s="34">
        <f t="shared" si="50"/>
        <v>519.31766723840417</v>
      </c>
      <c r="L359" s="34">
        <f t="shared" si="53"/>
        <v>607136.83185568149</v>
      </c>
      <c r="M359" s="34">
        <f t="shared" si="54"/>
        <v>555669.90394509246</v>
      </c>
    </row>
    <row r="360" spans="1:13" s="31" customFormat="1" x14ac:dyDescent="0.2">
      <c r="A360" s="30">
        <v>5628</v>
      </c>
      <c r="B360" s="31" t="s">
        <v>374</v>
      </c>
      <c r="C360" s="33">
        <v>10598826</v>
      </c>
      <c r="D360" s="66">
        <v>2807</v>
      </c>
      <c r="E360" s="34">
        <f t="shared" si="46"/>
        <v>3775.85536159601</v>
      </c>
      <c r="F360" s="35">
        <f t="shared" si="47"/>
        <v>0.81531996163393416</v>
      </c>
      <c r="G360" s="36">
        <f t="shared" si="48"/>
        <v>513.1667167673404</v>
      </c>
      <c r="H360" s="36">
        <f t="shared" si="49"/>
        <v>137.25758864699355</v>
      </c>
      <c r="I360" s="59">
        <f t="shared" si="51"/>
        <v>650.42430541433396</v>
      </c>
      <c r="J360" s="67">
        <f t="shared" si="52"/>
        <v>-48.099932626718619</v>
      </c>
      <c r="K360" s="34">
        <f t="shared" si="50"/>
        <v>602.32437278761529</v>
      </c>
      <c r="L360" s="34">
        <f t="shared" si="53"/>
        <v>1825741.0252980355</v>
      </c>
      <c r="M360" s="34">
        <f t="shared" si="54"/>
        <v>1690724.5144148362</v>
      </c>
    </row>
    <row r="361" spans="1:13" s="31" customFormat="1" x14ac:dyDescent="0.2">
      <c r="A361" s="30">
        <v>5630</v>
      </c>
      <c r="B361" s="31" t="s">
        <v>336</v>
      </c>
      <c r="C361" s="33">
        <v>4086747</v>
      </c>
      <c r="D361" s="66">
        <v>892</v>
      </c>
      <c r="E361" s="34">
        <f t="shared" si="46"/>
        <v>4581.5549327354256</v>
      </c>
      <c r="F361" s="35">
        <f t="shared" si="47"/>
        <v>0.98929456619934852</v>
      </c>
      <c r="G361" s="36">
        <f t="shared" si="48"/>
        <v>29.746974083691018</v>
      </c>
      <c r="H361" s="36">
        <f t="shared" si="49"/>
        <v>0</v>
      </c>
      <c r="I361" s="59">
        <f t="shared" si="51"/>
        <v>29.746974083691018</v>
      </c>
      <c r="J361" s="67">
        <f t="shared" si="52"/>
        <v>-48.099932626718619</v>
      </c>
      <c r="K361" s="34">
        <f t="shared" si="50"/>
        <v>-18.352958543027601</v>
      </c>
      <c r="L361" s="34">
        <f t="shared" si="53"/>
        <v>26534.300882652387</v>
      </c>
      <c r="M361" s="34">
        <f t="shared" si="54"/>
        <v>-16370.839020380619</v>
      </c>
    </row>
    <row r="362" spans="1:13" s="31" customFormat="1" x14ac:dyDescent="0.2">
      <c r="A362" s="30">
        <v>5632</v>
      </c>
      <c r="B362" s="31" t="s">
        <v>337</v>
      </c>
      <c r="C362" s="33">
        <v>9756652</v>
      </c>
      <c r="D362" s="66">
        <v>2113</v>
      </c>
      <c r="E362" s="34">
        <f t="shared" si="46"/>
        <v>4617.4406057737815</v>
      </c>
      <c r="F362" s="35">
        <f t="shared" si="47"/>
        <v>0.99704335495392438</v>
      </c>
      <c r="G362" s="36">
        <f t="shared" si="48"/>
        <v>8.2155702606774863</v>
      </c>
      <c r="H362" s="36">
        <f t="shared" si="49"/>
        <v>0</v>
      </c>
      <c r="I362" s="59">
        <f t="shared" si="51"/>
        <v>8.2155702606774863</v>
      </c>
      <c r="J362" s="67">
        <f t="shared" si="52"/>
        <v>-48.099932626718619</v>
      </c>
      <c r="K362" s="34">
        <f t="shared" si="50"/>
        <v>-39.884362366041131</v>
      </c>
      <c r="L362" s="34">
        <f t="shared" si="53"/>
        <v>17359.499960811529</v>
      </c>
      <c r="M362" s="34">
        <f t="shared" si="54"/>
        <v>-84275.657679444907</v>
      </c>
    </row>
    <row r="363" spans="1:13" s="31" customFormat="1" x14ac:dyDescent="0.2">
      <c r="A363" s="30">
        <v>5634</v>
      </c>
      <c r="B363" s="31" t="s">
        <v>326</v>
      </c>
      <c r="C363" s="33">
        <v>6839955</v>
      </c>
      <c r="D363" s="66">
        <v>1972</v>
      </c>
      <c r="E363" s="34">
        <f t="shared" si="46"/>
        <v>3468.537018255578</v>
      </c>
      <c r="F363" s="35">
        <f t="shared" si="47"/>
        <v>0.74896075136063189</v>
      </c>
      <c r="G363" s="36">
        <f t="shared" si="48"/>
        <v>697.55772277159951</v>
      </c>
      <c r="H363" s="36">
        <f t="shared" si="49"/>
        <v>244.81900881614473</v>
      </c>
      <c r="I363" s="59">
        <f t="shared" si="51"/>
        <v>942.37673158774419</v>
      </c>
      <c r="J363" s="67">
        <f t="shared" si="52"/>
        <v>-48.099932626718619</v>
      </c>
      <c r="K363" s="34">
        <f t="shared" si="50"/>
        <v>894.27679896102552</v>
      </c>
      <c r="L363" s="34">
        <f t="shared" si="53"/>
        <v>1858366.9146910314</v>
      </c>
      <c r="M363" s="34">
        <f t="shared" si="54"/>
        <v>1763513.8475511423</v>
      </c>
    </row>
    <row r="364" spans="1:13" s="31" customFormat="1" x14ac:dyDescent="0.2">
      <c r="A364" s="30">
        <v>5636</v>
      </c>
      <c r="B364" s="31" t="s">
        <v>375</v>
      </c>
      <c r="C364" s="33">
        <v>3313813</v>
      </c>
      <c r="D364" s="33">
        <v>859</v>
      </c>
      <c r="E364" s="34">
        <f t="shared" ref="E364" si="55">(C364)/D364</f>
        <v>3857.7566938300351</v>
      </c>
      <c r="F364" s="35">
        <f t="shared" ref="F364" si="56">IF(ISNUMBER(C364),E364/E$366,"")</f>
        <v>0.83300490574858055</v>
      </c>
      <c r="G364" s="36">
        <f t="shared" ref="G364" si="57">(E$366-E364)*0.6</f>
        <v>464.02591742692528</v>
      </c>
      <c r="H364" s="36">
        <f t="shared" ref="H364" si="58">IF(E364&gt;=E$366*0.9,0,IF(E364&lt;0.9*E$366,(E$366*0.9-E364)*0.35))</f>
        <v>108.59212236508473</v>
      </c>
      <c r="I364" s="59">
        <f t="shared" ref="I364" si="59">G364+H364</f>
        <v>572.61803979200999</v>
      </c>
      <c r="J364" s="67">
        <f t="shared" ref="J364" si="60">I$368</f>
        <v>-48.099932626718619</v>
      </c>
      <c r="K364" s="34">
        <f t="shared" ref="K364" si="61">I364+J364</f>
        <v>524.51810716529133</v>
      </c>
      <c r="L364" s="34">
        <f t="shared" ref="L364" si="62">(I364*D364)</f>
        <v>491878.8961813366</v>
      </c>
      <c r="M364" s="34">
        <f t="shared" ref="M364" si="63">(K364*D364)</f>
        <v>450561.05405498523</v>
      </c>
    </row>
    <row r="365" spans="1:13" s="31" customFormat="1" x14ac:dyDescent="0.2">
      <c r="A365" s="30"/>
      <c r="C365" s="33"/>
      <c r="D365" s="33"/>
      <c r="E365" s="34"/>
      <c r="F365" s="35"/>
      <c r="G365" s="36"/>
      <c r="H365" s="36"/>
      <c r="I365" s="34"/>
      <c r="J365" s="37"/>
      <c r="K365" s="34"/>
      <c r="L365" s="34"/>
      <c r="M365" s="34"/>
    </row>
    <row r="366" spans="1:13" s="31" customFormat="1" ht="13.5" thickBot="1" x14ac:dyDescent="0.25">
      <c r="A366" s="39"/>
      <c r="B366" s="39" t="s">
        <v>30</v>
      </c>
      <c r="C366" s="40">
        <f>SUM(C8:C364)</f>
        <v>25703729507</v>
      </c>
      <c r="D366" s="41">
        <f>SUM(D8:D364)</f>
        <v>5550203</v>
      </c>
      <c r="E366" s="41">
        <f>(C366)/D366</f>
        <v>4631.1332228749106</v>
      </c>
      <c r="F366" s="42">
        <f>IF(C366&gt;0,E366/E$366,"")</f>
        <v>1</v>
      </c>
      <c r="G366" s="43"/>
      <c r="H366" s="43"/>
      <c r="I366" s="41"/>
      <c r="J366" s="44"/>
      <c r="K366" s="41"/>
      <c r="L366" s="41">
        <f>SUM(L8:L364)</f>
        <v>266964390.36461157</v>
      </c>
      <c r="M366" s="41">
        <f>SUM(M8:M364)</f>
        <v>1.3065873645246029E-6</v>
      </c>
    </row>
    <row r="367" spans="1:13" s="31" customFormat="1" ht="13.5" thickTop="1" x14ac:dyDescent="0.2">
      <c r="A367" s="45"/>
      <c r="B367" s="45"/>
      <c r="C367" s="45"/>
      <c r="D367" s="2"/>
      <c r="E367" s="34"/>
      <c r="F367" s="35"/>
      <c r="G367" s="36"/>
      <c r="H367" s="36"/>
      <c r="I367" s="34"/>
      <c r="J367" s="37"/>
      <c r="K367" s="34"/>
      <c r="L367" s="34"/>
      <c r="M367" s="34"/>
    </row>
    <row r="368" spans="1:13" s="31" customFormat="1" x14ac:dyDescent="0.2">
      <c r="A368" s="47" t="s">
        <v>31</v>
      </c>
      <c r="B368" s="47"/>
      <c r="C368" s="47"/>
      <c r="D368" s="48">
        <f>L366</f>
        <v>266964390.36461157</v>
      </c>
      <c r="E368" s="49" t="s">
        <v>32</v>
      </c>
      <c r="F368" s="50">
        <f>D366</f>
        <v>5550203</v>
      </c>
      <c r="G368" s="49" t="s">
        <v>33</v>
      </c>
      <c r="H368" s="49"/>
      <c r="I368" s="51">
        <f>-L366/D366</f>
        <v>-48.099932626718619</v>
      </c>
      <c r="J368" s="52" t="s">
        <v>34</v>
      </c>
      <c r="M368" s="53"/>
    </row>
    <row r="369" spans="1:13" s="31" customFormat="1" x14ac:dyDescent="0.2">
      <c r="A369" s="2"/>
      <c r="B369" s="32"/>
      <c r="C369" s="2"/>
      <c r="D369" s="2"/>
      <c r="E369" s="2"/>
      <c r="F369" s="2"/>
      <c r="G369" s="56"/>
      <c r="H369" s="56"/>
      <c r="I369" s="2"/>
      <c r="J369" s="57"/>
      <c r="K369" s="2"/>
      <c r="L369" s="2"/>
      <c r="M369" s="2"/>
    </row>
    <row r="370" spans="1:13" s="31" customFormat="1" ht="13.5" thickBot="1" x14ac:dyDescent="0.25">
      <c r="A370" s="2"/>
      <c r="B370" s="32"/>
      <c r="C370" s="2"/>
      <c r="D370" s="2"/>
      <c r="E370" s="2"/>
      <c r="F370" s="2"/>
      <c r="G370" s="56"/>
      <c r="H370" s="56"/>
      <c r="I370" s="2"/>
      <c r="J370" s="57"/>
      <c r="K370" s="2"/>
      <c r="L370" s="2"/>
      <c r="M370" s="2"/>
    </row>
    <row r="371" spans="1:13" s="31" customFormat="1" x14ac:dyDescent="0.2">
      <c r="A371" s="2"/>
      <c r="B371" s="32"/>
      <c r="C371" s="84" t="s">
        <v>428</v>
      </c>
      <c r="D371" s="85"/>
      <c r="E371" s="85"/>
      <c r="F371" s="85"/>
      <c r="G371" s="85"/>
      <c r="H371" s="85"/>
      <c r="I371" s="85"/>
      <c r="J371" s="85"/>
      <c r="K371" s="85"/>
      <c r="L371" s="85"/>
      <c r="M371" s="85"/>
    </row>
    <row r="372" spans="1:13" s="31" customFormat="1" x14ac:dyDescent="0.2">
      <c r="A372" s="2"/>
      <c r="B372" s="32"/>
      <c r="C372" s="87"/>
      <c r="D372" s="88"/>
      <c r="E372" s="88"/>
      <c r="F372" s="88"/>
      <c r="G372" s="88"/>
      <c r="H372" s="88"/>
      <c r="I372" s="88"/>
      <c r="J372" s="88"/>
      <c r="K372" s="88"/>
      <c r="L372" s="88"/>
      <c r="M372" s="88"/>
    </row>
    <row r="373" spans="1:13" s="31" customFormat="1" x14ac:dyDescent="0.2">
      <c r="A373" s="2"/>
      <c r="B373" s="32"/>
      <c r="C373" s="87"/>
      <c r="D373" s="88"/>
      <c r="E373" s="88"/>
      <c r="F373" s="88"/>
      <c r="G373" s="88"/>
      <c r="H373" s="88"/>
      <c r="I373" s="88"/>
      <c r="J373" s="88"/>
      <c r="K373" s="88"/>
      <c r="L373" s="88"/>
      <c r="M373" s="88"/>
    </row>
    <row r="374" spans="1:13" s="31" customFormat="1" x14ac:dyDescent="0.2">
      <c r="A374" s="2"/>
      <c r="B374" s="32"/>
      <c r="C374" s="87" t="s">
        <v>433</v>
      </c>
      <c r="D374" s="88"/>
      <c r="E374" s="88"/>
      <c r="F374" s="88"/>
      <c r="G374" s="88"/>
      <c r="H374" s="88"/>
      <c r="I374" s="88"/>
      <c r="J374" s="88"/>
      <c r="K374" s="88"/>
      <c r="L374" s="88"/>
      <c r="M374" s="88"/>
    </row>
    <row r="375" spans="1:13" s="31" customFormat="1" ht="13.5" thickBot="1" x14ac:dyDescent="0.25">
      <c r="A375" s="2"/>
      <c r="B375" s="32"/>
      <c r="C375" s="90"/>
      <c r="D375" s="91"/>
      <c r="E375" s="91"/>
      <c r="F375" s="91"/>
      <c r="G375" s="91"/>
      <c r="H375" s="91"/>
      <c r="I375" s="91"/>
      <c r="J375" s="91"/>
      <c r="K375" s="91"/>
      <c r="L375" s="91"/>
      <c r="M375" s="91"/>
    </row>
    <row r="376" spans="1:13" s="31" customFormat="1" x14ac:dyDescent="0.2">
      <c r="A376" s="2"/>
      <c r="B376" s="32"/>
      <c r="C376" s="2"/>
      <c r="D376" s="2"/>
      <c r="E376" s="2"/>
      <c r="F376" s="2"/>
      <c r="G376" s="56"/>
      <c r="H376" s="56"/>
      <c r="I376" s="2"/>
      <c r="J376" s="57"/>
      <c r="K376" s="2"/>
      <c r="L376" s="2"/>
      <c r="M376" s="2"/>
    </row>
    <row r="377" spans="1:13" s="31" customFormat="1" x14ac:dyDescent="0.2">
      <c r="A377" s="2"/>
      <c r="B377" s="32"/>
      <c r="C377" s="2"/>
      <c r="D377" s="2"/>
      <c r="E377" s="2"/>
      <c r="F377" s="2"/>
      <c r="G377" s="56"/>
      <c r="H377" s="56"/>
      <c r="I377" s="2"/>
      <c r="J377" s="57"/>
      <c r="K377" s="2"/>
      <c r="L377" s="2"/>
      <c r="M377" s="2"/>
    </row>
    <row r="378" spans="1:13" s="31" customFormat="1" x14ac:dyDescent="0.2">
      <c r="A378" s="2"/>
      <c r="B378" s="32"/>
      <c r="C378" s="2"/>
      <c r="D378" s="2"/>
      <c r="E378" s="2"/>
      <c r="F378" s="2"/>
      <c r="G378" s="56"/>
      <c r="H378" s="56"/>
      <c r="I378" s="2"/>
      <c r="J378" s="57"/>
      <c r="K378" s="2"/>
      <c r="L378" s="2"/>
      <c r="M378" s="2"/>
    </row>
    <row r="379" spans="1:13" s="31" customFormat="1" x14ac:dyDescent="0.2">
      <c r="A379" s="2"/>
      <c r="B379" s="2"/>
      <c r="C379" s="2"/>
      <c r="D379" s="2"/>
      <c r="E379" s="2"/>
      <c r="F379" s="2"/>
      <c r="G379" s="56"/>
      <c r="H379" s="56"/>
      <c r="I379" s="2"/>
      <c r="J379" s="57"/>
      <c r="K379" s="2"/>
      <c r="L379" s="2"/>
      <c r="M379" s="2"/>
    </row>
    <row r="380" spans="1:13" s="31" customFormat="1" x14ac:dyDescent="0.2">
      <c r="A380" s="2"/>
      <c r="B380" s="2"/>
      <c r="C380" s="2"/>
      <c r="D380" s="2"/>
      <c r="E380" s="2"/>
      <c r="F380" s="2"/>
      <c r="G380" s="56"/>
      <c r="H380" s="56"/>
      <c r="I380" s="2"/>
      <c r="J380" s="57"/>
      <c r="K380" s="2"/>
      <c r="L380" s="2"/>
      <c r="M380" s="2"/>
    </row>
    <row r="381" spans="1:13" s="31" customFormat="1" x14ac:dyDescent="0.2">
      <c r="A381" s="2"/>
      <c r="B381" s="2"/>
      <c r="C381" s="2"/>
      <c r="D381" s="2"/>
      <c r="E381" s="2"/>
      <c r="F381" s="2"/>
      <c r="G381" s="56"/>
      <c r="H381" s="56"/>
      <c r="I381" s="2"/>
      <c r="J381" s="57"/>
      <c r="K381" s="2"/>
      <c r="L381" s="2"/>
      <c r="M381" s="2"/>
    </row>
    <row r="382" spans="1:13" s="31" customFormat="1" x14ac:dyDescent="0.2">
      <c r="A382" s="2"/>
      <c r="B382" s="2"/>
      <c r="C382" s="2"/>
      <c r="D382" s="2"/>
      <c r="E382" s="2"/>
      <c r="F382" s="2"/>
      <c r="G382" s="56"/>
      <c r="H382" s="56"/>
      <c r="I382" s="2"/>
      <c r="J382" s="57"/>
      <c r="K382" s="2"/>
      <c r="L382" s="2"/>
      <c r="M382" s="2"/>
    </row>
    <row r="383" spans="1:13" s="31" customFormat="1" x14ac:dyDescent="0.2">
      <c r="A383" s="2"/>
      <c r="B383" s="2"/>
      <c r="C383" s="2"/>
      <c r="D383" s="2"/>
      <c r="E383" s="2"/>
      <c r="F383" s="2"/>
      <c r="G383" s="56"/>
      <c r="H383" s="56"/>
      <c r="I383" s="2"/>
      <c r="J383" s="57"/>
      <c r="K383" s="2"/>
      <c r="L383" s="2"/>
      <c r="M383" s="2"/>
    </row>
    <row r="384" spans="1:13" s="31" customFormat="1" x14ac:dyDescent="0.2">
      <c r="A384" s="2"/>
      <c r="B384" s="2"/>
      <c r="C384" s="2"/>
      <c r="D384" s="2"/>
      <c r="E384" s="2"/>
      <c r="F384" s="2"/>
      <c r="G384" s="56"/>
      <c r="H384" s="56"/>
      <c r="I384" s="2"/>
      <c r="J384" s="57"/>
      <c r="K384" s="2"/>
      <c r="L384" s="2"/>
      <c r="M384" s="2"/>
    </row>
    <row r="385" spans="1:13" s="31" customFormat="1" x14ac:dyDescent="0.2">
      <c r="A385" s="2"/>
      <c r="B385" s="2"/>
      <c r="C385" s="2"/>
      <c r="D385" s="2"/>
      <c r="E385" s="2"/>
      <c r="F385" s="2"/>
      <c r="G385" s="56"/>
      <c r="H385" s="56"/>
      <c r="I385" s="2"/>
      <c r="J385" s="57"/>
      <c r="K385" s="2"/>
      <c r="L385" s="2"/>
      <c r="M385" s="2"/>
    </row>
    <row r="386" spans="1:13" s="31" customFormat="1" x14ac:dyDescent="0.2">
      <c r="A386" s="2"/>
      <c r="B386" s="2"/>
      <c r="C386" s="2"/>
      <c r="D386" s="2"/>
      <c r="E386" s="2"/>
      <c r="F386" s="2"/>
      <c r="G386" s="56"/>
      <c r="H386" s="56"/>
      <c r="I386" s="2"/>
      <c r="J386" s="57"/>
      <c r="K386" s="2"/>
      <c r="L386" s="2"/>
      <c r="M386" s="2"/>
    </row>
    <row r="387" spans="1:13" s="31" customFormat="1" x14ac:dyDescent="0.2">
      <c r="A387" s="2"/>
      <c r="B387" s="2"/>
      <c r="C387" s="2"/>
      <c r="D387" s="2"/>
      <c r="E387" s="2"/>
      <c r="F387" s="2"/>
      <c r="G387" s="56"/>
      <c r="H387" s="56"/>
      <c r="I387" s="2"/>
      <c r="J387" s="57"/>
      <c r="K387" s="2"/>
      <c r="L387" s="2"/>
      <c r="M387" s="2"/>
    </row>
    <row r="388" spans="1:13" s="31" customFormat="1" x14ac:dyDescent="0.2">
      <c r="A388" s="2"/>
      <c r="B388" s="2"/>
      <c r="C388" s="2"/>
      <c r="D388" s="2"/>
      <c r="E388" s="2"/>
      <c r="F388" s="2"/>
      <c r="G388" s="56"/>
      <c r="H388" s="56"/>
      <c r="I388" s="2"/>
      <c r="J388" s="57"/>
      <c r="K388" s="2"/>
      <c r="L388" s="2"/>
      <c r="M388" s="2"/>
    </row>
    <row r="389" spans="1:13" s="31" customFormat="1" x14ac:dyDescent="0.2">
      <c r="A389" s="2"/>
      <c r="B389" s="2"/>
      <c r="C389" s="2"/>
      <c r="D389" s="2"/>
      <c r="E389" s="2"/>
      <c r="F389" s="2"/>
      <c r="G389" s="56"/>
      <c r="H389" s="56"/>
      <c r="I389" s="2"/>
      <c r="J389" s="57"/>
      <c r="K389" s="2"/>
      <c r="L389" s="2"/>
      <c r="M389" s="2"/>
    </row>
    <row r="390" spans="1:13" s="31" customFormat="1" x14ac:dyDescent="0.2">
      <c r="A390" s="2"/>
      <c r="B390" s="2"/>
      <c r="C390" s="2"/>
      <c r="D390" s="2"/>
      <c r="E390" s="2"/>
      <c r="F390" s="2"/>
      <c r="G390" s="56"/>
      <c r="H390" s="56"/>
      <c r="I390" s="2"/>
      <c r="J390" s="57"/>
      <c r="K390" s="2"/>
      <c r="L390" s="2"/>
      <c r="M390" s="2"/>
    </row>
    <row r="391" spans="1:13" s="31" customFormat="1" x14ac:dyDescent="0.2">
      <c r="A391" s="2"/>
      <c r="B391" s="2"/>
      <c r="C391" s="2"/>
      <c r="D391" s="2"/>
      <c r="E391" s="2"/>
      <c r="F391" s="2"/>
      <c r="G391" s="56"/>
      <c r="H391" s="56"/>
      <c r="I391" s="2"/>
      <c r="J391" s="57"/>
      <c r="K391" s="2"/>
      <c r="L391" s="2"/>
      <c r="M391" s="2"/>
    </row>
    <row r="392" spans="1:13" s="31" customFormat="1" x14ac:dyDescent="0.2">
      <c r="A392" s="2"/>
      <c r="B392" s="2"/>
      <c r="C392" s="2"/>
      <c r="D392" s="2"/>
      <c r="E392" s="2"/>
      <c r="F392" s="2"/>
      <c r="G392" s="56"/>
      <c r="H392" s="56"/>
      <c r="I392" s="2"/>
      <c r="J392" s="57"/>
      <c r="K392" s="2"/>
      <c r="L392" s="2"/>
      <c r="M392" s="2"/>
    </row>
    <row r="393" spans="1:13" s="31" customFormat="1" x14ac:dyDescent="0.2">
      <c r="A393" s="2"/>
      <c r="B393" s="2"/>
      <c r="C393" s="2"/>
      <c r="D393" s="2"/>
      <c r="E393" s="2"/>
      <c r="F393" s="2"/>
      <c r="G393" s="56"/>
      <c r="H393" s="56"/>
      <c r="I393" s="2"/>
      <c r="J393" s="57"/>
      <c r="K393" s="2"/>
      <c r="L393" s="2"/>
      <c r="M393" s="2"/>
    </row>
    <row r="394" spans="1:13" s="31" customFormat="1" x14ac:dyDescent="0.2">
      <c r="A394" s="2"/>
      <c r="B394" s="2"/>
      <c r="C394" s="2"/>
      <c r="D394" s="2"/>
      <c r="E394" s="2"/>
      <c r="F394" s="2"/>
      <c r="G394" s="56"/>
      <c r="H394" s="56"/>
      <c r="I394" s="2"/>
      <c r="J394" s="57"/>
      <c r="K394" s="2"/>
      <c r="L394" s="2"/>
      <c r="M394" s="2"/>
    </row>
    <row r="395" spans="1:13" s="31" customFormat="1" x14ac:dyDescent="0.2">
      <c r="A395" s="2"/>
      <c r="B395" s="2"/>
      <c r="C395" s="2"/>
      <c r="D395" s="2"/>
      <c r="E395" s="2"/>
      <c r="F395" s="2"/>
      <c r="G395" s="56"/>
      <c r="H395" s="56"/>
      <c r="I395" s="2"/>
      <c r="J395" s="57"/>
      <c r="K395" s="2"/>
      <c r="L395" s="2"/>
      <c r="M395" s="2"/>
    </row>
    <row r="396" spans="1:13" s="31" customFormat="1" x14ac:dyDescent="0.2">
      <c r="A396" s="2"/>
      <c r="B396" s="2"/>
      <c r="C396" s="2"/>
      <c r="D396" s="2"/>
      <c r="E396" s="2"/>
      <c r="F396" s="2"/>
      <c r="G396" s="56"/>
      <c r="H396" s="56"/>
      <c r="I396" s="2"/>
      <c r="J396" s="57"/>
      <c r="K396" s="2"/>
      <c r="L396" s="2"/>
      <c r="M396" s="2"/>
    </row>
    <row r="397" spans="1:13" s="31" customFormat="1" x14ac:dyDescent="0.2">
      <c r="A397" s="2"/>
      <c r="B397" s="2"/>
      <c r="C397" s="2"/>
      <c r="D397" s="2"/>
      <c r="E397" s="2"/>
      <c r="F397" s="2"/>
      <c r="G397" s="56"/>
      <c r="H397" s="56"/>
      <c r="I397" s="2"/>
      <c r="J397" s="57"/>
      <c r="K397" s="2"/>
      <c r="L397" s="2"/>
      <c r="M397" s="2"/>
    </row>
    <row r="398" spans="1:13" s="31" customFormat="1" x14ac:dyDescent="0.2">
      <c r="A398" s="2"/>
      <c r="B398" s="2"/>
      <c r="C398" s="2"/>
      <c r="D398" s="2"/>
      <c r="E398" s="2"/>
      <c r="F398" s="2"/>
      <c r="G398" s="56"/>
      <c r="H398" s="56"/>
      <c r="I398" s="2"/>
      <c r="J398" s="57"/>
      <c r="K398" s="2"/>
      <c r="L398" s="2"/>
      <c r="M398" s="2"/>
    </row>
    <row r="399" spans="1:13" s="31" customFormat="1" x14ac:dyDescent="0.2">
      <c r="A399" s="2"/>
      <c r="B399" s="2"/>
      <c r="C399" s="2"/>
      <c r="D399" s="2"/>
      <c r="E399" s="2"/>
      <c r="F399" s="2"/>
      <c r="G399" s="56"/>
      <c r="H399" s="56"/>
      <c r="I399" s="2"/>
      <c r="J399" s="57"/>
      <c r="K399" s="2"/>
      <c r="L399" s="2"/>
      <c r="M399" s="2"/>
    </row>
    <row r="400" spans="1:13" s="31" customFormat="1" x14ac:dyDescent="0.2">
      <c r="A400" s="2"/>
      <c r="B400" s="2"/>
      <c r="C400" s="2"/>
      <c r="D400" s="2"/>
      <c r="E400" s="2"/>
      <c r="F400" s="2"/>
      <c r="G400" s="56"/>
      <c r="H400" s="56"/>
      <c r="I400" s="2"/>
      <c r="J400" s="57"/>
      <c r="K400" s="2"/>
      <c r="L400" s="2"/>
      <c r="M400" s="2"/>
    </row>
    <row r="401" spans="1:13" s="31" customFormat="1" x14ac:dyDescent="0.2">
      <c r="A401" s="2"/>
      <c r="B401" s="2"/>
      <c r="C401" s="2"/>
      <c r="D401" s="2"/>
      <c r="E401" s="2"/>
      <c r="F401" s="2"/>
      <c r="G401" s="56"/>
      <c r="H401" s="56"/>
      <c r="I401" s="2"/>
      <c r="J401" s="57"/>
      <c r="K401" s="2"/>
      <c r="L401" s="2"/>
      <c r="M401" s="2"/>
    </row>
    <row r="402" spans="1:13" s="31" customFormat="1" x14ac:dyDescent="0.2">
      <c r="A402" s="2"/>
      <c r="B402" s="2"/>
      <c r="C402" s="2"/>
      <c r="D402" s="2"/>
      <c r="E402" s="2"/>
      <c r="F402" s="2"/>
      <c r="G402" s="56"/>
      <c r="H402" s="56"/>
      <c r="I402" s="2"/>
      <c r="J402" s="57"/>
      <c r="K402" s="2"/>
      <c r="L402" s="2"/>
      <c r="M402" s="2"/>
    </row>
    <row r="403" spans="1:13" s="31" customFormat="1" x14ac:dyDescent="0.2">
      <c r="A403" s="2"/>
      <c r="B403" s="2"/>
      <c r="C403" s="2"/>
      <c r="D403" s="2"/>
      <c r="E403" s="2"/>
      <c r="F403" s="2"/>
      <c r="G403" s="56"/>
      <c r="H403" s="56"/>
      <c r="I403" s="2"/>
      <c r="J403" s="57"/>
      <c r="K403" s="2"/>
      <c r="L403" s="2"/>
      <c r="M403" s="2"/>
    </row>
    <row r="404" spans="1:13" s="31" customFormat="1" x14ac:dyDescent="0.2">
      <c r="A404" s="2"/>
      <c r="B404" s="2"/>
      <c r="C404" s="2"/>
      <c r="D404" s="2"/>
      <c r="E404" s="2"/>
      <c r="F404" s="2"/>
      <c r="G404" s="56"/>
      <c r="H404" s="56"/>
      <c r="I404" s="2"/>
      <c r="J404" s="57"/>
      <c r="K404" s="2"/>
      <c r="L404" s="2"/>
      <c r="M404" s="2"/>
    </row>
    <row r="405" spans="1:13" s="31" customFormat="1" x14ac:dyDescent="0.2">
      <c r="A405" s="2"/>
      <c r="B405" s="2"/>
      <c r="C405" s="2"/>
      <c r="D405" s="2"/>
      <c r="E405" s="2"/>
      <c r="F405" s="2"/>
      <c r="G405" s="56"/>
      <c r="H405" s="56"/>
      <c r="I405" s="2"/>
      <c r="J405" s="57"/>
      <c r="K405" s="2"/>
      <c r="L405" s="2"/>
      <c r="M405" s="2"/>
    </row>
    <row r="406" spans="1:13" s="31" customFormat="1" x14ac:dyDescent="0.2">
      <c r="A406" s="2"/>
      <c r="B406" s="2"/>
      <c r="C406" s="2"/>
      <c r="D406" s="2"/>
      <c r="E406" s="2"/>
      <c r="F406" s="2"/>
      <c r="G406" s="56"/>
      <c r="H406" s="56"/>
      <c r="I406" s="2"/>
      <c r="J406" s="57"/>
      <c r="K406" s="2"/>
      <c r="L406" s="2"/>
      <c r="M406" s="2"/>
    </row>
    <row r="407" spans="1:13" s="31" customFormat="1" x14ac:dyDescent="0.2">
      <c r="A407" s="2"/>
      <c r="B407" s="2"/>
      <c r="C407" s="2"/>
      <c r="D407" s="2"/>
      <c r="E407" s="2"/>
      <c r="F407" s="2"/>
      <c r="G407" s="56"/>
      <c r="H407" s="56"/>
      <c r="I407" s="2"/>
      <c r="J407" s="57"/>
      <c r="K407" s="2"/>
      <c r="L407" s="2"/>
      <c r="M407" s="2"/>
    </row>
    <row r="408" spans="1:13" s="31" customFormat="1" x14ac:dyDescent="0.2">
      <c r="A408" s="2"/>
      <c r="B408" s="2"/>
      <c r="C408" s="2"/>
      <c r="D408" s="2"/>
      <c r="E408" s="2"/>
      <c r="F408" s="2"/>
      <c r="G408" s="56"/>
      <c r="H408" s="56"/>
      <c r="I408" s="2"/>
      <c r="J408" s="57"/>
      <c r="K408" s="2"/>
      <c r="L408" s="2"/>
      <c r="M408" s="2"/>
    </row>
    <row r="409" spans="1:13" s="31" customFormat="1" x14ac:dyDescent="0.2">
      <c r="A409" s="2"/>
      <c r="B409" s="2"/>
      <c r="C409" s="2"/>
      <c r="D409" s="2"/>
      <c r="E409" s="2"/>
      <c r="F409" s="2"/>
      <c r="G409" s="56"/>
      <c r="H409" s="56"/>
      <c r="I409" s="2"/>
      <c r="J409" s="57"/>
      <c r="K409" s="2"/>
      <c r="L409" s="2"/>
      <c r="M409" s="2"/>
    </row>
    <row r="410" spans="1:13" s="31" customFormat="1" x14ac:dyDescent="0.2">
      <c r="A410" s="2"/>
      <c r="B410" s="2"/>
      <c r="C410" s="2"/>
      <c r="D410" s="2"/>
      <c r="E410" s="2"/>
      <c r="F410" s="2"/>
      <c r="G410" s="56"/>
      <c r="H410" s="56"/>
      <c r="I410" s="2"/>
      <c r="J410" s="57"/>
      <c r="K410" s="2"/>
      <c r="L410" s="2"/>
      <c r="M410" s="2"/>
    </row>
    <row r="411" spans="1:13" s="31" customFormat="1" x14ac:dyDescent="0.2">
      <c r="A411" s="2"/>
      <c r="B411" s="2"/>
      <c r="C411" s="2"/>
      <c r="D411" s="2"/>
      <c r="E411" s="2"/>
      <c r="F411" s="2"/>
      <c r="G411" s="56"/>
      <c r="H411" s="56"/>
      <c r="I411" s="2"/>
      <c r="J411" s="57"/>
      <c r="K411" s="2"/>
      <c r="L411" s="2"/>
      <c r="M411" s="2"/>
    </row>
    <row r="412" spans="1:13" s="31" customFormat="1" x14ac:dyDescent="0.2">
      <c r="A412" s="2"/>
      <c r="B412" s="2"/>
      <c r="C412" s="2"/>
      <c r="D412" s="2"/>
      <c r="E412" s="2"/>
      <c r="F412" s="2"/>
      <c r="G412" s="56"/>
      <c r="H412" s="56"/>
      <c r="I412" s="2"/>
      <c r="J412" s="57"/>
      <c r="K412" s="2"/>
      <c r="L412" s="2"/>
      <c r="M412" s="2"/>
    </row>
    <row r="413" spans="1:13" s="31" customFormat="1" x14ac:dyDescent="0.2">
      <c r="A413" s="2"/>
      <c r="B413" s="2"/>
      <c r="C413" s="2"/>
      <c r="D413" s="2"/>
      <c r="E413" s="2"/>
      <c r="F413" s="2"/>
      <c r="G413" s="56"/>
      <c r="H413" s="56"/>
      <c r="I413" s="2"/>
      <c r="J413" s="57"/>
      <c r="K413" s="2"/>
      <c r="L413" s="2"/>
      <c r="M413" s="2"/>
    </row>
    <row r="414" spans="1:13" s="31" customFormat="1" x14ac:dyDescent="0.2">
      <c r="A414" s="2"/>
      <c r="B414" s="2"/>
      <c r="C414" s="2"/>
      <c r="D414" s="2"/>
      <c r="E414" s="2"/>
      <c r="F414" s="2"/>
      <c r="G414" s="56"/>
      <c r="H414" s="56"/>
      <c r="I414" s="2"/>
      <c r="J414" s="57"/>
      <c r="K414" s="2"/>
      <c r="L414" s="2"/>
      <c r="M414" s="2"/>
    </row>
    <row r="415" spans="1:13" s="31" customFormat="1" x14ac:dyDescent="0.2">
      <c r="A415" s="2"/>
      <c r="B415" s="2"/>
      <c r="C415" s="2"/>
      <c r="D415" s="2"/>
      <c r="E415" s="2"/>
      <c r="F415" s="2"/>
      <c r="G415" s="56"/>
      <c r="H415" s="56"/>
      <c r="I415" s="2"/>
      <c r="J415" s="57"/>
      <c r="K415" s="2"/>
      <c r="L415" s="2"/>
      <c r="M415" s="2"/>
    </row>
    <row r="416" spans="1:13" s="31" customFormat="1" x14ac:dyDescent="0.2">
      <c r="A416" s="2"/>
      <c r="B416" s="2"/>
      <c r="C416" s="2"/>
      <c r="D416" s="2"/>
      <c r="E416" s="2"/>
      <c r="F416" s="2"/>
      <c r="G416" s="56"/>
      <c r="H416" s="56"/>
      <c r="I416" s="2"/>
      <c r="J416" s="57"/>
      <c r="K416" s="2"/>
      <c r="L416" s="2"/>
      <c r="M416" s="2"/>
    </row>
    <row r="417" spans="1:13" s="31" customFormat="1" x14ac:dyDescent="0.2">
      <c r="A417" s="2"/>
      <c r="B417" s="2"/>
      <c r="C417" s="2"/>
      <c r="D417" s="2"/>
      <c r="E417" s="2"/>
      <c r="F417" s="2"/>
      <c r="G417" s="56"/>
      <c r="H417" s="56"/>
      <c r="I417" s="2"/>
      <c r="J417" s="57"/>
      <c r="K417" s="2"/>
      <c r="L417" s="2"/>
      <c r="M417" s="2"/>
    </row>
    <row r="418" spans="1:13" s="31" customFormat="1" x14ac:dyDescent="0.2">
      <c r="A418" s="2"/>
      <c r="B418" s="2"/>
      <c r="C418" s="2"/>
      <c r="D418" s="2"/>
      <c r="E418" s="2"/>
      <c r="F418" s="2"/>
      <c r="G418" s="56"/>
      <c r="H418" s="56"/>
      <c r="I418" s="2"/>
      <c r="J418" s="57"/>
      <c r="K418" s="2"/>
      <c r="L418" s="2"/>
      <c r="M418" s="2"/>
    </row>
    <row r="419" spans="1:13" s="31" customFormat="1" x14ac:dyDescent="0.2">
      <c r="A419" s="2"/>
      <c r="B419" s="2"/>
      <c r="C419" s="2"/>
      <c r="D419" s="2"/>
      <c r="E419" s="2"/>
      <c r="F419" s="2"/>
      <c r="G419" s="56"/>
      <c r="H419" s="56"/>
      <c r="I419" s="2"/>
      <c r="J419" s="57"/>
      <c r="K419" s="2"/>
      <c r="L419" s="2"/>
      <c r="M419" s="2"/>
    </row>
    <row r="420" spans="1:13" s="31" customFormat="1" x14ac:dyDescent="0.2">
      <c r="A420" s="2"/>
      <c r="B420" s="2"/>
      <c r="C420" s="2"/>
      <c r="D420" s="2"/>
      <c r="E420" s="2"/>
      <c r="F420" s="2"/>
      <c r="G420" s="56"/>
      <c r="H420" s="56"/>
      <c r="I420" s="2"/>
      <c r="J420" s="57"/>
      <c r="K420" s="2"/>
      <c r="L420" s="2"/>
      <c r="M420" s="2"/>
    </row>
    <row r="421" spans="1:13" s="31" customFormat="1" x14ac:dyDescent="0.2">
      <c r="A421" s="2"/>
      <c r="B421" s="2"/>
      <c r="C421" s="2"/>
      <c r="D421" s="2"/>
      <c r="E421" s="2"/>
      <c r="F421" s="2"/>
      <c r="G421" s="56"/>
      <c r="H421" s="56"/>
      <c r="I421" s="2"/>
      <c r="J421" s="57"/>
      <c r="K421" s="2"/>
      <c r="L421" s="2"/>
      <c r="M421" s="2"/>
    </row>
    <row r="422" spans="1:13" s="31" customFormat="1" x14ac:dyDescent="0.2">
      <c r="A422" s="2"/>
      <c r="B422" s="2"/>
      <c r="C422" s="2"/>
      <c r="D422" s="2"/>
      <c r="E422" s="2"/>
      <c r="F422" s="2"/>
      <c r="G422" s="56"/>
      <c r="H422" s="56"/>
      <c r="I422" s="2"/>
      <c r="J422" s="57"/>
      <c r="K422" s="2"/>
      <c r="L422" s="2"/>
      <c r="M422" s="2"/>
    </row>
    <row r="423" spans="1:13" s="31" customFormat="1" x14ac:dyDescent="0.2">
      <c r="A423" s="2"/>
      <c r="B423" s="2"/>
      <c r="C423" s="2"/>
      <c r="D423" s="2"/>
      <c r="E423" s="2"/>
      <c r="F423" s="2"/>
      <c r="G423" s="56"/>
      <c r="H423" s="56"/>
      <c r="I423" s="2"/>
      <c r="J423" s="57"/>
      <c r="K423" s="2"/>
      <c r="L423" s="2"/>
      <c r="M423" s="2"/>
    </row>
    <row r="424" spans="1:13" s="31" customFormat="1" x14ac:dyDescent="0.2">
      <c r="A424" s="2"/>
      <c r="B424" s="2"/>
      <c r="C424" s="2"/>
      <c r="D424" s="2"/>
      <c r="E424" s="2"/>
      <c r="F424" s="2"/>
      <c r="G424" s="56"/>
      <c r="H424" s="56"/>
      <c r="I424" s="2"/>
      <c r="J424" s="57"/>
      <c r="K424" s="2"/>
      <c r="L424" s="2"/>
      <c r="M424" s="2"/>
    </row>
    <row r="425" spans="1:13" s="31" customFormat="1" x14ac:dyDescent="0.2">
      <c r="A425" s="2"/>
      <c r="B425" s="2"/>
      <c r="C425" s="2"/>
      <c r="D425" s="2"/>
      <c r="E425" s="2"/>
      <c r="F425" s="2"/>
      <c r="G425" s="56"/>
      <c r="H425" s="56"/>
      <c r="I425" s="2"/>
      <c r="J425" s="57"/>
      <c r="K425" s="2"/>
      <c r="L425" s="2"/>
      <c r="M425" s="2"/>
    </row>
    <row r="426" spans="1:13" s="31" customFormat="1" x14ac:dyDescent="0.2">
      <c r="A426" s="2"/>
      <c r="B426" s="2"/>
      <c r="C426" s="2"/>
      <c r="D426" s="2"/>
      <c r="E426" s="2"/>
      <c r="F426" s="2"/>
      <c r="G426" s="56"/>
      <c r="H426" s="56"/>
      <c r="I426" s="2"/>
      <c r="J426" s="57"/>
      <c r="K426" s="2"/>
      <c r="L426" s="2"/>
      <c r="M426" s="2"/>
    </row>
    <row r="427" spans="1:13" s="31" customFormat="1" x14ac:dyDescent="0.2">
      <c r="A427" s="2"/>
      <c r="B427" s="2"/>
      <c r="C427" s="2"/>
      <c r="D427" s="2"/>
      <c r="E427" s="2"/>
      <c r="F427" s="2"/>
      <c r="G427" s="56"/>
      <c r="H427" s="56"/>
      <c r="I427" s="2"/>
      <c r="J427" s="57"/>
      <c r="K427" s="2"/>
      <c r="L427" s="2"/>
      <c r="M427" s="2"/>
    </row>
    <row r="428" spans="1:13" s="31" customFormat="1" x14ac:dyDescent="0.2">
      <c r="A428" s="2"/>
      <c r="B428" s="2"/>
      <c r="C428" s="2"/>
      <c r="D428" s="2"/>
      <c r="E428" s="2"/>
      <c r="F428" s="2"/>
      <c r="G428" s="56"/>
      <c r="H428" s="56"/>
      <c r="I428" s="2"/>
      <c r="J428" s="57"/>
      <c r="K428" s="2"/>
      <c r="L428" s="2"/>
      <c r="M428" s="2"/>
    </row>
    <row r="429" spans="1:13" s="31" customFormat="1" x14ac:dyDescent="0.2">
      <c r="A429" s="2"/>
      <c r="B429" s="2"/>
      <c r="C429" s="2"/>
      <c r="D429" s="2"/>
      <c r="E429" s="2"/>
      <c r="F429" s="2"/>
      <c r="G429" s="56"/>
      <c r="H429" s="56"/>
      <c r="I429" s="2"/>
      <c r="J429" s="57"/>
      <c r="K429" s="2"/>
      <c r="L429" s="2"/>
      <c r="M429" s="2"/>
    </row>
    <row r="430" spans="1:13" s="31" customFormat="1" x14ac:dyDescent="0.2">
      <c r="A430" s="2"/>
      <c r="B430" s="2"/>
      <c r="C430" s="2"/>
      <c r="D430" s="2"/>
      <c r="E430" s="2"/>
      <c r="F430" s="2"/>
      <c r="G430" s="56"/>
      <c r="H430" s="56"/>
      <c r="I430" s="2"/>
      <c r="J430" s="57"/>
      <c r="K430" s="2"/>
      <c r="L430" s="2"/>
      <c r="M430" s="2"/>
    </row>
    <row r="431" spans="1:13" s="31" customFormat="1" x14ac:dyDescent="0.2">
      <c r="A431" s="2"/>
      <c r="B431" s="2"/>
      <c r="C431" s="2"/>
      <c r="D431" s="2"/>
      <c r="E431" s="2"/>
      <c r="F431" s="2"/>
      <c r="G431" s="56"/>
      <c r="H431" s="56"/>
      <c r="I431" s="2"/>
      <c r="J431" s="57"/>
      <c r="K431" s="2"/>
      <c r="L431" s="2"/>
      <c r="M431" s="2"/>
    </row>
    <row r="432" spans="1:13" s="31" customFormat="1" x14ac:dyDescent="0.2">
      <c r="A432" s="2"/>
      <c r="B432" s="2"/>
      <c r="C432" s="2"/>
      <c r="D432" s="2"/>
      <c r="E432" s="2"/>
      <c r="F432" s="2"/>
      <c r="G432" s="56"/>
      <c r="H432" s="56"/>
      <c r="I432" s="2"/>
      <c r="J432" s="57"/>
      <c r="K432" s="2"/>
      <c r="L432" s="2"/>
      <c r="M432" s="2"/>
    </row>
    <row r="433" spans="1:13" s="31" customFormat="1" x14ac:dyDescent="0.2">
      <c r="A433" s="2"/>
      <c r="B433" s="2"/>
      <c r="C433" s="2"/>
      <c r="D433" s="2"/>
      <c r="E433" s="2"/>
      <c r="F433" s="2"/>
      <c r="G433" s="56"/>
      <c r="H433" s="56"/>
      <c r="I433" s="2"/>
      <c r="J433" s="57"/>
      <c r="K433" s="2"/>
      <c r="L433" s="2"/>
      <c r="M433" s="2"/>
    </row>
    <row r="434" spans="1:13" s="31" customFormat="1" x14ac:dyDescent="0.2">
      <c r="A434" s="2"/>
      <c r="B434" s="2"/>
      <c r="C434" s="2"/>
      <c r="D434" s="2"/>
      <c r="E434" s="2"/>
      <c r="F434" s="2"/>
      <c r="G434" s="56"/>
      <c r="H434" s="56"/>
      <c r="I434" s="2"/>
      <c r="J434" s="57"/>
      <c r="K434" s="2"/>
      <c r="L434" s="2"/>
      <c r="M434" s="2"/>
    </row>
    <row r="435" spans="1:13" s="31" customFormat="1" x14ac:dyDescent="0.2">
      <c r="A435" s="2"/>
      <c r="B435" s="2"/>
      <c r="C435" s="2"/>
      <c r="D435" s="2"/>
      <c r="E435" s="2"/>
      <c r="F435" s="2"/>
      <c r="G435" s="56"/>
      <c r="H435" s="56"/>
      <c r="I435" s="2"/>
      <c r="J435" s="57"/>
      <c r="K435" s="2"/>
      <c r="L435" s="2"/>
      <c r="M435" s="2"/>
    </row>
    <row r="436" spans="1:13" s="55" customFormat="1" x14ac:dyDescent="0.2">
      <c r="A436" s="2"/>
      <c r="B436" s="2"/>
      <c r="C436" s="2"/>
      <c r="D436" s="2"/>
      <c r="E436" s="2"/>
      <c r="F436" s="2"/>
      <c r="G436" s="56"/>
      <c r="H436" s="56"/>
      <c r="I436" s="2"/>
      <c r="J436" s="57"/>
      <c r="K436" s="2"/>
      <c r="L436" s="2"/>
      <c r="M436" s="2"/>
    </row>
    <row r="437" spans="1:13" s="31" customFormat="1" x14ac:dyDescent="0.2">
      <c r="A437" s="2"/>
      <c r="B437" s="2"/>
      <c r="C437" s="2"/>
      <c r="D437" s="2"/>
      <c r="E437" s="2"/>
      <c r="F437" s="2"/>
      <c r="G437" s="56"/>
      <c r="H437" s="56"/>
      <c r="I437" s="2"/>
      <c r="J437" s="57"/>
      <c r="K437" s="2"/>
      <c r="L437" s="2"/>
      <c r="M437" s="2"/>
    </row>
    <row r="438" spans="1:13" s="31" customFormat="1" x14ac:dyDescent="0.2">
      <c r="A438" s="2"/>
      <c r="B438" s="2"/>
      <c r="C438" s="2"/>
      <c r="D438" s="2"/>
      <c r="E438" s="2"/>
      <c r="F438" s="2"/>
      <c r="G438" s="56"/>
      <c r="H438" s="56"/>
      <c r="I438" s="2"/>
      <c r="J438" s="57"/>
      <c r="K438" s="2"/>
      <c r="L438" s="2"/>
      <c r="M438" s="2"/>
    </row>
  </sheetData>
  <sortState xmlns:xlrd2="http://schemas.microsoft.com/office/spreadsheetml/2017/richdata2" ref="A8:A364">
    <sortCondition ref="A8:A364"/>
  </sortState>
  <mergeCells count="8">
    <mergeCell ref="C371:M373"/>
    <mergeCell ref="C374:M375"/>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fitToHeight="14" orientation="landscape" r:id="rId1"/>
  <ignoredErrors>
    <ignoredError sqref="J8:J36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5"/>
  <sheetViews>
    <sheetView workbookViewId="0">
      <pane xSplit="2" ySplit="7" topLeftCell="C337" activePane="bottomRight" state="frozen"/>
      <selection activeCell="I38" sqref="I38"/>
      <selection pane="topRight" activeCell="I38" sqref="I38"/>
      <selection pane="bottomLeft" activeCell="I38" sqref="I38"/>
      <selection pane="bottomRight" activeCell="D8" sqref="D8:D364"/>
    </sheetView>
  </sheetViews>
  <sheetFormatPr baseColWidth="10" defaultColWidth="8.85546875" defaultRowHeight="12.75" x14ac:dyDescent="0.2"/>
  <cols>
    <col min="1" max="1" width="6.42578125" style="2" customWidth="1"/>
    <col min="2" max="2" width="14" style="2" bestFit="1" customWidth="1"/>
    <col min="3" max="3" width="14.5703125" style="2" customWidth="1"/>
    <col min="4" max="4" width="12.140625" style="2" bestFit="1" customWidth="1"/>
    <col min="5" max="6" width="11.42578125" style="2" customWidth="1"/>
    <col min="7" max="8" width="11.42578125" style="56" customWidth="1"/>
    <col min="9" max="9" width="11.42578125" style="2" customWidth="1"/>
    <col min="10" max="10" width="11.42578125" style="57" customWidth="1"/>
    <col min="11" max="11" width="11.42578125" style="2" customWidth="1"/>
    <col min="12" max="13" width="13" style="2" bestFit="1" customWidth="1"/>
    <col min="14" max="14" width="12.85546875" style="2" customWidth="1"/>
    <col min="15" max="15" width="14.42578125" style="2" customWidth="1"/>
    <col min="16" max="202" width="11.42578125" style="2" customWidth="1"/>
    <col min="203" max="16384" width="8.85546875" style="2"/>
  </cols>
  <sheetData>
    <row r="1" spans="1:16" ht="22.5" customHeight="1" x14ac:dyDescent="0.2">
      <c r="A1" s="93" t="s">
        <v>417</v>
      </c>
      <c r="B1" s="93"/>
      <c r="C1" s="93"/>
      <c r="D1" s="93"/>
      <c r="E1" s="93"/>
      <c r="F1" s="93"/>
      <c r="G1" s="93"/>
      <c r="H1" s="93"/>
      <c r="I1" s="93"/>
      <c r="J1" s="93"/>
      <c r="K1" s="93"/>
      <c r="L1" s="93"/>
      <c r="M1" s="94"/>
      <c r="N1" s="3"/>
      <c r="O1" s="3"/>
    </row>
    <row r="2" spans="1:16" x14ac:dyDescent="0.2">
      <c r="A2" s="95" t="s">
        <v>0</v>
      </c>
      <c r="B2" s="95" t="s">
        <v>1</v>
      </c>
      <c r="C2" s="5" t="s">
        <v>2</v>
      </c>
      <c r="D2" s="6" t="s">
        <v>3</v>
      </c>
      <c r="E2" s="98" t="s">
        <v>418</v>
      </c>
      <c r="F2" s="99"/>
      <c r="G2" s="98" t="s">
        <v>4</v>
      </c>
      <c r="H2" s="100"/>
      <c r="I2" s="100"/>
      <c r="J2" s="100"/>
      <c r="K2" s="99"/>
      <c r="L2" s="98" t="s">
        <v>5</v>
      </c>
      <c r="M2" s="99"/>
      <c r="N2" s="78" t="s">
        <v>6</v>
      </c>
      <c r="O2" s="78" t="s">
        <v>7</v>
      </c>
    </row>
    <row r="3" spans="1:16" x14ac:dyDescent="0.2">
      <c r="A3" s="96"/>
      <c r="B3" s="96"/>
      <c r="C3" s="7" t="s">
        <v>48</v>
      </c>
      <c r="D3" s="8" t="s">
        <v>401</v>
      </c>
      <c r="E3" s="9" t="s">
        <v>9</v>
      </c>
      <c r="F3" s="10" t="s">
        <v>10</v>
      </c>
      <c r="G3" s="11" t="s">
        <v>11</v>
      </c>
      <c r="H3" s="61" t="s">
        <v>12</v>
      </c>
      <c r="I3" s="9" t="s">
        <v>13</v>
      </c>
      <c r="J3" s="12" t="s">
        <v>14</v>
      </c>
      <c r="K3" s="13" t="s">
        <v>15</v>
      </c>
      <c r="L3" s="14" t="s">
        <v>13</v>
      </c>
      <c r="M3" s="15" t="s">
        <v>6</v>
      </c>
      <c r="N3" s="79" t="s">
        <v>16</v>
      </c>
      <c r="O3" s="79" t="s">
        <v>17</v>
      </c>
    </row>
    <row r="4" spans="1:16" x14ac:dyDescent="0.2">
      <c r="A4" s="96"/>
      <c r="B4" s="96"/>
      <c r="C4" s="8"/>
      <c r="D4" s="8"/>
      <c r="E4" s="16"/>
      <c r="F4" s="15" t="s">
        <v>18</v>
      </c>
      <c r="G4" s="17" t="s">
        <v>19</v>
      </c>
      <c r="H4" s="62" t="s">
        <v>20</v>
      </c>
      <c r="I4" s="16" t="s">
        <v>16</v>
      </c>
      <c r="J4" s="18" t="s">
        <v>21</v>
      </c>
      <c r="K4" s="14" t="s">
        <v>22</v>
      </c>
      <c r="L4" s="14" t="s">
        <v>23</v>
      </c>
      <c r="M4" s="15" t="s">
        <v>16</v>
      </c>
      <c r="N4" s="80" t="s">
        <v>46</v>
      </c>
      <c r="O4" s="79" t="s">
        <v>442</v>
      </c>
      <c r="P4" s="75"/>
    </row>
    <row r="5" spans="1:16" s="31" customFormat="1" x14ac:dyDescent="0.2">
      <c r="A5" s="97"/>
      <c r="B5" s="97"/>
      <c r="C5" s="1"/>
      <c r="D5" s="19"/>
      <c r="E5" s="19"/>
      <c r="F5" s="20" t="s">
        <v>24</v>
      </c>
      <c r="G5" s="21" t="s">
        <v>25</v>
      </c>
      <c r="H5" s="22" t="s">
        <v>26</v>
      </c>
      <c r="I5" s="19"/>
      <c r="J5" s="23" t="s">
        <v>27</v>
      </c>
      <c r="K5" s="19"/>
      <c r="L5" s="20" t="s">
        <v>28</v>
      </c>
      <c r="M5" s="20" t="s">
        <v>49</v>
      </c>
      <c r="N5" s="24"/>
      <c r="O5" s="24"/>
      <c r="P5" s="75"/>
    </row>
    <row r="6" spans="1:16"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35849243721</v>
      </c>
      <c r="D8" s="33">
        <v>717710</v>
      </c>
      <c r="E8" s="34">
        <f>IF(ISNUMBER(C8),(C8)/D8,"")</f>
        <v>49949.483386047286</v>
      </c>
      <c r="F8" s="35">
        <f t="shared" ref="F8" si="1">IF(ISNUMBER(C8),E8/E$366,"")</f>
        <v>1.3251041801190209</v>
      </c>
      <c r="G8" s="34">
        <f>IF(ISNUMBER(D8),(E$366-E8)*0.6,"")</f>
        <v>-7352.8343298098962</v>
      </c>
      <c r="H8" s="34">
        <f>IF(ISNUMBER(D8),(IF(E8&gt;=E$366*0.9,0,IF(E8&lt;0.9*E$366,(E$366*0.9-E8)*0.35))),"")</f>
        <v>0</v>
      </c>
      <c r="I8" s="34">
        <f>IF(ISNUMBER(C8),G8+H8,"")</f>
        <v>-7352.8343298098962</v>
      </c>
      <c r="J8" s="67">
        <f>IF(ISNUMBER(D8),I$368,"")</f>
        <v>-385.29133603414448</v>
      </c>
      <c r="K8" s="34">
        <f>IF(ISNUMBER(I8),I8+J8,"")</f>
        <v>-7738.1256658440407</v>
      </c>
      <c r="L8" s="34">
        <f>IF(ISNUMBER(I8),(I8*D8),"")</f>
        <v>-5277202726.8478603</v>
      </c>
      <c r="M8" s="34">
        <f>IF(ISNUMBER(K8),(K8*D8),"")</f>
        <v>-5553730171.632926</v>
      </c>
      <c r="N8" s="38">
        <f>'jan-sep'!M8</f>
        <v>-5342819611.7235355</v>
      </c>
      <c r="O8" s="38">
        <f>IF(ISNUMBER(M8),(M8-N8),"")</f>
        <v>-210910559.90939045</v>
      </c>
    </row>
    <row r="9" spans="1:16" s="31" customFormat="1" x14ac:dyDescent="0.2">
      <c r="A9" s="30">
        <v>1101</v>
      </c>
      <c r="B9" s="31" t="s">
        <v>193</v>
      </c>
      <c r="C9" s="33">
        <v>584780470</v>
      </c>
      <c r="D9" s="33">
        <v>15221</v>
      </c>
      <c r="E9" s="34">
        <f t="shared" ref="E9:E72" si="2">IF(ISNUMBER(C9),(C9)/D9,"")</f>
        <v>38419.320018395636</v>
      </c>
      <c r="F9" s="35">
        <f t="shared" ref="F9:F72" si="3">IF(ISNUMBER(C9),E9/E$366,"")</f>
        <v>1.0192217837417583</v>
      </c>
      <c r="G9" s="34">
        <f t="shared" ref="G9:G72" si="4">IF(ISNUMBER(D9),(E$366-E9)*0.6,"")</f>
        <v>-434.73630921890577</v>
      </c>
      <c r="H9" s="34">
        <f t="shared" ref="H9:H72" si="5">IF(ISNUMBER(D9),(IF(E9&gt;=E$366*0.9,0,IF(E9&lt;0.9*E$366,(E$366*0.9-E9)*0.35))),"")</f>
        <v>0</v>
      </c>
      <c r="I9" s="34">
        <f t="shared" ref="I9:I72" si="6">IF(ISNUMBER(C9),G9+H9,"")</f>
        <v>-434.73630921890577</v>
      </c>
      <c r="J9" s="67">
        <f t="shared" ref="J9:J72" si="7">IF(ISNUMBER(D9),I$368,"")</f>
        <v>-385.29133603414448</v>
      </c>
      <c r="K9" s="34">
        <f t="shared" ref="K9:K72" si="8">IF(ISNUMBER(I9),I9+J9,"")</f>
        <v>-820.0276452530502</v>
      </c>
      <c r="L9" s="34">
        <f t="shared" ref="L9:L72" si="9">IF(ISNUMBER(I9),(I9*D9),"")</f>
        <v>-6617121.3626209646</v>
      </c>
      <c r="M9" s="34">
        <f t="shared" ref="M9:M72" si="10">IF(ISNUMBER(K9),(K9*D9),"")</f>
        <v>-12481640.788396677</v>
      </c>
      <c r="N9" s="38">
        <f>'jan-sep'!M9</f>
        <v>-2028288.2258769502</v>
      </c>
      <c r="O9" s="38">
        <f t="shared" ref="O9:O72" si="11">IF(ISNUMBER(M9),(M9-N9),"")</f>
        <v>-10453352.562519727</v>
      </c>
      <c r="P9" s="31">
        <f>COUNTA(B8:B364)</f>
        <v>357</v>
      </c>
    </row>
    <row r="10" spans="1:16" s="31" customFormat="1" x14ac:dyDescent="0.2">
      <c r="A10" s="30">
        <v>1103</v>
      </c>
      <c r="B10" s="31" t="s">
        <v>195</v>
      </c>
      <c r="C10" s="33">
        <v>7121354612</v>
      </c>
      <c r="D10" s="33">
        <v>149048</v>
      </c>
      <c r="E10" s="34">
        <f t="shared" si="2"/>
        <v>47778.93438355429</v>
      </c>
      <c r="F10" s="35">
        <f t="shared" si="3"/>
        <v>1.2675219317876982</v>
      </c>
      <c r="G10" s="34">
        <f t="shared" si="4"/>
        <v>-6050.5049283140979</v>
      </c>
      <c r="H10" s="34">
        <f t="shared" si="5"/>
        <v>0</v>
      </c>
      <c r="I10" s="34">
        <f t="shared" si="6"/>
        <v>-6050.5049283140979</v>
      </c>
      <c r="J10" s="67">
        <f t="shared" si="7"/>
        <v>-385.29133603414448</v>
      </c>
      <c r="K10" s="34">
        <f t="shared" si="8"/>
        <v>-6435.7962643482424</v>
      </c>
      <c r="L10" s="34">
        <f t="shared" si="9"/>
        <v>-901815658.55535972</v>
      </c>
      <c r="M10" s="34">
        <f t="shared" si="10"/>
        <v>-959242561.60857677</v>
      </c>
      <c r="N10" s="38">
        <f>'jan-sep'!M10</f>
        <v>-805442726.75685632</v>
      </c>
      <c r="O10" s="38">
        <f t="shared" si="11"/>
        <v>-153799834.85172045</v>
      </c>
    </row>
    <row r="11" spans="1:16" s="31" customFormat="1" x14ac:dyDescent="0.2">
      <c r="A11" s="30">
        <v>1106</v>
      </c>
      <c r="B11" s="31" t="s">
        <v>196</v>
      </c>
      <c r="C11" s="33">
        <v>1518244078</v>
      </c>
      <c r="D11" s="33">
        <v>38292</v>
      </c>
      <c r="E11" s="34">
        <f t="shared" si="2"/>
        <v>39649.11934607751</v>
      </c>
      <c r="F11" s="35">
        <f t="shared" si="3"/>
        <v>1.0518469906377723</v>
      </c>
      <c r="G11" s="34">
        <f t="shared" si="4"/>
        <v>-1172.6159058280302</v>
      </c>
      <c r="H11" s="34">
        <f t="shared" si="5"/>
        <v>0</v>
      </c>
      <c r="I11" s="34">
        <f t="shared" si="6"/>
        <v>-1172.6159058280302</v>
      </c>
      <c r="J11" s="67">
        <f t="shared" si="7"/>
        <v>-385.29133603414448</v>
      </c>
      <c r="K11" s="34">
        <f t="shared" si="8"/>
        <v>-1557.9072418621747</v>
      </c>
      <c r="L11" s="34">
        <f t="shared" si="9"/>
        <v>-44901808.265966937</v>
      </c>
      <c r="M11" s="34">
        <f t="shared" si="10"/>
        <v>-59655384.105386391</v>
      </c>
      <c r="N11" s="38">
        <f>'jan-sep'!M11</f>
        <v>-29910508.694138393</v>
      </c>
      <c r="O11" s="38">
        <f t="shared" si="11"/>
        <v>-29744875.411247998</v>
      </c>
    </row>
    <row r="12" spans="1:16" s="31" customFormat="1" x14ac:dyDescent="0.2">
      <c r="A12" s="30">
        <v>1108</v>
      </c>
      <c r="B12" s="31" t="s">
        <v>194</v>
      </c>
      <c r="C12" s="33">
        <v>3165797205</v>
      </c>
      <c r="D12" s="33">
        <v>83702</v>
      </c>
      <c r="E12" s="34">
        <f t="shared" si="2"/>
        <v>37822.240866407017</v>
      </c>
      <c r="F12" s="35">
        <f t="shared" si="3"/>
        <v>1.0033819386317075</v>
      </c>
      <c r="G12" s="34">
        <f t="shared" si="4"/>
        <v>-76.488818025734503</v>
      </c>
      <c r="H12" s="34">
        <f t="shared" si="5"/>
        <v>0</v>
      </c>
      <c r="I12" s="34">
        <f t="shared" si="6"/>
        <v>-76.488818025734503</v>
      </c>
      <c r="J12" s="67">
        <f t="shared" si="7"/>
        <v>-385.29133603414448</v>
      </c>
      <c r="K12" s="34">
        <f t="shared" si="8"/>
        <v>-461.78015405987901</v>
      </c>
      <c r="L12" s="34">
        <f t="shared" si="9"/>
        <v>-6402267.0463900296</v>
      </c>
      <c r="M12" s="34">
        <f t="shared" si="10"/>
        <v>-38651922.45511999</v>
      </c>
      <c r="N12" s="38">
        <f>'jan-sep'!M12</f>
        <v>-17819484.494734362</v>
      </c>
      <c r="O12" s="38">
        <f t="shared" si="11"/>
        <v>-20832437.960385628</v>
      </c>
    </row>
    <row r="13" spans="1:16" s="31" customFormat="1" x14ac:dyDescent="0.2">
      <c r="A13" s="30">
        <v>1111</v>
      </c>
      <c r="B13" s="31" t="s">
        <v>197</v>
      </c>
      <c r="C13" s="33">
        <v>112568538</v>
      </c>
      <c r="D13" s="33">
        <v>3347</v>
      </c>
      <c r="E13" s="34">
        <f t="shared" si="2"/>
        <v>33632.667463400059</v>
      </c>
      <c r="F13" s="35">
        <f t="shared" si="3"/>
        <v>0.89223722095098845</v>
      </c>
      <c r="G13" s="34">
        <f t="shared" si="4"/>
        <v>2437.2552237784403</v>
      </c>
      <c r="H13" s="34">
        <f t="shared" si="5"/>
        <v>102.41563126467881</v>
      </c>
      <c r="I13" s="34">
        <f t="shared" si="6"/>
        <v>2539.670855043119</v>
      </c>
      <c r="J13" s="67">
        <f t="shared" si="7"/>
        <v>-385.29133603414448</v>
      </c>
      <c r="K13" s="34">
        <f t="shared" si="8"/>
        <v>2154.3795190089745</v>
      </c>
      <c r="L13" s="34">
        <f t="shared" si="9"/>
        <v>8500278.3518293202</v>
      </c>
      <c r="M13" s="34">
        <f t="shared" si="10"/>
        <v>7210708.250123038</v>
      </c>
      <c r="N13" s="38">
        <f>'jan-sep'!M13</f>
        <v>10770821.399180466</v>
      </c>
      <c r="O13" s="38">
        <f t="shared" si="11"/>
        <v>-3560113.1490574284</v>
      </c>
    </row>
    <row r="14" spans="1:16" s="31" customFormat="1" x14ac:dyDescent="0.2">
      <c r="A14" s="30">
        <v>1112</v>
      </c>
      <c r="B14" s="31" t="s">
        <v>198</v>
      </c>
      <c r="C14" s="33">
        <v>110898512</v>
      </c>
      <c r="D14" s="33">
        <v>3226</v>
      </c>
      <c r="E14" s="34">
        <f t="shared" si="2"/>
        <v>34376.476131432115</v>
      </c>
      <c r="F14" s="35">
        <f t="shared" si="3"/>
        <v>0.91196963675197673</v>
      </c>
      <c r="G14" s="34">
        <f t="shared" si="4"/>
        <v>1990.9700229592067</v>
      </c>
      <c r="H14" s="34">
        <f t="shared" si="5"/>
        <v>0</v>
      </c>
      <c r="I14" s="34">
        <f t="shared" si="6"/>
        <v>1990.9700229592067</v>
      </c>
      <c r="J14" s="67">
        <f t="shared" si="7"/>
        <v>-385.29133603414448</v>
      </c>
      <c r="K14" s="34">
        <f t="shared" si="8"/>
        <v>1605.6786869250623</v>
      </c>
      <c r="L14" s="34">
        <f t="shared" si="9"/>
        <v>6422869.2940664012</v>
      </c>
      <c r="M14" s="34">
        <f t="shared" si="10"/>
        <v>5179919.4440202508</v>
      </c>
      <c r="N14" s="38">
        <f>'jan-sep'!M14</f>
        <v>6624515.7215734106</v>
      </c>
      <c r="O14" s="38">
        <f t="shared" si="11"/>
        <v>-1444596.2775531597</v>
      </c>
    </row>
    <row r="15" spans="1:16" s="31" customFormat="1" x14ac:dyDescent="0.2">
      <c r="A15" s="30">
        <v>1114</v>
      </c>
      <c r="B15" s="31" t="s">
        <v>199</v>
      </c>
      <c r="C15" s="33">
        <v>97089404</v>
      </c>
      <c r="D15" s="33">
        <v>2892</v>
      </c>
      <c r="E15" s="34">
        <f t="shared" si="2"/>
        <v>33571.716459197785</v>
      </c>
      <c r="F15" s="35">
        <f t="shared" si="3"/>
        <v>0.89062025867278716</v>
      </c>
      <c r="G15" s="34">
        <f t="shared" si="4"/>
        <v>2473.8258262998047</v>
      </c>
      <c r="H15" s="34">
        <f t="shared" si="5"/>
        <v>123.74848273547467</v>
      </c>
      <c r="I15" s="34">
        <f t="shared" si="6"/>
        <v>2597.5743090352794</v>
      </c>
      <c r="J15" s="67">
        <f t="shared" si="7"/>
        <v>-385.29133603414448</v>
      </c>
      <c r="K15" s="34">
        <f t="shared" si="8"/>
        <v>2212.2829730011349</v>
      </c>
      <c r="L15" s="34">
        <f t="shared" si="9"/>
        <v>7512184.901730028</v>
      </c>
      <c r="M15" s="34">
        <f t="shared" si="10"/>
        <v>6397922.3579192823</v>
      </c>
      <c r="N15" s="38">
        <f>'jan-sep'!M15</f>
        <v>5806855.7495010234</v>
      </c>
      <c r="O15" s="38">
        <f t="shared" si="11"/>
        <v>591066.60841825884</v>
      </c>
    </row>
    <row r="16" spans="1:16" s="31" customFormat="1" x14ac:dyDescent="0.2">
      <c r="A16" s="30">
        <v>1119</v>
      </c>
      <c r="B16" s="31" t="s">
        <v>200</v>
      </c>
      <c r="C16" s="33">
        <v>626753967</v>
      </c>
      <c r="D16" s="33">
        <v>19827</v>
      </c>
      <c r="E16" s="34">
        <f t="shared" si="2"/>
        <v>31611.134664850961</v>
      </c>
      <c r="F16" s="35">
        <f t="shared" si="3"/>
        <v>0.83860820659458812</v>
      </c>
      <c r="G16" s="34">
        <f t="shared" si="4"/>
        <v>3650.1749029078992</v>
      </c>
      <c r="H16" s="34">
        <f t="shared" si="5"/>
        <v>809.95211075686325</v>
      </c>
      <c r="I16" s="34">
        <f t="shared" si="6"/>
        <v>4460.1270136647627</v>
      </c>
      <c r="J16" s="67">
        <f t="shared" si="7"/>
        <v>-385.29133603414448</v>
      </c>
      <c r="K16" s="34">
        <f t="shared" si="8"/>
        <v>4074.8356776306182</v>
      </c>
      <c r="L16" s="34">
        <f t="shared" si="9"/>
        <v>88430938.299931243</v>
      </c>
      <c r="M16" s="34">
        <f t="shared" si="10"/>
        <v>80791766.980382264</v>
      </c>
      <c r="N16" s="38">
        <f>'jan-sep'!M16</f>
        <v>69807273.97987783</v>
      </c>
      <c r="O16" s="38">
        <f t="shared" si="11"/>
        <v>10984493.000504434</v>
      </c>
    </row>
    <row r="17" spans="1:15" s="31" customFormat="1" x14ac:dyDescent="0.2">
      <c r="A17" s="30">
        <v>1120</v>
      </c>
      <c r="B17" s="31" t="s">
        <v>201</v>
      </c>
      <c r="C17" s="33">
        <v>747339385</v>
      </c>
      <c r="D17" s="33">
        <v>20900</v>
      </c>
      <c r="E17" s="34">
        <f t="shared" si="2"/>
        <v>35757.865311004782</v>
      </c>
      <c r="F17" s="35">
        <f t="shared" si="3"/>
        <v>0.94861635363742591</v>
      </c>
      <c r="G17" s="34">
        <f t="shared" si="4"/>
        <v>1162.1365152156068</v>
      </c>
      <c r="H17" s="34">
        <f t="shared" si="5"/>
        <v>0</v>
      </c>
      <c r="I17" s="34">
        <f t="shared" si="6"/>
        <v>1162.1365152156068</v>
      </c>
      <c r="J17" s="67">
        <f t="shared" si="7"/>
        <v>-385.29133603414448</v>
      </c>
      <c r="K17" s="34">
        <f t="shared" si="8"/>
        <v>776.8451791814623</v>
      </c>
      <c r="L17" s="34">
        <f t="shared" si="9"/>
        <v>24288653.168006182</v>
      </c>
      <c r="M17" s="34">
        <f t="shared" si="10"/>
        <v>16236064.244892562</v>
      </c>
      <c r="N17" s="38">
        <f>'jan-sep'!M17</f>
        <v>19740107.088428602</v>
      </c>
      <c r="O17" s="38">
        <f t="shared" si="11"/>
        <v>-3504042.8435360398</v>
      </c>
    </row>
    <row r="18" spans="1:15" s="31" customFormat="1" x14ac:dyDescent="0.2">
      <c r="A18" s="30">
        <v>1121</v>
      </c>
      <c r="B18" s="31" t="s">
        <v>202</v>
      </c>
      <c r="C18" s="33">
        <v>738783644</v>
      </c>
      <c r="D18" s="33">
        <v>19910</v>
      </c>
      <c r="E18" s="34">
        <f t="shared" si="2"/>
        <v>37106.159919638376</v>
      </c>
      <c r="F18" s="35">
        <f t="shared" si="3"/>
        <v>0.98438510840359406</v>
      </c>
      <c r="G18" s="34">
        <f t="shared" si="4"/>
        <v>353.15975003545026</v>
      </c>
      <c r="H18" s="34">
        <f t="shared" si="5"/>
        <v>0</v>
      </c>
      <c r="I18" s="34">
        <f t="shared" si="6"/>
        <v>353.15975003545026</v>
      </c>
      <c r="J18" s="67">
        <f t="shared" si="7"/>
        <v>-385.29133603414448</v>
      </c>
      <c r="K18" s="34">
        <f t="shared" si="8"/>
        <v>-32.13158599869422</v>
      </c>
      <c r="L18" s="34">
        <f t="shared" si="9"/>
        <v>7031410.6232058145</v>
      </c>
      <c r="M18" s="34">
        <f t="shared" si="10"/>
        <v>-639739.87723400188</v>
      </c>
      <c r="N18" s="38">
        <f>'jan-sep'!M18</f>
        <v>2042512.1116082945</v>
      </c>
      <c r="O18" s="38">
        <f t="shared" si="11"/>
        <v>-2682251.9888422964</v>
      </c>
    </row>
    <row r="19" spans="1:15" s="31" customFormat="1" x14ac:dyDescent="0.2">
      <c r="A19" s="30">
        <v>1122</v>
      </c>
      <c r="B19" s="31" t="s">
        <v>203</v>
      </c>
      <c r="C19" s="33">
        <v>410189000</v>
      </c>
      <c r="D19" s="33">
        <v>12362</v>
      </c>
      <c r="E19" s="34">
        <f t="shared" si="2"/>
        <v>33181.443132179258</v>
      </c>
      <c r="F19" s="35">
        <f t="shared" si="3"/>
        <v>0.88026674184010512</v>
      </c>
      <c r="G19" s="34">
        <f t="shared" si="4"/>
        <v>2707.9898225109209</v>
      </c>
      <c r="H19" s="34">
        <f t="shared" si="5"/>
        <v>260.34414719195917</v>
      </c>
      <c r="I19" s="34">
        <f t="shared" si="6"/>
        <v>2968.33396970288</v>
      </c>
      <c r="J19" s="67">
        <f t="shared" si="7"/>
        <v>-385.29133603414448</v>
      </c>
      <c r="K19" s="34">
        <f t="shared" si="8"/>
        <v>2583.0426336687356</v>
      </c>
      <c r="L19" s="34">
        <f t="shared" si="9"/>
        <v>36694544.533467002</v>
      </c>
      <c r="M19" s="34">
        <f t="shared" si="10"/>
        <v>31931573.037412908</v>
      </c>
      <c r="N19" s="38">
        <f>'jan-sep'!M19</f>
        <v>35047333.754367791</v>
      </c>
      <c r="O19" s="38">
        <f t="shared" si="11"/>
        <v>-3115760.7169548832</v>
      </c>
    </row>
    <row r="20" spans="1:15" s="31" customFormat="1" x14ac:dyDescent="0.2">
      <c r="A20" s="30">
        <v>1124</v>
      </c>
      <c r="B20" s="31" t="s">
        <v>204</v>
      </c>
      <c r="C20" s="33">
        <v>1367192546</v>
      </c>
      <c r="D20" s="33">
        <v>28685</v>
      </c>
      <c r="E20" s="34">
        <f t="shared" si="2"/>
        <v>47662.281540875025</v>
      </c>
      <c r="F20" s="35">
        <f t="shared" si="3"/>
        <v>1.2644272617535286</v>
      </c>
      <c r="G20" s="34">
        <f t="shared" si="4"/>
        <v>-5980.5132227065387</v>
      </c>
      <c r="H20" s="34">
        <f t="shared" si="5"/>
        <v>0</v>
      </c>
      <c r="I20" s="34">
        <f t="shared" si="6"/>
        <v>-5980.5132227065387</v>
      </c>
      <c r="J20" s="67">
        <f t="shared" si="7"/>
        <v>-385.29133603414448</v>
      </c>
      <c r="K20" s="34">
        <f t="shared" si="8"/>
        <v>-6365.8045587406832</v>
      </c>
      <c r="L20" s="34">
        <f t="shared" si="9"/>
        <v>-171551021.79333708</v>
      </c>
      <c r="M20" s="34">
        <f t="shared" si="10"/>
        <v>-182603103.7674765</v>
      </c>
      <c r="N20" s="38">
        <f>'jan-sep'!M20</f>
        <v>-151104718.22112089</v>
      </c>
      <c r="O20" s="38">
        <f t="shared" si="11"/>
        <v>-31498385.546355605</v>
      </c>
    </row>
    <row r="21" spans="1:15" s="31" customFormat="1" x14ac:dyDescent="0.2">
      <c r="A21" s="30">
        <v>1127</v>
      </c>
      <c r="B21" s="31" t="s">
        <v>205</v>
      </c>
      <c r="C21" s="33">
        <v>473144387</v>
      </c>
      <c r="D21" s="33">
        <v>11742</v>
      </c>
      <c r="E21" s="34">
        <f t="shared" si="2"/>
        <v>40295.042326690513</v>
      </c>
      <c r="F21" s="35">
        <f t="shared" si="3"/>
        <v>1.068982608138159</v>
      </c>
      <c r="G21" s="34">
        <f t="shared" si="4"/>
        <v>-1560.1696941958319</v>
      </c>
      <c r="H21" s="34">
        <f t="shared" si="5"/>
        <v>0</v>
      </c>
      <c r="I21" s="34">
        <f t="shared" si="6"/>
        <v>-1560.1696941958319</v>
      </c>
      <c r="J21" s="67">
        <f t="shared" si="7"/>
        <v>-385.29133603414448</v>
      </c>
      <c r="K21" s="34">
        <f t="shared" si="8"/>
        <v>-1945.4610302299764</v>
      </c>
      <c r="L21" s="34">
        <f t="shared" si="9"/>
        <v>-18319512.549247459</v>
      </c>
      <c r="M21" s="34">
        <f t="shared" si="10"/>
        <v>-22843603.416960381</v>
      </c>
      <c r="N21" s="38">
        <f>'jan-sep'!M21</f>
        <v>-21401906.036137372</v>
      </c>
      <c r="O21" s="38">
        <f t="shared" si="11"/>
        <v>-1441697.3808230087</v>
      </c>
    </row>
    <row r="22" spans="1:15" s="31" customFormat="1" x14ac:dyDescent="0.2">
      <c r="A22" s="30">
        <v>1130</v>
      </c>
      <c r="B22" s="31" t="s">
        <v>206</v>
      </c>
      <c r="C22" s="33">
        <v>448723084</v>
      </c>
      <c r="D22" s="33">
        <v>13703</v>
      </c>
      <c r="E22" s="34">
        <f t="shared" si="2"/>
        <v>32746.3390498431</v>
      </c>
      <c r="F22" s="35">
        <f t="shared" si="3"/>
        <v>0.8687239149837308</v>
      </c>
      <c r="G22" s="34">
        <f t="shared" si="4"/>
        <v>2969.0522719126157</v>
      </c>
      <c r="H22" s="34">
        <f t="shared" si="5"/>
        <v>412.63057600961451</v>
      </c>
      <c r="I22" s="34">
        <f t="shared" si="6"/>
        <v>3381.6828479222304</v>
      </c>
      <c r="J22" s="67">
        <f t="shared" si="7"/>
        <v>-385.29133603414448</v>
      </c>
      <c r="K22" s="34">
        <f t="shared" si="8"/>
        <v>2996.3915118880859</v>
      </c>
      <c r="L22" s="34">
        <f t="shared" si="9"/>
        <v>46339200.065078326</v>
      </c>
      <c r="M22" s="34">
        <f t="shared" si="10"/>
        <v>41059552.887402438</v>
      </c>
      <c r="N22" s="38">
        <f>'jan-sep'!M22</f>
        <v>35980656.927269183</v>
      </c>
      <c r="O22" s="38">
        <f t="shared" si="11"/>
        <v>5078895.9601332545</v>
      </c>
    </row>
    <row r="23" spans="1:15" s="31" customFormat="1" x14ac:dyDescent="0.2">
      <c r="A23" s="30">
        <v>1133</v>
      </c>
      <c r="B23" s="31" t="s">
        <v>207</v>
      </c>
      <c r="C23" s="33">
        <v>118118595</v>
      </c>
      <c r="D23" s="33">
        <v>2643</v>
      </c>
      <c r="E23" s="34">
        <f t="shared" si="2"/>
        <v>44691.106696935298</v>
      </c>
      <c r="F23" s="35">
        <f t="shared" si="3"/>
        <v>1.1856053012711747</v>
      </c>
      <c r="G23" s="34">
        <f t="shared" si="4"/>
        <v>-4197.8083163427027</v>
      </c>
      <c r="H23" s="34">
        <f t="shared" si="5"/>
        <v>0</v>
      </c>
      <c r="I23" s="34">
        <f t="shared" si="6"/>
        <v>-4197.8083163427027</v>
      </c>
      <c r="J23" s="67">
        <f t="shared" si="7"/>
        <v>-385.29133603414448</v>
      </c>
      <c r="K23" s="34">
        <f t="shared" si="8"/>
        <v>-4583.0996523768472</v>
      </c>
      <c r="L23" s="34">
        <f t="shared" si="9"/>
        <v>-11094807.380093763</v>
      </c>
      <c r="M23" s="34">
        <f t="shared" si="10"/>
        <v>-12113132.381232006</v>
      </c>
      <c r="N23" s="38">
        <f>'jan-sep'!M23</f>
        <v>-10389948.961276712</v>
      </c>
      <c r="O23" s="38">
        <f t="shared" si="11"/>
        <v>-1723183.4199552946</v>
      </c>
    </row>
    <row r="24" spans="1:15" s="31" customFormat="1" x14ac:dyDescent="0.2">
      <c r="A24" s="30">
        <v>1134</v>
      </c>
      <c r="B24" s="31" t="s">
        <v>208</v>
      </c>
      <c r="C24" s="33">
        <v>184871667</v>
      </c>
      <c r="D24" s="33">
        <v>3889</v>
      </c>
      <c r="E24" s="34">
        <f t="shared" si="2"/>
        <v>47537.070455129855</v>
      </c>
      <c r="F24" s="35">
        <f t="shared" si="3"/>
        <v>1.2611055510596296</v>
      </c>
      <c r="G24" s="34">
        <f t="shared" si="4"/>
        <v>-5905.386571259437</v>
      </c>
      <c r="H24" s="34">
        <f t="shared" si="5"/>
        <v>0</v>
      </c>
      <c r="I24" s="34">
        <f t="shared" si="6"/>
        <v>-5905.386571259437</v>
      </c>
      <c r="J24" s="67">
        <f t="shared" si="7"/>
        <v>-385.29133603414448</v>
      </c>
      <c r="K24" s="34">
        <f t="shared" si="8"/>
        <v>-6290.6779072935815</v>
      </c>
      <c r="L24" s="34">
        <f t="shared" si="9"/>
        <v>-22966048.37562795</v>
      </c>
      <c r="M24" s="34">
        <f t="shared" si="10"/>
        <v>-24464446.381464738</v>
      </c>
      <c r="N24" s="38">
        <f>'jan-sep'!M24</f>
        <v>-22277239.62762206</v>
      </c>
      <c r="O24" s="38">
        <f t="shared" si="11"/>
        <v>-2187206.7538426779</v>
      </c>
    </row>
    <row r="25" spans="1:15" s="31" customFormat="1" x14ac:dyDescent="0.2">
      <c r="A25" s="30">
        <v>1135</v>
      </c>
      <c r="B25" s="31" t="s">
        <v>209</v>
      </c>
      <c r="C25" s="33">
        <v>170619150</v>
      </c>
      <c r="D25" s="33">
        <v>4572</v>
      </c>
      <c r="E25" s="34">
        <f t="shared" si="2"/>
        <v>37318.27427821522</v>
      </c>
      <c r="F25" s="35">
        <f t="shared" si="3"/>
        <v>0.99001226616699056</v>
      </c>
      <c r="G25" s="34">
        <f t="shared" si="4"/>
        <v>225.89113488934382</v>
      </c>
      <c r="H25" s="34">
        <f t="shared" si="5"/>
        <v>0</v>
      </c>
      <c r="I25" s="34">
        <f t="shared" si="6"/>
        <v>225.89113488934382</v>
      </c>
      <c r="J25" s="67">
        <f t="shared" si="7"/>
        <v>-385.29133603414448</v>
      </c>
      <c r="K25" s="34">
        <f t="shared" si="8"/>
        <v>-159.40020114480066</v>
      </c>
      <c r="L25" s="34">
        <f t="shared" si="9"/>
        <v>1032774.26871408</v>
      </c>
      <c r="M25" s="34">
        <f t="shared" si="10"/>
        <v>-728777.71963402862</v>
      </c>
      <c r="N25" s="38">
        <f>'jan-sep'!M25</f>
        <v>937700.41658829874</v>
      </c>
      <c r="O25" s="38">
        <f t="shared" si="11"/>
        <v>-1666478.1362223274</v>
      </c>
    </row>
    <row r="26" spans="1:15" s="31" customFormat="1" x14ac:dyDescent="0.2">
      <c r="A26" s="30">
        <v>1144</v>
      </c>
      <c r="B26" s="31" t="s">
        <v>210</v>
      </c>
      <c r="C26" s="33">
        <v>20736173</v>
      </c>
      <c r="D26" s="33">
        <v>544</v>
      </c>
      <c r="E26" s="34">
        <f t="shared" si="2"/>
        <v>38117.965073529413</v>
      </c>
      <c r="F26" s="35">
        <f t="shared" si="3"/>
        <v>1.0112271725852129</v>
      </c>
      <c r="G26" s="34">
        <f t="shared" si="4"/>
        <v>-253.92334229917176</v>
      </c>
      <c r="H26" s="34">
        <f t="shared" si="5"/>
        <v>0</v>
      </c>
      <c r="I26" s="34">
        <f t="shared" si="6"/>
        <v>-253.92334229917176</v>
      </c>
      <c r="J26" s="67">
        <f t="shared" si="7"/>
        <v>-385.29133603414448</v>
      </c>
      <c r="K26" s="34">
        <f t="shared" si="8"/>
        <v>-639.21467833331621</v>
      </c>
      <c r="L26" s="34">
        <f t="shared" si="9"/>
        <v>-138134.29821074943</v>
      </c>
      <c r="M26" s="34">
        <f t="shared" si="10"/>
        <v>-347732.785013324</v>
      </c>
      <c r="N26" s="38">
        <f>'jan-sep'!M26</f>
        <v>203483.20827297345</v>
      </c>
      <c r="O26" s="38">
        <f t="shared" si="11"/>
        <v>-551215.99328629742</v>
      </c>
    </row>
    <row r="27" spans="1:15" s="31" customFormat="1" x14ac:dyDescent="0.2">
      <c r="A27" s="30">
        <v>1145</v>
      </c>
      <c r="B27" s="31" t="s">
        <v>211</v>
      </c>
      <c r="C27" s="33">
        <v>32810152</v>
      </c>
      <c r="D27" s="33">
        <v>883</v>
      </c>
      <c r="E27" s="34">
        <f t="shared" si="2"/>
        <v>37157.590033975088</v>
      </c>
      <c r="F27" s="35">
        <f t="shared" si="3"/>
        <v>0.98574949207428919</v>
      </c>
      <c r="G27" s="34">
        <f t="shared" si="4"/>
        <v>322.30168143342308</v>
      </c>
      <c r="H27" s="34">
        <f t="shared" si="5"/>
        <v>0</v>
      </c>
      <c r="I27" s="34">
        <f t="shared" si="6"/>
        <v>322.30168143342308</v>
      </c>
      <c r="J27" s="67">
        <f t="shared" si="7"/>
        <v>-385.29133603414448</v>
      </c>
      <c r="K27" s="34">
        <f t="shared" si="8"/>
        <v>-62.989654600721394</v>
      </c>
      <c r="L27" s="34">
        <f t="shared" si="9"/>
        <v>284592.38470571261</v>
      </c>
      <c r="M27" s="34">
        <f t="shared" si="10"/>
        <v>-55619.865012436989</v>
      </c>
      <c r="N27" s="38">
        <f>'jan-sep'!M27</f>
        <v>650268.43548719748</v>
      </c>
      <c r="O27" s="38">
        <f t="shared" si="11"/>
        <v>-705888.30049963447</v>
      </c>
    </row>
    <row r="28" spans="1:15" s="31" customFormat="1" x14ac:dyDescent="0.2">
      <c r="A28" s="30">
        <v>1146</v>
      </c>
      <c r="B28" s="31" t="s">
        <v>212</v>
      </c>
      <c r="C28" s="33">
        <v>408211883</v>
      </c>
      <c r="D28" s="33">
        <v>11570</v>
      </c>
      <c r="E28" s="34">
        <f t="shared" si="2"/>
        <v>35281.92592912705</v>
      </c>
      <c r="F28" s="35">
        <f t="shared" si="3"/>
        <v>0.93599021175052877</v>
      </c>
      <c r="G28" s="34">
        <f t="shared" si="4"/>
        <v>1447.7001443422457</v>
      </c>
      <c r="H28" s="34">
        <f t="shared" si="5"/>
        <v>0</v>
      </c>
      <c r="I28" s="34">
        <f t="shared" si="6"/>
        <v>1447.7001443422457</v>
      </c>
      <c r="J28" s="67">
        <f t="shared" si="7"/>
        <v>-385.29133603414448</v>
      </c>
      <c r="K28" s="34">
        <f t="shared" si="8"/>
        <v>1062.4088083081012</v>
      </c>
      <c r="L28" s="34">
        <f t="shared" si="9"/>
        <v>16749890.670039782</v>
      </c>
      <c r="M28" s="34">
        <f t="shared" si="10"/>
        <v>12292069.912124731</v>
      </c>
      <c r="N28" s="38">
        <f>'jan-sep'!M28</f>
        <v>21231021.791848816</v>
      </c>
      <c r="O28" s="38">
        <f t="shared" si="11"/>
        <v>-8938951.8797240853</v>
      </c>
    </row>
    <row r="29" spans="1:15" s="31" customFormat="1" x14ac:dyDescent="0.2">
      <c r="A29" s="30">
        <v>1149</v>
      </c>
      <c r="B29" s="31" t="s">
        <v>213</v>
      </c>
      <c r="C29" s="33">
        <v>1451947784</v>
      </c>
      <c r="D29" s="33">
        <v>43306</v>
      </c>
      <c r="E29" s="34">
        <f t="shared" si="2"/>
        <v>33527.635523945872</v>
      </c>
      <c r="F29" s="35">
        <f t="shared" si="3"/>
        <v>0.8894508405405831</v>
      </c>
      <c r="G29" s="34">
        <f t="shared" si="4"/>
        <v>2500.2743874509529</v>
      </c>
      <c r="H29" s="34">
        <f t="shared" si="5"/>
        <v>139.17681007364445</v>
      </c>
      <c r="I29" s="34">
        <f t="shared" si="6"/>
        <v>2639.4511975245973</v>
      </c>
      <c r="J29" s="67">
        <f t="shared" si="7"/>
        <v>-385.29133603414448</v>
      </c>
      <c r="K29" s="34">
        <f t="shared" si="8"/>
        <v>2254.1598614904528</v>
      </c>
      <c r="L29" s="34">
        <f t="shared" si="9"/>
        <v>114304073.56000021</v>
      </c>
      <c r="M29" s="34">
        <f t="shared" si="10"/>
        <v>97618646.961705551</v>
      </c>
      <c r="N29" s="38">
        <f>'jan-sep'!M29</f>
        <v>105270606.12025984</v>
      </c>
      <c r="O29" s="38">
        <f t="shared" si="11"/>
        <v>-7651959.1585542858</v>
      </c>
    </row>
    <row r="30" spans="1:15" s="31" customFormat="1" x14ac:dyDescent="0.2">
      <c r="A30" s="30">
        <v>1151</v>
      </c>
      <c r="B30" s="31" t="s">
        <v>214</v>
      </c>
      <c r="C30" s="33">
        <v>7566678</v>
      </c>
      <c r="D30" s="33">
        <v>215</v>
      </c>
      <c r="E30" s="34">
        <f t="shared" si="2"/>
        <v>35193.851162790699</v>
      </c>
      <c r="F30" s="35">
        <f t="shared" si="3"/>
        <v>0.93365368626270151</v>
      </c>
      <c r="G30" s="34">
        <f t="shared" si="4"/>
        <v>1500.5450041440563</v>
      </c>
      <c r="H30" s="34">
        <f t="shared" si="5"/>
        <v>0</v>
      </c>
      <c r="I30" s="34">
        <f t="shared" si="6"/>
        <v>1500.5450041440563</v>
      </c>
      <c r="J30" s="67">
        <f t="shared" si="7"/>
        <v>-385.29133603414448</v>
      </c>
      <c r="K30" s="34">
        <f t="shared" si="8"/>
        <v>1115.2536681099118</v>
      </c>
      <c r="L30" s="34">
        <f t="shared" si="9"/>
        <v>322617.17589097208</v>
      </c>
      <c r="M30" s="34">
        <f t="shared" si="10"/>
        <v>239779.53864363104</v>
      </c>
      <c r="N30" s="38">
        <f>'jan-sep'!M30</f>
        <v>53149.760622590788</v>
      </c>
      <c r="O30" s="38">
        <f t="shared" si="11"/>
        <v>186629.77802104026</v>
      </c>
    </row>
    <row r="31" spans="1:15" s="31" customFormat="1" x14ac:dyDescent="0.2">
      <c r="A31" s="30">
        <v>1160</v>
      </c>
      <c r="B31" s="31" t="s">
        <v>215</v>
      </c>
      <c r="C31" s="33">
        <v>380315667</v>
      </c>
      <c r="D31" s="33">
        <v>8938</v>
      </c>
      <c r="E31" s="34">
        <f t="shared" si="2"/>
        <v>42550.42145893936</v>
      </c>
      <c r="F31" s="35">
        <f t="shared" si="3"/>
        <v>1.1288153053614298</v>
      </c>
      <c r="G31" s="34">
        <f t="shared" si="4"/>
        <v>-2913.39717354514</v>
      </c>
      <c r="H31" s="34">
        <f t="shared" si="5"/>
        <v>0</v>
      </c>
      <c r="I31" s="34">
        <f t="shared" si="6"/>
        <v>-2913.39717354514</v>
      </c>
      <c r="J31" s="67">
        <f t="shared" si="7"/>
        <v>-385.29133603414448</v>
      </c>
      <c r="K31" s="34">
        <f t="shared" si="8"/>
        <v>-3298.6885095792845</v>
      </c>
      <c r="L31" s="34">
        <f t="shared" si="9"/>
        <v>-26039943.937146463</v>
      </c>
      <c r="M31" s="34">
        <f t="shared" si="10"/>
        <v>-29483677.898619644</v>
      </c>
      <c r="N31" s="38">
        <f>'jan-sep'!M31</f>
        <v>-17339732.225838527</v>
      </c>
      <c r="O31" s="38">
        <f t="shared" si="11"/>
        <v>-12143945.672781117</v>
      </c>
    </row>
    <row r="32" spans="1:15" s="31" customFormat="1" x14ac:dyDescent="0.2">
      <c r="A32" s="30">
        <v>1505</v>
      </c>
      <c r="B32" s="31" t="s">
        <v>255</v>
      </c>
      <c r="C32" s="33">
        <v>803712635</v>
      </c>
      <c r="D32" s="33">
        <v>24404</v>
      </c>
      <c r="E32" s="34">
        <f t="shared" si="2"/>
        <v>32933.643460088511</v>
      </c>
      <c r="F32" s="35">
        <f t="shared" si="3"/>
        <v>0.87369289244146864</v>
      </c>
      <c r="G32" s="34">
        <f t="shared" si="4"/>
        <v>2856.6696257653689</v>
      </c>
      <c r="H32" s="34">
        <f t="shared" si="5"/>
        <v>347.07403242372055</v>
      </c>
      <c r="I32" s="34">
        <f t="shared" si="6"/>
        <v>3203.7436581890893</v>
      </c>
      <c r="J32" s="67">
        <f t="shared" si="7"/>
        <v>-385.29133603414448</v>
      </c>
      <c r="K32" s="34">
        <f t="shared" si="8"/>
        <v>2818.4523221549448</v>
      </c>
      <c r="L32" s="34">
        <f t="shared" si="9"/>
        <v>78184160.23444654</v>
      </c>
      <c r="M32" s="34">
        <f t="shared" si="10"/>
        <v>68781510.469869271</v>
      </c>
      <c r="N32" s="38">
        <f>'jan-sep'!M32</f>
        <v>68912445.343576387</v>
      </c>
      <c r="O32" s="38">
        <f t="shared" si="11"/>
        <v>-130934.87370711565</v>
      </c>
    </row>
    <row r="33" spans="1:15" s="31" customFormat="1" x14ac:dyDescent="0.2">
      <c r="A33" s="30">
        <v>1506</v>
      </c>
      <c r="B33" s="31" t="s">
        <v>254</v>
      </c>
      <c r="C33" s="33">
        <v>1146475673</v>
      </c>
      <c r="D33" s="33">
        <v>32816</v>
      </c>
      <c r="E33" s="34">
        <f t="shared" si="2"/>
        <v>34936.484428327647</v>
      </c>
      <c r="F33" s="35">
        <f t="shared" si="3"/>
        <v>0.9268260333513636</v>
      </c>
      <c r="G33" s="34">
        <f t="shared" si="4"/>
        <v>1654.9650448218874</v>
      </c>
      <c r="H33" s="34">
        <f t="shared" si="5"/>
        <v>0</v>
      </c>
      <c r="I33" s="34">
        <f t="shared" si="6"/>
        <v>1654.9650448218874</v>
      </c>
      <c r="J33" s="67">
        <f t="shared" si="7"/>
        <v>-385.29133603414448</v>
      </c>
      <c r="K33" s="34">
        <f t="shared" si="8"/>
        <v>1269.673708787743</v>
      </c>
      <c r="L33" s="34">
        <f t="shared" si="9"/>
        <v>54309332.91087506</v>
      </c>
      <c r="M33" s="34">
        <f t="shared" si="10"/>
        <v>41665612.427578576</v>
      </c>
      <c r="N33" s="38">
        <f>'jan-sep'!M33</f>
        <v>31217924.216702003</v>
      </c>
      <c r="O33" s="38">
        <f t="shared" si="11"/>
        <v>10447688.210876573</v>
      </c>
    </row>
    <row r="34" spans="1:15" s="31" customFormat="1" x14ac:dyDescent="0.2">
      <c r="A34" s="30">
        <v>1508</v>
      </c>
      <c r="B34" s="31" t="s">
        <v>432</v>
      </c>
      <c r="C34" s="33">
        <v>2202136982</v>
      </c>
      <c r="D34" s="33">
        <v>58509</v>
      </c>
      <c r="E34" s="34">
        <f t="shared" si="2"/>
        <v>37637.576817241788</v>
      </c>
      <c r="F34" s="35">
        <f t="shared" si="3"/>
        <v>0.99848300701362991</v>
      </c>
      <c r="G34" s="34">
        <f t="shared" si="4"/>
        <v>34.309611473402761</v>
      </c>
      <c r="H34" s="34">
        <f t="shared" si="5"/>
        <v>0</v>
      </c>
      <c r="I34" s="34">
        <f t="shared" si="6"/>
        <v>34.309611473402761</v>
      </c>
      <c r="J34" s="67">
        <f t="shared" si="7"/>
        <v>-385.29133603414448</v>
      </c>
      <c r="K34" s="34">
        <f t="shared" si="8"/>
        <v>-350.98172456074172</v>
      </c>
      <c r="L34" s="34">
        <f t="shared" si="9"/>
        <v>2007421.0576973222</v>
      </c>
      <c r="M34" s="34">
        <f t="shared" si="10"/>
        <v>-20535589.722324438</v>
      </c>
      <c r="N34" s="38">
        <f>'jan-sep'!M34</f>
        <v>-15747246.649920179</v>
      </c>
      <c r="O34" s="38">
        <f t="shared" si="11"/>
        <v>-4788343.0724042598</v>
      </c>
    </row>
    <row r="35" spans="1:15" s="31" customFormat="1" x14ac:dyDescent="0.2">
      <c r="A35" s="30">
        <v>1511</v>
      </c>
      <c r="B35" s="31" t="s">
        <v>256</v>
      </c>
      <c r="C35" s="33">
        <v>103481505</v>
      </c>
      <c r="D35" s="33">
        <v>3026</v>
      </c>
      <c r="E35" s="34">
        <f t="shared" si="2"/>
        <v>34197.457038995373</v>
      </c>
      <c r="F35" s="35">
        <f t="shared" si="3"/>
        <v>0.90722045955077057</v>
      </c>
      <c r="G35" s="34">
        <f t="shared" si="4"/>
        <v>2098.3814784212518</v>
      </c>
      <c r="H35" s="34">
        <f t="shared" si="5"/>
        <v>0</v>
      </c>
      <c r="I35" s="34">
        <f t="shared" si="6"/>
        <v>2098.3814784212518</v>
      </c>
      <c r="J35" s="67">
        <f t="shared" si="7"/>
        <v>-385.29133603414448</v>
      </c>
      <c r="K35" s="34">
        <f t="shared" si="8"/>
        <v>1713.0901423871073</v>
      </c>
      <c r="L35" s="34">
        <f t="shared" si="9"/>
        <v>6349702.3537027081</v>
      </c>
      <c r="M35" s="34">
        <f t="shared" si="10"/>
        <v>5183810.7708633868</v>
      </c>
      <c r="N35" s="38">
        <f>'jan-sep'!M35</f>
        <v>7428620.7870989218</v>
      </c>
      <c r="O35" s="38">
        <f t="shared" si="11"/>
        <v>-2244810.016235535</v>
      </c>
    </row>
    <row r="36" spans="1:15" s="31" customFormat="1" x14ac:dyDescent="0.2">
      <c r="A36" s="30">
        <v>1514</v>
      </c>
      <c r="B36" s="31" t="s">
        <v>429</v>
      </c>
      <c r="C36" s="33">
        <v>84181911</v>
      </c>
      <c r="D36" s="33">
        <v>2438</v>
      </c>
      <c r="E36" s="34">
        <f t="shared" si="2"/>
        <v>34529.085726004923</v>
      </c>
      <c r="F36" s="35">
        <f t="shared" si="3"/>
        <v>0.9160181993793769</v>
      </c>
      <c r="G36" s="34">
        <f t="shared" si="4"/>
        <v>1899.4042662155216</v>
      </c>
      <c r="H36" s="34">
        <f t="shared" si="5"/>
        <v>0</v>
      </c>
      <c r="I36" s="34">
        <f t="shared" si="6"/>
        <v>1899.4042662155216</v>
      </c>
      <c r="J36" s="67">
        <f t="shared" si="7"/>
        <v>-385.29133603414448</v>
      </c>
      <c r="K36" s="34">
        <f t="shared" si="8"/>
        <v>1514.1129301813771</v>
      </c>
      <c r="L36" s="34">
        <f t="shared" si="9"/>
        <v>4630747.6010334417</v>
      </c>
      <c r="M36" s="34">
        <f t="shared" si="10"/>
        <v>3691407.3237821972</v>
      </c>
      <c r="N36" s="38">
        <f>'jan-sep'!M36</f>
        <v>-1217497.3423354588</v>
      </c>
      <c r="O36" s="38">
        <f t="shared" si="11"/>
        <v>4908904.666117656</v>
      </c>
    </row>
    <row r="37" spans="1:15" s="31" customFormat="1" x14ac:dyDescent="0.2">
      <c r="A37" s="30">
        <v>1515</v>
      </c>
      <c r="B37" s="31" t="s">
        <v>378</v>
      </c>
      <c r="C37" s="33">
        <v>366450933</v>
      </c>
      <c r="D37" s="33">
        <v>8968</v>
      </c>
      <c r="E37" s="34">
        <f t="shared" si="2"/>
        <v>40862.05764942016</v>
      </c>
      <c r="F37" s="35">
        <f t="shared" si="3"/>
        <v>1.0840248933312522</v>
      </c>
      <c r="G37" s="34">
        <f t="shared" si="4"/>
        <v>-1900.37888783362</v>
      </c>
      <c r="H37" s="34">
        <f t="shared" si="5"/>
        <v>0</v>
      </c>
      <c r="I37" s="34">
        <f t="shared" si="6"/>
        <v>-1900.37888783362</v>
      </c>
      <c r="J37" s="67">
        <f t="shared" si="7"/>
        <v>-385.29133603414448</v>
      </c>
      <c r="K37" s="34">
        <f t="shared" si="8"/>
        <v>-2285.6702238677644</v>
      </c>
      <c r="L37" s="34">
        <f t="shared" si="9"/>
        <v>-17042597.866091903</v>
      </c>
      <c r="M37" s="34">
        <f t="shared" si="10"/>
        <v>-20497890.567646112</v>
      </c>
      <c r="N37" s="38">
        <f>'jan-sep'!M37</f>
        <v>-13760776.087147014</v>
      </c>
      <c r="O37" s="38">
        <f t="shared" si="11"/>
        <v>-6737114.4804990981</v>
      </c>
    </row>
    <row r="38" spans="1:15" s="31" customFormat="1" x14ac:dyDescent="0.2">
      <c r="A38" s="30">
        <v>1516</v>
      </c>
      <c r="B38" s="31" t="s">
        <v>257</v>
      </c>
      <c r="C38" s="33">
        <v>314122227</v>
      </c>
      <c r="D38" s="33">
        <v>8861</v>
      </c>
      <c r="E38" s="34">
        <f t="shared" si="2"/>
        <v>35449.974833540233</v>
      </c>
      <c r="F38" s="35">
        <f t="shared" si="3"/>
        <v>0.94044836207775584</v>
      </c>
      <c r="G38" s="34">
        <f t="shared" si="4"/>
        <v>1346.870801694336</v>
      </c>
      <c r="H38" s="34">
        <f t="shared" si="5"/>
        <v>0</v>
      </c>
      <c r="I38" s="34">
        <f t="shared" si="6"/>
        <v>1346.870801694336</v>
      </c>
      <c r="J38" s="67">
        <f t="shared" si="7"/>
        <v>-385.29133603414448</v>
      </c>
      <c r="K38" s="34">
        <f t="shared" si="8"/>
        <v>961.57946566019154</v>
      </c>
      <c r="L38" s="34">
        <f t="shared" si="9"/>
        <v>11934622.173813511</v>
      </c>
      <c r="M38" s="34">
        <f t="shared" si="10"/>
        <v>8520555.6452149581</v>
      </c>
      <c r="N38" s="38">
        <f>'jan-sep'!M38</f>
        <v>8232165.7715198919</v>
      </c>
      <c r="O38" s="38">
        <f t="shared" si="11"/>
        <v>288389.8736950662</v>
      </c>
    </row>
    <row r="39" spans="1:15" s="31" customFormat="1" x14ac:dyDescent="0.2">
      <c r="A39" s="30">
        <v>1517</v>
      </c>
      <c r="B39" s="31" t="s">
        <v>258</v>
      </c>
      <c r="C39" s="33">
        <v>160235073</v>
      </c>
      <c r="D39" s="33">
        <v>5322</v>
      </c>
      <c r="E39" s="34">
        <f t="shared" si="2"/>
        <v>30108.055806087938</v>
      </c>
      <c r="F39" s="35">
        <f t="shared" si="3"/>
        <v>0.79873319801037979</v>
      </c>
      <c r="G39" s="34">
        <f t="shared" si="4"/>
        <v>4552.0222181657127</v>
      </c>
      <c r="H39" s="34">
        <f t="shared" si="5"/>
        <v>1336.0297113239212</v>
      </c>
      <c r="I39" s="34">
        <f t="shared" si="6"/>
        <v>5888.0519294896339</v>
      </c>
      <c r="J39" s="67">
        <f t="shared" si="7"/>
        <v>-385.29133603414448</v>
      </c>
      <c r="K39" s="34">
        <f t="shared" si="8"/>
        <v>5502.7605934554895</v>
      </c>
      <c r="L39" s="34">
        <f t="shared" si="9"/>
        <v>31336212.368743833</v>
      </c>
      <c r="M39" s="34">
        <f t="shared" si="10"/>
        <v>29285691.878370114</v>
      </c>
      <c r="N39" s="38">
        <f>'jan-sep'!M39</f>
        <v>28320925.770865984</v>
      </c>
      <c r="O39" s="38">
        <f t="shared" si="11"/>
        <v>964766.10750412941</v>
      </c>
    </row>
    <row r="40" spans="1:15" s="31" customFormat="1" x14ac:dyDescent="0.2">
      <c r="A40" s="30">
        <v>1520</v>
      </c>
      <c r="B40" s="31" t="s">
        <v>260</v>
      </c>
      <c r="C40" s="33">
        <v>356508914</v>
      </c>
      <c r="D40" s="33">
        <v>10958</v>
      </c>
      <c r="E40" s="34">
        <f t="shared" si="2"/>
        <v>32534.122467603578</v>
      </c>
      <c r="F40" s="35">
        <f t="shared" si="3"/>
        <v>0.86309404534037992</v>
      </c>
      <c r="G40" s="34">
        <f t="shared" si="4"/>
        <v>3096.3822212563286</v>
      </c>
      <c r="H40" s="34">
        <f t="shared" si="5"/>
        <v>486.90637979344717</v>
      </c>
      <c r="I40" s="34">
        <f t="shared" si="6"/>
        <v>3583.2886010497759</v>
      </c>
      <c r="J40" s="67">
        <f t="shared" si="7"/>
        <v>-385.29133603414448</v>
      </c>
      <c r="K40" s="34">
        <f t="shared" si="8"/>
        <v>3197.9972650156315</v>
      </c>
      <c r="L40" s="34">
        <f t="shared" si="9"/>
        <v>39265676.490303442</v>
      </c>
      <c r="M40" s="34">
        <f t="shared" si="10"/>
        <v>35043654.030041292</v>
      </c>
      <c r="N40" s="38">
        <f>'jan-sep'!M40</f>
        <v>39260520.67535691</v>
      </c>
      <c r="O40" s="38">
        <f t="shared" si="11"/>
        <v>-4216866.6453156173</v>
      </c>
    </row>
    <row r="41" spans="1:15" s="31" customFormat="1" x14ac:dyDescent="0.2">
      <c r="A41" s="30">
        <v>1525</v>
      </c>
      <c r="B41" s="31" t="s">
        <v>261</v>
      </c>
      <c r="C41" s="33">
        <v>160866122</v>
      </c>
      <c r="D41" s="33">
        <v>4348</v>
      </c>
      <c r="E41" s="34">
        <f t="shared" si="2"/>
        <v>36997.728150873962</v>
      </c>
      <c r="F41" s="35">
        <f t="shared" si="3"/>
        <v>0.98150853430698271</v>
      </c>
      <c r="G41" s="34">
        <f t="shared" si="4"/>
        <v>418.21881129409883</v>
      </c>
      <c r="H41" s="34">
        <f t="shared" si="5"/>
        <v>0</v>
      </c>
      <c r="I41" s="34">
        <f t="shared" si="6"/>
        <v>418.21881129409883</v>
      </c>
      <c r="J41" s="67">
        <f t="shared" si="7"/>
        <v>-385.29133603414448</v>
      </c>
      <c r="K41" s="34">
        <f t="shared" si="8"/>
        <v>32.927475259954349</v>
      </c>
      <c r="L41" s="34">
        <f t="shared" si="9"/>
        <v>1818415.3915067418</v>
      </c>
      <c r="M41" s="34">
        <f t="shared" si="10"/>
        <v>143168.66243028152</v>
      </c>
      <c r="N41" s="38">
        <f>'jan-sep'!M41</f>
        <v>4232267.9543582583</v>
      </c>
      <c r="O41" s="38">
        <f t="shared" si="11"/>
        <v>-4089099.2919279765</v>
      </c>
    </row>
    <row r="42" spans="1:15" s="31" customFormat="1" x14ac:dyDescent="0.2">
      <c r="A42" s="30">
        <v>1528</v>
      </c>
      <c r="B42" s="31" t="s">
        <v>262</v>
      </c>
      <c r="C42" s="33">
        <v>236911143</v>
      </c>
      <c r="D42" s="33">
        <v>7617</v>
      </c>
      <c r="E42" s="34">
        <f t="shared" si="2"/>
        <v>31102.946435604568</v>
      </c>
      <c r="F42" s="35">
        <f t="shared" si="3"/>
        <v>0.82512653869309815</v>
      </c>
      <c r="G42" s="34">
        <f t="shared" si="4"/>
        <v>3955.0878404557347</v>
      </c>
      <c r="H42" s="34">
        <f t="shared" si="5"/>
        <v>987.81799099310058</v>
      </c>
      <c r="I42" s="34">
        <f t="shared" si="6"/>
        <v>4942.9058314488357</v>
      </c>
      <c r="J42" s="67">
        <f t="shared" si="7"/>
        <v>-385.29133603414448</v>
      </c>
      <c r="K42" s="34">
        <f t="shared" si="8"/>
        <v>4557.6144954146912</v>
      </c>
      <c r="L42" s="34">
        <f t="shared" si="9"/>
        <v>37650113.71814578</v>
      </c>
      <c r="M42" s="34">
        <f t="shared" si="10"/>
        <v>34715349.611573704</v>
      </c>
      <c r="N42" s="38">
        <f>'jan-sep'!M42</f>
        <v>39794570.207710676</v>
      </c>
      <c r="O42" s="38">
        <f t="shared" si="11"/>
        <v>-5079220.5961369723</v>
      </c>
    </row>
    <row r="43" spans="1:15" s="31" customFormat="1" x14ac:dyDescent="0.2">
      <c r="A43" s="30">
        <v>1531</v>
      </c>
      <c r="B43" s="31" t="s">
        <v>263</v>
      </c>
      <c r="C43" s="33">
        <v>298328857</v>
      </c>
      <c r="D43" s="33">
        <v>9720</v>
      </c>
      <c r="E43" s="34">
        <f t="shared" si="2"/>
        <v>30692.269238683126</v>
      </c>
      <c r="F43" s="35">
        <f t="shared" si="3"/>
        <v>0.81423172990970694</v>
      </c>
      <c r="G43" s="34">
        <f t="shared" si="4"/>
        <v>4201.4941586085997</v>
      </c>
      <c r="H43" s="34">
        <f t="shared" si="5"/>
        <v>1131.5550099156053</v>
      </c>
      <c r="I43" s="34">
        <f t="shared" si="6"/>
        <v>5333.049168524205</v>
      </c>
      <c r="J43" s="67">
        <f t="shared" si="7"/>
        <v>-385.29133603414448</v>
      </c>
      <c r="K43" s="34">
        <f t="shared" si="8"/>
        <v>4947.7578324900605</v>
      </c>
      <c r="L43" s="34">
        <f t="shared" si="9"/>
        <v>51837237.918055274</v>
      </c>
      <c r="M43" s="34">
        <f t="shared" si="10"/>
        <v>48092206.131803386</v>
      </c>
      <c r="N43" s="38">
        <f>'jan-sep'!M43</f>
        <v>43608092.535459884</v>
      </c>
      <c r="O43" s="38">
        <f t="shared" si="11"/>
        <v>4484113.5963435024</v>
      </c>
    </row>
    <row r="44" spans="1:15" s="31" customFormat="1" x14ac:dyDescent="0.2">
      <c r="A44" s="30">
        <v>1532</v>
      </c>
      <c r="B44" s="31" t="s">
        <v>264</v>
      </c>
      <c r="C44" s="33">
        <v>293659642</v>
      </c>
      <c r="D44" s="33">
        <v>8691</v>
      </c>
      <c r="E44" s="34">
        <f t="shared" si="2"/>
        <v>33788.935910712229</v>
      </c>
      <c r="F44" s="35">
        <f t="shared" si="3"/>
        <v>0.89638284886777109</v>
      </c>
      <c r="G44" s="34">
        <f t="shared" si="4"/>
        <v>2343.4941553911381</v>
      </c>
      <c r="H44" s="34">
        <f t="shared" si="5"/>
        <v>47.721674705419353</v>
      </c>
      <c r="I44" s="34">
        <f t="shared" si="6"/>
        <v>2391.2158300965575</v>
      </c>
      <c r="J44" s="67">
        <f t="shared" si="7"/>
        <v>-385.29133603414448</v>
      </c>
      <c r="K44" s="34">
        <f t="shared" si="8"/>
        <v>2005.924494062413</v>
      </c>
      <c r="L44" s="34">
        <f t="shared" si="9"/>
        <v>20782056.779369183</v>
      </c>
      <c r="M44" s="34">
        <f t="shared" si="10"/>
        <v>17433489.77789643</v>
      </c>
      <c r="N44" s="38">
        <f>'jan-sep'!M44</f>
        <v>19061685.452338647</v>
      </c>
      <c r="O44" s="38">
        <f t="shared" si="11"/>
        <v>-1628195.6744422168</v>
      </c>
    </row>
    <row r="45" spans="1:15" s="31" customFormat="1" x14ac:dyDescent="0.2">
      <c r="A45" s="30">
        <v>1535</v>
      </c>
      <c r="B45" s="31" t="s">
        <v>265</v>
      </c>
      <c r="C45" s="33">
        <v>248305041</v>
      </c>
      <c r="D45" s="33">
        <v>7147</v>
      </c>
      <c r="E45" s="34">
        <f t="shared" si="2"/>
        <v>34742.555058066318</v>
      </c>
      <c r="F45" s="35">
        <f t="shared" si="3"/>
        <v>0.92168130308068141</v>
      </c>
      <c r="G45" s="34">
        <f t="shared" si="4"/>
        <v>1771.3226669786848</v>
      </c>
      <c r="H45" s="34">
        <f t="shared" si="5"/>
        <v>0</v>
      </c>
      <c r="I45" s="34">
        <f t="shared" si="6"/>
        <v>1771.3226669786848</v>
      </c>
      <c r="J45" s="67">
        <f t="shared" si="7"/>
        <v>-385.29133603414448</v>
      </c>
      <c r="K45" s="34">
        <f t="shared" si="8"/>
        <v>1386.0313309445403</v>
      </c>
      <c r="L45" s="34">
        <f t="shared" si="9"/>
        <v>12659643.10089666</v>
      </c>
      <c r="M45" s="34">
        <f t="shared" si="10"/>
        <v>9905965.922260629</v>
      </c>
      <c r="N45" s="38">
        <f>'jan-sep'!M45</f>
        <v>12677210.804195641</v>
      </c>
      <c r="O45" s="38">
        <f t="shared" si="11"/>
        <v>-2771244.8819350116</v>
      </c>
    </row>
    <row r="46" spans="1:15" s="31" customFormat="1" x14ac:dyDescent="0.2">
      <c r="A46" s="30">
        <v>1539</v>
      </c>
      <c r="B46" s="31" t="s">
        <v>266</v>
      </c>
      <c r="C46" s="33">
        <v>239080775</v>
      </c>
      <c r="D46" s="33">
        <v>7299</v>
      </c>
      <c r="E46" s="34">
        <f t="shared" si="2"/>
        <v>32755.278120290452</v>
      </c>
      <c r="F46" s="35">
        <f t="shared" si="3"/>
        <v>0.86896105856987393</v>
      </c>
      <c r="G46" s="34">
        <f t="shared" si="4"/>
        <v>2963.6888296442048</v>
      </c>
      <c r="H46" s="34">
        <f t="shared" si="5"/>
        <v>409.50190135304143</v>
      </c>
      <c r="I46" s="34">
        <f t="shared" si="6"/>
        <v>3373.1907309972462</v>
      </c>
      <c r="J46" s="67">
        <f t="shared" si="7"/>
        <v>-385.29133603414448</v>
      </c>
      <c r="K46" s="34">
        <f t="shared" si="8"/>
        <v>2987.8993949631017</v>
      </c>
      <c r="L46" s="34">
        <f t="shared" si="9"/>
        <v>24620919.145548899</v>
      </c>
      <c r="M46" s="34">
        <f t="shared" si="10"/>
        <v>21808677.683835678</v>
      </c>
      <c r="N46" s="38">
        <f>'jan-sep'!M46</f>
        <v>18453967.486396257</v>
      </c>
      <c r="O46" s="38">
        <f t="shared" si="11"/>
        <v>3354710.197439421</v>
      </c>
    </row>
    <row r="47" spans="1:15" s="31" customFormat="1" x14ac:dyDescent="0.2">
      <c r="A47" s="30">
        <v>1547</v>
      </c>
      <c r="B47" s="31" t="s">
        <v>267</v>
      </c>
      <c r="C47" s="33">
        <v>126961932</v>
      </c>
      <c r="D47" s="33">
        <v>3678</v>
      </c>
      <c r="E47" s="34">
        <f t="shared" si="2"/>
        <v>34519.285481239807</v>
      </c>
      <c r="F47" s="35">
        <f t="shared" si="3"/>
        <v>0.91575820979742117</v>
      </c>
      <c r="G47" s="34">
        <f t="shared" si="4"/>
        <v>1905.2844130745914</v>
      </c>
      <c r="H47" s="34">
        <f t="shared" si="5"/>
        <v>0</v>
      </c>
      <c r="I47" s="34">
        <f t="shared" si="6"/>
        <v>1905.2844130745914</v>
      </c>
      <c r="J47" s="67">
        <f t="shared" si="7"/>
        <v>-385.29133603414448</v>
      </c>
      <c r="K47" s="34">
        <f t="shared" si="8"/>
        <v>1519.9930770404469</v>
      </c>
      <c r="L47" s="34">
        <f t="shared" si="9"/>
        <v>7007636.0712883472</v>
      </c>
      <c r="M47" s="34">
        <f t="shared" si="10"/>
        <v>5590534.5373547636</v>
      </c>
      <c r="N47" s="38">
        <f>'jan-sep'!M47</f>
        <v>7817934.6304857349</v>
      </c>
      <c r="O47" s="38">
        <f t="shared" si="11"/>
        <v>-2227400.0931309713</v>
      </c>
    </row>
    <row r="48" spans="1:15" s="31" customFormat="1" x14ac:dyDescent="0.2">
      <c r="A48" s="30">
        <v>1554</v>
      </c>
      <c r="B48" s="31" t="s">
        <v>268</v>
      </c>
      <c r="C48" s="33">
        <v>208467191</v>
      </c>
      <c r="D48" s="33">
        <v>5955</v>
      </c>
      <c r="E48" s="34">
        <f t="shared" si="2"/>
        <v>35007.08497061293</v>
      </c>
      <c r="F48" s="35">
        <f t="shared" si="3"/>
        <v>0.92869898713104237</v>
      </c>
      <c r="G48" s="34">
        <f t="shared" si="4"/>
        <v>1612.6047194507175</v>
      </c>
      <c r="H48" s="34">
        <f t="shared" si="5"/>
        <v>0</v>
      </c>
      <c r="I48" s="34">
        <f t="shared" si="6"/>
        <v>1612.6047194507175</v>
      </c>
      <c r="J48" s="67">
        <f t="shared" si="7"/>
        <v>-385.29133603414448</v>
      </c>
      <c r="K48" s="34">
        <f t="shared" si="8"/>
        <v>1227.3133834165731</v>
      </c>
      <c r="L48" s="34">
        <f t="shared" si="9"/>
        <v>9603061.1043290235</v>
      </c>
      <c r="M48" s="34">
        <f t="shared" si="10"/>
        <v>7308651.198245693</v>
      </c>
      <c r="N48" s="38">
        <f>'jan-sep'!M48</f>
        <v>12806417.922727736</v>
      </c>
      <c r="O48" s="38">
        <f t="shared" si="11"/>
        <v>-5497766.7244820427</v>
      </c>
    </row>
    <row r="49" spans="1:15" s="31" customFormat="1" x14ac:dyDescent="0.2">
      <c r="A49" s="30">
        <v>1557</v>
      </c>
      <c r="B49" s="31" t="s">
        <v>269</v>
      </c>
      <c r="C49" s="33">
        <v>81983899</v>
      </c>
      <c r="D49" s="33">
        <v>2700</v>
      </c>
      <c r="E49" s="34">
        <f t="shared" si="2"/>
        <v>30364.407037037035</v>
      </c>
      <c r="F49" s="35">
        <f t="shared" si="3"/>
        <v>0.80553391074416136</v>
      </c>
      <c r="G49" s="34">
        <f t="shared" si="4"/>
        <v>4398.2114795962543</v>
      </c>
      <c r="H49" s="34">
        <f t="shared" si="5"/>
        <v>1246.3067804917371</v>
      </c>
      <c r="I49" s="34">
        <f t="shared" si="6"/>
        <v>5644.5182600879916</v>
      </c>
      <c r="J49" s="67">
        <f t="shared" si="7"/>
        <v>-385.29133603414448</v>
      </c>
      <c r="K49" s="34">
        <f t="shared" si="8"/>
        <v>5259.2269240538471</v>
      </c>
      <c r="L49" s="34">
        <f t="shared" si="9"/>
        <v>15240199.302237578</v>
      </c>
      <c r="M49" s="34">
        <f t="shared" si="10"/>
        <v>14199912.694945388</v>
      </c>
      <c r="N49" s="38">
        <f>'jan-sep'!M49</f>
        <v>14399218.690405522</v>
      </c>
      <c r="O49" s="38">
        <f t="shared" si="11"/>
        <v>-199305.995460134</v>
      </c>
    </row>
    <row r="50" spans="1:15" s="31" customFormat="1" x14ac:dyDescent="0.2">
      <c r="A50" s="30">
        <v>1560</v>
      </c>
      <c r="B50" s="31" t="s">
        <v>270</v>
      </c>
      <c r="C50" s="33">
        <v>92340905</v>
      </c>
      <c r="D50" s="33">
        <v>3041</v>
      </c>
      <c r="E50" s="34">
        <f t="shared" si="2"/>
        <v>30365.309108845773</v>
      </c>
      <c r="F50" s="35">
        <f t="shared" si="3"/>
        <v>0.80555784170487399</v>
      </c>
      <c r="G50" s="34">
        <f t="shared" si="4"/>
        <v>4397.6702365110114</v>
      </c>
      <c r="H50" s="34">
        <f t="shared" si="5"/>
        <v>1245.9910553586788</v>
      </c>
      <c r="I50" s="34">
        <f t="shared" si="6"/>
        <v>5643.6612918696901</v>
      </c>
      <c r="J50" s="67">
        <f t="shared" si="7"/>
        <v>-385.29133603414448</v>
      </c>
      <c r="K50" s="34">
        <f t="shared" si="8"/>
        <v>5258.3699558355456</v>
      </c>
      <c r="L50" s="34">
        <f t="shared" si="9"/>
        <v>17162373.988575727</v>
      </c>
      <c r="M50" s="34">
        <f t="shared" si="10"/>
        <v>15990703.035695894</v>
      </c>
      <c r="N50" s="38">
        <f>'jan-sep'!M50</f>
        <v>16054240.640934516</v>
      </c>
      <c r="O50" s="38">
        <f t="shared" si="11"/>
        <v>-63537.605238622054</v>
      </c>
    </row>
    <row r="51" spans="1:15" s="31" customFormat="1" x14ac:dyDescent="0.2">
      <c r="A51" s="30">
        <v>1563</v>
      </c>
      <c r="B51" s="31" t="s">
        <v>271</v>
      </c>
      <c r="C51" s="33">
        <v>284287769</v>
      </c>
      <c r="D51" s="33">
        <v>7227</v>
      </c>
      <c r="E51" s="34">
        <f t="shared" si="2"/>
        <v>39336.898989898989</v>
      </c>
      <c r="F51" s="35">
        <f t="shared" si="3"/>
        <v>1.0435641322167386</v>
      </c>
      <c r="G51" s="34">
        <f t="shared" si="4"/>
        <v>-985.28369212091775</v>
      </c>
      <c r="H51" s="34">
        <f t="shared" si="5"/>
        <v>0</v>
      </c>
      <c r="I51" s="34">
        <f t="shared" si="6"/>
        <v>-985.28369212091775</v>
      </c>
      <c r="J51" s="67">
        <f t="shared" si="7"/>
        <v>-385.29133603414448</v>
      </c>
      <c r="K51" s="34">
        <f t="shared" si="8"/>
        <v>-1370.5750281550622</v>
      </c>
      <c r="L51" s="34">
        <f t="shared" si="9"/>
        <v>-7120645.2429578723</v>
      </c>
      <c r="M51" s="34">
        <f t="shared" si="10"/>
        <v>-9905145.7284766342</v>
      </c>
      <c r="N51" s="38">
        <f>'jan-sep'!M51</f>
        <v>-3393698.4092117907</v>
      </c>
      <c r="O51" s="38">
        <f t="shared" si="11"/>
        <v>-6511447.3192648441</v>
      </c>
    </row>
    <row r="52" spans="1:15" s="31" customFormat="1" x14ac:dyDescent="0.2">
      <c r="A52" s="30">
        <v>1566</v>
      </c>
      <c r="B52" s="31" t="s">
        <v>272</v>
      </c>
      <c r="C52" s="33">
        <v>183526329</v>
      </c>
      <c r="D52" s="33">
        <v>5953</v>
      </c>
      <c r="E52" s="34">
        <f t="shared" si="2"/>
        <v>30829.217033428522</v>
      </c>
      <c r="F52" s="35">
        <f t="shared" si="3"/>
        <v>0.81786480242564596</v>
      </c>
      <c r="G52" s="34">
        <f t="shared" si="4"/>
        <v>4119.3254817613624</v>
      </c>
      <c r="H52" s="34">
        <f t="shared" si="5"/>
        <v>1083.6232817547168</v>
      </c>
      <c r="I52" s="34">
        <f t="shared" si="6"/>
        <v>5202.9487635160795</v>
      </c>
      <c r="J52" s="67">
        <f t="shared" si="7"/>
        <v>-385.29133603414448</v>
      </c>
      <c r="K52" s="34">
        <f t="shared" si="8"/>
        <v>4817.657427481935</v>
      </c>
      <c r="L52" s="34">
        <f t="shared" si="9"/>
        <v>30973153.98921122</v>
      </c>
      <c r="M52" s="34">
        <f t="shared" si="10"/>
        <v>28679514.66579996</v>
      </c>
      <c r="N52" s="38">
        <f>'jan-sep'!M52</f>
        <v>26980145.22888298</v>
      </c>
      <c r="O52" s="38">
        <f t="shared" si="11"/>
        <v>1699369.4369169809</v>
      </c>
    </row>
    <row r="53" spans="1:15" s="31" customFormat="1" x14ac:dyDescent="0.2">
      <c r="A53" s="30">
        <v>1573</v>
      </c>
      <c r="B53" s="31" t="s">
        <v>274</v>
      </c>
      <c r="C53" s="33">
        <v>71688170</v>
      </c>
      <c r="D53" s="33">
        <v>2159</v>
      </c>
      <c r="E53" s="34">
        <f t="shared" si="2"/>
        <v>33204.339972209353</v>
      </c>
      <c r="F53" s="35">
        <f t="shared" si="3"/>
        <v>0.88087416951259778</v>
      </c>
      <c r="G53" s="34">
        <f t="shared" si="4"/>
        <v>2694.2517184928643</v>
      </c>
      <c r="H53" s="34">
        <f t="shared" si="5"/>
        <v>252.33025318142606</v>
      </c>
      <c r="I53" s="34">
        <f t="shared" si="6"/>
        <v>2946.5819716742903</v>
      </c>
      <c r="J53" s="67">
        <f t="shared" si="7"/>
        <v>-385.29133603414448</v>
      </c>
      <c r="K53" s="34">
        <f t="shared" si="8"/>
        <v>2561.2906356401459</v>
      </c>
      <c r="L53" s="34">
        <f t="shared" si="9"/>
        <v>6361670.4768447932</v>
      </c>
      <c r="M53" s="34">
        <f t="shared" si="10"/>
        <v>5529826.4823470749</v>
      </c>
      <c r="N53" s="38">
        <f>'jan-sep'!M53</f>
        <v>6683445.0554020386</v>
      </c>
      <c r="O53" s="38">
        <f t="shared" si="11"/>
        <v>-1153618.5730549637</v>
      </c>
    </row>
    <row r="54" spans="1:15" s="31" customFormat="1" x14ac:dyDescent="0.2">
      <c r="A54" s="30">
        <v>1576</v>
      </c>
      <c r="B54" s="31" t="s">
        <v>275</v>
      </c>
      <c r="C54" s="33">
        <v>110968763</v>
      </c>
      <c r="D54" s="33">
        <v>3408</v>
      </c>
      <c r="E54" s="34">
        <f t="shared" si="2"/>
        <v>32561.25674882629</v>
      </c>
      <c r="F54" s="35">
        <f t="shared" si="3"/>
        <v>0.86381388760971534</v>
      </c>
      <c r="G54" s="34">
        <f t="shared" si="4"/>
        <v>3080.1016525227014</v>
      </c>
      <c r="H54" s="34">
        <f t="shared" si="5"/>
        <v>477.40938136549789</v>
      </c>
      <c r="I54" s="34">
        <f t="shared" si="6"/>
        <v>3557.5110338881996</v>
      </c>
      <c r="J54" s="67">
        <f t="shared" si="7"/>
        <v>-385.29133603414448</v>
      </c>
      <c r="K54" s="34">
        <f t="shared" si="8"/>
        <v>3172.2196978540551</v>
      </c>
      <c r="L54" s="34">
        <f t="shared" si="9"/>
        <v>12123997.603490984</v>
      </c>
      <c r="M54" s="34">
        <f t="shared" si="10"/>
        <v>10810924.730286621</v>
      </c>
      <c r="N54" s="38">
        <f>'jan-sep'!M54</f>
        <v>9393777.3114451934</v>
      </c>
      <c r="O54" s="38">
        <f t="shared" si="11"/>
        <v>1417147.4188414272</v>
      </c>
    </row>
    <row r="55" spans="1:15" s="31" customFormat="1" x14ac:dyDescent="0.2">
      <c r="A55" s="30">
        <v>1577</v>
      </c>
      <c r="B55" s="31" t="s">
        <v>259</v>
      </c>
      <c r="C55" s="33">
        <v>317767440</v>
      </c>
      <c r="D55" s="33">
        <v>11093</v>
      </c>
      <c r="E55" s="34">
        <f t="shared" si="2"/>
        <v>28645.762192373568</v>
      </c>
      <c r="F55" s="35">
        <f t="shared" si="3"/>
        <v>0.75994017656672797</v>
      </c>
      <c r="G55" s="34">
        <f t="shared" si="4"/>
        <v>5429.3983863943349</v>
      </c>
      <c r="H55" s="34">
        <f t="shared" si="5"/>
        <v>1847.8324761239508</v>
      </c>
      <c r="I55" s="34">
        <f t="shared" si="6"/>
        <v>7277.2308625182859</v>
      </c>
      <c r="J55" s="67">
        <f t="shared" si="7"/>
        <v>-385.29133603414448</v>
      </c>
      <c r="K55" s="34">
        <f t="shared" si="8"/>
        <v>6891.9395264841414</v>
      </c>
      <c r="L55" s="34">
        <f t="shared" si="9"/>
        <v>80726321.957915351</v>
      </c>
      <c r="M55" s="34">
        <f t="shared" si="10"/>
        <v>76452285.167288586</v>
      </c>
      <c r="N55" s="38">
        <f>'jan-sep'!M55</f>
        <v>68327802.359877199</v>
      </c>
      <c r="O55" s="38">
        <f t="shared" si="11"/>
        <v>8124482.8074113876</v>
      </c>
    </row>
    <row r="56" spans="1:15" s="31" customFormat="1" x14ac:dyDescent="0.2">
      <c r="A56" s="30">
        <v>1578</v>
      </c>
      <c r="B56" s="31" t="s">
        <v>379</v>
      </c>
      <c r="C56" s="33">
        <v>86646599</v>
      </c>
      <c r="D56" s="33">
        <v>2492</v>
      </c>
      <c r="E56" s="34">
        <f t="shared" si="2"/>
        <v>34769.903290529692</v>
      </c>
      <c r="F56" s="35">
        <f t="shared" si="3"/>
        <v>0.9224068212382166</v>
      </c>
      <c r="G56" s="34">
        <f t="shared" si="4"/>
        <v>1754.9137275006608</v>
      </c>
      <c r="H56" s="34">
        <f t="shared" si="5"/>
        <v>0</v>
      </c>
      <c r="I56" s="34">
        <f t="shared" si="6"/>
        <v>1754.9137275006608</v>
      </c>
      <c r="J56" s="67">
        <f t="shared" si="7"/>
        <v>-385.29133603414448</v>
      </c>
      <c r="K56" s="34">
        <f t="shared" si="8"/>
        <v>1369.6223914665163</v>
      </c>
      <c r="L56" s="34">
        <f t="shared" si="9"/>
        <v>4373245.0089316471</v>
      </c>
      <c r="M56" s="34">
        <f t="shared" si="10"/>
        <v>3413098.9995345585</v>
      </c>
      <c r="N56" s="38">
        <f>'jan-sep'!M56</f>
        <v>3380296.6673092833</v>
      </c>
      <c r="O56" s="38">
        <f t="shared" si="11"/>
        <v>32802.332225275226</v>
      </c>
    </row>
    <row r="57" spans="1:15" s="31" customFormat="1" x14ac:dyDescent="0.2">
      <c r="A57" s="30">
        <v>1579</v>
      </c>
      <c r="B57" s="31" t="s">
        <v>380</v>
      </c>
      <c r="C57" s="33">
        <v>419298241</v>
      </c>
      <c r="D57" s="33">
        <v>13437</v>
      </c>
      <c r="E57" s="34">
        <f t="shared" si="2"/>
        <v>31204.751134925951</v>
      </c>
      <c r="F57" s="35">
        <f t="shared" si="3"/>
        <v>0.82782730401601257</v>
      </c>
      <c r="G57" s="34">
        <f t="shared" si="4"/>
        <v>3894.005020862905</v>
      </c>
      <c r="H57" s="34">
        <f t="shared" si="5"/>
        <v>952.18634623061655</v>
      </c>
      <c r="I57" s="34">
        <f t="shared" si="6"/>
        <v>4846.1913670935219</v>
      </c>
      <c r="J57" s="67">
        <f t="shared" si="7"/>
        <v>-385.29133603414448</v>
      </c>
      <c r="K57" s="34">
        <f t="shared" si="8"/>
        <v>4460.9000310593774</v>
      </c>
      <c r="L57" s="34">
        <f t="shared" si="9"/>
        <v>65118273.39963565</v>
      </c>
      <c r="M57" s="34">
        <f t="shared" si="10"/>
        <v>59941113.717344858</v>
      </c>
      <c r="N57" s="38">
        <f>'jan-sep'!M57</f>
        <v>59386523.095918119</v>
      </c>
      <c r="O57" s="38">
        <f t="shared" si="11"/>
        <v>554590.6214267388</v>
      </c>
    </row>
    <row r="58" spans="1:15" s="31" customFormat="1" x14ac:dyDescent="0.2">
      <c r="A58" s="30">
        <v>1580</v>
      </c>
      <c r="B58" s="31" t="s">
        <v>431</v>
      </c>
      <c r="C58" s="33">
        <v>298353604</v>
      </c>
      <c r="D58" s="33">
        <v>9357</v>
      </c>
      <c r="E58" s="34">
        <f t="shared" si="2"/>
        <v>31885.604787859356</v>
      </c>
      <c r="F58" s="35">
        <f t="shared" si="3"/>
        <v>0.84588959336099867</v>
      </c>
      <c r="G58" s="34">
        <f t="shared" si="4"/>
        <v>3485.4928291028618</v>
      </c>
      <c r="H58" s="34">
        <f t="shared" si="5"/>
        <v>713.88756770392479</v>
      </c>
      <c r="I58" s="34">
        <f t="shared" si="6"/>
        <v>4199.3803968067868</v>
      </c>
      <c r="J58" s="67">
        <f t="shared" si="7"/>
        <v>-385.29133603414448</v>
      </c>
      <c r="K58" s="34">
        <f t="shared" si="8"/>
        <v>3814.0890607726424</v>
      </c>
      <c r="L58" s="34">
        <f t="shared" si="9"/>
        <v>39293602.372921102</v>
      </c>
      <c r="M58" s="34">
        <f t="shared" si="10"/>
        <v>35688431.341649614</v>
      </c>
      <c r="N58" s="38">
        <f>'jan-sep'!M58</f>
        <v>31197068.452638686</v>
      </c>
      <c r="O58" s="38">
        <f t="shared" si="11"/>
        <v>4491362.8890109286</v>
      </c>
    </row>
    <row r="59" spans="1:15" s="31" customFormat="1" x14ac:dyDescent="0.2">
      <c r="A59" s="30">
        <v>1804</v>
      </c>
      <c r="B59" s="31" t="s">
        <v>276</v>
      </c>
      <c r="C59" s="33">
        <v>1918712765</v>
      </c>
      <c r="D59" s="33">
        <v>53712</v>
      </c>
      <c r="E59" s="34">
        <f t="shared" si="2"/>
        <v>35722.236464849571</v>
      </c>
      <c r="F59" s="35">
        <f t="shared" si="3"/>
        <v>0.94767116001834095</v>
      </c>
      <c r="G59" s="34">
        <f t="shared" si="4"/>
        <v>1183.5138229087329</v>
      </c>
      <c r="H59" s="34">
        <f t="shared" si="5"/>
        <v>0</v>
      </c>
      <c r="I59" s="34">
        <f t="shared" si="6"/>
        <v>1183.5138229087329</v>
      </c>
      <c r="J59" s="67">
        <f t="shared" si="7"/>
        <v>-385.29133603414448</v>
      </c>
      <c r="K59" s="34">
        <f t="shared" si="8"/>
        <v>798.22248687458841</v>
      </c>
      <c r="L59" s="34">
        <f t="shared" si="9"/>
        <v>63568894.456073858</v>
      </c>
      <c r="M59" s="34">
        <f t="shared" si="10"/>
        <v>42874126.215007894</v>
      </c>
      <c r="N59" s="38">
        <f>'jan-sep'!M59</f>
        <v>35220714.993305124</v>
      </c>
      <c r="O59" s="38">
        <f t="shared" si="11"/>
        <v>7653411.2217027694</v>
      </c>
    </row>
    <row r="60" spans="1:15" s="31" customFormat="1" x14ac:dyDescent="0.2">
      <c r="A60" s="30">
        <v>1806</v>
      </c>
      <c r="B60" s="31" t="s">
        <v>277</v>
      </c>
      <c r="C60" s="33">
        <v>733006735</v>
      </c>
      <c r="D60" s="33">
        <v>21580</v>
      </c>
      <c r="E60" s="34">
        <f t="shared" si="2"/>
        <v>33966.947868396666</v>
      </c>
      <c r="F60" s="35">
        <f t="shared" si="3"/>
        <v>0.9011053079053496</v>
      </c>
      <c r="G60" s="34">
        <f t="shared" si="4"/>
        <v>2236.686980780476</v>
      </c>
      <c r="H60" s="34">
        <f t="shared" si="5"/>
        <v>0</v>
      </c>
      <c r="I60" s="34">
        <f t="shared" si="6"/>
        <v>2236.686980780476</v>
      </c>
      <c r="J60" s="67">
        <f t="shared" si="7"/>
        <v>-385.29133603414448</v>
      </c>
      <c r="K60" s="34">
        <f t="shared" si="8"/>
        <v>1851.3956447463315</v>
      </c>
      <c r="L60" s="34">
        <f t="shared" si="9"/>
        <v>48267705.045242675</v>
      </c>
      <c r="M60" s="34">
        <f t="shared" si="10"/>
        <v>39953118.013625838</v>
      </c>
      <c r="N60" s="38">
        <f>'jan-sep'!M60</f>
        <v>50136508.384796724</v>
      </c>
      <c r="O60" s="38">
        <f t="shared" si="11"/>
        <v>-10183390.371170886</v>
      </c>
    </row>
    <row r="61" spans="1:15" s="31" customFormat="1" x14ac:dyDescent="0.2">
      <c r="A61" s="30">
        <v>1811</v>
      </c>
      <c r="B61" s="31" t="s">
        <v>278</v>
      </c>
      <c r="C61" s="33">
        <v>43812052</v>
      </c>
      <c r="D61" s="33">
        <v>1399</v>
      </c>
      <c r="E61" s="34">
        <f t="shared" si="2"/>
        <v>31316.691922802001</v>
      </c>
      <c r="F61" s="35">
        <f t="shared" si="3"/>
        <v>0.83079696848268858</v>
      </c>
      <c r="G61" s="34">
        <f t="shared" si="4"/>
        <v>3826.8405481372747</v>
      </c>
      <c r="H61" s="34">
        <f t="shared" si="5"/>
        <v>913.00707047399897</v>
      </c>
      <c r="I61" s="34">
        <f t="shared" si="6"/>
        <v>4739.8476186112739</v>
      </c>
      <c r="J61" s="67">
        <f t="shared" si="7"/>
        <v>-385.29133603414448</v>
      </c>
      <c r="K61" s="34">
        <f t="shared" si="8"/>
        <v>4354.5562825771294</v>
      </c>
      <c r="L61" s="34">
        <f t="shared" si="9"/>
        <v>6631046.8184371721</v>
      </c>
      <c r="M61" s="34">
        <f t="shared" si="10"/>
        <v>6092024.2393254042</v>
      </c>
      <c r="N61" s="38">
        <f>'jan-sep'!M61</f>
        <v>4295526.4443990067</v>
      </c>
      <c r="O61" s="38">
        <f t="shared" si="11"/>
        <v>1796497.7949263975</v>
      </c>
    </row>
    <row r="62" spans="1:15" s="31" customFormat="1" x14ac:dyDescent="0.2">
      <c r="A62" s="30">
        <v>1812</v>
      </c>
      <c r="B62" s="31" t="s">
        <v>279</v>
      </c>
      <c r="C62" s="33">
        <v>53035494</v>
      </c>
      <c r="D62" s="33">
        <v>1976</v>
      </c>
      <c r="E62" s="34">
        <f t="shared" si="2"/>
        <v>26839.824898785424</v>
      </c>
      <c r="F62" s="35">
        <f t="shared" si="3"/>
        <v>0.71203067091136119</v>
      </c>
      <c r="G62" s="34">
        <f t="shared" si="4"/>
        <v>6512.9607625472208</v>
      </c>
      <c r="H62" s="34">
        <f t="shared" si="5"/>
        <v>2479.9105288798009</v>
      </c>
      <c r="I62" s="34">
        <f t="shared" si="6"/>
        <v>8992.8712914270218</v>
      </c>
      <c r="J62" s="67">
        <f t="shared" si="7"/>
        <v>-385.29133603414448</v>
      </c>
      <c r="K62" s="34">
        <f t="shared" si="8"/>
        <v>8607.5799553928773</v>
      </c>
      <c r="L62" s="34">
        <f t="shared" si="9"/>
        <v>17769913.671859793</v>
      </c>
      <c r="M62" s="34">
        <f t="shared" si="10"/>
        <v>17008577.991856325</v>
      </c>
      <c r="N62" s="38">
        <f>'jan-sep'!M62</f>
        <v>11861244.568607891</v>
      </c>
      <c r="O62" s="38">
        <f t="shared" si="11"/>
        <v>5147333.4232484344</v>
      </c>
    </row>
    <row r="63" spans="1:15" s="31" customFormat="1" x14ac:dyDescent="0.2">
      <c r="A63" s="30">
        <v>1813</v>
      </c>
      <c r="B63" s="31" t="s">
        <v>280</v>
      </c>
      <c r="C63" s="33">
        <v>227397974</v>
      </c>
      <c r="D63" s="33">
        <v>7826</v>
      </c>
      <c r="E63" s="34">
        <f t="shared" si="2"/>
        <v>29056.730641451573</v>
      </c>
      <c r="F63" s="35">
        <f t="shared" si="3"/>
        <v>0.77084271194555065</v>
      </c>
      <c r="G63" s="34">
        <f t="shared" si="4"/>
        <v>5182.8173169475313</v>
      </c>
      <c r="H63" s="34">
        <f t="shared" si="5"/>
        <v>1703.9935189466487</v>
      </c>
      <c r="I63" s="34">
        <f t="shared" si="6"/>
        <v>6886.8108358941799</v>
      </c>
      <c r="J63" s="67">
        <f t="shared" si="7"/>
        <v>-385.29133603414448</v>
      </c>
      <c r="K63" s="34">
        <f t="shared" si="8"/>
        <v>6501.5194998600355</v>
      </c>
      <c r="L63" s="34">
        <f t="shared" si="9"/>
        <v>53896181.601707853</v>
      </c>
      <c r="M63" s="34">
        <f t="shared" si="10"/>
        <v>50880891.605904639</v>
      </c>
      <c r="N63" s="38">
        <f>'jan-sep'!M63</f>
        <v>19537454.514486507</v>
      </c>
      <c r="O63" s="38">
        <f t="shared" si="11"/>
        <v>31343437.091418132</v>
      </c>
    </row>
    <row r="64" spans="1:15" s="31" customFormat="1" x14ac:dyDescent="0.2">
      <c r="A64" s="30">
        <v>1815</v>
      </c>
      <c r="B64" s="31" t="s">
        <v>281</v>
      </c>
      <c r="C64" s="33">
        <v>28422672</v>
      </c>
      <c r="D64" s="33">
        <v>1208</v>
      </c>
      <c r="E64" s="34">
        <f t="shared" si="2"/>
        <v>23528.701986754968</v>
      </c>
      <c r="F64" s="35">
        <f t="shared" si="3"/>
        <v>0.6241902666831759</v>
      </c>
      <c r="G64" s="34">
        <f t="shared" si="4"/>
        <v>8499.6345097654939</v>
      </c>
      <c r="H64" s="34">
        <f t="shared" si="5"/>
        <v>3638.8035480904605</v>
      </c>
      <c r="I64" s="34">
        <f t="shared" si="6"/>
        <v>12138.438057855954</v>
      </c>
      <c r="J64" s="67">
        <f t="shared" si="7"/>
        <v>-385.29133603414448</v>
      </c>
      <c r="K64" s="34">
        <f t="shared" si="8"/>
        <v>11753.146721821809</v>
      </c>
      <c r="L64" s="34">
        <f t="shared" si="9"/>
        <v>14663233.173889993</v>
      </c>
      <c r="M64" s="34">
        <f t="shared" si="10"/>
        <v>14197801.239960745</v>
      </c>
      <c r="N64" s="38">
        <f>'jan-sep'!M64</f>
        <v>7461741.6322258739</v>
      </c>
      <c r="O64" s="38">
        <f t="shared" si="11"/>
        <v>6736059.6077348711</v>
      </c>
    </row>
    <row r="65" spans="1:15" s="31" customFormat="1" x14ac:dyDescent="0.2">
      <c r="A65" s="30">
        <v>1816</v>
      </c>
      <c r="B65" s="31" t="s">
        <v>282</v>
      </c>
      <c r="C65" s="33">
        <v>11431593</v>
      </c>
      <c r="D65" s="33">
        <v>480</v>
      </c>
      <c r="E65" s="34">
        <f t="shared" si="2"/>
        <v>23815.818749999999</v>
      </c>
      <c r="F65" s="35">
        <f t="shared" si="3"/>
        <v>0.63180715473420446</v>
      </c>
      <c r="G65" s="34">
        <f t="shared" si="4"/>
        <v>8327.3644518184756</v>
      </c>
      <c r="H65" s="34">
        <f t="shared" si="5"/>
        <v>3538.3126809546998</v>
      </c>
      <c r="I65" s="34">
        <f t="shared" si="6"/>
        <v>11865.677132773175</v>
      </c>
      <c r="J65" s="67">
        <f t="shared" si="7"/>
        <v>-385.29133603414448</v>
      </c>
      <c r="K65" s="34">
        <f t="shared" si="8"/>
        <v>11480.38579673903</v>
      </c>
      <c r="L65" s="34">
        <f t="shared" si="9"/>
        <v>5695525.0237311237</v>
      </c>
      <c r="M65" s="34">
        <f t="shared" si="10"/>
        <v>5510585.1824347349</v>
      </c>
      <c r="N65" s="38">
        <f>'jan-sep'!M65</f>
        <v>3339358.3727387581</v>
      </c>
      <c r="O65" s="38">
        <f t="shared" si="11"/>
        <v>2171226.8096959768</v>
      </c>
    </row>
    <row r="66" spans="1:15" s="31" customFormat="1" x14ac:dyDescent="0.2">
      <c r="A66" s="30">
        <v>1818</v>
      </c>
      <c r="B66" s="31" t="s">
        <v>381</v>
      </c>
      <c r="C66" s="33">
        <v>68580265</v>
      </c>
      <c r="D66" s="33">
        <v>1842</v>
      </c>
      <c r="E66" s="34">
        <f t="shared" si="2"/>
        <v>37231.414223669926</v>
      </c>
      <c r="F66" s="35">
        <f t="shared" si="3"/>
        <v>0.98770796563051122</v>
      </c>
      <c r="G66" s="34">
        <f t="shared" si="4"/>
        <v>278.00716761652001</v>
      </c>
      <c r="H66" s="34">
        <f t="shared" si="5"/>
        <v>0</v>
      </c>
      <c r="I66" s="34">
        <f t="shared" si="6"/>
        <v>278.00716761652001</v>
      </c>
      <c r="J66" s="67">
        <f t="shared" si="7"/>
        <v>-385.29133603414448</v>
      </c>
      <c r="K66" s="34">
        <f t="shared" si="8"/>
        <v>-107.28416841762447</v>
      </c>
      <c r="L66" s="34">
        <f t="shared" si="9"/>
        <v>512089.20274962985</v>
      </c>
      <c r="M66" s="34">
        <f t="shared" si="10"/>
        <v>-197617.43822526428</v>
      </c>
      <c r="N66" s="38">
        <f>'jan-sep'!M66</f>
        <v>1091436.19565959</v>
      </c>
      <c r="O66" s="38">
        <f t="shared" si="11"/>
        <v>-1289053.6338848541</v>
      </c>
    </row>
    <row r="67" spans="1:15" s="31" customFormat="1" x14ac:dyDescent="0.2">
      <c r="A67" s="30">
        <v>1820</v>
      </c>
      <c r="B67" s="31" t="s">
        <v>283</v>
      </c>
      <c r="C67" s="33">
        <v>234802055</v>
      </c>
      <c r="D67" s="33">
        <v>7421</v>
      </c>
      <c r="E67" s="34">
        <f t="shared" si="2"/>
        <v>31640.217625656918</v>
      </c>
      <c r="F67" s="35">
        <f t="shared" si="3"/>
        <v>0.83937974516359315</v>
      </c>
      <c r="G67" s="34">
        <f t="shared" si="4"/>
        <v>3632.7251264243246</v>
      </c>
      <c r="H67" s="34">
        <f t="shared" si="5"/>
        <v>799.77307447477813</v>
      </c>
      <c r="I67" s="34">
        <f t="shared" si="6"/>
        <v>4432.4982008991028</v>
      </c>
      <c r="J67" s="67">
        <f t="shared" si="7"/>
        <v>-385.29133603414448</v>
      </c>
      <c r="K67" s="34">
        <f t="shared" si="8"/>
        <v>4047.2068648649583</v>
      </c>
      <c r="L67" s="34">
        <f t="shared" si="9"/>
        <v>32893569.148872241</v>
      </c>
      <c r="M67" s="34">
        <f t="shared" si="10"/>
        <v>30034322.144162856</v>
      </c>
      <c r="N67" s="38">
        <f>'jan-sep'!M67</f>
        <v>29793678.410925679</v>
      </c>
      <c r="O67" s="38">
        <f t="shared" si="11"/>
        <v>240643.73323717713</v>
      </c>
    </row>
    <row r="68" spans="1:15" s="31" customFormat="1" x14ac:dyDescent="0.2">
      <c r="A68" s="30">
        <v>1822</v>
      </c>
      <c r="B68" s="31" t="s">
        <v>284</v>
      </c>
      <c r="C68" s="33">
        <v>64191381</v>
      </c>
      <c r="D68" s="33">
        <v>2352</v>
      </c>
      <c r="E68" s="34">
        <f t="shared" si="2"/>
        <v>27292.253826530614</v>
      </c>
      <c r="F68" s="35">
        <f t="shared" si="3"/>
        <v>0.72403310662683018</v>
      </c>
      <c r="G68" s="34">
        <f t="shared" si="4"/>
        <v>6241.5034059001073</v>
      </c>
      <c r="H68" s="34">
        <f t="shared" si="5"/>
        <v>2321.5604041689844</v>
      </c>
      <c r="I68" s="34">
        <f t="shared" si="6"/>
        <v>8563.0638100690921</v>
      </c>
      <c r="J68" s="67">
        <f t="shared" si="7"/>
        <v>-385.29133603414448</v>
      </c>
      <c r="K68" s="34">
        <f t="shared" si="8"/>
        <v>8177.7724740349477</v>
      </c>
      <c r="L68" s="34">
        <f t="shared" si="9"/>
        <v>20140326.081282504</v>
      </c>
      <c r="M68" s="34">
        <f t="shared" si="10"/>
        <v>19234120.858930197</v>
      </c>
      <c r="N68" s="38">
        <f>'jan-sep'!M68</f>
        <v>18118761.261419915</v>
      </c>
      <c r="O68" s="38">
        <f t="shared" si="11"/>
        <v>1115359.597510282</v>
      </c>
    </row>
    <row r="69" spans="1:15" s="31" customFormat="1" x14ac:dyDescent="0.2">
      <c r="A69" s="30">
        <v>1824</v>
      </c>
      <c r="B69" s="31" t="s">
        <v>285</v>
      </c>
      <c r="C69" s="33">
        <v>421353705</v>
      </c>
      <c r="D69" s="33">
        <v>13469</v>
      </c>
      <c r="E69" s="34">
        <f t="shared" si="2"/>
        <v>31283.221100304403</v>
      </c>
      <c r="F69" s="35">
        <f t="shared" si="3"/>
        <v>0.82990902482848106</v>
      </c>
      <c r="G69" s="34">
        <f t="shared" si="4"/>
        <v>3846.9230416358337</v>
      </c>
      <c r="H69" s="34">
        <f t="shared" si="5"/>
        <v>924.72185834815843</v>
      </c>
      <c r="I69" s="34">
        <f t="shared" si="6"/>
        <v>4771.6448999839922</v>
      </c>
      <c r="J69" s="67">
        <f t="shared" si="7"/>
        <v>-385.29133603414448</v>
      </c>
      <c r="K69" s="34">
        <f t="shared" si="8"/>
        <v>4386.3535639498477</v>
      </c>
      <c r="L69" s="34">
        <f t="shared" si="9"/>
        <v>64269285.157884389</v>
      </c>
      <c r="M69" s="34">
        <f t="shared" si="10"/>
        <v>59079796.152840503</v>
      </c>
      <c r="N69" s="38">
        <f>'jan-sep'!M69</f>
        <v>55344869.447434045</v>
      </c>
      <c r="O69" s="38">
        <f t="shared" si="11"/>
        <v>3734926.7054064572</v>
      </c>
    </row>
    <row r="70" spans="1:15" s="31" customFormat="1" x14ac:dyDescent="0.2">
      <c r="A70" s="30">
        <v>1825</v>
      </c>
      <c r="B70" s="31" t="s">
        <v>286</v>
      </c>
      <c r="C70" s="33">
        <v>43234932</v>
      </c>
      <c r="D70" s="33">
        <v>1447</v>
      </c>
      <c r="E70" s="34">
        <f t="shared" si="2"/>
        <v>29879.013130615065</v>
      </c>
      <c r="F70" s="35">
        <f t="shared" si="3"/>
        <v>0.79265695084784094</v>
      </c>
      <c r="G70" s="34">
        <f t="shared" si="4"/>
        <v>4689.4478234494363</v>
      </c>
      <c r="H70" s="34">
        <f t="shared" si="5"/>
        <v>1416.1946477394267</v>
      </c>
      <c r="I70" s="34">
        <f t="shared" si="6"/>
        <v>6105.6424711888631</v>
      </c>
      <c r="J70" s="67">
        <f t="shared" si="7"/>
        <v>-385.29133603414448</v>
      </c>
      <c r="K70" s="34">
        <f t="shared" si="8"/>
        <v>5720.3511351547186</v>
      </c>
      <c r="L70" s="34">
        <f t="shared" si="9"/>
        <v>8834864.6558102854</v>
      </c>
      <c r="M70" s="34">
        <f t="shared" si="10"/>
        <v>8277348.0925688781</v>
      </c>
      <c r="N70" s="38">
        <f>'jan-sep'!M70</f>
        <v>8228099.0466728816</v>
      </c>
      <c r="O70" s="38">
        <f t="shared" si="11"/>
        <v>49249.045895996504</v>
      </c>
    </row>
    <row r="71" spans="1:15" s="31" customFormat="1" x14ac:dyDescent="0.2">
      <c r="A71" s="30">
        <v>1826</v>
      </c>
      <c r="B71" s="31" t="s">
        <v>421</v>
      </c>
      <c r="C71" s="33">
        <v>35811444</v>
      </c>
      <c r="D71" s="33">
        <v>1284</v>
      </c>
      <c r="E71" s="34">
        <f t="shared" si="2"/>
        <v>27890.532710280375</v>
      </c>
      <c r="F71" s="35">
        <f t="shared" si="3"/>
        <v>0.73990477928471399</v>
      </c>
      <c r="G71" s="34">
        <f t="shared" si="4"/>
        <v>5882.5360756502505</v>
      </c>
      <c r="H71" s="34">
        <f t="shared" si="5"/>
        <v>2112.1627948565683</v>
      </c>
      <c r="I71" s="34">
        <f t="shared" si="6"/>
        <v>7994.6988705068188</v>
      </c>
      <c r="J71" s="67">
        <f t="shared" si="7"/>
        <v>-385.29133603414448</v>
      </c>
      <c r="K71" s="34">
        <f t="shared" si="8"/>
        <v>7609.4075344726743</v>
      </c>
      <c r="L71" s="34">
        <f t="shared" si="9"/>
        <v>10265193.349730756</v>
      </c>
      <c r="M71" s="34">
        <f t="shared" si="10"/>
        <v>9770479.2742629144</v>
      </c>
      <c r="N71" s="38">
        <f>'jan-sep'!M71</f>
        <v>9407154.2483261768</v>
      </c>
      <c r="O71" s="38">
        <f t="shared" si="11"/>
        <v>363325.02593673766</v>
      </c>
    </row>
    <row r="72" spans="1:15" s="31" customFormat="1" x14ac:dyDescent="0.2">
      <c r="A72" s="30">
        <v>1827</v>
      </c>
      <c r="B72" s="31" t="s">
        <v>287</v>
      </c>
      <c r="C72" s="33">
        <v>55213349</v>
      </c>
      <c r="D72" s="33">
        <v>1427</v>
      </c>
      <c r="E72" s="34">
        <f t="shared" si="2"/>
        <v>38691.90539593553</v>
      </c>
      <c r="F72" s="35">
        <f t="shared" si="3"/>
        <v>1.0264531703093784</v>
      </c>
      <c r="G72" s="34">
        <f t="shared" si="4"/>
        <v>-598.28753574284201</v>
      </c>
      <c r="H72" s="34">
        <f t="shared" si="5"/>
        <v>0</v>
      </c>
      <c r="I72" s="34">
        <f t="shared" si="6"/>
        <v>-598.28753574284201</v>
      </c>
      <c r="J72" s="67">
        <f t="shared" si="7"/>
        <v>-385.29133603414448</v>
      </c>
      <c r="K72" s="34">
        <f t="shared" si="8"/>
        <v>-983.57887177698649</v>
      </c>
      <c r="L72" s="34">
        <f t="shared" si="9"/>
        <v>-853756.31350503559</v>
      </c>
      <c r="M72" s="34">
        <f t="shared" si="10"/>
        <v>-1403567.0500257597</v>
      </c>
      <c r="N72" s="38">
        <f>'jan-sep'!M72</f>
        <v>492725.04376017314</v>
      </c>
      <c r="O72" s="38">
        <f t="shared" si="11"/>
        <v>-1896292.0937859328</v>
      </c>
    </row>
    <row r="73" spans="1:15" s="31" customFormat="1" x14ac:dyDescent="0.2">
      <c r="A73" s="30">
        <v>1828</v>
      </c>
      <c r="B73" s="31" t="s">
        <v>288</v>
      </c>
      <c r="C73" s="33">
        <v>56578123</v>
      </c>
      <c r="D73" s="33">
        <v>1808</v>
      </c>
      <c r="E73" s="34">
        <f t="shared" ref="E73:E136" si="12">IF(ISNUMBER(C73),(C73)/D73,"")</f>
        <v>31293.209623893807</v>
      </c>
      <c r="F73" s="35">
        <f t="shared" ref="F73:F136" si="13">IF(ISNUMBER(C73),E73/E$366,"")</f>
        <v>0.8301740092380141</v>
      </c>
      <c r="G73" s="34">
        <f t="shared" ref="G73:G136" si="14">IF(ISNUMBER(D73),(E$366-E73)*0.6,"")</f>
        <v>3840.9299274821915</v>
      </c>
      <c r="H73" s="34">
        <f t="shared" ref="H73:H136" si="15">IF(ISNUMBER(D73),(IF(E73&gt;=E$366*0.9,0,IF(E73&lt;0.9*E$366,(E$366*0.9-E73)*0.35))),"")</f>
        <v>921.22587509186712</v>
      </c>
      <c r="I73" s="34">
        <f t="shared" ref="I73:I136" si="16">IF(ISNUMBER(C73),G73+H73,"")</f>
        <v>4762.1558025740587</v>
      </c>
      <c r="J73" s="67">
        <f t="shared" ref="J73:J136" si="17">IF(ISNUMBER(D73),I$368,"")</f>
        <v>-385.29133603414448</v>
      </c>
      <c r="K73" s="34">
        <f t="shared" ref="K73:K136" si="18">IF(ISNUMBER(I73),I73+J73,"")</f>
        <v>4376.8644665399142</v>
      </c>
      <c r="L73" s="34">
        <f t="shared" ref="L73:L136" si="19">IF(ISNUMBER(I73),(I73*D73),"")</f>
        <v>8609977.691053899</v>
      </c>
      <c r="M73" s="34">
        <f t="shared" ref="M73:M136" si="20">IF(ISNUMBER(K73),(K73*D73),"")</f>
        <v>7913370.955504165</v>
      </c>
      <c r="N73" s="38">
        <f>'jan-sep'!M73</f>
        <v>9146520.8856493253</v>
      </c>
      <c r="O73" s="38">
        <f t="shared" ref="O73:O136" si="21">IF(ISNUMBER(M73),(M73-N73),"")</f>
        <v>-1233149.9301451603</v>
      </c>
    </row>
    <row r="74" spans="1:15" s="31" customFormat="1" x14ac:dyDescent="0.2">
      <c r="A74" s="30">
        <v>1832</v>
      </c>
      <c r="B74" s="31" t="s">
        <v>289</v>
      </c>
      <c r="C74" s="33">
        <v>154826267</v>
      </c>
      <c r="D74" s="33">
        <v>4485</v>
      </c>
      <c r="E74" s="34">
        <f t="shared" si="12"/>
        <v>34520.906800445933</v>
      </c>
      <c r="F74" s="35">
        <f t="shared" si="13"/>
        <v>0.91580122159077126</v>
      </c>
      <c r="G74" s="34">
        <f t="shared" si="14"/>
        <v>1904.3116215509158</v>
      </c>
      <c r="H74" s="34">
        <f t="shared" si="15"/>
        <v>0</v>
      </c>
      <c r="I74" s="34">
        <f t="shared" si="16"/>
        <v>1904.3116215509158</v>
      </c>
      <c r="J74" s="67">
        <f t="shared" si="17"/>
        <v>-385.29133603414448</v>
      </c>
      <c r="K74" s="34">
        <f t="shared" si="18"/>
        <v>1519.0202855167713</v>
      </c>
      <c r="L74" s="34">
        <f t="shared" si="19"/>
        <v>8540837.6226558574</v>
      </c>
      <c r="M74" s="34">
        <f t="shared" si="20"/>
        <v>6812805.9805427194</v>
      </c>
      <c r="N74" s="38">
        <f>'jan-sep'!M74</f>
        <v>4117487.8343828782</v>
      </c>
      <c r="O74" s="38">
        <f t="shared" si="21"/>
        <v>2695318.1461598412</v>
      </c>
    </row>
    <row r="75" spans="1:15" s="31" customFormat="1" x14ac:dyDescent="0.2">
      <c r="A75" s="30">
        <v>1833</v>
      </c>
      <c r="B75" s="31" t="s">
        <v>290</v>
      </c>
      <c r="C75" s="33">
        <v>868392294</v>
      </c>
      <c r="D75" s="33">
        <v>25994</v>
      </c>
      <c r="E75" s="34">
        <f t="shared" si="12"/>
        <v>33407.413018388856</v>
      </c>
      <c r="F75" s="35">
        <f t="shared" si="13"/>
        <v>0.88626147132475486</v>
      </c>
      <c r="G75" s="34">
        <f t="shared" si="14"/>
        <v>2572.4078907851622</v>
      </c>
      <c r="H75" s="34">
        <f t="shared" si="15"/>
        <v>181.25468701860007</v>
      </c>
      <c r="I75" s="34">
        <f t="shared" si="16"/>
        <v>2753.6625778037624</v>
      </c>
      <c r="J75" s="67">
        <f t="shared" si="17"/>
        <v>-385.29133603414448</v>
      </c>
      <c r="K75" s="34">
        <f t="shared" si="18"/>
        <v>2368.3712417696179</v>
      </c>
      <c r="L75" s="34">
        <f t="shared" si="19"/>
        <v>71578705.047430992</v>
      </c>
      <c r="M75" s="34">
        <f t="shared" si="20"/>
        <v>61563442.058559448</v>
      </c>
      <c r="N75" s="38">
        <f>'jan-sep'!M75</f>
        <v>63730991.150148496</v>
      </c>
      <c r="O75" s="38">
        <f t="shared" si="21"/>
        <v>-2167549.0915890485</v>
      </c>
    </row>
    <row r="76" spans="1:15" s="31" customFormat="1" x14ac:dyDescent="0.2">
      <c r="A76" s="30">
        <v>1834</v>
      </c>
      <c r="B76" s="31" t="s">
        <v>291</v>
      </c>
      <c r="C76" s="33">
        <v>101215675</v>
      </c>
      <c r="D76" s="33">
        <v>1886</v>
      </c>
      <c r="E76" s="34">
        <f t="shared" si="12"/>
        <v>53666.84782608696</v>
      </c>
      <c r="F76" s="35">
        <f t="shared" si="13"/>
        <v>1.4237217197730616</v>
      </c>
      <c r="G76" s="34">
        <f t="shared" si="14"/>
        <v>-9583.2529938336993</v>
      </c>
      <c r="H76" s="34">
        <f t="shared" si="15"/>
        <v>0</v>
      </c>
      <c r="I76" s="34">
        <f t="shared" si="16"/>
        <v>-9583.2529938336993</v>
      </c>
      <c r="J76" s="67">
        <f t="shared" si="17"/>
        <v>-385.29133603414448</v>
      </c>
      <c r="K76" s="34">
        <f t="shared" si="18"/>
        <v>-9968.5443298678438</v>
      </c>
      <c r="L76" s="34">
        <f t="shared" si="19"/>
        <v>-18074015.146370355</v>
      </c>
      <c r="M76" s="34">
        <f t="shared" si="20"/>
        <v>-18800674.606130753</v>
      </c>
      <c r="N76" s="38">
        <f>'jan-sep'!M76</f>
        <v>-15824881.774259508</v>
      </c>
      <c r="O76" s="38">
        <f t="shared" si="21"/>
        <v>-2975792.8318712451</v>
      </c>
    </row>
    <row r="77" spans="1:15" s="31" customFormat="1" x14ac:dyDescent="0.2">
      <c r="A77" s="30">
        <v>1835</v>
      </c>
      <c r="B77" s="31" t="s">
        <v>292</v>
      </c>
      <c r="C77" s="33">
        <v>14838359</v>
      </c>
      <c r="D77" s="33">
        <v>442</v>
      </c>
      <c r="E77" s="34">
        <f t="shared" si="12"/>
        <v>33570.947963800907</v>
      </c>
      <c r="F77" s="35">
        <f t="shared" si="13"/>
        <v>0.89059987134555618</v>
      </c>
      <c r="G77" s="34">
        <f t="shared" si="14"/>
        <v>2474.2869235379317</v>
      </c>
      <c r="H77" s="34">
        <f t="shared" si="15"/>
        <v>124.01745612438206</v>
      </c>
      <c r="I77" s="34">
        <f t="shared" si="16"/>
        <v>2598.3043796623137</v>
      </c>
      <c r="J77" s="67">
        <f t="shared" si="17"/>
        <v>-385.29133603414448</v>
      </c>
      <c r="K77" s="34">
        <f t="shared" si="18"/>
        <v>2213.0130436281693</v>
      </c>
      <c r="L77" s="34">
        <f t="shared" si="19"/>
        <v>1148450.5358107428</v>
      </c>
      <c r="M77" s="34">
        <f t="shared" si="20"/>
        <v>978151.76528365084</v>
      </c>
      <c r="N77" s="38">
        <f>'jan-sep'!M77</f>
        <v>749916.88968860777</v>
      </c>
      <c r="O77" s="38">
        <f t="shared" si="21"/>
        <v>228234.87559504306</v>
      </c>
    </row>
    <row r="78" spans="1:15" s="31" customFormat="1" x14ac:dyDescent="0.2">
      <c r="A78" s="30">
        <v>1836</v>
      </c>
      <c r="B78" s="31" t="s">
        <v>293</v>
      </c>
      <c r="C78" s="33">
        <v>37225848</v>
      </c>
      <c r="D78" s="33">
        <v>1139</v>
      </c>
      <c r="E78" s="34">
        <f t="shared" si="12"/>
        <v>32682.921861281826</v>
      </c>
      <c r="F78" s="35">
        <f t="shared" si="13"/>
        <v>0.86704152758035247</v>
      </c>
      <c r="G78" s="34">
        <f t="shared" si="14"/>
        <v>3007.1025850493802</v>
      </c>
      <c r="H78" s="34">
        <f t="shared" si="15"/>
        <v>434.82659200606048</v>
      </c>
      <c r="I78" s="34">
        <f t="shared" si="16"/>
        <v>3441.9291770554405</v>
      </c>
      <c r="J78" s="67">
        <f t="shared" si="17"/>
        <v>-385.29133603414448</v>
      </c>
      <c r="K78" s="34">
        <f t="shared" si="18"/>
        <v>3056.637841021296</v>
      </c>
      <c r="L78" s="34">
        <f t="shared" si="19"/>
        <v>3920357.3326661466</v>
      </c>
      <c r="M78" s="34">
        <f t="shared" si="20"/>
        <v>3481510.5009232564</v>
      </c>
      <c r="N78" s="38">
        <f>'jan-sep'!M78</f>
        <v>5250949.0445821807</v>
      </c>
      <c r="O78" s="38">
        <f t="shared" si="21"/>
        <v>-1769438.5436589243</v>
      </c>
    </row>
    <row r="79" spans="1:15" s="31" customFormat="1" x14ac:dyDescent="0.2">
      <c r="A79" s="30">
        <v>1837</v>
      </c>
      <c r="B79" s="31" t="s">
        <v>294</v>
      </c>
      <c r="C79" s="33">
        <v>219632229</v>
      </c>
      <c r="D79" s="33">
        <v>6180</v>
      </c>
      <c r="E79" s="34">
        <f t="shared" si="12"/>
        <v>35539.19563106796</v>
      </c>
      <c r="F79" s="35">
        <f t="shared" si="13"/>
        <v>0.94281529049709101</v>
      </c>
      <c r="G79" s="34">
        <f t="shared" si="14"/>
        <v>1293.3383231777</v>
      </c>
      <c r="H79" s="34">
        <f t="shared" si="15"/>
        <v>0</v>
      </c>
      <c r="I79" s="34">
        <f t="shared" si="16"/>
        <v>1293.3383231777</v>
      </c>
      <c r="J79" s="67">
        <f t="shared" si="17"/>
        <v>-385.29133603414448</v>
      </c>
      <c r="K79" s="34">
        <f t="shared" si="18"/>
        <v>908.0469871435555</v>
      </c>
      <c r="L79" s="34">
        <f t="shared" si="19"/>
        <v>7992830.837238186</v>
      </c>
      <c r="M79" s="34">
        <f t="shared" si="20"/>
        <v>5611730.3805471733</v>
      </c>
      <c r="N79" s="38">
        <f>'jan-sep'!M79</f>
        <v>5741346.5704540089</v>
      </c>
      <c r="O79" s="38">
        <f t="shared" si="21"/>
        <v>-129616.18990683556</v>
      </c>
    </row>
    <row r="80" spans="1:15" s="31" customFormat="1" x14ac:dyDescent="0.2">
      <c r="A80" s="30">
        <v>1838</v>
      </c>
      <c r="B80" s="31" t="s">
        <v>295</v>
      </c>
      <c r="C80" s="33">
        <v>65815783</v>
      </c>
      <c r="D80" s="33">
        <v>1958</v>
      </c>
      <c r="E80" s="34">
        <f t="shared" si="12"/>
        <v>33613.780898876401</v>
      </c>
      <c r="F80" s="35">
        <f t="shared" si="13"/>
        <v>0.89173618142261213</v>
      </c>
      <c r="G80" s="34">
        <f t="shared" si="14"/>
        <v>2448.5871624926353</v>
      </c>
      <c r="H80" s="34">
        <f t="shared" si="15"/>
        <v>109.02592884795922</v>
      </c>
      <c r="I80" s="34">
        <f t="shared" si="16"/>
        <v>2557.6130913405946</v>
      </c>
      <c r="J80" s="67">
        <f t="shared" si="17"/>
        <v>-385.29133603414448</v>
      </c>
      <c r="K80" s="34">
        <f t="shared" si="18"/>
        <v>2172.3217553064501</v>
      </c>
      <c r="L80" s="34">
        <f t="shared" si="19"/>
        <v>5007806.4328448838</v>
      </c>
      <c r="M80" s="34">
        <f t="shared" si="20"/>
        <v>4253405.9968900289</v>
      </c>
      <c r="N80" s="38">
        <f>'jan-sep'!M80</f>
        <v>5177940.9740051897</v>
      </c>
      <c r="O80" s="38">
        <f t="shared" si="21"/>
        <v>-924534.97711516079</v>
      </c>
    </row>
    <row r="81" spans="1:15" s="31" customFormat="1" x14ac:dyDescent="0.2">
      <c r="A81" s="30">
        <v>1839</v>
      </c>
      <c r="B81" s="31" t="s">
        <v>296</v>
      </c>
      <c r="C81" s="33">
        <v>32574635</v>
      </c>
      <c r="D81" s="33">
        <v>1062</v>
      </c>
      <c r="E81" s="34">
        <f t="shared" si="12"/>
        <v>30672.914312617704</v>
      </c>
      <c r="F81" s="35">
        <f t="shared" si="13"/>
        <v>0.81371826527110469</v>
      </c>
      <c r="G81" s="34">
        <f t="shared" si="14"/>
        <v>4213.1071142478531</v>
      </c>
      <c r="H81" s="34">
        <f t="shared" si="15"/>
        <v>1138.329234038503</v>
      </c>
      <c r="I81" s="34">
        <f t="shared" si="16"/>
        <v>5351.4363482863564</v>
      </c>
      <c r="J81" s="67">
        <f t="shared" si="17"/>
        <v>-385.29133603414448</v>
      </c>
      <c r="K81" s="34">
        <f t="shared" si="18"/>
        <v>4966.1450122522119</v>
      </c>
      <c r="L81" s="34">
        <f t="shared" si="19"/>
        <v>5683225.4018801106</v>
      </c>
      <c r="M81" s="34">
        <f t="shared" si="20"/>
        <v>5274046.0030118488</v>
      </c>
      <c r="N81" s="38">
        <f>'jan-sep'!M81</f>
        <v>4406525.1315595014</v>
      </c>
      <c r="O81" s="38">
        <f t="shared" si="21"/>
        <v>867520.87145234738</v>
      </c>
    </row>
    <row r="82" spans="1:15" s="31" customFormat="1" x14ac:dyDescent="0.2">
      <c r="A82" s="30">
        <v>1840</v>
      </c>
      <c r="B82" s="31" t="s">
        <v>297</v>
      </c>
      <c r="C82" s="33">
        <v>147702805</v>
      </c>
      <c r="D82" s="33">
        <v>4880</v>
      </c>
      <c r="E82" s="34">
        <f t="shared" si="12"/>
        <v>30266.968237704918</v>
      </c>
      <c r="F82" s="35">
        <f t="shared" si="13"/>
        <v>0.80294896788693781</v>
      </c>
      <c r="G82" s="34">
        <f t="shared" si="14"/>
        <v>4456.6747591955254</v>
      </c>
      <c r="H82" s="34">
        <f t="shared" si="15"/>
        <v>1280.4103602579783</v>
      </c>
      <c r="I82" s="34">
        <f t="shared" si="16"/>
        <v>5737.0851194535035</v>
      </c>
      <c r="J82" s="67">
        <f t="shared" si="17"/>
        <v>-385.29133603414448</v>
      </c>
      <c r="K82" s="34">
        <f t="shared" si="18"/>
        <v>5351.793783419359</v>
      </c>
      <c r="L82" s="34">
        <f t="shared" si="19"/>
        <v>27996975.382933095</v>
      </c>
      <c r="M82" s="34">
        <f t="shared" si="20"/>
        <v>26116753.66308647</v>
      </c>
      <c r="N82" s="38">
        <f>'jan-sep'!M82</f>
        <v>29040688.331177384</v>
      </c>
      <c r="O82" s="38">
        <f t="shared" si="21"/>
        <v>-2923934.6680909134</v>
      </c>
    </row>
    <row r="83" spans="1:15" s="31" customFormat="1" x14ac:dyDescent="0.2">
      <c r="A83" s="30">
        <v>1841</v>
      </c>
      <c r="B83" s="31" t="s">
        <v>422</v>
      </c>
      <c r="C83" s="33">
        <v>312117564</v>
      </c>
      <c r="D83" s="33">
        <v>9827</v>
      </c>
      <c r="E83" s="34">
        <f t="shared" si="12"/>
        <v>31761.225602930703</v>
      </c>
      <c r="F83" s="35">
        <f t="shared" si="13"/>
        <v>0.84258995206951748</v>
      </c>
      <c r="G83" s="34">
        <f t="shared" si="14"/>
        <v>3560.1203400600539</v>
      </c>
      <c r="H83" s="34">
        <f t="shared" si="15"/>
        <v>757.42028242895356</v>
      </c>
      <c r="I83" s="34">
        <f t="shared" si="16"/>
        <v>4317.5406224890075</v>
      </c>
      <c r="J83" s="67">
        <f t="shared" si="17"/>
        <v>-385.29133603414448</v>
      </c>
      <c r="K83" s="34">
        <f t="shared" si="18"/>
        <v>3932.2492864548631</v>
      </c>
      <c r="L83" s="34">
        <f t="shared" si="19"/>
        <v>42428471.697199479</v>
      </c>
      <c r="M83" s="34">
        <f t="shared" si="20"/>
        <v>38642213.737991937</v>
      </c>
      <c r="N83" s="38">
        <f>'jan-sep'!M83</f>
        <v>35526356.056153715</v>
      </c>
      <c r="O83" s="38">
        <f t="shared" si="21"/>
        <v>3115857.6818382218</v>
      </c>
    </row>
    <row r="84" spans="1:15" s="31" customFormat="1" x14ac:dyDescent="0.2">
      <c r="A84" s="30">
        <v>1845</v>
      </c>
      <c r="B84" s="31" t="s">
        <v>298</v>
      </c>
      <c r="C84" s="33">
        <v>73091594</v>
      </c>
      <c r="D84" s="33">
        <v>1858</v>
      </c>
      <c r="E84" s="34">
        <f t="shared" si="12"/>
        <v>39338.85575888052</v>
      </c>
      <c r="F84" s="35">
        <f t="shared" si="13"/>
        <v>1.0436160431191379</v>
      </c>
      <c r="G84" s="34">
        <f t="shared" si="14"/>
        <v>-986.45775350983604</v>
      </c>
      <c r="H84" s="34">
        <f t="shared" si="15"/>
        <v>0</v>
      </c>
      <c r="I84" s="34">
        <f t="shared" si="16"/>
        <v>-986.45775350983604</v>
      </c>
      <c r="J84" s="67">
        <f t="shared" si="17"/>
        <v>-385.29133603414448</v>
      </c>
      <c r="K84" s="34">
        <f t="shared" si="18"/>
        <v>-1371.7490895439805</v>
      </c>
      <c r="L84" s="34">
        <f t="shared" si="19"/>
        <v>-1832838.5060212754</v>
      </c>
      <c r="M84" s="34">
        <f t="shared" si="20"/>
        <v>-2548709.808372716</v>
      </c>
      <c r="N84" s="38">
        <f>'jan-sep'!M84</f>
        <v>-1644630.3570382604</v>
      </c>
      <c r="O84" s="38">
        <f t="shared" si="21"/>
        <v>-904079.45133445552</v>
      </c>
    </row>
    <row r="85" spans="1:15" s="31" customFormat="1" x14ac:dyDescent="0.2">
      <c r="A85" s="30">
        <v>1848</v>
      </c>
      <c r="B85" s="31" t="s">
        <v>299</v>
      </c>
      <c r="C85" s="33">
        <v>82717888</v>
      </c>
      <c r="D85" s="33">
        <v>2672</v>
      </c>
      <c r="E85" s="34">
        <f t="shared" si="12"/>
        <v>30957.293413173651</v>
      </c>
      <c r="F85" s="35">
        <f t="shared" si="13"/>
        <v>0.8212625261791251</v>
      </c>
      <c r="G85" s="34">
        <f t="shared" si="14"/>
        <v>4042.4796539142849</v>
      </c>
      <c r="H85" s="34">
        <f t="shared" si="15"/>
        <v>1038.7965488439215</v>
      </c>
      <c r="I85" s="34">
        <f t="shared" si="16"/>
        <v>5081.2762027582066</v>
      </c>
      <c r="J85" s="67">
        <f t="shared" si="17"/>
        <v>-385.29133603414448</v>
      </c>
      <c r="K85" s="34">
        <f t="shared" si="18"/>
        <v>4695.9848667240622</v>
      </c>
      <c r="L85" s="34">
        <f t="shared" si="19"/>
        <v>13577170.013769928</v>
      </c>
      <c r="M85" s="34">
        <f t="shared" si="20"/>
        <v>12547671.563886695</v>
      </c>
      <c r="N85" s="38">
        <f>'jan-sep'!M85</f>
        <v>10513445.426579086</v>
      </c>
      <c r="O85" s="38">
        <f t="shared" si="21"/>
        <v>2034226.1373076085</v>
      </c>
    </row>
    <row r="86" spans="1:15" s="31" customFormat="1" x14ac:dyDescent="0.2">
      <c r="A86" s="30">
        <v>1851</v>
      </c>
      <c r="B86" s="31" t="s">
        <v>300</v>
      </c>
      <c r="C86" s="33">
        <v>62493153</v>
      </c>
      <c r="D86" s="33">
        <v>2060</v>
      </c>
      <c r="E86" s="34">
        <f t="shared" si="12"/>
        <v>30336.482038834951</v>
      </c>
      <c r="F86" s="35">
        <f t="shared" si="13"/>
        <v>0.80479309163375323</v>
      </c>
      <c r="G86" s="34">
        <f t="shared" si="14"/>
        <v>4414.9664785175055</v>
      </c>
      <c r="H86" s="34">
        <f t="shared" si="15"/>
        <v>1256.0805298624666</v>
      </c>
      <c r="I86" s="34">
        <f t="shared" si="16"/>
        <v>5671.0470083799719</v>
      </c>
      <c r="J86" s="67">
        <f t="shared" si="17"/>
        <v>-385.29133603414448</v>
      </c>
      <c r="K86" s="34">
        <f t="shared" si="18"/>
        <v>5285.7556723458274</v>
      </c>
      <c r="L86" s="34">
        <f t="shared" si="19"/>
        <v>11682356.837262742</v>
      </c>
      <c r="M86" s="34">
        <f t="shared" si="20"/>
        <v>10888656.685032405</v>
      </c>
      <c r="N86" s="38">
        <f>'jan-sep'!M86</f>
        <v>11239867.560087174</v>
      </c>
      <c r="O86" s="38">
        <f t="shared" si="21"/>
        <v>-351210.87505476922</v>
      </c>
    </row>
    <row r="87" spans="1:15" s="31" customFormat="1" x14ac:dyDescent="0.2">
      <c r="A87" s="30">
        <v>1853</v>
      </c>
      <c r="B87" s="31" t="s">
        <v>423</v>
      </c>
      <c r="C87" s="33">
        <v>44628815</v>
      </c>
      <c r="D87" s="33">
        <v>1330</v>
      </c>
      <c r="E87" s="34">
        <f t="shared" si="12"/>
        <v>33555.5</v>
      </c>
      <c r="F87" s="35">
        <f t="shared" si="13"/>
        <v>0.89019005406579177</v>
      </c>
      <c r="G87" s="34">
        <f t="shared" si="14"/>
        <v>2483.5557018184759</v>
      </c>
      <c r="H87" s="34">
        <f t="shared" si="15"/>
        <v>129.42424345469954</v>
      </c>
      <c r="I87" s="34">
        <f t="shared" si="16"/>
        <v>2612.9799452731754</v>
      </c>
      <c r="J87" s="67">
        <f t="shared" si="17"/>
        <v>-385.29133603414448</v>
      </c>
      <c r="K87" s="34">
        <f t="shared" si="18"/>
        <v>2227.6886092390309</v>
      </c>
      <c r="L87" s="34">
        <f t="shared" si="19"/>
        <v>3475263.3272133232</v>
      </c>
      <c r="M87" s="34">
        <f t="shared" si="20"/>
        <v>2962825.850287911</v>
      </c>
      <c r="N87" s="38">
        <f>'jan-sep'!M87</f>
        <v>5215900.6067553088</v>
      </c>
      <c r="O87" s="38">
        <f t="shared" si="21"/>
        <v>-2253074.7564673978</v>
      </c>
    </row>
    <row r="88" spans="1:15" s="31" customFormat="1" x14ac:dyDescent="0.2">
      <c r="A88" s="30">
        <v>1856</v>
      </c>
      <c r="B88" s="31" t="s">
        <v>302</v>
      </c>
      <c r="C88" s="33">
        <v>18594905</v>
      </c>
      <c r="D88" s="33">
        <v>460</v>
      </c>
      <c r="E88" s="34">
        <f t="shared" si="12"/>
        <v>40423.706521739128</v>
      </c>
      <c r="F88" s="35">
        <f t="shared" si="13"/>
        <v>1.0723959259771618</v>
      </c>
      <c r="G88" s="34">
        <f t="shared" si="14"/>
        <v>-1637.368211225001</v>
      </c>
      <c r="H88" s="34">
        <f t="shared" si="15"/>
        <v>0</v>
      </c>
      <c r="I88" s="34">
        <f t="shared" si="16"/>
        <v>-1637.368211225001</v>
      </c>
      <c r="J88" s="67">
        <f t="shared" si="17"/>
        <v>-385.29133603414448</v>
      </c>
      <c r="K88" s="34">
        <f t="shared" si="18"/>
        <v>-2022.6595472591455</v>
      </c>
      <c r="L88" s="34">
        <f t="shared" si="19"/>
        <v>-753189.37716350041</v>
      </c>
      <c r="M88" s="34">
        <f t="shared" si="20"/>
        <v>-930423.39173920697</v>
      </c>
      <c r="N88" s="38">
        <f>'jan-sep'!M88</f>
        <v>-579244.94006329461</v>
      </c>
      <c r="O88" s="38">
        <f t="shared" si="21"/>
        <v>-351178.45167591237</v>
      </c>
    </row>
    <row r="89" spans="1:15" s="31" customFormat="1" x14ac:dyDescent="0.2">
      <c r="A89" s="30">
        <v>1857</v>
      </c>
      <c r="B89" s="31" t="s">
        <v>303</v>
      </c>
      <c r="C89" s="33">
        <v>28235548</v>
      </c>
      <c r="D89" s="33">
        <v>683</v>
      </c>
      <c r="E89" s="34">
        <f t="shared" si="12"/>
        <v>41340.480234260613</v>
      </c>
      <c r="F89" s="35">
        <f t="shared" si="13"/>
        <v>1.0967169118279343</v>
      </c>
      <c r="G89" s="34">
        <f t="shared" si="14"/>
        <v>-2187.4324387378915</v>
      </c>
      <c r="H89" s="34">
        <f t="shared" si="15"/>
        <v>0</v>
      </c>
      <c r="I89" s="34">
        <f t="shared" si="16"/>
        <v>-2187.4324387378915</v>
      </c>
      <c r="J89" s="67">
        <f t="shared" si="17"/>
        <v>-385.29133603414448</v>
      </c>
      <c r="K89" s="34">
        <f t="shared" si="18"/>
        <v>-2572.723774772036</v>
      </c>
      <c r="L89" s="34">
        <f t="shared" si="19"/>
        <v>-1494016.3556579798</v>
      </c>
      <c r="M89" s="34">
        <f t="shared" si="20"/>
        <v>-1757170.3381693007</v>
      </c>
      <c r="N89" s="38">
        <f>'jan-sep'!M89</f>
        <v>68678.844210369352</v>
      </c>
      <c r="O89" s="38">
        <f t="shared" si="21"/>
        <v>-1825849.18237967</v>
      </c>
    </row>
    <row r="90" spans="1:15" s="31" customFormat="1" x14ac:dyDescent="0.2">
      <c r="A90" s="30">
        <v>1859</v>
      </c>
      <c r="B90" s="31" t="s">
        <v>304</v>
      </c>
      <c r="C90" s="33">
        <v>43399457</v>
      </c>
      <c r="D90" s="33">
        <v>1229</v>
      </c>
      <c r="E90" s="34">
        <f t="shared" si="12"/>
        <v>35312.82099267697</v>
      </c>
      <c r="F90" s="35">
        <f t="shared" si="13"/>
        <v>0.93680982338772301</v>
      </c>
      <c r="G90" s="34">
        <f t="shared" si="14"/>
        <v>1429.1631062122935</v>
      </c>
      <c r="H90" s="34">
        <f t="shared" si="15"/>
        <v>0</v>
      </c>
      <c r="I90" s="34">
        <f t="shared" si="16"/>
        <v>1429.1631062122935</v>
      </c>
      <c r="J90" s="67">
        <f t="shared" si="17"/>
        <v>-385.29133603414448</v>
      </c>
      <c r="K90" s="34">
        <f t="shared" si="18"/>
        <v>1043.8717701781491</v>
      </c>
      <c r="L90" s="34">
        <f t="shared" si="19"/>
        <v>1756441.4575349088</v>
      </c>
      <c r="M90" s="34">
        <f t="shared" si="20"/>
        <v>1282918.4055489453</v>
      </c>
      <c r="N90" s="38">
        <f>'jan-sep'!M90</f>
        <v>1739931.4083961111</v>
      </c>
      <c r="O90" s="38">
        <f t="shared" si="21"/>
        <v>-457013.0028471658</v>
      </c>
    </row>
    <row r="91" spans="1:15" s="31" customFormat="1" x14ac:dyDescent="0.2">
      <c r="A91" s="30">
        <v>1860</v>
      </c>
      <c r="B91" s="31" t="s">
        <v>305</v>
      </c>
      <c r="C91" s="33">
        <v>355830613</v>
      </c>
      <c r="D91" s="33">
        <v>11619</v>
      </c>
      <c r="E91" s="34">
        <f t="shared" si="12"/>
        <v>30624.891384800758</v>
      </c>
      <c r="F91" s="35">
        <f t="shared" si="13"/>
        <v>0.81244427046519307</v>
      </c>
      <c r="G91" s="34">
        <f t="shared" si="14"/>
        <v>4241.9208709380209</v>
      </c>
      <c r="H91" s="34">
        <f t="shared" si="15"/>
        <v>1155.1372587744343</v>
      </c>
      <c r="I91" s="34">
        <f t="shared" si="16"/>
        <v>5397.0581297124554</v>
      </c>
      <c r="J91" s="67">
        <f t="shared" si="17"/>
        <v>-385.29133603414448</v>
      </c>
      <c r="K91" s="34">
        <f t="shared" si="18"/>
        <v>5011.7667936783109</v>
      </c>
      <c r="L91" s="34">
        <f t="shared" si="19"/>
        <v>62708418.409129016</v>
      </c>
      <c r="M91" s="34">
        <f t="shared" si="20"/>
        <v>58231718.375748292</v>
      </c>
      <c r="N91" s="38">
        <f>'jan-sep'!M91</f>
        <v>50899867.241045088</v>
      </c>
      <c r="O91" s="38">
        <f t="shared" si="21"/>
        <v>7331851.134703204</v>
      </c>
    </row>
    <row r="92" spans="1:15" s="31" customFormat="1" x14ac:dyDescent="0.2">
      <c r="A92" s="30">
        <v>1865</v>
      </c>
      <c r="B92" s="31" t="s">
        <v>306</v>
      </c>
      <c r="C92" s="33">
        <v>323814416</v>
      </c>
      <c r="D92" s="33">
        <v>9793</v>
      </c>
      <c r="E92" s="34">
        <f t="shared" si="12"/>
        <v>33065.905851118143</v>
      </c>
      <c r="F92" s="35">
        <f t="shared" si="13"/>
        <v>0.87720166641359065</v>
      </c>
      <c r="G92" s="34">
        <f t="shared" si="14"/>
        <v>2777.3121911475901</v>
      </c>
      <c r="H92" s="34">
        <f t="shared" si="15"/>
        <v>300.78219556334949</v>
      </c>
      <c r="I92" s="34">
        <f t="shared" si="16"/>
        <v>3078.0943867109395</v>
      </c>
      <c r="J92" s="67">
        <f t="shared" si="17"/>
        <v>-385.29133603414448</v>
      </c>
      <c r="K92" s="34">
        <f t="shared" si="18"/>
        <v>2692.803050676795</v>
      </c>
      <c r="L92" s="34">
        <f t="shared" si="19"/>
        <v>30143778.32906023</v>
      </c>
      <c r="M92" s="34">
        <f t="shared" si="20"/>
        <v>26370620.275277853</v>
      </c>
      <c r="N92" s="38">
        <f>'jan-sep'!M92</f>
        <v>14943458.660793042</v>
      </c>
      <c r="O92" s="38">
        <f t="shared" si="21"/>
        <v>11427161.614484811</v>
      </c>
    </row>
    <row r="93" spans="1:15" s="31" customFormat="1" x14ac:dyDescent="0.2">
      <c r="A93" s="30">
        <v>1866</v>
      </c>
      <c r="B93" s="31" t="s">
        <v>307</v>
      </c>
      <c r="C93" s="33">
        <v>301418524</v>
      </c>
      <c r="D93" s="33">
        <v>8236</v>
      </c>
      <c r="E93" s="34">
        <f t="shared" si="12"/>
        <v>36597.683827100533</v>
      </c>
      <c r="F93" s="35">
        <f t="shared" si="13"/>
        <v>0.97089580380949103</v>
      </c>
      <c r="G93" s="34">
        <f t="shared" si="14"/>
        <v>658.24540555815622</v>
      </c>
      <c r="H93" s="34">
        <f t="shared" si="15"/>
        <v>0</v>
      </c>
      <c r="I93" s="34">
        <f t="shared" si="16"/>
        <v>658.24540555815622</v>
      </c>
      <c r="J93" s="67">
        <f t="shared" si="17"/>
        <v>-385.29133603414448</v>
      </c>
      <c r="K93" s="34">
        <f t="shared" si="18"/>
        <v>272.95406952401174</v>
      </c>
      <c r="L93" s="34">
        <f t="shared" si="19"/>
        <v>5421309.1601769747</v>
      </c>
      <c r="M93" s="34">
        <f t="shared" si="20"/>
        <v>2248049.7165997606</v>
      </c>
      <c r="N93" s="38">
        <f>'jan-sep'!M93</f>
        <v>7127141.4487797935</v>
      </c>
      <c r="O93" s="38">
        <f t="shared" si="21"/>
        <v>-4879091.7321800329</v>
      </c>
    </row>
    <row r="94" spans="1:15" s="31" customFormat="1" x14ac:dyDescent="0.2">
      <c r="A94" s="30">
        <v>1867</v>
      </c>
      <c r="B94" s="31" t="s">
        <v>430</v>
      </c>
      <c r="C94" s="33">
        <v>114712896</v>
      </c>
      <c r="D94" s="33">
        <v>2634</v>
      </c>
      <c r="E94" s="34">
        <f t="shared" si="12"/>
        <v>43550.833712984051</v>
      </c>
      <c r="F94" s="35">
        <f t="shared" si="13"/>
        <v>1.1553551285950614</v>
      </c>
      <c r="G94" s="34">
        <f t="shared" si="14"/>
        <v>-3513.6445259719549</v>
      </c>
      <c r="H94" s="34">
        <f t="shared" si="15"/>
        <v>0</v>
      </c>
      <c r="I94" s="34">
        <f t="shared" si="16"/>
        <v>-3513.6445259719549</v>
      </c>
      <c r="J94" s="67">
        <f t="shared" si="17"/>
        <v>-385.29133603414448</v>
      </c>
      <c r="K94" s="34">
        <f t="shared" si="18"/>
        <v>-3898.9358620060993</v>
      </c>
      <c r="L94" s="34">
        <f t="shared" si="19"/>
        <v>-9254939.6814101283</v>
      </c>
      <c r="M94" s="34">
        <f t="shared" si="20"/>
        <v>-10269797.060524065</v>
      </c>
      <c r="N94" s="38">
        <f>'jan-sep'!M94</f>
        <v>-10568860.062884165</v>
      </c>
      <c r="O94" s="38">
        <f t="shared" si="21"/>
        <v>299063.00236009993</v>
      </c>
    </row>
    <row r="95" spans="1:15" s="31" customFormat="1" x14ac:dyDescent="0.2">
      <c r="A95" s="30">
        <v>1868</v>
      </c>
      <c r="B95" s="31" t="s">
        <v>308</v>
      </c>
      <c r="C95" s="33">
        <v>149636090</v>
      </c>
      <c r="D95" s="33">
        <v>4569</v>
      </c>
      <c r="E95" s="34">
        <f t="shared" si="12"/>
        <v>32750.293280805428</v>
      </c>
      <c r="F95" s="35">
        <f t="shared" si="13"/>
        <v>0.86882881632849229</v>
      </c>
      <c r="G95" s="34">
        <f t="shared" si="14"/>
        <v>2966.6797333352188</v>
      </c>
      <c r="H95" s="34">
        <f t="shared" si="15"/>
        <v>411.24659517279957</v>
      </c>
      <c r="I95" s="34">
        <f t="shared" si="16"/>
        <v>3377.9263285080183</v>
      </c>
      <c r="J95" s="67">
        <f t="shared" si="17"/>
        <v>-385.29133603414448</v>
      </c>
      <c r="K95" s="34">
        <f t="shared" si="18"/>
        <v>2992.6349924738738</v>
      </c>
      <c r="L95" s="34">
        <f t="shared" si="19"/>
        <v>15433745.394953135</v>
      </c>
      <c r="M95" s="34">
        <f t="shared" si="20"/>
        <v>13673349.28061313</v>
      </c>
      <c r="N95" s="38">
        <f>'jan-sep'!M95</f>
        <v>12743906.03831955</v>
      </c>
      <c r="O95" s="38">
        <f t="shared" si="21"/>
        <v>929443.2422935795</v>
      </c>
    </row>
    <row r="96" spans="1:15" s="31" customFormat="1" x14ac:dyDescent="0.2">
      <c r="A96" s="30">
        <v>1870</v>
      </c>
      <c r="B96" s="31" t="s">
        <v>424</v>
      </c>
      <c r="C96" s="33">
        <v>332895454</v>
      </c>
      <c r="D96" s="33">
        <v>10618</v>
      </c>
      <c r="E96" s="34">
        <f t="shared" si="12"/>
        <v>31351.992277265021</v>
      </c>
      <c r="F96" s="35">
        <f t="shared" si="13"/>
        <v>0.83173344758292489</v>
      </c>
      <c r="G96" s="34">
        <f t="shared" si="14"/>
        <v>3805.6603354594631</v>
      </c>
      <c r="H96" s="34">
        <f t="shared" si="15"/>
        <v>900.65194641194228</v>
      </c>
      <c r="I96" s="34">
        <f t="shared" si="16"/>
        <v>4706.3122818714055</v>
      </c>
      <c r="J96" s="67">
        <f t="shared" si="17"/>
        <v>-385.29133603414448</v>
      </c>
      <c r="K96" s="34">
        <f t="shared" si="18"/>
        <v>4321.020945837261</v>
      </c>
      <c r="L96" s="34">
        <f t="shared" si="19"/>
        <v>49971623.808910586</v>
      </c>
      <c r="M96" s="34">
        <f t="shared" si="20"/>
        <v>45880600.40290004</v>
      </c>
      <c r="N96" s="38">
        <f>'jan-sep'!M96</f>
        <v>31500774.521750301</v>
      </c>
      <c r="O96" s="38">
        <f t="shared" si="21"/>
        <v>14379825.881149739</v>
      </c>
    </row>
    <row r="97" spans="1:15" s="31" customFormat="1" x14ac:dyDescent="0.2">
      <c r="A97" s="30">
        <v>1871</v>
      </c>
      <c r="B97" s="31" t="s">
        <v>309</v>
      </c>
      <c r="C97" s="33">
        <v>147611640</v>
      </c>
      <c r="D97" s="33">
        <v>4553</v>
      </c>
      <c r="E97" s="34">
        <f t="shared" si="12"/>
        <v>32420.742367669667</v>
      </c>
      <c r="F97" s="35">
        <f t="shared" si="13"/>
        <v>0.86008619752734927</v>
      </c>
      <c r="G97" s="34">
        <f t="shared" si="14"/>
        <v>3164.4102812166752</v>
      </c>
      <c r="H97" s="34">
        <f t="shared" si="15"/>
        <v>526.58941477031601</v>
      </c>
      <c r="I97" s="34">
        <f t="shared" si="16"/>
        <v>3690.9996959869914</v>
      </c>
      <c r="J97" s="67">
        <f t="shared" si="17"/>
        <v>-385.29133603414448</v>
      </c>
      <c r="K97" s="34">
        <f t="shared" si="18"/>
        <v>3305.7083599528469</v>
      </c>
      <c r="L97" s="34">
        <f t="shared" si="19"/>
        <v>16805121.615828771</v>
      </c>
      <c r="M97" s="34">
        <f t="shared" si="20"/>
        <v>15050890.162865311</v>
      </c>
      <c r="N97" s="38">
        <f>'jan-sep'!M97</f>
        <v>12498651.787561603</v>
      </c>
      <c r="O97" s="38">
        <f t="shared" si="21"/>
        <v>2552238.375303708</v>
      </c>
    </row>
    <row r="98" spans="1:15" s="31" customFormat="1" x14ac:dyDescent="0.2">
      <c r="A98" s="30">
        <v>1874</v>
      </c>
      <c r="B98" s="31" t="s">
        <v>310</v>
      </c>
      <c r="C98" s="33">
        <v>38999563</v>
      </c>
      <c r="D98" s="33">
        <v>954</v>
      </c>
      <c r="E98" s="34">
        <f t="shared" si="12"/>
        <v>40880.045073375259</v>
      </c>
      <c r="F98" s="35">
        <f t="shared" si="13"/>
        <v>1.0845020796614542</v>
      </c>
      <c r="G98" s="34">
        <f t="shared" si="14"/>
        <v>-1911.1713422066794</v>
      </c>
      <c r="H98" s="34">
        <f t="shared" si="15"/>
        <v>0</v>
      </c>
      <c r="I98" s="34">
        <f t="shared" si="16"/>
        <v>-1911.1713422066794</v>
      </c>
      <c r="J98" s="67">
        <f t="shared" si="17"/>
        <v>-385.29133603414448</v>
      </c>
      <c r="K98" s="34">
        <f t="shared" si="18"/>
        <v>-2296.4626782408241</v>
      </c>
      <c r="L98" s="34">
        <f t="shared" si="19"/>
        <v>-1823257.4604651721</v>
      </c>
      <c r="M98" s="34">
        <f t="shared" si="20"/>
        <v>-2190825.3950417461</v>
      </c>
      <c r="N98" s="38">
        <f>'jan-sep'!M98</f>
        <v>-2108288.4296095264</v>
      </c>
      <c r="O98" s="38">
        <f t="shared" si="21"/>
        <v>-82536.965432219673</v>
      </c>
    </row>
    <row r="99" spans="1:15" s="31" customFormat="1" x14ac:dyDescent="0.2">
      <c r="A99" s="30">
        <v>1875</v>
      </c>
      <c r="B99" s="31" t="s">
        <v>371</v>
      </c>
      <c r="C99" s="33">
        <v>91927192</v>
      </c>
      <c r="D99" s="33">
        <v>2729</v>
      </c>
      <c r="E99" s="34">
        <f t="shared" si="12"/>
        <v>33685.303041407111</v>
      </c>
      <c r="F99" s="35">
        <f t="shared" si="13"/>
        <v>0.89363358423068573</v>
      </c>
      <c r="G99" s="34">
        <f t="shared" si="14"/>
        <v>2405.6738769742092</v>
      </c>
      <c r="H99" s="34">
        <f t="shared" si="15"/>
        <v>83.99317896221072</v>
      </c>
      <c r="I99" s="34">
        <f t="shared" si="16"/>
        <v>2489.6670559364197</v>
      </c>
      <c r="J99" s="67">
        <f t="shared" si="17"/>
        <v>-385.29133603414448</v>
      </c>
      <c r="K99" s="34">
        <f t="shared" si="18"/>
        <v>2104.3757199022753</v>
      </c>
      <c r="L99" s="34">
        <f t="shared" si="19"/>
        <v>6794301.3956504893</v>
      </c>
      <c r="M99" s="34">
        <f t="shared" si="20"/>
        <v>5742841.3396133091</v>
      </c>
      <c r="N99" s="38">
        <f>'jan-sep'!M99</f>
        <v>7403373.2511543185</v>
      </c>
      <c r="O99" s="38">
        <f t="shared" si="21"/>
        <v>-1660531.9115410093</v>
      </c>
    </row>
    <row r="100" spans="1:15" s="31" customFormat="1" x14ac:dyDescent="0.2">
      <c r="A100" s="30">
        <v>3101</v>
      </c>
      <c r="B100" s="31" t="s">
        <v>54</v>
      </c>
      <c r="C100" s="33">
        <v>950395573</v>
      </c>
      <c r="D100" s="33">
        <v>31935</v>
      </c>
      <c r="E100" s="34">
        <f t="shared" si="12"/>
        <v>29760.31229059026</v>
      </c>
      <c r="F100" s="35">
        <f t="shared" si="13"/>
        <v>0.7895079497243489</v>
      </c>
      <c r="G100" s="34">
        <f t="shared" si="14"/>
        <v>4760.6683274643192</v>
      </c>
      <c r="H100" s="34">
        <f t="shared" si="15"/>
        <v>1457.7399417481083</v>
      </c>
      <c r="I100" s="34">
        <f t="shared" si="16"/>
        <v>6218.4082692124275</v>
      </c>
      <c r="J100" s="67">
        <f t="shared" si="17"/>
        <v>-385.29133603414448</v>
      </c>
      <c r="K100" s="34">
        <f t="shared" si="18"/>
        <v>5833.116933178283</v>
      </c>
      <c r="L100" s="34">
        <f t="shared" si="19"/>
        <v>198584868.07729888</v>
      </c>
      <c r="M100" s="34">
        <f t="shared" si="20"/>
        <v>186280589.26104847</v>
      </c>
      <c r="N100" s="38">
        <f>'jan-sep'!M100</f>
        <v>176733320.71596304</v>
      </c>
      <c r="O100" s="38">
        <f t="shared" si="21"/>
        <v>9547268.5450854301</v>
      </c>
    </row>
    <row r="101" spans="1:15" s="31" customFormat="1" x14ac:dyDescent="0.2">
      <c r="A101" s="30">
        <v>3103</v>
      </c>
      <c r="B101" s="31" t="s">
        <v>55</v>
      </c>
      <c r="C101" s="33">
        <v>1824725660</v>
      </c>
      <c r="D101" s="33">
        <v>52051</v>
      </c>
      <c r="E101" s="34">
        <f t="shared" si="12"/>
        <v>35056.495744558219</v>
      </c>
      <c r="F101" s="35">
        <f t="shared" si="13"/>
        <v>0.93000979994950095</v>
      </c>
      <c r="G101" s="34">
        <f t="shared" si="14"/>
        <v>1582.9582550835446</v>
      </c>
      <c r="H101" s="34">
        <f t="shared" si="15"/>
        <v>0</v>
      </c>
      <c r="I101" s="34">
        <f t="shared" si="16"/>
        <v>1582.9582550835446</v>
      </c>
      <c r="J101" s="67">
        <f t="shared" si="17"/>
        <v>-385.29133603414448</v>
      </c>
      <c r="K101" s="34">
        <f t="shared" si="18"/>
        <v>1197.6669190494001</v>
      </c>
      <c r="L101" s="34">
        <f t="shared" si="19"/>
        <v>82394560.13535358</v>
      </c>
      <c r="M101" s="34">
        <f t="shared" si="20"/>
        <v>62339760.803440325</v>
      </c>
      <c r="N101" s="38">
        <f>'jan-sep'!M101</f>
        <v>54005500.707751058</v>
      </c>
      <c r="O101" s="38">
        <f t="shared" si="21"/>
        <v>8334260.0956892669</v>
      </c>
    </row>
    <row r="102" spans="1:15" s="31" customFormat="1" x14ac:dyDescent="0.2">
      <c r="A102" s="30">
        <v>3105</v>
      </c>
      <c r="B102" s="31" t="s">
        <v>56</v>
      </c>
      <c r="C102" s="33">
        <v>1763152614</v>
      </c>
      <c r="D102" s="33">
        <v>59771</v>
      </c>
      <c r="E102" s="34">
        <f t="shared" si="12"/>
        <v>29498.462699302338</v>
      </c>
      <c r="F102" s="35">
        <f t="shared" si="13"/>
        <v>0.78256137161269212</v>
      </c>
      <c r="G102" s="34">
        <f t="shared" si="14"/>
        <v>4917.7780822370732</v>
      </c>
      <c r="H102" s="34">
        <f t="shared" si="15"/>
        <v>1549.3872986988813</v>
      </c>
      <c r="I102" s="34">
        <f t="shared" si="16"/>
        <v>6467.1653809359541</v>
      </c>
      <c r="J102" s="67">
        <f t="shared" si="17"/>
        <v>-385.29133603414448</v>
      </c>
      <c r="K102" s="34">
        <f t="shared" si="18"/>
        <v>6081.8740449018096</v>
      </c>
      <c r="L102" s="34">
        <f t="shared" si="19"/>
        <v>386548941.9839229</v>
      </c>
      <c r="M102" s="34">
        <f t="shared" si="20"/>
        <v>363519693.53782606</v>
      </c>
      <c r="N102" s="38">
        <f>'jan-sep'!M102</f>
        <v>311754375.74712157</v>
      </c>
      <c r="O102" s="38">
        <f t="shared" si="21"/>
        <v>51765317.790704489</v>
      </c>
    </row>
    <row r="103" spans="1:15" s="31" customFormat="1" x14ac:dyDescent="0.2">
      <c r="A103" s="30">
        <v>3107</v>
      </c>
      <c r="B103" s="31" t="s">
        <v>57</v>
      </c>
      <c r="C103" s="33">
        <v>2708810068</v>
      </c>
      <c r="D103" s="33">
        <v>85230</v>
      </c>
      <c r="E103" s="34">
        <f t="shared" si="12"/>
        <v>31782.354429191601</v>
      </c>
      <c r="F103" s="35">
        <f t="shared" si="13"/>
        <v>0.84315047630523243</v>
      </c>
      <c r="G103" s="34">
        <f t="shared" si="14"/>
        <v>3547.4430443035153</v>
      </c>
      <c r="H103" s="34">
        <f t="shared" si="15"/>
        <v>750.02519323763931</v>
      </c>
      <c r="I103" s="34">
        <f t="shared" si="16"/>
        <v>4297.4682375411548</v>
      </c>
      <c r="J103" s="67">
        <f t="shared" si="17"/>
        <v>-385.29133603414448</v>
      </c>
      <c r="K103" s="34">
        <f t="shared" si="18"/>
        <v>3912.1769015070104</v>
      </c>
      <c r="L103" s="34">
        <f t="shared" si="19"/>
        <v>366273217.88563263</v>
      </c>
      <c r="M103" s="34">
        <f t="shared" si="20"/>
        <v>333434837.3154425</v>
      </c>
      <c r="N103" s="38">
        <f>'jan-sep'!M103</f>
        <v>291630867.74380076</v>
      </c>
      <c r="O103" s="38">
        <f t="shared" si="21"/>
        <v>41803969.571641743</v>
      </c>
    </row>
    <row r="104" spans="1:15" s="31" customFormat="1" x14ac:dyDescent="0.2">
      <c r="A104" s="30">
        <v>3110</v>
      </c>
      <c r="B104" s="31" t="s">
        <v>58</v>
      </c>
      <c r="C104" s="33">
        <v>192445654</v>
      </c>
      <c r="D104" s="33">
        <v>4787</v>
      </c>
      <c r="E104" s="34">
        <f t="shared" si="12"/>
        <v>40201.724253185712</v>
      </c>
      <c r="F104" s="35">
        <f t="shared" si="13"/>
        <v>1.0665069835490886</v>
      </c>
      <c r="G104" s="34">
        <f t="shared" si="14"/>
        <v>-1504.1788500929513</v>
      </c>
      <c r="H104" s="34">
        <f t="shared" si="15"/>
        <v>0</v>
      </c>
      <c r="I104" s="34">
        <f t="shared" si="16"/>
        <v>-1504.1788500929513</v>
      </c>
      <c r="J104" s="67">
        <f t="shared" si="17"/>
        <v>-385.29133603414448</v>
      </c>
      <c r="K104" s="34">
        <f t="shared" si="18"/>
        <v>-1889.4701861270958</v>
      </c>
      <c r="L104" s="34">
        <f t="shared" si="19"/>
        <v>-7200504.1553949574</v>
      </c>
      <c r="M104" s="34">
        <f t="shared" si="20"/>
        <v>-9044893.7809904069</v>
      </c>
      <c r="N104" s="38">
        <f>'jan-sep'!M104</f>
        <v>-8181539.4227891164</v>
      </c>
      <c r="O104" s="38">
        <f t="shared" si="21"/>
        <v>-863354.35820129048</v>
      </c>
    </row>
    <row r="105" spans="1:15" s="31" customFormat="1" x14ac:dyDescent="0.2">
      <c r="A105" s="30">
        <v>3112</v>
      </c>
      <c r="B105" s="31" t="s">
        <v>63</v>
      </c>
      <c r="C105" s="33">
        <v>257955165</v>
      </c>
      <c r="D105" s="33">
        <v>7883</v>
      </c>
      <c r="E105" s="34">
        <f t="shared" si="12"/>
        <v>32722.969047317012</v>
      </c>
      <c r="F105" s="35">
        <f t="shared" si="13"/>
        <v>0.86810393483704196</v>
      </c>
      <c r="G105" s="34">
        <f t="shared" si="14"/>
        <v>2983.0742734282685</v>
      </c>
      <c r="H105" s="34">
        <f t="shared" si="15"/>
        <v>420.81007689374525</v>
      </c>
      <c r="I105" s="34">
        <f t="shared" si="16"/>
        <v>3403.8843503220137</v>
      </c>
      <c r="J105" s="67">
        <f t="shared" si="17"/>
        <v>-385.29133603414448</v>
      </c>
      <c r="K105" s="34">
        <f t="shared" si="18"/>
        <v>3018.5930142878692</v>
      </c>
      <c r="L105" s="34">
        <f t="shared" si="19"/>
        <v>26832820.333588433</v>
      </c>
      <c r="M105" s="34">
        <f t="shared" si="20"/>
        <v>23795568.731631272</v>
      </c>
      <c r="N105" s="38">
        <f>'jan-sep'!M105</f>
        <v>22922155.189061739</v>
      </c>
      <c r="O105" s="38">
        <f t="shared" si="21"/>
        <v>873413.54256953299</v>
      </c>
    </row>
    <row r="106" spans="1:15" s="31" customFormat="1" x14ac:dyDescent="0.2">
      <c r="A106" s="30">
        <v>3114</v>
      </c>
      <c r="B106" s="31" t="s">
        <v>427</v>
      </c>
      <c r="C106" s="33">
        <v>183824019</v>
      </c>
      <c r="D106" s="33">
        <v>6145</v>
      </c>
      <c r="E106" s="34">
        <f t="shared" si="12"/>
        <v>29914.405044751831</v>
      </c>
      <c r="F106" s="35">
        <f t="shared" si="13"/>
        <v>0.79359585892427853</v>
      </c>
      <c r="G106" s="34">
        <f t="shared" si="14"/>
        <v>4668.2126749673771</v>
      </c>
      <c r="H106" s="34">
        <f t="shared" si="15"/>
        <v>1403.8074777915585</v>
      </c>
      <c r="I106" s="34">
        <f t="shared" si="16"/>
        <v>6072.0201527589361</v>
      </c>
      <c r="J106" s="67">
        <f t="shared" si="17"/>
        <v>-385.29133603414448</v>
      </c>
      <c r="K106" s="34">
        <f t="shared" si="18"/>
        <v>5686.7288167247916</v>
      </c>
      <c r="L106" s="34">
        <f t="shared" si="19"/>
        <v>37312563.838703662</v>
      </c>
      <c r="M106" s="34">
        <f t="shared" si="20"/>
        <v>34944948.578773841</v>
      </c>
      <c r="N106" s="38">
        <f>'jan-sep'!M106</f>
        <v>30741333.387978472</v>
      </c>
      <c r="O106" s="38">
        <f t="shared" si="21"/>
        <v>4203615.1907953694</v>
      </c>
    </row>
    <row r="107" spans="1:15" s="31" customFormat="1" x14ac:dyDescent="0.2">
      <c r="A107" s="30">
        <v>3116</v>
      </c>
      <c r="B107" s="31" t="s">
        <v>61</v>
      </c>
      <c r="C107" s="33">
        <v>114649434</v>
      </c>
      <c r="D107" s="33">
        <v>3919</v>
      </c>
      <c r="E107" s="34">
        <f t="shared" si="12"/>
        <v>29254.767542740494</v>
      </c>
      <c r="F107" s="35">
        <f t="shared" si="13"/>
        <v>0.77609641044104039</v>
      </c>
      <c r="G107" s="34">
        <f t="shared" si="14"/>
        <v>5063.9951761741795</v>
      </c>
      <c r="H107" s="34">
        <f t="shared" si="15"/>
        <v>1634.6806034955266</v>
      </c>
      <c r="I107" s="34">
        <f t="shared" si="16"/>
        <v>6698.6757796697057</v>
      </c>
      <c r="J107" s="67">
        <f t="shared" si="17"/>
        <v>-385.29133603414448</v>
      </c>
      <c r="K107" s="34">
        <f t="shared" si="18"/>
        <v>6313.3844436355612</v>
      </c>
      <c r="L107" s="34">
        <f t="shared" si="19"/>
        <v>26252110.380525578</v>
      </c>
      <c r="M107" s="34">
        <f t="shared" si="20"/>
        <v>24742153.634607766</v>
      </c>
      <c r="N107" s="38">
        <f>'jan-sep'!M107</f>
        <v>18533717.138777491</v>
      </c>
      <c r="O107" s="38">
        <f t="shared" si="21"/>
        <v>6208436.4958302751</v>
      </c>
    </row>
    <row r="108" spans="1:15" s="31" customFormat="1" x14ac:dyDescent="0.2">
      <c r="A108" s="30">
        <v>3118</v>
      </c>
      <c r="B108" s="31" t="s">
        <v>382</v>
      </c>
      <c r="C108" s="33">
        <v>1418929275</v>
      </c>
      <c r="D108" s="33">
        <v>47006</v>
      </c>
      <c r="E108" s="34">
        <f t="shared" si="12"/>
        <v>30186.131025826489</v>
      </c>
      <c r="F108" s="35">
        <f t="shared" si="13"/>
        <v>0.8008044466605343</v>
      </c>
      <c r="G108" s="34">
        <f t="shared" si="14"/>
        <v>4505.177086322582</v>
      </c>
      <c r="H108" s="34">
        <f t="shared" si="15"/>
        <v>1308.7033844154282</v>
      </c>
      <c r="I108" s="34">
        <f t="shared" si="16"/>
        <v>5813.8804707380104</v>
      </c>
      <c r="J108" s="67">
        <f t="shared" si="17"/>
        <v>-385.29133603414448</v>
      </c>
      <c r="K108" s="34">
        <f t="shared" si="18"/>
        <v>5428.589134703866</v>
      </c>
      <c r="L108" s="34">
        <f t="shared" si="19"/>
        <v>273287265.40751094</v>
      </c>
      <c r="M108" s="34">
        <f t="shared" si="20"/>
        <v>255176260.86588994</v>
      </c>
      <c r="N108" s="38">
        <f>'jan-sep'!M108</f>
        <v>202082302.0830377</v>
      </c>
      <c r="O108" s="38">
        <f t="shared" si="21"/>
        <v>53093958.782852232</v>
      </c>
    </row>
    <row r="109" spans="1:15" s="31" customFormat="1" x14ac:dyDescent="0.2">
      <c r="A109" s="30">
        <v>3120</v>
      </c>
      <c r="B109" s="31" t="s">
        <v>62</v>
      </c>
      <c r="C109" s="33">
        <v>259107707</v>
      </c>
      <c r="D109" s="33">
        <v>8420</v>
      </c>
      <c r="E109" s="34">
        <f t="shared" si="12"/>
        <v>30772.886817102139</v>
      </c>
      <c r="F109" s="35">
        <f t="shared" si="13"/>
        <v>0.81637042450497366</v>
      </c>
      <c r="G109" s="34">
        <f t="shared" si="14"/>
        <v>4153.1236115571928</v>
      </c>
      <c r="H109" s="34">
        <f t="shared" si="15"/>
        <v>1103.3388574689509</v>
      </c>
      <c r="I109" s="34">
        <f t="shared" si="16"/>
        <v>5256.4624690261435</v>
      </c>
      <c r="J109" s="67">
        <f t="shared" si="17"/>
        <v>-385.29133603414448</v>
      </c>
      <c r="K109" s="34">
        <f t="shared" si="18"/>
        <v>4871.171132991999</v>
      </c>
      <c r="L109" s="34">
        <f t="shared" si="19"/>
        <v>44259413.98920013</v>
      </c>
      <c r="M109" s="34">
        <f t="shared" si="20"/>
        <v>41015260.939792633</v>
      </c>
      <c r="N109" s="38">
        <f>'jan-sep'!M109</f>
        <v>35490858.386375733</v>
      </c>
      <c r="O109" s="38">
        <f t="shared" si="21"/>
        <v>5524402.5534169003</v>
      </c>
    </row>
    <row r="110" spans="1:15" s="31" customFormat="1" x14ac:dyDescent="0.2">
      <c r="A110" s="30">
        <v>3122</v>
      </c>
      <c r="B110" s="31" t="s">
        <v>60</v>
      </c>
      <c r="C110" s="33">
        <v>108139030</v>
      </c>
      <c r="D110" s="33">
        <v>3658</v>
      </c>
      <c r="E110" s="34">
        <f t="shared" si="12"/>
        <v>29562.337342810279</v>
      </c>
      <c r="F110" s="35">
        <f t="shared" si="13"/>
        <v>0.78425589478647184</v>
      </c>
      <c r="G110" s="34">
        <f t="shared" si="14"/>
        <v>4879.4532961323084</v>
      </c>
      <c r="H110" s="34">
        <f t="shared" si="15"/>
        <v>1527.031173471102</v>
      </c>
      <c r="I110" s="34">
        <f t="shared" si="16"/>
        <v>6406.4844696034106</v>
      </c>
      <c r="J110" s="67">
        <f t="shared" si="17"/>
        <v>-385.29133603414448</v>
      </c>
      <c r="K110" s="34">
        <f t="shared" si="18"/>
        <v>6021.1931335692661</v>
      </c>
      <c r="L110" s="34">
        <f t="shared" si="19"/>
        <v>23434920.189809278</v>
      </c>
      <c r="M110" s="34">
        <f t="shared" si="20"/>
        <v>22025524.482596375</v>
      </c>
      <c r="N110" s="38">
        <f>'jan-sep'!M110</f>
        <v>18307803.792038288</v>
      </c>
      <c r="O110" s="38">
        <f t="shared" si="21"/>
        <v>3717720.6905580871</v>
      </c>
    </row>
    <row r="111" spans="1:15" s="31" customFormat="1" x14ac:dyDescent="0.2">
      <c r="A111" s="30">
        <v>3124</v>
      </c>
      <c r="B111" s="31" t="s">
        <v>59</v>
      </c>
      <c r="C111" s="33">
        <v>40683987</v>
      </c>
      <c r="D111" s="33">
        <v>1347</v>
      </c>
      <c r="E111" s="34">
        <f t="shared" si="12"/>
        <v>30203.40534521158</v>
      </c>
      <c r="F111" s="35">
        <f t="shared" si="13"/>
        <v>0.80126271512046965</v>
      </c>
      <c r="G111" s="34">
        <f t="shared" si="14"/>
        <v>4494.8124946915277</v>
      </c>
      <c r="H111" s="34">
        <f t="shared" si="15"/>
        <v>1302.6573726306463</v>
      </c>
      <c r="I111" s="34">
        <f t="shared" si="16"/>
        <v>5797.4698673221737</v>
      </c>
      <c r="J111" s="67">
        <f t="shared" si="17"/>
        <v>-385.29133603414448</v>
      </c>
      <c r="K111" s="34">
        <f t="shared" si="18"/>
        <v>5412.1785312880293</v>
      </c>
      <c r="L111" s="34">
        <f t="shared" si="19"/>
        <v>7809191.9112829678</v>
      </c>
      <c r="M111" s="34">
        <f t="shared" si="20"/>
        <v>7290204.481644975</v>
      </c>
      <c r="N111" s="38">
        <f>'jan-sep'!M111</f>
        <v>6801174.0544356387</v>
      </c>
      <c r="O111" s="38">
        <f t="shared" si="21"/>
        <v>489030.42720933631</v>
      </c>
    </row>
    <row r="112" spans="1:15" s="31" customFormat="1" x14ac:dyDescent="0.2">
      <c r="A112" s="30">
        <v>3201</v>
      </c>
      <c r="B112" s="31" t="s">
        <v>68</v>
      </c>
      <c r="C112" s="33">
        <v>8019871381</v>
      </c>
      <c r="D112" s="34">
        <v>130921</v>
      </c>
      <c r="E112" s="34">
        <f t="shared" si="12"/>
        <v>61257.333666867809</v>
      </c>
      <c r="F112" s="35">
        <f t="shared" si="13"/>
        <v>1.6250888578276379</v>
      </c>
      <c r="G112" s="34">
        <f t="shared" si="14"/>
        <v>-14137.54449830221</v>
      </c>
      <c r="H112" s="34">
        <f t="shared" si="15"/>
        <v>0</v>
      </c>
      <c r="I112" s="67">
        <f t="shared" si="16"/>
        <v>-14137.54449830221</v>
      </c>
      <c r="J112" s="34">
        <f t="shared" si="17"/>
        <v>-385.29133603414448</v>
      </c>
      <c r="K112" s="34">
        <f t="shared" si="18"/>
        <v>-14522.835834336354</v>
      </c>
      <c r="L112" s="34">
        <f t="shared" si="19"/>
        <v>-1850901463.2622237</v>
      </c>
      <c r="M112" s="38">
        <f t="shared" si="20"/>
        <v>-1901344190.2671499</v>
      </c>
      <c r="N112" s="38">
        <f>'jan-sep'!M112</f>
        <v>-1717072769.2722316</v>
      </c>
      <c r="O112" s="38">
        <f t="shared" si="21"/>
        <v>-184271420.99491835</v>
      </c>
    </row>
    <row r="113" spans="1:15" s="31" customFormat="1" x14ac:dyDescent="0.2">
      <c r="A113" s="30">
        <v>3203</v>
      </c>
      <c r="B113" s="31" t="s">
        <v>69</v>
      </c>
      <c r="C113" s="33">
        <v>4932654972</v>
      </c>
      <c r="D113" s="34">
        <v>98815</v>
      </c>
      <c r="E113" s="34">
        <f t="shared" si="12"/>
        <v>49918.078955624143</v>
      </c>
      <c r="F113" s="35">
        <f t="shared" si="13"/>
        <v>1.3242710555458128</v>
      </c>
      <c r="G113" s="34">
        <f t="shared" si="14"/>
        <v>-7333.9916715560103</v>
      </c>
      <c r="H113" s="34">
        <f t="shared" si="15"/>
        <v>0</v>
      </c>
      <c r="I113" s="67">
        <f t="shared" si="16"/>
        <v>-7333.9916715560103</v>
      </c>
      <c r="J113" s="34">
        <f t="shared" si="17"/>
        <v>-385.29133603414448</v>
      </c>
      <c r="K113" s="34">
        <f t="shared" si="18"/>
        <v>-7719.2830075901547</v>
      </c>
      <c r="L113" s="34">
        <f t="shared" si="19"/>
        <v>-724708387.0248071</v>
      </c>
      <c r="M113" s="38">
        <f t="shared" si="20"/>
        <v>-762780950.39502108</v>
      </c>
      <c r="N113" s="38">
        <f>'jan-sep'!M113</f>
        <v>-661505586.73990095</v>
      </c>
      <c r="O113" s="38">
        <f t="shared" si="21"/>
        <v>-101275363.65512013</v>
      </c>
    </row>
    <row r="114" spans="1:15" s="31" customFormat="1" x14ac:dyDescent="0.2">
      <c r="A114" s="30">
        <v>3205</v>
      </c>
      <c r="B114" s="31" t="s">
        <v>384</v>
      </c>
      <c r="C114" s="33">
        <v>3381072129</v>
      </c>
      <c r="D114" s="34">
        <v>94201</v>
      </c>
      <c r="E114" s="34">
        <f t="shared" si="12"/>
        <v>35892.10442564304</v>
      </c>
      <c r="F114" s="35">
        <f t="shared" si="13"/>
        <v>0.95217756788598651</v>
      </c>
      <c r="G114" s="34">
        <f t="shared" si="14"/>
        <v>1081.593046432652</v>
      </c>
      <c r="H114" s="34">
        <f t="shared" si="15"/>
        <v>0</v>
      </c>
      <c r="I114" s="67">
        <f t="shared" si="16"/>
        <v>1081.593046432652</v>
      </c>
      <c r="J114" s="34">
        <f t="shared" si="17"/>
        <v>-385.29133603414448</v>
      </c>
      <c r="K114" s="34">
        <f t="shared" si="18"/>
        <v>696.30171039850757</v>
      </c>
      <c r="L114" s="34">
        <f t="shared" si="19"/>
        <v>101887146.56700225</v>
      </c>
      <c r="M114" s="38">
        <f t="shared" si="20"/>
        <v>65592317.421249814</v>
      </c>
      <c r="N114" s="38">
        <f>'jan-sep'!M114</f>
        <v>38760989.569342688</v>
      </c>
      <c r="O114" s="38">
        <f t="shared" si="21"/>
        <v>26831327.851907127</v>
      </c>
    </row>
    <row r="115" spans="1:15" s="31" customFormat="1" x14ac:dyDescent="0.2">
      <c r="A115" s="30">
        <v>3207</v>
      </c>
      <c r="B115" s="31" t="s">
        <v>383</v>
      </c>
      <c r="C115" s="33">
        <v>2568982842</v>
      </c>
      <c r="D115" s="34">
        <v>63560</v>
      </c>
      <c r="E115" s="34">
        <f t="shared" si="12"/>
        <v>40418.232252989299</v>
      </c>
      <c r="F115" s="35">
        <f t="shared" si="13"/>
        <v>1.0722506997223189</v>
      </c>
      <c r="G115" s="34">
        <f t="shared" si="14"/>
        <v>-1634.0836499751035</v>
      </c>
      <c r="H115" s="34">
        <f t="shared" si="15"/>
        <v>0</v>
      </c>
      <c r="I115" s="67">
        <f t="shared" si="16"/>
        <v>-1634.0836499751035</v>
      </c>
      <c r="J115" s="34">
        <f t="shared" si="17"/>
        <v>-385.29133603414448</v>
      </c>
      <c r="K115" s="34">
        <f t="shared" si="18"/>
        <v>-2019.374986009248</v>
      </c>
      <c r="L115" s="34">
        <f t="shared" si="19"/>
        <v>-103862356.79241759</v>
      </c>
      <c r="M115" s="38">
        <f t="shared" si="20"/>
        <v>-128351474.1107478</v>
      </c>
      <c r="N115" s="38">
        <f>'jan-sep'!M115</f>
        <v>-114930859.69222374</v>
      </c>
      <c r="O115" s="38">
        <f t="shared" si="21"/>
        <v>-13420614.418524057</v>
      </c>
    </row>
    <row r="116" spans="1:15" s="31" customFormat="1" x14ac:dyDescent="0.2">
      <c r="A116" s="30">
        <v>3209</v>
      </c>
      <c r="B116" s="31" t="s">
        <v>76</v>
      </c>
      <c r="C116" s="33">
        <v>1414187476</v>
      </c>
      <c r="D116" s="34">
        <v>43814</v>
      </c>
      <c r="E116" s="34">
        <f t="shared" si="12"/>
        <v>32277.068425617381</v>
      </c>
      <c r="F116" s="35">
        <f t="shared" si="13"/>
        <v>0.85627468781229898</v>
      </c>
      <c r="G116" s="34">
        <f t="shared" si="14"/>
        <v>3250.6146464480471</v>
      </c>
      <c r="H116" s="34">
        <f t="shared" si="15"/>
        <v>576.87529448861619</v>
      </c>
      <c r="I116" s="67">
        <f t="shared" si="16"/>
        <v>3827.4899409366635</v>
      </c>
      <c r="J116" s="34">
        <f t="shared" si="17"/>
        <v>-385.29133603414448</v>
      </c>
      <c r="K116" s="34">
        <f t="shared" si="18"/>
        <v>3442.198604902519</v>
      </c>
      <c r="L116" s="34">
        <f t="shared" si="19"/>
        <v>167697644.27219898</v>
      </c>
      <c r="M116" s="38">
        <f t="shared" si="20"/>
        <v>150816489.67519897</v>
      </c>
      <c r="N116" s="38">
        <f>'jan-sep'!M116</f>
        <v>119432221.65682495</v>
      </c>
      <c r="O116" s="38">
        <f t="shared" si="21"/>
        <v>31384268.018374026</v>
      </c>
    </row>
    <row r="117" spans="1:15" s="31" customFormat="1" x14ac:dyDescent="0.2">
      <c r="A117" s="30">
        <v>3212</v>
      </c>
      <c r="B117" s="31" t="s">
        <v>67</v>
      </c>
      <c r="C117" s="33">
        <v>774954667</v>
      </c>
      <c r="D117" s="34">
        <v>20521</v>
      </c>
      <c r="E117" s="34">
        <f t="shared" si="12"/>
        <v>37763.981628575602</v>
      </c>
      <c r="F117" s="35">
        <f t="shared" si="13"/>
        <v>1.001836385918293</v>
      </c>
      <c r="G117" s="34">
        <f t="shared" si="14"/>
        <v>-41.533275326885629</v>
      </c>
      <c r="H117" s="34">
        <f t="shared" si="15"/>
        <v>0</v>
      </c>
      <c r="I117" s="67">
        <f t="shared" si="16"/>
        <v>-41.533275326885629</v>
      </c>
      <c r="J117" s="34">
        <f t="shared" si="17"/>
        <v>-385.29133603414448</v>
      </c>
      <c r="K117" s="34">
        <f t="shared" si="18"/>
        <v>-426.82461136103012</v>
      </c>
      <c r="L117" s="34">
        <f t="shared" si="19"/>
        <v>-852304.34298302</v>
      </c>
      <c r="M117" s="38">
        <f t="shared" si="20"/>
        <v>-8758867.8497396987</v>
      </c>
      <c r="N117" s="38">
        <f>'jan-sep'!M117</f>
        <v>-15844685.857040996</v>
      </c>
      <c r="O117" s="38">
        <f t="shared" si="21"/>
        <v>7085818.007301297</v>
      </c>
    </row>
    <row r="118" spans="1:15" s="31" customFormat="1" x14ac:dyDescent="0.2">
      <c r="A118" s="30">
        <v>3214</v>
      </c>
      <c r="B118" s="31" t="s">
        <v>66</v>
      </c>
      <c r="C118" s="33">
        <v>715957505</v>
      </c>
      <c r="D118" s="34">
        <v>16244</v>
      </c>
      <c r="E118" s="34">
        <f t="shared" si="12"/>
        <v>44075.197303619796</v>
      </c>
      <c r="F118" s="35">
        <f t="shared" si="13"/>
        <v>1.1692659108244474</v>
      </c>
      <c r="G118" s="34">
        <f t="shared" si="14"/>
        <v>-3828.2626803534017</v>
      </c>
      <c r="H118" s="34">
        <f t="shared" si="15"/>
        <v>0</v>
      </c>
      <c r="I118" s="67">
        <f t="shared" si="16"/>
        <v>-3828.2626803534017</v>
      </c>
      <c r="J118" s="34">
        <f t="shared" si="17"/>
        <v>-385.29133603414448</v>
      </c>
      <c r="K118" s="34">
        <f t="shared" si="18"/>
        <v>-4213.5540163875467</v>
      </c>
      <c r="L118" s="34">
        <f t="shared" si="19"/>
        <v>-62186298.97966066</v>
      </c>
      <c r="M118" s="38">
        <f t="shared" si="20"/>
        <v>-68444971.442199305</v>
      </c>
      <c r="N118" s="38">
        <f>'jan-sep'!M118</f>
        <v>-66669582.276495963</v>
      </c>
      <c r="O118" s="38">
        <f t="shared" si="21"/>
        <v>-1775389.1657033414</v>
      </c>
    </row>
    <row r="119" spans="1:15" s="31" customFormat="1" x14ac:dyDescent="0.2">
      <c r="A119" s="30">
        <v>3216</v>
      </c>
      <c r="B119" s="31" t="s">
        <v>64</v>
      </c>
      <c r="C119" s="33">
        <v>684878124</v>
      </c>
      <c r="D119" s="34">
        <v>19493</v>
      </c>
      <c r="E119" s="34">
        <f t="shared" si="12"/>
        <v>35134.567485764121</v>
      </c>
      <c r="F119" s="35">
        <f t="shared" si="13"/>
        <v>0.93208095631805732</v>
      </c>
      <c r="G119" s="34">
        <f t="shared" si="14"/>
        <v>1536.1152103600034</v>
      </c>
      <c r="H119" s="34">
        <f t="shared" si="15"/>
        <v>0</v>
      </c>
      <c r="I119" s="67">
        <f t="shared" si="16"/>
        <v>1536.1152103600034</v>
      </c>
      <c r="J119" s="34">
        <f t="shared" si="17"/>
        <v>-385.29133603414448</v>
      </c>
      <c r="K119" s="34">
        <f t="shared" si="18"/>
        <v>1150.8238743258589</v>
      </c>
      <c r="L119" s="34">
        <f t="shared" si="19"/>
        <v>29943493.795547545</v>
      </c>
      <c r="M119" s="38">
        <f t="shared" si="20"/>
        <v>22433009.782233968</v>
      </c>
      <c r="N119" s="38">
        <f>'jan-sep'!M119</f>
        <v>19227959.203796118</v>
      </c>
      <c r="O119" s="38">
        <f t="shared" si="21"/>
        <v>3205050.5784378499</v>
      </c>
    </row>
    <row r="120" spans="1:15" s="31" customFormat="1" x14ac:dyDescent="0.2">
      <c r="A120" s="30">
        <v>3218</v>
      </c>
      <c r="B120" s="31" t="s">
        <v>65</v>
      </c>
      <c r="C120" s="33">
        <v>728142360</v>
      </c>
      <c r="D120" s="34">
        <v>22005</v>
      </c>
      <c r="E120" s="34">
        <f t="shared" si="12"/>
        <v>33089.859577368778</v>
      </c>
      <c r="F120" s="35">
        <f t="shared" si="13"/>
        <v>0.87783713210076952</v>
      </c>
      <c r="G120" s="34">
        <f t="shared" si="14"/>
        <v>2762.9399553972094</v>
      </c>
      <c r="H120" s="34">
        <f t="shared" si="15"/>
        <v>292.3983913756274</v>
      </c>
      <c r="I120" s="67">
        <f t="shared" si="16"/>
        <v>3055.3383467728368</v>
      </c>
      <c r="J120" s="34">
        <f t="shared" si="17"/>
        <v>-385.29133603414448</v>
      </c>
      <c r="K120" s="34">
        <f t="shared" si="18"/>
        <v>2670.0470107386923</v>
      </c>
      <c r="L120" s="34">
        <f t="shared" si="19"/>
        <v>67232720.320736274</v>
      </c>
      <c r="M120" s="38">
        <f t="shared" si="20"/>
        <v>58754384.471304923</v>
      </c>
      <c r="N120" s="38">
        <f>'jan-sep'!M120</f>
        <v>39323772.076804981</v>
      </c>
      <c r="O120" s="38">
        <f t="shared" si="21"/>
        <v>19430612.394499943</v>
      </c>
    </row>
    <row r="121" spans="1:15" s="31" customFormat="1" x14ac:dyDescent="0.2">
      <c r="A121" s="30">
        <v>3220</v>
      </c>
      <c r="B121" s="31" t="s">
        <v>72</v>
      </c>
      <c r="C121" s="33">
        <v>359084502</v>
      </c>
      <c r="D121" s="34">
        <v>11482</v>
      </c>
      <c r="E121" s="34">
        <f t="shared" si="12"/>
        <v>31273.689426929108</v>
      </c>
      <c r="F121" s="35">
        <f t="shared" si="13"/>
        <v>0.82965616014646792</v>
      </c>
      <c r="G121" s="34">
        <f t="shared" si="14"/>
        <v>3852.6420456610108</v>
      </c>
      <c r="H121" s="34">
        <f t="shared" si="15"/>
        <v>928.05794402951176</v>
      </c>
      <c r="I121" s="67">
        <f t="shared" si="16"/>
        <v>4780.6999896905227</v>
      </c>
      <c r="J121" s="34">
        <f t="shared" si="17"/>
        <v>-385.29133603414448</v>
      </c>
      <c r="K121" s="34">
        <f t="shared" si="18"/>
        <v>4395.4086536563782</v>
      </c>
      <c r="L121" s="34">
        <f t="shared" si="19"/>
        <v>54891997.281626582</v>
      </c>
      <c r="M121" s="38">
        <f t="shared" si="20"/>
        <v>50468082.161282532</v>
      </c>
      <c r="N121" s="38">
        <f>'jan-sep'!M121</f>
        <v>47229946.312680051</v>
      </c>
      <c r="O121" s="38">
        <f t="shared" si="21"/>
        <v>3238135.8486024812</v>
      </c>
    </row>
    <row r="122" spans="1:15" s="31" customFormat="1" x14ac:dyDescent="0.2">
      <c r="A122" s="30">
        <v>3222</v>
      </c>
      <c r="B122" s="31" t="s">
        <v>73</v>
      </c>
      <c r="C122" s="33">
        <v>1759543873</v>
      </c>
      <c r="D122" s="34">
        <v>48188</v>
      </c>
      <c r="E122" s="34">
        <f t="shared" si="12"/>
        <v>36514.150265626296</v>
      </c>
      <c r="F122" s="35">
        <f t="shared" si="13"/>
        <v>0.9686797514304456</v>
      </c>
      <c r="G122" s="34">
        <f t="shared" si="14"/>
        <v>708.36554244269792</v>
      </c>
      <c r="H122" s="34">
        <f t="shared" si="15"/>
        <v>0</v>
      </c>
      <c r="I122" s="67">
        <f t="shared" si="16"/>
        <v>708.36554244269792</v>
      </c>
      <c r="J122" s="34">
        <f t="shared" si="17"/>
        <v>-385.29133603414448</v>
      </c>
      <c r="K122" s="34">
        <f t="shared" si="18"/>
        <v>323.07420640855344</v>
      </c>
      <c r="L122" s="34">
        <f t="shared" si="19"/>
        <v>34134718.759228729</v>
      </c>
      <c r="M122" s="38">
        <f t="shared" si="20"/>
        <v>15568299.858415373</v>
      </c>
      <c r="N122" s="38">
        <f>'jan-sep'!M122</f>
        <v>8692376.9622390699</v>
      </c>
      <c r="O122" s="38">
        <f t="shared" si="21"/>
        <v>6875922.8961763028</v>
      </c>
    </row>
    <row r="123" spans="1:15" s="31" customFormat="1" x14ac:dyDescent="0.2">
      <c r="A123" s="30">
        <v>3224</v>
      </c>
      <c r="B123" s="31" t="s">
        <v>71</v>
      </c>
      <c r="C123" s="33">
        <v>713996256</v>
      </c>
      <c r="D123" s="34">
        <v>20099</v>
      </c>
      <c r="E123" s="34">
        <f t="shared" si="12"/>
        <v>35523.969152694161</v>
      </c>
      <c r="F123" s="35">
        <f t="shared" si="13"/>
        <v>0.94241134897910428</v>
      </c>
      <c r="G123" s="34">
        <f t="shared" si="14"/>
        <v>1302.4742102019793</v>
      </c>
      <c r="H123" s="34">
        <f t="shared" si="15"/>
        <v>0</v>
      </c>
      <c r="I123" s="67">
        <f t="shared" si="16"/>
        <v>1302.4742102019793</v>
      </c>
      <c r="J123" s="34">
        <f t="shared" si="17"/>
        <v>-385.29133603414448</v>
      </c>
      <c r="K123" s="34">
        <f t="shared" si="18"/>
        <v>917.18287416783483</v>
      </c>
      <c r="L123" s="34">
        <f t="shared" si="19"/>
        <v>26178429.150849581</v>
      </c>
      <c r="M123" s="38">
        <f t="shared" si="20"/>
        <v>18434458.587899312</v>
      </c>
      <c r="N123" s="38">
        <f>'jan-sep'!M123</f>
        <v>16209497.645364895</v>
      </c>
      <c r="O123" s="38">
        <f t="shared" si="21"/>
        <v>2224960.9425344169</v>
      </c>
    </row>
    <row r="124" spans="1:15" s="31" customFormat="1" x14ac:dyDescent="0.2">
      <c r="A124" s="30">
        <v>3226</v>
      </c>
      <c r="B124" s="31" t="s">
        <v>70</v>
      </c>
      <c r="C124" s="33">
        <v>532628871</v>
      </c>
      <c r="D124" s="34">
        <v>18058</v>
      </c>
      <c r="E124" s="34">
        <f t="shared" si="12"/>
        <v>29495.451932661425</v>
      </c>
      <c r="F124" s="35">
        <f t="shared" si="13"/>
        <v>0.78248149932591782</v>
      </c>
      <c r="G124" s="34">
        <f t="shared" si="14"/>
        <v>4919.5845422216207</v>
      </c>
      <c r="H124" s="34">
        <f t="shared" si="15"/>
        <v>1550.441067023201</v>
      </c>
      <c r="I124" s="67">
        <f t="shared" si="16"/>
        <v>6470.0256092448217</v>
      </c>
      <c r="J124" s="34">
        <f t="shared" si="17"/>
        <v>-385.29133603414448</v>
      </c>
      <c r="K124" s="34">
        <f t="shared" si="18"/>
        <v>6084.7342732106772</v>
      </c>
      <c r="L124" s="34">
        <f t="shared" si="19"/>
        <v>116835722.45174299</v>
      </c>
      <c r="M124" s="38">
        <f t="shared" si="20"/>
        <v>109878131.50563841</v>
      </c>
      <c r="N124" s="38">
        <f>'jan-sep'!M124</f>
        <v>97463572.024201065</v>
      </c>
      <c r="O124" s="38">
        <f t="shared" si="21"/>
        <v>12414559.48143734</v>
      </c>
    </row>
    <row r="125" spans="1:15" s="31" customFormat="1" x14ac:dyDescent="0.2">
      <c r="A125" s="30">
        <v>3228</v>
      </c>
      <c r="B125" s="31" t="s">
        <v>77</v>
      </c>
      <c r="C125" s="33">
        <v>756106723</v>
      </c>
      <c r="D125" s="34">
        <v>24645</v>
      </c>
      <c r="E125" s="34">
        <f t="shared" si="12"/>
        <v>30679.923838506795</v>
      </c>
      <c r="F125" s="35">
        <f t="shared" si="13"/>
        <v>0.81390422018848585</v>
      </c>
      <c r="G125" s="34">
        <f t="shared" si="14"/>
        <v>4208.901398714399</v>
      </c>
      <c r="H125" s="34">
        <f t="shared" si="15"/>
        <v>1135.8758999773213</v>
      </c>
      <c r="I125" s="67">
        <f t="shared" si="16"/>
        <v>5344.7772986917207</v>
      </c>
      <c r="J125" s="34">
        <f t="shared" si="17"/>
        <v>-385.29133603414448</v>
      </c>
      <c r="K125" s="34">
        <f t="shared" si="18"/>
        <v>4959.4859626575762</v>
      </c>
      <c r="L125" s="34">
        <f t="shared" si="19"/>
        <v>131722036.52625746</v>
      </c>
      <c r="M125" s="38">
        <f t="shared" si="20"/>
        <v>122226531.54969597</v>
      </c>
      <c r="N125" s="38">
        <f>'jan-sep'!M125</f>
        <v>105022880.20186812</v>
      </c>
      <c r="O125" s="38">
        <f t="shared" si="21"/>
        <v>17203651.347827852</v>
      </c>
    </row>
    <row r="126" spans="1:15" s="31" customFormat="1" x14ac:dyDescent="0.2">
      <c r="A126" s="30">
        <v>3230</v>
      </c>
      <c r="B126" s="31" t="s">
        <v>75</v>
      </c>
      <c r="C126" s="33">
        <v>293735775</v>
      </c>
      <c r="D126" s="34">
        <v>7398</v>
      </c>
      <c r="E126" s="34">
        <f t="shared" si="12"/>
        <v>39704.754663422544</v>
      </c>
      <c r="F126" s="35">
        <f t="shared" si="13"/>
        <v>1.053322933662175</v>
      </c>
      <c r="G126" s="34">
        <f t="shared" si="14"/>
        <v>-1205.9970962350503</v>
      </c>
      <c r="H126" s="34">
        <f t="shared" si="15"/>
        <v>0</v>
      </c>
      <c r="I126" s="67">
        <f t="shared" si="16"/>
        <v>-1205.9970962350503</v>
      </c>
      <c r="J126" s="34">
        <f t="shared" si="17"/>
        <v>-385.29133603414448</v>
      </c>
      <c r="K126" s="34">
        <f t="shared" si="18"/>
        <v>-1591.2884322691948</v>
      </c>
      <c r="L126" s="34">
        <f t="shared" si="19"/>
        <v>-8921966.5179469027</v>
      </c>
      <c r="M126" s="38">
        <f t="shared" si="20"/>
        <v>-11772351.821927503</v>
      </c>
      <c r="N126" s="38">
        <f>'jan-sep'!M126</f>
        <v>-11787578.278670125</v>
      </c>
      <c r="O126" s="38">
        <f t="shared" si="21"/>
        <v>15226.456742621958</v>
      </c>
    </row>
    <row r="127" spans="1:15" s="31" customFormat="1" x14ac:dyDescent="0.2">
      <c r="A127" s="30">
        <v>3232</v>
      </c>
      <c r="B127" s="31" t="s">
        <v>74</v>
      </c>
      <c r="C127" s="33">
        <v>984685936</v>
      </c>
      <c r="D127" s="34">
        <v>25882</v>
      </c>
      <c r="E127" s="34">
        <f t="shared" si="12"/>
        <v>38045.202689127582</v>
      </c>
      <c r="F127" s="35">
        <f t="shared" si="13"/>
        <v>1.0092968675411926</v>
      </c>
      <c r="G127" s="34">
        <f t="shared" si="14"/>
        <v>-210.26591165807329</v>
      </c>
      <c r="H127" s="34">
        <f t="shared" si="15"/>
        <v>0</v>
      </c>
      <c r="I127" s="67">
        <f t="shared" si="16"/>
        <v>-210.26591165807329</v>
      </c>
      <c r="J127" s="34">
        <f t="shared" si="17"/>
        <v>-385.29133603414448</v>
      </c>
      <c r="K127" s="34">
        <f t="shared" si="18"/>
        <v>-595.55724769221774</v>
      </c>
      <c r="L127" s="34">
        <f t="shared" si="19"/>
        <v>-5442102.3255342534</v>
      </c>
      <c r="M127" s="38">
        <f t="shared" si="20"/>
        <v>-15414212.684769979</v>
      </c>
      <c r="N127" s="38">
        <f>'jan-sep'!M127</f>
        <v>-11707041.732865604</v>
      </c>
      <c r="O127" s="38">
        <f t="shared" si="21"/>
        <v>-3707170.9519043751</v>
      </c>
    </row>
    <row r="128" spans="1:15" s="31" customFormat="1" x14ac:dyDescent="0.2">
      <c r="A128" s="30">
        <v>3234</v>
      </c>
      <c r="B128" s="31" t="s">
        <v>119</v>
      </c>
      <c r="C128" s="33">
        <v>299361891</v>
      </c>
      <c r="D128" s="34">
        <v>9357</v>
      </c>
      <c r="E128" s="34">
        <f t="shared" si="12"/>
        <v>31993.362295607567</v>
      </c>
      <c r="F128" s="35">
        <f t="shared" si="13"/>
        <v>0.84874828006357717</v>
      </c>
      <c r="G128" s="34">
        <f t="shared" si="14"/>
        <v>3420.8383244539355</v>
      </c>
      <c r="H128" s="34">
        <f t="shared" si="15"/>
        <v>676.17243999205107</v>
      </c>
      <c r="I128" s="67">
        <f t="shared" si="16"/>
        <v>4097.0107644459868</v>
      </c>
      <c r="J128" s="34">
        <f t="shared" si="17"/>
        <v>-385.29133603414448</v>
      </c>
      <c r="K128" s="34">
        <f t="shared" si="18"/>
        <v>3711.7194284118423</v>
      </c>
      <c r="L128" s="34">
        <f t="shared" si="19"/>
        <v>38335729.722921096</v>
      </c>
      <c r="M128" s="38">
        <f t="shared" si="20"/>
        <v>34730558.691649608</v>
      </c>
      <c r="N128" s="38">
        <f>'jan-sep'!M128</f>
        <v>33690765.25263866</v>
      </c>
      <c r="O128" s="38">
        <f t="shared" si="21"/>
        <v>1039793.4390109479</v>
      </c>
    </row>
    <row r="129" spans="1:15" s="31" customFormat="1" x14ac:dyDescent="0.2">
      <c r="A129" s="30">
        <v>3236</v>
      </c>
      <c r="B129" s="31" t="s">
        <v>118</v>
      </c>
      <c r="C129" s="33">
        <v>219976391</v>
      </c>
      <c r="D129" s="34">
        <v>7037</v>
      </c>
      <c r="E129" s="34">
        <f t="shared" si="12"/>
        <v>31259.967457723462</v>
      </c>
      <c r="F129" s="35">
        <f t="shared" si="13"/>
        <v>0.82929213158158099</v>
      </c>
      <c r="G129" s="34">
        <f t="shared" si="14"/>
        <v>3860.8752271843987</v>
      </c>
      <c r="H129" s="34">
        <f t="shared" si="15"/>
        <v>932.8606332514878</v>
      </c>
      <c r="I129" s="67">
        <f t="shared" si="16"/>
        <v>4793.7358604358869</v>
      </c>
      <c r="J129" s="34">
        <f t="shared" si="17"/>
        <v>-385.29133603414448</v>
      </c>
      <c r="K129" s="34">
        <f t="shared" si="18"/>
        <v>4408.4445244017425</v>
      </c>
      <c r="L129" s="34">
        <f t="shared" si="19"/>
        <v>33733519.24988734</v>
      </c>
      <c r="M129" s="38">
        <f t="shared" si="20"/>
        <v>31022224.118215062</v>
      </c>
      <c r="N129" s="38">
        <f>'jan-sep'!M129</f>
        <v>29026511.742734671</v>
      </c>
      <c r="O129" s="38">
        <f t="shared" si="21"/>
        <v>1995712.3754803911</v>
      </c>
    </row>
    <row r="130" spans="1:15" s="31" customFormat="1" x14ac:dyDescent="0.2">
      <c r="A130" s="30">
        <v>3238</v>
      </c>
      <c r="B130" s="31" t="s">
        <v>79</v>
      </c>
      <c r="C130" s="33">
        <v>486822471</v>
      </c>
      <c r="D130" s="34">
        <v>16126</v>
      </c>
      <c r="E130" s="34">
        <f t="shared" si="12"/>
        <v>30188.668671710282</v>
      </c>
      <c r="F130" s="35">
        <f t="shared" si="13"/>
        <v>0.80087176758039813</v>
      </c>
      <c r="G130" s="34">
        <f t="shared" si="14"/>
        <v>4503.6544987923062</v>
      </c>
      <c r="H130" s="34">
        <f t="shared" si="15"/>
        <v>1307.8152083561008</v>
      </c>
      <c r="I130" s="67">
        <f t="shared" si="16"/>
        <v>5811.469707148407</v>
      </c>
      <c r="J130" s="34">
        <f t="shared" si="17"/>
        <v>-385.29133603414448</v>
      </c>
      <c r="K130" s="34">
        <f t="shared" si="18"/>
        <v>5426.1783711142625</v>
      </c>
      <c r="L130" s="34">
        <f t="shared" si="19"/>
        <v>93715760.497475207</v>
      </c>
      <c r="M130" s="38">
        <f t="shared" si="20"/>
        <v>87502552.412588596</v>
      </c>
      <c r="N130" s="38">
        <f>'jan-sep'!M130</f>
        <v>81397411.82017754</v>
      </c>
      <c r="O130" s="38">
        <f t="shared" si="21"/>
        <v>6105140.5924110562</v>
      </c>
    </row>
    <row r="131" spans="1:15" s="31" customFormat="1" x14ac:dyDescent="0.2">
      <c r="A131" s="30">
        <v>3240</v>
      </c>
      <c r="B131" s="31" t="s">
        <v>78</v>
      </c>
      <c r="C131" s="33">
        <v>834968316</v>
      </c>
      <c r="D131" s="34">
        <v>27916</v>
      </c>
      <c r="E131" s="34">
        <f t="shared" si="12"/>
        <v>29910.02708124373</v>
      </c>
      <c r="F131" s="35">
        <f t="shared" si="13"/>
        <v>0.79347971642686455</v>
      </c>
      <c r="G131" s="34">
        <f t="shared" si="14"/>
        <v>4670.8394530722371</v>
      </c>
      <c r="H131" s="34">
        <f t="shared" si="15"/>
        <v>1405.3397650193938</v>
      </c>
      <c r="I131" s="67">
        <f t="shared" si="16"/>
        <v>6076.1792180916309</v>
      </c>
      <c r="J131" s="34">
        <f t="shared" si="17"/>
        <v>-385.29133603414448</v>
      </c>
      <c r="K131" s="34">
        <f t="shared" si="18"/>
        <v>5690.8878820574864</v>
      </c>
      <c r="L131" s="34">
        <f t="shared" si="19"/>
        <v>169622619.05224597</v>
      </c>
      <c r="M131" s="38">
        <f t="shared" si="20"/>
        <v>158866826.11551678</v>
      </c>
      <c r="N131" s="38">
        <f>'jan-sep'!M131</f>
        <v>146380785.33494833</v>
      </c>
      <c r="O131" s="38">
        <f t="shared" si="21"/>
        <v>12486040.780568451</v>
      </c>
    </row>
    <row r="132" spans="1:15" s="31" customFormat="1" x14ac:dyDescent="0.2">
      <c r="A132" s="30">
        <v>3242</v>
      </c>
      <c r="B132" s="31" t="s">
        <v>80</v>
      </c>
      <c r="C132" s="33">
        <v>83342407</v>
      </c>
      <c r="D132" s="34">
        <v>3041</v>
      </c>
      <c r="E132" s="34">
        <f t="shared" si="12"/>
        <v>27406.250246629399</v>
      </c>
      <c r="F132" s="35">
        <f t="shared" si="13"/>
        <v>0.72705730472761976</v>
      </c>
      <c r="G132" s="34">
        <f t="shared" si="14"/>
        <v>6173.1055538408364</v>
      </c>
      <c r="H132" s="34">
        <f t="shared" si="15"/>
        <v>2281.6616571344098</v>
      </c>
      <c r="I132" s="67">
        <f t="shared" si="16"/>
        <v>8454.7672109752457</v>
      </c>
      <c r="J132" s="34">
        <f t="shared" si="17"/>
        <v>-385.29133603414448</v>
      </c>
      <c r="K132" s="34">
        <f t="shared" si="18"/>
        <v>8069.4758749411012</v>
      </c>
      <c r="L132" s="34">
        <f t="shared" si="19"/>
        <v>25710947.088575721</v>
      </c>
      <c r="M132" s="38">
        <f t="shared" si="20"/>
        <v>24539276.13569589</v>
      </c>
      <c r="N132" s="38">
        <f>'jan-sep'!M132</f>
        <v>21539447.540934511</v>
      </c>
      <c r="O132" s="38">
        <f t="shared" si="21"/>
        <v>2999828.5947613791</v>
      </c>
    </row>
    <row r="133" spans="1:15" s="31" customFormat="1" x14ac:dyDescent="0.2">
      <c r="A133" s="30">
        <v>3301</v>
      </c>
      <c r="B133" s="31" t="s">
        <v>129</v>
      </c>
      <c r="C133" s="33">
        <v>3516262417</v>
      </c>
      <c r="D133" s="34">
        <v>104487</v>
      </c>
      <c r="E133" s="34">
        <f t="shared" si="12"/>
        <v>33652.630633475936</v>
      </c>
      <c r="F133" s="35">
        <f t="shared" si="13"/>
        <v>0.89276682162596488</v>
      </c>
      <c r="G133" s="34">
        <f t="shared" si="14"/>
        <v>2425.2773217329145</v>
      </c>
      <c r="H133" s="34">
        <f t="shared" si="15"/>
        <v>95.428521738122072</v>
      </c>
      <c r="I133" s="67">
        <f t="shared" si="16"/>
        <v>2520.7058434710366</v>
      </c>
      <c r="J133" s="34">
        <f t="shared" si="17"/>
        <v>-385.29133603414448</v>
      </c>
      <c r="K133" s="34">
        <f t="shared" si="18"/>
        <v>2135.4145074368921</v>
      </c>
      <c r="L133" s="34">
        <f t="shared" si="19"/>
        <v>263380991.46675819</v>
      </c>
      <c r="M133" s="38">
        <f t="shared" si="20"/>
        <v>223123055.63855854</v>
      </c>
      <c r="N133" s="38">
        <f>'jan-sep'!M133</f>
        <v>157809382.67792648</v>
      </c>
      <c r="O133" s="38">
        <f t="shared" si="21"/>
        <v>65313672.960632056</v>
      </c>
    </row>
    <row r="134" spans="1:15" s="31" customFormat="1" x14ac:dyDescent="0.2">
      <c r="A134" s="30">
        <v>3303</v>
      </c>
      <c r="B134" s="31" t="s">
        <v>130</v>
      </c>
      <c r="C134" s="33">
        <v>1102171038</v>
      </c>
      <c r="D134" s="34">
        <v>28848</v>
      </c>
      <c r="E134" s="34">
        <f t="shared" si="12"/>
        <v>38206.15079034942</v>
      </c>
      <c r="F134" s="35">
        <f t="shared" si="13"/>
        <v>1.0135666414658384</v>
      </c>
      <c r="G134" s="34">
        <f t="shared" si="14"/>
        <v>-306.83477239117639</v>
      </c>
      <c r="H134" s="34">
        <f t="shared" si="15"/>
        <v>0</v>
      </c>
      <c r="I134" s="67">
        <f t="shared" si="16"/>
        <v>-306.83477239117639</v>
      </c>
      <c r="J134" s="34">
        <f t="shared" si="17"/>
        <v>-385.29133603414448</v>
      </c>
      <c r="K134" s="34">
        <f t="shared" si="18"/>
        <v>-692.12610842532081</v>
      </c>
      <c r="L134" s="34">
        <f t="shared" si="19"/>
        <v>-8851569.5139406566</v>
      </c>
      <c r="M134" s="38">
        <f t="shared" si="20"/>
        <v>-19966453.975853655</v>
      </c>
      <c r="N134" s="38">
        <f>'jan-sep'!M134</f>
        <v>-5986502.9142302619</v>
      </c>
      <c r="O134" s="38">
        <f t="shared" si="21"/>
        <v>-13979951.061623394</v>
      </c>
    </row>
    <row r="135" spans="1:15" s="31" customFormat="1" x14ac:dyDescent="0.2">
      <c r="A135" s="30">
        <v>3305</v>
      </c>
      <c r="B135" s="31" t="s">
        <v>131</v>
      </c>
      <c r="C135" s="33">
        <v>1018532733</v>
      </c>
      <c r="D135" s="34">
        <v>31581</v>
      </c>
      <c r="E135" s="34">
        <f t="shared" si="12"/>
        <v>32251.440201386911</v>
      </c>
      <c r="F135" s="35">
        <f t="shared" si="13"/>
        <v>0.85559479955811313</v>
      </c>
      <c r="G135" s="34">
        <f t="shared" si="14"/>
        <v>3265.9915809863292</v>
      </c>
      <c r="H135" s="34">
        <f t="shared" si="15"/>
        <v>585.84517296928061</v>
      </c>
      <c r="I135" s="67">
        <f t="shared" si="16"/>
        <v>3851.8367539556098</v>
      </c>
      <c r="J135" s="34">
        <f t="shared" si="17"/>
        <v>-385.29133603414448</v>
      </c>
      <c r="K135" s="34">
        <f t="shared" si="18"/>
        <v>3466.5454179214653</v>
      </c>
      <c r="L135" s="34">
        <f t="shared" si="19"/>
        <v>121644856.52667211</v>
      </c>
      <c r="M135" s="38">
        <f t="shared" si="20"/>
        <v>109476970.8433778</v>
      </c>
      <c r="N135" s="38">
        <f>'jan-sep'!M135</f>
        <v>81566367.555443197</v>
      </c>
      <c r="O135" s="38">
        <f t="shared" si="21"/>
        <v>27910603.287934601</v>
      </c>
    </row>
    <row r="136" spans="1:15" s="31" customFormat="1" x14ac:dyDescent="0.2">
      <c r="A136" s="30">
        <v>3310</v>
      </c>
      <c r="B136" s="31" t="s">
        <v>132</v>
      </c>
      <c r="C136" s="33">
        <v>309124843</v>
      </c>
      <c r="D136" s="34">
        <v>6989</v>
      </c>
      <c r="E136" s="34">
        <f t="shared" si="12"/>
        <v>44230.19645156675</v>
      </c>
      <c r="F136" s="35">
        <f t="shared" si="13"/>
        <v>1.1733778656423179</v>
      </c>
      <c r="G136" s="34">
        <f t="shared" si="14"/>
        <v>-3921.2621691215736</v>
      </c>
      <c r="H136" s="34">
        <f t="shared" si="15"/>
        <v>0</v>
      </c>
      <c r="I136" s="67">
        <f t="shared" si="16"/>
        <v>-3921.2621691215736</v>
      </c>
      <c r="J136" s="34">
        <f t="shared" si="17"/>
        <v>-385.29133603414448</v>
      </c>
      <c r="K136" s="34">
        <f t="shared" si="18"/>
        <v>-4306.5535051557181</v>
      </c>
      <c r="L136" s="34">
        <f t="shared" si="19"/>
        <v>-27405701.299990676</v>
      </c>
      <c r="M136" s="38">
        <f t="shared" si="20"/>
        <v>-30098502.447533313</v>
      </c>
      <c r="N136" s="38">
        <f>'jan-sep'!M136</f>
        <v>-21921014.962831229</v>
      </c>
      <c r="O136" s="38">
        <f t="shared" si="21"/>
        <v>-8177487.4847020842</v>
      </c>
    </row>
    <row r="137" spans="1:15" s="31" customFormat="1" x14ac:dyDescent="0.2">
      <c r="A137" s="30">
        <v>3312</v>
      </c>
      <c r="B137" s="31" t="s">
        <v>142</v>
      </c>
      <c r="C137" s="33">
        <v>1141067162</v>
      </c>
      <c r="D137" s="34">
        <v>28470</v>
      </c>
      <c r="E137" s="34">
        <f t="shared" ref="E137:E200" si="22">IF(ISNUMBER(C137),(C137)/D137,"")</f>
        <v>40079.633368458024</v>
      </c>
      <c r="F137" s="35">
        <f t="shared" ref="F137:F200" si="23">IF(ISNUMBER(C137),E137/E$366,"")</f>
        <v>1.0632680483141292</v>
      </c>
      <c r="G137" s="34">
        <f t="shared" ref="G137:G200" si="24">IF(ISNUMBER(D137),(E$366-E137)*0.6,"")</f>
        <v>-1430.9243192563385</v>
      </c>
      <c r="H137" s="34">
        <f t="shared" ref="H137:H200" si="25">IF(ISNUMBER(D137),(IF(E137&gt;=E$366*0.9,0,IF(E137&lt;0.9*E$366,(E$366*0.9-E137)*0.35))),"")</f>
        <v>0</v>
      </c>
      <c r="I137" s="67">
        <f t="shared" ref="I137:I200" si="26">IF(ISNUMBER(C137),G137+H137,"")</f>
        <v>-1430.9243192563385</v>
      </c>
      <c r="J137" s="34">
        <f t="shared" ref="J137:J200" si="27">IF(ISNUMBER(D137),I$368,"")</f>
        <v>-385.29133603414448</v>
      </c>
      <c r="K137" s="34">
        <f t="shared" ref="K137:K200" si="28">IF(ISNUMBER(I137),I137+J137,"")</f>
        <v>-1816.215655290483</v>
      </c>
      <c r="L137" s="34">
        <f t="shared" ref="L137:L200" si="29">IF(ISNUMBER(I137),(I137*D137),"")</f>
        <v>-40738415.369227961</v>
      </c>
      <c r="M137" s="38">
        <f t="shared" ref="M137:M200" si="30">IF(ISNUMBER(K137),(K137*D137),"")</f>
        <v>-51707659.706120051</v>
      </c>
      <c r="N137" s="38">
        <f>'jan-sep'!M137</f>
        <v>-51900184.181743458</v>
      </c>
      <c r="O137" s="38">
        <f t="shared" ref="O137:O200" si="31">IF(ISNUMBER(M137),(M137-N137),"")</f>
        <v>192524.47562340647</v>
      </c>
    </row>
    <row r="138" spans="1:15" s="31" customFormat="1" x14ac:dyDescent="0.2">
      <c r="A138" s="30">
        <v>3314</v>
      </c>
      <c r="B138" s="31" t="s">
        <v>141</v>
      </c>
      <c r="C138" s="33">
        <v>670138856</v>
      </c>
      <c r="D138" s="34">
        <v>20779</v>
      </c>
      <c r="E138" s="34">
        <f t="shared" si="22"/>
        <v>32250.775109485538</v>
      </c>
      <c r="F138" s="35">
        <f t="shared" si="23"/>
        <v>0.85557715541048773</v>
      </c>
      <c r="G138" s="34">
        <f t="shared" si="24"/>
        <v>3266.3906361271534</v>
      </c>
      <c r="H138" s="34">
        <f t="shared" si="25"/>
        <v>586.0779551347614</v>
      </c>
      <c r="I138" s="67">
        <f t="shared" si="26"/>
        <v>3852.4685912619148</v>
      </c>
      <c r="J138" s="34">
        <f t="shared" si="27"/>
        <v>-385.29133603414448</v>
      </c>
      <c r="K138" s="34">
        <f t="shared" si="28"/>
        <v>3467.1772552277703</v>
      </c>
      <c r="L138" s="34">
        <f t="shared" si="29"/>
        <v>80050444.857831329</v>
      </c>
      <c r="M138" s="38">
        <f t="shared" si="30"/>
        <v>72044476.186377838</v>
      </c>
      <c r="N138" s="38">
        <f>'jan-sep'!M138</f>
        <v>39819885.549976379</v>
      </c>
      <c r="O138" s="38">
        <f t="shared" si="31"/>
        <v>32224590.63640146</v>
      </c>
    </row>
    <row r="139" spans="1:15" s="31" customFormat="1" x14ac:dyDescent="0.2">
      <c r="A139" s="30">
        <v>3316</v>
      </c>
      <c r="B139" s="31" t="s">
        <v>140</v>
      </c>
      <c r="C139" s="33">
        <v>429804655</v>
      </c>
      <c r="D139" s="34">
        <v>14665</v>
      </c>
      <c r="E139" s="34">
        <f t="shared" si="22"/>
        <v>29308.193317422436</v>
      </c>
      <c r="F139" s="35">
        <f t="shared" si="23"/>
        <v>0.77751373675871183</v>
      </c>
      <c r="G139" s="34">
        <f t="shared" si="24"/>
        <v>5031.9397113650139</v>
      </c>
      <c r="H139" s="34">
        <f t="shared" si="25"/>
        <v>1615.981582356847</v>
      </c>
      <c r="I139" s="67">
        <f t="shared" si="26"/>
        <v>6647.9212937218608</v>
      </c>
      <c r="J139" s="34">
        <f t="shared" si="27"/>
        <v>-385.29133603414448</v>
      </c>
      <c r="K139" s="34">
        <f t="shared" si="28"/>
        <v>6262.6299576877163</v>
      </c>
      <c r="L139" s="34">
        <f t="shared" si="29"/>
        <v>97491765.77243109</v>
      </c>
      <c r="M139" s="38">
        <f t="shared" si="30"/>
        <v>91841468.329490364</v>
      </c>
      <c r="N139" s="38">
        <f>'jan-sep'!M139</f>
        <v>78150843.616591439</v>
      </c>
      <c r="O139" s="38">
        <f t="shared" si="31"/>
        <v>13690624.712898925</v>
      </c>
    </row>
    <row r="140" spans="1:15" s="31" customFormat="1" x14ac:dyDescent="0.2">
      <c r="A140" s="30">
        <v>3318</v>
      </c>
      <c r="B140" s="31" t="s">
        <v>139</v>
      </c>
      <c r="C140" s="33">
        <v>84432060</v>
      </c>
      <c r="D140" s="34">
        <v>2241</v>
      </c>
      <c r="E140" s="34">
        <f t="shared" si="22"/>
        <v>37676.064257028112</v>
      </c>
      <c r="F140" s="35">
        <f t="shared" si="23"/>
        <v>0.99950403593896975</v>
      </c>
      <c r="G140" s="34">
        <f t="shared" si="24"/>
        <v>11.217147601608303</v>
      </c>
      <c r="H140" s="34">
        <f t="shared" si="25"/>
        <v>0</v>
      </c>
      <c r="I140" s="67">
        <f t="shared" si="26"/>
        <v>11.217147601608303</v>
      </c>
      <c r="J140" s="34">
        <f t="shared" si="27"/>
        <v>-385.29133603414448</v>
      </c>
      <c r="K140" s="34">
        <f t="shared" si="28"/>
        <v>-374.07418843253618</v>
      </c>
      <c r="L140" s="34">
        <f t="shared" si="29"/>
        <v>25137.627775204208</v>
      </c>
      <c r="M140" s="38">
        <f t="shared" si="30"/>
        <v>-838300.25627731357</v>
      </c>
      <c r="N140" s="38">
        <f>'jan-sep'!M140</f>
        <v>-796617.49974313437</v>
      </c>
      <c r="O140" s="38">
        <f t="shared" si="31"/>
        <v>-41682.756534179207</v>
      </c>
    </row>
    <row r="141" spans="1:15" s="31" customFormat="1" x14ac:dyDescent="0.2">
      <c r="A141" s="30">
        <v>3320</v>
      </c>
      <c r="B141" s="31" t="s">
        <v>133</v>
      </c>
      <c r="C141" s="33">
        <v>48574529</v>
      </c>
      <c r="D141" s="34">
        <v>1115</v>
      </c>
      <c r="E141" s="34">
        <f t="shared" si="22"/>
        <v>43564.6</v>
      </c>
      <c r="F141" s="35">
        <f t="shared" si="23"/>
        <v>1.1557203328621117</v>
      </c>
      <c r="G141" s="34">
        <f t="shared" si="24"/>
        <v>-3521.9042981815232</v>
      </c>
      <c r="H141" s="34">
        <f t="shared" si="25"/>
        <v>0</v>
      </c>
      <c r="I141" s="67">
        <f t="shared" si="26"/>
        <v>-3521.9042981815232</v>
      </c>
      <c r="J141" s="34">
        <f t="shared" si="27"/>
        <v>-385.29133603414448</v>
      </c>
      <c r="K141" s="34">
        <f t="shared" si="28"/>
        <v>-3907.1956342156677</v>
      </c>
      <c r="L141" s="34">
        <f t="shared" si="29"/>
        <v>-3926923.2924723984</v>
      </c>
      <c r="M141" s="38">
        <f t="shared" si="30"/>
        <v>-4356523.1321504693</v>
      </c>
      <c r="N141" s="38">
        <f>'jan-sep'!M141</f>
        <v>-1511293.8786316786</v>
      </c>
      <c r="O141" s="38">
        <f t="shared" si="31"/>
        <v>-2845229.2535187909</v>
      </c>
    </row>
    <row r="142" spans="1:15" s="31" customFormat="1" x14ac:dyDescent="0.2">
      <c r="A142" s="30">
        <v>3322</v>
      </c>
      <c r="B142" s="31" t="s">
        <v>385</v>
      </c>
      <c r="C142" s="33">
        <v>134098728</v>
      </c>
      <c r="D142" s="34">
        <v>3301</v>
      </c>
      <c r="E142" s="34">
        <f t="shared" si="22"/>
        <v>40623.667979400183</v>
      </c>
      <c r="F142" s="35">
        <f t="shared" si="23"/>
        <v>1.0777006808103895</v>
      </c>
      <c r="G142" s="34">
        <f t="shared" si="24"/>
        <v>-1757.345085821634</v>
      </c>
      <c r="H142" s="34">
        <f t="shared" si="25"/>
        <v>0</v>
      </c>
      <c r="I142" s="67">
        <f t="shared" si="26"/>
        <v>-1757.345085821634</v>
      </c>
      <c r="J142" s="34">
        <f t="shared" si="27"/>
        <v>-385.29133603414448</v>
      </c>
      <c r="K142" s="34">
        <f t="shared" si="28"/>
        <v>-2142.6364218557783</v>
      </c>
      <c r="L142" s="34">
        <f t="shared" si="29"/>
        <v>-5800996.1282972135</v>
      </c>
      <c r="M142" s="38">
        <f t="shared" si="30"/>
        <v>-7072842.8285459243</v>
      </c>
      <c r="N142" s="38">
        <f>'jan-sep'!M142</f>
        <v>-4539132.6659759469</v>
      </c>
      <c r="O142" s="38">
        <f t="shared" si="31"/>
        <v>-2533710.1625699773</v>
      </c>
    </row>
    <row r="143" spans="1:15" s="31" customFormat="1" x14ac:dyDescent="0.2">
      <c r="A143" s="30">
        <v>3324</v>
      </c>
      <c r="B143" s="31" t="s">
        <v>134</v>
      </c>
      <c r="C143" s="33">
        <v>185462934</v>
      </c>
      <c r="D143" s="34">
        <v>4986</v>
      </c>
      <c r="E143" s="34">
        <f t="shared" si="22"/>
        <v>37196.737665463297</v>
      </c>
      <c r="F143" s="35">
        <f t="shared" si="23"/>
        <v>0.9867880351504178</v>
      </c>
      <c r="G143" s="34">
        <f t="shared" si="24"/>
        <v>298.81310254049748</v>
      </c>
      <c r="H143" s="34">
        <f t="shared" si="25"/>
        <v>0</v>
      </c>
      <c r="I143" s="67">
        <f t="shared" si="26"/>
        <v>298.81310254049748</v>
      </c>
      <c r="J143" s="34">
        <f t="shared" si="27"/>
        <v>-385.29133603414448</v>
      </c>
      <c r="K143" s="34">
        <f t="shared" si="28"/>
        <v>-86.478233493646997</v>
      </c>
      <c r="L143" s="34">
        <f t="shared" si="29"/>
        <v>1489882.1292669205</v>
      </c>
      <c r="M143" s="38">
        <f t="shared" si="30"/>
        <v>-431180.47219932394</v>
      </c>
      <c r="N143" s="38">
        <f>'jan-sep'!M143</f>
        <v>-650658.7094686632</v>
      </c>
      <c r="O143" s="38">
        <f t="shared" si="31"/>
        <v>219478.23726933927</v>
      </c>
    </row>
    <row r="144" spans="1:15" s="31" customFormat="1" x14ac:dyDescent="0.2">
      <c r="A144" s="30">
        <v>3326</v>
      </c>
      <c r="B144" s="31" t="s">
        <v>135</v>
      </c>
      <c r="C144" s="33">
        <v>122885165</v>
      </c>
      <c r="D144" s="34">
        <v>2666</v>
      </c>
      <c r="E144" s="34">
        <f t="shared" si="22"/>
        <v>46093.460240060012</v>
      </c>
      <c r="F144" s="35">
        <f t="shared" si="23"/>
        <v>1.2228081793797871</v>
      </c>
      <c r="G144" s="34">
        <f t="shared" si="24"/>
        <v>-5039.2204422175319</v>
      </c>
      <c r="H144" s="34">
        <f t="shared" si="25"/>
        <v>0</v>
      </c>
      <c r="I144" s="67">
        <f t="shared" si="26"/>
        <v>-5039.2204422175319</v>
      </c>
      <c r="J144" s="34">
        <f t="shared" si="27"/>
        <v>-385.29133603414448</v>
      </c>
      <c r="K144" s="34">
        <f t="shared" si="28"/>
        <v>-5424.5117782516763</v>
      </c>
      <c r="L144" s="34">
        <f t="shared" si="29"/>
        <v>-13434561.698951939</v>
      </c>
      <c r="M144" s="38">
        <f t="shared" si="30"/>
        <v>-14461748.400818968</v>
      </c>
      <c r="N144" s="38">
        <f>'jan-sep'!M144</f>
        <v>-14284106.768279871</v>
      </c>
      <c r="O144" s="38">
        <f t="shared" si="31"/>
        <v>-177641.63253909722</v>
      </c>
    </row>
    <row r="145" spans="1:15" s="31" customFormat="1" x14ac:dyDescent="0.2">
      <c r="A145" s="30">
        <v>3328</v>
      </c>
      <c r="B145" s="31" t="s">
        <v>136</v>
      </c>
      <c r="C145" s="33">
        <v>181440457</v>
      </c>
      <c r="D145" s="34">
        <v>5007</v>
      </c>
      <c r="E145" s="34">
        <f t="shared" si="22"/>
        <v>36237.359097263834</v>
      </c>
      <c r="F145" s="35">
        <f t="shared" si="23"/>
        <v>0.96133678991506022</v>
      </c>
      <c r="G145" s="34">
        <f t="shared" si="24"/>
        <v>874.44024346017534</v>
      </c>
      <c r="H145" s="34">
        <f t="shared" si="25"/>
        <v>0</v>
      </c>
      <c r="I145" s="67">
        <f t="shared" si="26"/>
        <v>874.44024346017534</v>
      </c>
      <c r="J145" s="34">
        <f t="shared" si="27"/>
        <v>-385.29133603414448</v>
      </c>
      <c r="K145" s="34">
        <f t="shared" si="28"/>
        <v>489.14890742603086</v>
      </c>
      <c r="L145" s="34">
        <f t="shared" si="29"/>
        <v>4378322.2990050977</v>
      </c>
      <c r="M145" s="38">
        <f t="shared" si="30"/>
        <v>2449168.5794821363</v>
      </c>
      <c r="N145" s="38">
        <f>'jan-sep'!M145</f>
        <v>1960204.5276154021</v>
      </c>
      <c r="O145" s="38">
        <f t="shared" si="31"/>
        <v>488964.05186673417</v>
      </c>
    </row>
    <row r="146" spans="1:15" s="31" customFormat="1" x14ac:dyDescent="0.2">
      <c r="A146" s="30">
        <v>3330</v>
      </c>
      <c r="B146" s="31" t="s">
        <v>137</v>
      </c>
      <c r="C146" s="33">
        <v>242526890</v>
      </c>
      <c r="D146" s="34">
        <v>4496</v>
      </c>
      <c r="E146" s="34">
        <f t="shared" si="22"/>
        <v>53942.813612099642</v>
      </c>
      <c r="F146" s="35">
        <f t="shared" si="23"/>
        <v>1.431042784813694</v>
      </c>
      <c r="G146" s="34">
        <f t="shared" si="24"/>
        <v>-9748.83246544131</v>
      </c>
      <c r="H146" s="34">
        <f t="shared" si="25"/>
        <v>0</v>
      </c>
      <c r="I146" s="67">
        <f t="shared" si="26"/>
        <v>-9748.83246544131</v>
      </c>
      <c r="J146" s="34">
        <f t="shared" si="27"/>
        <v>-385.29133603414448</v>
      </c>
      <c r="K146" s="34">
        <f t="shared" si="28"/>
        <v>-10134.123801475454</v>
      </c>
      <c r="L146" s="34">
        <f t="shared" si="29"/>
        <v>-43830750.764624126</v>
      </c>
      <c r="M146" s="38">
        <f t="shared" si="30"/>
        <v>-45563020.61143364</v>
      </c>
      <c r="N146" s="38">
        <f>'jan-sep'!M146</f>
        <v>-38338976.308096893</v>
      </c>
      <c r="O146" s="38">
        <f t="shared" si="31"/>
        <v>-7224044.303336747</v>
      </c>
    </row>
    <row r="147" spans="1:15" s="31" customFormat="1" x14ac:dyDescent="0.2">
      <c r="A147" s="30">
        <v>3332</v>
      </c>
      <c r="B147" s="31" t="s">
        <v>138</v>
      </c>
      <c r="C147" s="33">
        <v>125160827</v>
      </c>
      <c r="D147" s="34">
        <v>3526</v>
      </c>
      <c r="E147" s="34">
        <f t="shared" si="22"/>
        <v>35496.547646057857</v>
      </c>
      <c r="F147" s="35">
        <f t="shared" si="23"/>
        <v>0.94168388693934524</v>
      </c>
      <c r="G147" s="34">
        <f t="shared" si="24"/>
        <v>1318.9271141837612</v>
      </c>
      <c r="H147" s="34">
        <f t="shared" si="25"/>
        <v>0</v>
      </c>
      <c r="I147" s="67">
        <f t="shared" si="26"/>
        <v>1318.9271141837612</v>
      </c>
      <c r="J147" s="34">
        <f t="shared" si="27"/>
        <v>-385.29133603414448</v>
      </c>
      <c r="K147" s="34">
        <f t="shared" si="28"/>
        <v>933.63577814961673</v>
      </c>
      <c r="L147" s="34">
        <f t="shared" si="29"/>
        <v>4650537.004611942</v>
      </c>
      <c r="M147" s="38">
        <f t="shared" si="30"/>
        <v>3291999.7537555485</v>
      </c>
      <c r="N147" s="38">
        <f>'jan-sep'!M147</f>
        <v>2841867.6742104907</v>
      </c>
      <c r="O147" s="38">
        <f t="shared" si="31"/>
        <v>450132.07954505784</v>
      </c>
    </row>
    <row r="148" spans="1:15" s="31" customFormat="1" x14ac:dyDescent="0.2">
      <c r="A148" s="30">
        <v>3334</v>
      </c>
      <c r="B148" s="31" t="s">
        <v>143</v>
      </c>
      <c r="C148" s="33">
        <v>95486602</v>
      </c>
      <c r="D148" s="34">
        <v>2781</v>
      </c>
      <c r="E148" s="34">
        <f t="shared" si="22"/>
        <v>34335.347716648685</v>
      </c>
      <c r="F148" s="35">
        <f t="shared" si="23"/>
        <v>0.91087854570044413</v>
      </c>
      <c r="G148" s="34">
        <f t="shared" si="24"/>
        <v>2015.6470718292649</v>
      </c>
      <c r="H148" s="34">
        <f t="shared" si="25"/>
        <v>0</v>
      </c>
      <c r="I148" s="67">
        <f t="shared" si="26"/>
        <v>2015.6470718292649</v>
      </c>
      <c r="J148" s="34">
        <f t="shared" si="27"/>
        <v>-385.29133603414448</v>
      </c>
      <c r="K148" s="34">
        <f t="shared" si="28"/>
        <v>1630.3557357951204</v>
      </c>
      <c r="L148" s="34">
        <f t="shared" si="29"/>
        <v>5605514.5067571858</v>
      </c>
      <c r="M148" s="38">
        <f t="shared" si="30"/>
        <v>4534019.3012462296</v>
      </c>
      <c r="N148" s="38">
        <f>'jan-sep'!M148</f>
        <v>5095088.1411176864</v>
      </c>
      <c r="O148" s="38">
        <f t="shared" si="31"/>
        <v>-561068.83987145685</v>
      </c>
    </row>
    <row r="149" spans="1:15" s="31" customFormat="1" x14ac:dyDescent="0.2">
      <c r="A149" s="30">
        <v>3336</v>
      </c>
      <c r="B149" s="31" t="s">
        <v>144</v>
      </c>
      <c r="C149" s="33">
        <v>44759784</v>
      </c>
      <c r="D149" s="34">
        <v>1395</v>
      </c>
      <c r="E149" s="34">
        <f t="shared" si="22"/>
        <v>32085.866666666665</v>
      </c>
      <c r="F149" s="35">
        <f t="shared" si="23"/>
        <v>0.85120231803274526</v>
      </c>
      <c r="G149" s="34">
        <f t="shared" si="24"/>
        <v>3365.3357018184765</v>
      </c>
      <c r="H149" s="34">
        <f t="shared" si="25"/>
        <v>643.79591012136677</v>
      </c>
      <c r="I149" s="67">
        <f t="shared" si="26"/>
        <v>4009.1316119398434</v>
      </c>
      <c r="J149" s="34">
        <f t="shared" si="27"/>
        <v>-385.29133603414448</v>
      </c>
      <c r="K149" s="34">
        <f t="shared" si="28"/>
        <v>3623.8402759056989</v>
      </c>
      <c r="L149" s="34">
        <f t="shared" si="29"/>
        <v>5592738.5986560816</v>
      </c>
      <c r="M149" s="38">
        <f t="shared" si="30"/>
        <v>5055257.1848884504</v>
      </c>
      <c r="N149" s="38">
        <f>'jan-sep'!M149</f>
        <v>6300922.2067095162</v>
      </c>
      <c r="O149" s="38">
        <f t="shared" si="31"/>
        <v>-1245665.0218210658</v>
      </c>
    </row>
    <row r="150" spans="1:15" s="31" customFormat="1" x14ac:dyDescent="0.2">
      <c r="A150" s="30">
        <v>3338</v>
      </c>
      <c r="B150" s="31" t="s">
        <v>145</v>
      </c>
      <c r="C150" s="33">
        <v>105528819</v>
      </c>
      <c r="D150" s="34">
        <v>2486</v>
      </c>
      <c r="E150" s="34">
        <f t="shared" si="22"/>
        <v>42449.243362831861</v>
      </c>
      <c r="F150" s="35">
        <f t="shared" si="23"/>
        <v>1.1261311631241151</v>
      </c>
      <c r="G150" s="34">
        <f t="shared" si="24"/>
        <v>-2852.6903158806408</v>
      </c>
      <c r="H150" s="34">
        <f t="shared" si="25"/>
        <v>0</v>
      </c>
      <c r="I150" s="67">
        <f t="shared" si="26"/>
        <v>-2852.6903158806408</v>
      </c>
      <c r="J150" s="34">
        <f t="shared" si="27"/>
        <v>-385.29133603414448</v>
      </c>
      <c r="K150" s="34">
        <f t="shared" si="28"/>
        <v>-3237.9816519147853</v>
      </c>
      <c r="L150" s="34">
        <f t="shared" si="29"/>
        <v>-7091788.1252792729</v>
      </c>
      <c r="M150" s="38">
        <f t="shared" si="30"/>
        <v>-8049622.3866601558</v>
      </c>
      <c r="N150" s="38">
        <f>'jan-sep'!M150</f>
        <v>-7837528.8004290164</v>
      </c>
      <c r="O150" s="38">
        <f t="shared" si="31"/>
        <v>-212093.58623113949</v>
      </c>
    </row>
    <row r="151" spans="1:15" s="31" customFormat="1" x14ac:dyDescent="0.2">
      <c r="A151" s="30">
        <v>3401</v>
      </c>
      <c r="B151" s="31" t="s">
        <v>82</v>
      </c>
      <c r="C151" s="33">
        <v>562213866</v>
      </c>
      <c r="D151" s="34">
        <v>18058</v>
      </c>
      <c r="E151" s="34">
        <f t="shared" si="22"/>
        <v>31133.78369697641</v>
      </c>
      <c r="F151" s="35">
        <f t="shared" si="23"/>
        <v>0.82594461690286536</v>
      </c>
      <c r="G151" s="34">
        <f t="shared" si="24"/>
        <v>3936.5854836326293</v>
      </c>
      <c r="H151" s="34">
        <f t="shared" si="25"/>
        <v>977.02494951295591</v>
      </c>
      <c r="I151" s="67">
        <f t="shared" si="26"/>
        <v>4913.6104331455854</v>
      </c>
      <c r="J151" s="34">
        <f t="shared" si="27"/>
        <v>-385.29133603414448</v>
      </c>
      <c r="K151" s="34">
        <f t="shared" si="28"/>
        <v>4528.3190971114409</v>
      </c>
      <c r="L151" s="34">
        <f t="shared" si="29"/>
        <v>88729977.201742977</v>
      </c>
      <c r="M151" s="38">
        <f t="shared" si="30"/>
        <v>81772386.255638406</v>
      </c>
      <c r="N151" s="38">
        <f>'jan-sep'!M151</f>
        <v>71229751.424201071</v>
      </c>
      <c r="O151" s="38">
        <f t="shared" si="31"/>
        <v>10542634.831437334</v>
      </c>
    </row>
    <row r="152" spans="1:15" s="31" customFormat="1" x14ac:dyDescent="0.2">
      <c r="A152" s="30">
        <v>3403</v>
      </c>
      <c r="B152" s="31" t="s">
        <v>83</v>
      </c>
      <c r="C152" s="33">
        <v>1149710553</v>
      </c>
      <c r="D152" s="34">
        <v>32879</v>
      </c>
      <c r="E152" s="34">
        <f t="shared" si="22"/>
        <v>34967.929468657807</v>
      </c>
      <c r="F152" s="35">
        <f t="shared" si="23"/>
        <v>0.92766023526018948</v>
      </c>
      <c r="G152" s="34">
        <f t="shared" si="24"/>
        <v>1636.0980206237916</v>
      </c>
      <c r="H152" s="34">
        <f t="shared" si="25"/>
        <v>0</v>
      </c>
      <c r="I152" s="67">
        <f t="shared" si="26"/>
        <v>1636.0980206237916</v>
      </c>
      <c r="J152" s="34">
        <f t="shared" si="27"/>
        <v>-385.29133603414448</v>
      </c>
      <c r="K152" s="34">
        <f t="shared" si="28"/>
        <v>1250.8066845896471</v>
      </c>
      <c r="L152" s="34">
        <f t="shared" si="29"/>
        <v>53793266.820089646</v>
      </c>
      <c r="M152" s="38">
        <f t="shared" si="30"/>
        <v>41125272.982623011</v>
      </c>
      <c r="N152" s="38">
        <f>'jan-sep'!M152</f>
        <v>36867746.927954227</v>
      </c>
      <c r="O152" s="38">
        <f t="shared" si="31"/>
        <v>4257526.0546687841</v>
      </c>
    </row>
    <row r="153" spans="1:15" s="31" customFormat="1" x14ac:dyDescent="0.2">
      <c r="A153" s="30">
        <v>3405</v>
      </c>
      <c r="B153" s="31" t="s">
        <v>103</v>
      </c>
      <c r="C153" s="33">
        <v>1016546423</v>
      </c>
      <c r="D153" s="34">
        <v>28768</v>
      </c>
      <c r="E153" s="34">
        <f t="shared" si="22"/>
        <v>35336.013035317017</v>
      </c>
      <c r="F153" s="35">
        <f t="shared" si="23"/>
        <v>0.93742508245677691</v>
      </c>
      <c r="G153" s="34">
        <f t="shared" si="24"/>
        <v>1415.2478806282654</v>
      </c>
      <c r="H153" s="34">
        <f t="shared" si="25"/>
        <v>0</v>
      </c>
      <c r="I153" s="67">
        <f t="shared" si="26"/>
        <v>1415.2478806282654</v>
      </c>
      <c r="J153" s="34">
        <f t="shared" si="27"/>
        <v>-385.29133603414448</v>
      </c>
      <c r="K153" s="34">
        <f t="shared" si="28"/>
        <v>1029.9565445941209</v>
      </c>
      <c r="L153" s="34">
        <f t="shared" si="29"/>
        <v>40713851.02991394</v>
      </c>
      <c r="M153" s="38">
        <f t="shared" si="30"/>
        <v>29629789.87488367</v>
      </c>
      <c r="N153" s="38">
        <f>'jan-sep'!M153</f>
        <v>33395951.849259015</v>
      </c>
      <c r="O153" s="38">
        <f t="shared" si="31"/>
        <v>-3766161.9743753448</v>
      </c>
    </row>
    <row r="154" spans="1:15" s="31" customFormat="1" x14ac:dyDescent="0.2">
      <c r="A154" s="30">
        <v>3407</v>
      </c>
      <c r="B154" s="31" t="s">
        <v>104</v>
      </c>
      <c r="C154" s="33">
        <v>961414521</v>
      </c>
      <c r="D154" s="34">
        <v>30903</v>
      </c>
      <c r="E154" s="34">
        <f t="shared" si="22"/>
        <v>31110.718085622753</v>
      </c>
      <c r="F154" s="35">
        <f t="shared" si="23"/>
        <v>0.82533271191506985</v>
      </c>
      <c r="G154" s="34">
        <f t="shared" si="24"/>
        <v>3950.4248504448237</v>
      </c>
      <c r="H154" s="34">
        <f t="shared" si="25"/>
        <v>985.09791348673582</v>
      </c>
      <c r="I154" s="67">
        <f t="shared" si="26"/>
        <v>4935.5227639315599</v>
      </c>
      <c r="J154" s="34">
        <f t="shared" si="27"/>
        <v>-385.29133603414448</v>
      </c>
      <c r="K154" s="34">
        <f t="shared" si="28"/>
        <v>4550.2314278974154</v>
      </c>
      <c r="L154" s="34">
        <f t="shared" si="29"/>
        <v>152522459.973777</v>
      </c>
      <c r="M154" s="38">
        <f t="shared" si="30"/>
        <v>140615801.81631383</v>
      </c>
      <c r="N154" s="38">
        <f>'jan-sep'!M154</f>
        <v>122488828.1920747</v>
      </c>
      <c r="O154" s="38">
        <f t="shared" si="31"/>
        <v>18126973.624239132</v>
      </c>
    </row>
    <row r="155" spans="1:15" s="31" customFormat="1" x14ac:dyDescent="0.2">
      <c r="A155" s="30">
        <v>3411</v>
      </c>
      <c r="B155" s="31" t="s">
        <v>84</v>
      </c>
      <c r="C155" s="33">
        <v>1097439440</v>
      </c>
      <c r="D155" s="34">
        <v>35612</v>
      </c>
      <c r="E155" s="34">
        <f t="shared" si="22"/>
        <v>30816.562956306861</v>
      </c>
      <c r="F155" s="35">
        <f t="shared" si="23"/>
        <v>0.81752910384874855</v>
      </c>
      <c r="G155" s="34">
        <f t="shared" si="24"/>
        <v>4126.9179280343587</v>
      </c>
      <c r="H155" s="34">
        <f t="shared" si="25"/>
        <v>1088.052208747298</v>
      </c>
      <c r="I155" s="67">
        <f t="shared" si="26"/>
        <v>5214.9701367816569</v>
      </c>
      <c r="J155" s="34">
        <f t="shared" si="27"/>
        <v>-385.29133603414448</v>
      </c>
      <c r="K155" s="34">
        <f t="shared" si="28"/>
        <v>4829.6788007475125</v>
      </c>
      <c r="L155" s="34">
        <f t="shared" si="29"/>
        <v>185715516.51106837</v>
      </c>
      <c r="M155" s="38">
        <f t="shared" si="30"/>
        <v>171994521.45222041</v>
      </c>
      <c r="N155" s="38">
        <f>'jan-sep'!M155</f>
        <v>164773347.34952646</v>
      </c>
      <c r="O155" s="38">
        <f t="shared" si="31"/>
        <v>7221174.1026939452</v>
      </c>
    </row>
    <row r="156" spans="1:15" s="31" customFormat="1" x14ac:dyDescent="0.2">
      <c r="A156" s="30">
        <v>3412</v>
      </c>
      <c r="B156" s="31" t="s">
        <v>85</v>
      </c>
      <c r="C156" s="33">
        <v>211398755</v>
      </c>
      <c r="D156" s="34">
        <v>7929</v>
      </c>
      <c r="E156" s="34">
        <f t="shared" si="22"/>
        <v>26661.464875772479</v>
      </c>
      <c r="F156" s="35">
        <f t="shared" si="23"/>
        <v>0.70729897808815578</v>
      </c>
      <c r="G156" s="34">
        <f t="shared" si="24"/>
        <v>6619.976776354988</v>
      </c>
      <c r="H156" s="34">
        <f t="shared" si="25"/>
        <v>2542.3365369343319</v>
      </c>
      <c r="I156" s="67">
        <f t="shared" si="26"/>
        <v>9162.3133132893199</v>
      </c>
      <c r="J156" s="34">
        <f t="shared" si="27"/>
        <v>-385.29133603414448</v>
      </c>
      <c r="K156" s="34">
        <f t="shared" si="28"/>
        <v>8777.0219772551754</v>
      </c>
      <c r="L156" s="34">
        <f t="shared" si="29"/>
        <v>72647982.261071011</v>
      </c>
      <c r="M156" s="38">
        <f t="shared" si="30"/>
        <v>69593007.257656291</v>
      </c>
      <c r="N156" s="38">
        <f>'jan-sep'!M156</f>
        <v>61954595.29749088</v>
      </c>
      <c r="O156" s="38">
        <f t="shared" si="31"/>
        <v>7638411.9601654112</v>
      </c>
    </row>
    <row r="157" spans="1:15" s="31" customFormat="1" x14ac:dyDescent="0.2">
      <c r="A157" s="30">
        <v>3413</v>
      </c>
      <c r="B157" s="31" t="s">
        <v>86</v>
      </c>
      <c r="C157" s="33">
        <v>646516725</v>
      </c>
      <c r="D157" s="34">
        <v>21605</v>
      </c>
      <c r="E157" s="34">
        <f t="shared" si="22"/>
        <v>29924.402915991668</v>
      </c>
      <c r="F157" s="35">
        <f t="shared" si="23"/>
        <v>0.7938610913165699</v>
      </c>
      <c r="G157" s="34">
        <f t="shared" si="24"/>
        <v>4662.2139522234747</v>
      </c>
      <c r="H157" s="34">
        <f t="shared" si="25"/>
        <v>1400.3082228576156</v>
      </c>
      <c r="I157" s="67">
        <f t="shared" si="26"/>
        <v>6062.5221750810906</v>
      </c>
      <c r="J157" s="34">
        <f t="shared" si="27"/>
        <v>-385.29133603414448</v>
      </c>
      <c r="K157" s="34">
        <f t="shared" si="28"/>
        <v>5677.2308390469461</v>
      </c>
      <c r="L157" s="34">
        <f t="shared" si="29"/>
        <v>130980791.59262696</v>
      </c>
      <c r="M157" s="38">
        <f t="shared" si="30"/>
        <v>122656572.27760927</v>
      </c>
      <c r="N157" s="38">
        <f>'jan-sep'!M157</f>
        <v>118673448.10785598</v>
      </c>
      <c r="O157" s="38">
        <f t="shared" si="31"/>
        <v>3983124.1697532982</v>
      </c>
    </row>
    <row r="158" spans="1:15" s="31" customFormat="1" x14ac:dyDescent="0.2">
      <c r="A158" s="30">
        <v>3414</v>
      </c>
      <c r="B158" s="31" t="s">
        <v>87</v>
      </c>
      <c r="C158" s="33">
        <v>139783773</v>
      </c>
      <c r="D158" s="34">
        <v>4992</v>
      </c>
      <c r="E158" s="34">
        <f t="shared" si="22"/>
        <v>28001.557091346152</v>
      </c>
      <c r="F158" s="35">
        <f t="shared" si="23"/>
        <v>0.74285013249904741</v>
      </c>
      <c r="G158" s="34">
        <f t="shared" si="24"/>
        <v>5815.9214470107845</v>
      </c>
      <c r="H158" s="34">
        <f t="shared" si="25"/>
        <v>2073.3042614835463</v>
      </c>
      <c r="I158" s="67">
        <f t="shared" si="26"/>
        <v>7889.2257084943303</v>
      </c>
      <c r="J158" s="34">
        <f t="shared" si="27"/>
        <v>-385.29133603414448</v>
      </c>
      <c r="K158" s="34">
        <f t="shared" si="28"/>
        <v>7503.9343724601858</v>
      </c>
      <c r="L158" s="34">
        <f t="shared" si="29"/>
        <v>39383014.736803696</v>
      </c>
      <c r="M158" s="38">
        <f t="shared" si="30"/>
        <v>37459640.387321249</v>
      </c>
      <c r="N158" s="38">
        <f>'jan-sep'!M158</f>
        <v>35602010.186483085</v>
      </c>
      <c r="O158" s="38">
        <f t="shared" si="31"/>
        <v>1857630.2008381635</v>
      </c>
    </row>
    <row r="159" spans="1:15" s="31" customFormat="1" x14ac:dyDescent="0.2">
      <c r="A159" s="30">
        <v>3415</v>
      </c>
      <c r="B159" s="31" t="s">
        <v>88</v>
      </c>
      <c r="C159" s="33">
        <v>249325996</v>
      </c>
      <c r="D159" s="34">
        <v>8112</v>
      </c>
      <c r="E159" s="34">
        <f t="shared" si="22"/>
        <v>30735.453155818541</v>
      </c>
      <c r="F159" s="35">
        <f t="shared" si="23"/>
        <v>0.81537735115002663</v>
      </c>
      <c r="G159" s="34">
        <f t="shared" si="24"/>
        <v>4175.5838083273511</v>
      </c>
      <c r="H159" s="34">
        <f t="shared" si="25"/>
        <v>1116.4406389182102</v>
      </c>
      <c r="I159" s="67">
        <f t="shared" si="26"/>
        <v>5292.0244472455615</v>
      </c>
      <c r="J159" s="34">
        <f t="shared" si="27"/>
        <v>-385.29133603414448</v>
      </c>
      <c r="K159" s="34">
        <f t="shared" si="28"/>
        <v>4906.7331112114171</v>
      </c>
      <c r="L159" s="34">
        <f t="shared" si="29"/>
        <v>42928902.316055998</v>
      </c>
      <c r="M159" s="38">
        <f t="shared" si="30"/>
        <v>39803418.998147018</v>
      </c>
      <c r="N159" s="38">
        <f>'jan-sep'!M159</f>
        <v>37809101.484285034</v>
      </c>
      <c r="O159" s="38">
        <f t="shared" si="31"/>
        <v>1994317.513861984</v>
      </c>
    </row>
    <row r="160" spans="1:15" s="31" customFormat="1" x14ac:dyDescent="0.2">
      <c r="A160" s="30">
        <v>3416</v>
      </c>
      <c r="B160" s="31" t="s">
        <v>89</v>
      </c>
      <c r="C160" s="33">
        <v>171104232</v>
      </c>
      <c r="D160" s="34">
        <v>6040</v>
      </c>
      <c r="E160" s="34">
        <f t="shared" si="22"/>
        <v>28328.515231788078</v>
      </c>
      <c r="F160" s="35">
        <f t="shared" si="23"/>
        <v>0.7515239679274347</v>
      </c>
      <c r="G160" s="34">
        <f t="shared" si="24"/>
        <v>5619.7465627456286</v>
      </c>
      <c r="H160" s="34">
        <f t="shared" si="25"/>
        <v>1958.8689123288721</v>
      </c>
      <c r="I160" s="67">
        <f t="shared" si="26"/>
        <v>7578.6154750745009</v>
      </c>
      <c r="J160" s="34">
        <f t="shared" si="27"/>
        <v>-385.29133603414448</v>
      </c>
      <c r="K160" s="34">
        <f t="shared" si="28"/>
        <v>7193.3241390403564</v>
      </c>
      <c r="L160" s="34">
        <f t="shared" si="29"/>
        <v>45774837.469449982</v>
      </c>
      <c r="M160" s="38">
        <f t="shared" si="30"/>
        <v>43447677.799803756</v>
      </c>
      <c r="N160" s="38">
        <f>'jan-sep'!M160</f>
        <v>43520414.261129372</v>
      </c>
      <c r="O160" s="38">
        <f t="shared" si="31"/>
        <v>-72736.461325615644</v>
      </c>
    </row>
    <row r="161" spans="1:15" s="31" customFormat="1" x14ac:dyDescent="0.2">
      <c r="A161" s="30">
        <v>3417</v>
      </c>
      <c r="B161" s="31" t="s">
        <v>90</v>
      </c>
      <c r="C161" s="33">
        <v>144337170</v>
      </c>
      <c r="D161" s="34">
        <v>4532</v>
      </c>
      <c r="E161" s="34">
        <f t="shared" si="22"/>
        <v>31848.44880847308</v>
      </c>
      <c r="F161" s="35">
        <f t="shared" si="23"/>
        <v>0.84490388659761451</v>
      </c>
      <c r="G161" s="34">
        <f t="shared" si="24"/>
        <v>3507.7864167346274</v>
      </c>
      <c r="H161" s="34">
        <f t="shared" si="25"/>
        <v>726.89216048912147</v>
      </c>
      <c r="I161" s="67">
        <f t="shared" si="26"/>
        <v>4234.678577223749</v>
      </c>
      <c r="J161" s="34">
        <f t="shared" si="27"/>
        <v>-385.29133603414448</v>
      </c>
      <c r="K161" s="34">
        <f t="shared" si="28"/>
        <v>3849.3872411896045</v>
      </c>
      <c r="L161" s="34">
        <f t="shared" si="29"/>
        <v>19191563.311978031</v>
      </c>
      <c r="M161" s="38">
        <f t="shared" si="30"/>
        <v>17445422.977071289</v>
      </c>
      <c r="N161" s="38">
        <f>'jan-sep'!M161</f>
        <v>19390894.202191778</v>
      </c>
      <c r="O161" s="38">
        <f t="shared" si="31"/>
        <v>-1945471.2251204886</v>
      </c>
    </row>
    <row r="162" spans="1:15" s="31" customFormat="1" x14ac:dyDescent="0.2">
      <c r="A162" s="30">
        <v>3418</v>
      </c>
      <c r="B162" s="31" t="s">
        <v>91</v>
      </c>
      <c r="C162" s="33">
        <v>203751588</v>
      </c>
      <c r="D162" s="34">
        <v>7339</v>
      </c>
      <c r="E162" s="34">
        <f t="shared" si="22"/>
        <v>27762.854339828315</v>
      </c>
      <c r="F162" s="35">
        <f t="shared" si="23"/>
        <v>0.73651761427463369</v>
      </c>
      <c r="G162" s="34">
        <f t="shared" si="24"/>
        <v>5959.1430979214865</v>
      </c>
      <c r="H162" s="34">
        <f t="shared" si="25"/>
        <v>2156.8502245147893</v>
      </c>
      <c r="I162" s="67">
        <f t="shared" si="26"/>
        <v>8115.9933224362758</v>
      </c>
      <c r="J162" s="34">
        <f t="shared" si="27"/>
        <v>-385.29133603414448</v>
      </c>
      <c r="K162" s="34">
        <f t="shared" si="28"/>
        <v>7730.7019864021313</v>
      </c>
      <c r="L162" s="34">
        <f t="shared" si="29"/>
        <v>59563274.993359827</v>
      </c>
      <c r="M162" s="38">
        <f t="shared" si="30"/>
        <v>56735621.87820524</v>
      </c>
      <c r="N162" s="38">
        <f>'jan-sep'!M162</f>
        <v>56223504.06329114</v>
      </c>
      <c r="O162" s="38">
        <f t="shared" si="31"/>
        <v>512117.81491409987</v>
      </c>
    </row>
    <row r="163" spans="1:15" s="31" customFormat="1" x14ac:dyDescent="0.2">
      <c r="A163" s="30">
        <v>3419</v>
      </c>
      <c r="B163" s="31" t="s">
        <v>386</v>
      </c>
      <c r="C163" s="33">
        <v>97967268</v>
      </c>
      <c r="D163" s="34">
        <v>3615</v>
      </c>
      <c r="E163" s="34">
        <f t="shared" si="22"/>
        <v>27100.212448132781</v>
      </c>
      <c r="F163" s="35">
        <f t="shared" si="23"/>
        <v>0.71893846267818284</v>
      </c>
      <c r="G163" s="34">
        <f t="shared" si="24"/>
        <v>6356.7282329388072</v>
      </c>
      <c r="H163" s="34">
        <f t="shared" si="25"/>
        <v>2388.7748866082261</v>
      </c>
      <c r="I163" s="67">
        <f t="shared" si="26"/>
        <v>8745.5031195470328</v>
      </c>
      <c r="J163" s="34">
        <f t="shared" si="27"/>
        <v>-385.29133603414448</v>
      </c>
      <c r="K163" s="34">
        <f t="shared" si="28"/>
        <v>8360.2117835128884</v>
      </c>
      <c r="L163" s="34">
        <f t="shared" si="29"/>
        <v>31614993.777162522</v>
      </c>
      <c r="M163" s="38">
        <f t="shared" si="30"/>
        <v>30222165.597399093</v>
      </c>
      <c r="N163" s="38">
        <f>'jan-sep'!M163</f>
        <v>27949777.974376276</v>
      </c>
      <c r="O163" s="38">
        <f t="shared" si="31"/>
        <v>2272387.6230228171</v>
      </c>
    </row>
    <row r="164" spans="1:15" s="31" customFormat="1" x14ac:dyDescent="0.2">
      <c r="A164" s="30">
        <v>3420</v>
      </c>
      <c r="B164" s="31" t="s">
        <v>92</v>
      </c>
      <c r="C164" s="33">
        <v>655079717</v>
      </c>
      <c r="D164" s="34">
        <v>21761</v>
      </c>
      <c r="E164" s="34">
        <f t="shared" si="22"/>
        <v>30103.382978723403</v>
      </c>
      <c r="F164" s="35">
        <f t="shared" si="23"/>
        <v>0.79860923310315812</v>
      </c>
      <c r="G164" s="34">
        <f t="shared" si="24"/>
        <v>4554.825914584434</v>
      </c>
      <c r="H164" s="34">
        <f t="shared" si="25"/>
        <v>1337.6652009015086</v>
      </c>
      <c r="I164" s="67">
        <f t="shared" si="26"/>
        <v>5892.4911154859428</v>
      </c>
      <c r="J164" s="34">
        <f t="shared" si="27"/>
        <v>-385.29133603414448</v>
      </c>
      <c r="K164" s="34">
        <f t="shared" si="28"/>
        <v>5507.1997794517983</v>
      </c>
      <c r="L164" s="34">
        <f t="shared" si="29"/>
        <v>128226499.16408961</v>
      </c>
      <c r="M164" s="38">
        <f t="shared" si="30"/>
        <v>119842174.40065059</v>
      </c>
      <c r="N164" s="38">
        <f>'jan-sep'!M164</f>
        <v>109328619.77774608</v>
      </c>
      <c r="O164" s="38">
        <f t="shared" si="31"/>
        <v>10513554.622904509</v>
      </c>
    </row>
    <row r="165" spans="1:15" s="31" customFormat="1" x14ac:dyDescent="0.2">
      <c r="A165" s="30">
        <v>3421</v>
      </c>
      <c r="B165" s="31" t="s">
        <v>93</v>
      </c>
      <c r="C165" s="33">
        <v>210049016</v>
      </c>
      <c r="D165" s="34">
        <v>6566</v>
      </c>
      <c r="E165" s="34">
        <f t="shared" si="22"/>
        <v>31990.407554066402</v>
      </c>
      <c r="F165" s="35">
        <f t="shared" si="23"/>
        <v>0.84866989406032045</v>
      </c>
      <c r="G165" s="34">
        <f t="shared" si="24"/>
        <v>3422.6111693786347</v>
      </c>
      <c r="H165" s="34">
        <f t="shared" si="25"/>
        <v>677.20659953145889</v>
      </c>
      <c r="I165" s="67">
        <f t="shared" si="26"/>
        <v>4099.8177689100939</v>
      </c>
      <c r="J165" s="34">
        <f t="shared" si="27"/>
        <v>-385.29133603414448</v>
      </c>
      <c r="K165" s="34">
        <f t="shared" si="28"/>
        <v>3714.5264328759495</v>
      </c>
      <c r="L165" s="34">
        <f t="shared" si="29"/>
        <v>26919403.470663678</v>
      </c>
      <c r="M165" s="38">
        <f t="shared" si="30"/>
        <v>24389580.558263484</v>
      </c>
      <c r="N165" s="38">
        <f>'jan-sep'!M165</f>
        <v>22899944.292297278</v>
      </c>
      <c r="O165" s="38">
        <f t="shared" si="31"/>
        <v>1489636.2659662068</v>
      </c>
    </row>
    <row r="166" spans="1:15" s="31" customFormat="1" x14ac:dyDescent="0.2">
      <c r="A166" s="30">
        <v>3422</v>
      </c>
      <c r="B166" s="31" t="s">
        <v>94</v>
      </c>
      <c r="C166" s="33">
        <v>165946569</v>
      </c>
      <c r="D166" s="34">
        <v>4289</v>
      </c>
      <c r="E166" s="34">
        <f t="shared" si="22"/>
        <v>38691.202844485895</v>
      </c>
      <c r="F166" s="35">
        <f t="shared" si="23"/>
        <v>1.0264345324016455</v>
      </c>
      <c r="G166" s="34">
        <f t="shared" si="24"/>
        <v>-597.86600487306134</v>
      </c>
      <c r="H166" s="34">
        <f t="shared" si="25"/>
        <v>0</v>
      </c>
      <c r="I166" s="67">
        <f t="shared" si="26"/>
        <v>-597.86600487306134</v>
      </c>
      <c r="J166" s="34">
        <f t="shared" si="27"/>
        <v>-385.29133603414448</v>
      </c>
      <c r="K166" s="34">
        <f t="shared" si="28"/>
        <v>-983.15734090720582</v>
      </c>
      <c r="L166" s="34">
        <f t="shared" si="29"/>
        <v>-2564247.2949005603</v>
      </c>
      <c r="M166" s="38">
        <f t="shared" si="30"/>
        <v>-4216761.8351510055</v>
      </c>
      <c r="N166" s="38">
        <f>'jan-sep'!M166</f>
        <v>2174846.5549315931</v>
      </c>
      <c r="O166" s="38">
        <f t="shared" si="31"/>
        <v>-6391608.3900825987</v>
      </c>
    </row>
    <row r="167" spans="1:15" s="31" customFormat="1" x14ac:dyDescent="0.2">
      <c r="A167" s="30">
        <v>3423</v>
      </c>
      <c r="B167" s="31" t="s">
        <v>95</v>
      </c>
      <c r="C167" s="33">
        <v>63948851</v>
      </c>
      <c r="D167" s="34">
        <v>2276</v>
      </c>
      <c r="E167" s="34">
        <f t="shared" si="22"/>
        <v>28097.034710017575</v>
      </c>
      <c r="F167" s="35">
        <f t="shared" si="23"/>
        <v>0.74538304741693528</v>
      </c>
      <c r="G167" s="34">
        <f t="shared" si="24"/>
        <v>5758.6348758079303</v>
      </c>
      <c r="H167" s="34">
        <f t="shared" si="25"/>
        <v>2039.8870949485481</v>
      </c>
      <c r="I167" s="67">
        <f t="shared" si="26"/>
        <v>7798.5219707564784</v>
      </c>
      <c r="J167" s="34">
        <f t="shared" si="27"/>
        <v>-385.29133603414448</v>
      </c>
      <c r="K167" s="34">
        <f t="shared" si="28"/>
        <v>7413.2306347223339</v>
      </c>
      <c r="L167" s="34">
        <f t="shared" si="29"/>
        <v>17749436.005441744</v>
      </c>
      <c r="M167" s="38">
        <f t="shared" si="30"/>
        <v>16872512.924628031</v>
      </c>
      <c r="N167" s="38">
        <f>'jan-sep'!M167</f>
        <v>16084237.695319612</v>
      </c>
      <c r="O167" s="38">
        <f t="shared" si="31"/>
        <v>788275.22930841893</v>
      </c>
    </row>
    <row r="168" spans="1:15" s="31" customFormat="1" x14ac:dyDescent="0.2">
      <c r="A168" s="30">
        <v>3424</v>
      </c>
      <c r="B168" s="31" t="s">
        <v>96</v>
      </c>
      <c r="C168" s="33">
        <v>52455811</v>
      </c>
      <c r="D168" s="34">
        <v>1837</v>
      </c>
      <c r="E168" s="34">
        <f t="shared" si="22"/>
        <v>28555.150244964618</v>
      </c>
      <c r="F168" s="35">
        <f t="shared" si="23"/>
        <v>0.75753634248996027</v>
      </c>
      <c r="G168" s="34">
        <f t="shared" si="24"/>
        <v>5483.7655548397051</v>
      </c>
      <c r="H168" s="34">
        <f t="shared" si="25"/>
        <v>1879.5466577170832</v>
      </c>
      <c r="I168" s="67">
        <f t="shared" si="26"/>
        <v>7363.3122125567879</v>
      </c>
      <c r="J168" s="34">
        <f t="shared" si="27"/>
        <v>-385.29133603414448</v>
      </c>
      <c r="K168" s="34">
        <f t="shared" si="28"/>
        <v>6978.0208765226434</v>
      </c>
      <c r="L168" s="34">
        <f t="shared" si="29"/>
        <v>13526404.53446682</v>
      </c>
      <c r="M168" s="38">
        <f t="shared" si="30"/>
        <v>12818624.350172097</v>
      </c>
      <c r="N168" s="38">
        <f>'jan-sep'!M168</f>
        <v>11553013.546398124</v>
      </c>
      <c r="O168" s="38">
        <f t="shared" si="31"/>
        <v>1265610.8037739731</v>
      </c>
    </row>
    <row r="169" spans="1:15" s="31" customFormat="1" x14ac:dyDescent="0.2">
      <c r="A169" s="30">
        <v>3425</v>
      </c>
      <c r="B169" s="31" t="s">
        <v>97</v>
      </c>
      <c r="C169" s="33">
        <v>35432840</v>
      </c>
      <c r="D169" s="34">
        <v>1361</v>
      </c>
      <c r="E169" s="34">
        <f t="shared" si="22"/>
        <v>26034.415870683322</v>
      </c>
      <c r="F169" s="35">
        <f t="shared" si="23"/>
        <v>0.69066406614399711</v>
      </c>
      <c r="G169" s="34">
        <f t="shared" si="24"/>
        <v>6996.2061794084821</v>
      </c>
      <c r="H169" s="34">
        <f t="shared" si="25"/>
        <v>2761.8036887155367</v>
      </c>
      <c r="I169" s="67">
        <f t="shared" si="26"/>
        <v>9758.0098681240197</v>
      </c>
      <c r="J169" s="34">
        <f t="shared" si="27"/>
        <v>-385.29133603414448</v>
      </c>
      <c r="K169" s="34">
        <f t="shared" si="28"/>
        <v>9372.7185320898752</v>
      </c>
      <c r="L169" s="34">
        <f t="shared" si="29"/>
        <v>13280651.430516791</v>
      </c>
      <c r="M169" s="38">
        <f t="shared" si="30"/>
        <v>12756269.92217432</v>
      </c>
      <c r="N169" s="38">
        <f>'jan-sep'!M169</f>
        <v>11296067.061348854</v>
      </c>
      <c r="O169" s="38">
        <f t="shared" si="31"/>
        <v>1460202.860825466</v>
      </c>
    </row>
    <row r="170" spans="1:15" s="31" customFormat="1" x14ac:dyDescent="0.2">
      <c r="A170" s="30">
        <v>3426</v>
      </c>
      <c r="B170" s="31" t="s">
        <v>98</v>
      </c>
      <c r="C170" s="33">
        <v>42518011</v>
      </c>
      <c r="D170" s="34">
        <v>1604</v>
      </c>
      <c r="E170" s="34">
        <f t="shared" si="22"/>
        <v>26507.488154613467</v>
      </c>
      <c r="F170" s="35">
        <f t="shared" si="23"/>
        <v>0.70321414711459218</v>
      </c>
      <c r="G170" s="34">
        <f t="shared" si="24"/>
        <v>6712.3628090503953</v>
      </c>
      <c r="H170" s="34">
        <f t="shared" si="25"/>
        <v>2596.2283893399858</v>
      </c>
      <c r="I170" s="67">
        <f t="shared" si="26"/>
        <v>9308.5911983903807</v>
      </c>
      <c r="J170" s="34">
        <f t="shared" si="27"/>
        <v>-385.29133603414448</v>
      </c>
      <c r="K170" s="34">
        <f t="shared" si="28"/>
        <v>8923.2998623562362</v>
      </c>
      <c r="L170" s="34">
        <f t="shared" si="29"/>
        <v>14930980.282218171</v>
      </c>
      <c r="M170" s="38">
        <f t="shared" si="30"/>
        <v>14312972.979219403</v>
      </c>
      <c r="N170" s="38">
        <f>'jan-sep'!M170</f>
        <v>13385934.163485352</v>
      </c>
      <c r="O170" s="38">
        <f t="shared" si="31"/>
        <v>927038.81573405117</v>
      </c>
    </row>
    <row r="171" spans="1:15" s="31" customFormat="1" x14ac:dyDescent="0.2">
      <c r="A171" s="30">
        <v>3427</v>
      </c>
      <c r="B171" s="31" t="s">
        <v>99</v>
      </c>
      <c r="C171" s="33">
        <v>171276549</v>
      </c>
      <c r="D171" s="34">
        <v>5692</v>
      </c>
      <c r="E171" s="34">
        <f t="shared" si="22"/>
        <v>30090.75</v>
      </c>
      <c r="F171" s="35">
        <f t="shared" si="23"/>
        <v>0.79827409424327533</v>
      </c>
      <c r="G171" s="34">
        <f t="shared" si="24"/>
        <v>4562.4057018184758</v>
      </c>
      <c r="H171" s="34">
        <f t="shared" si="25"/>
        <v>1342.0867434546994</v>
      </c>
      <c r="I171" s="67">
        <f t="shared" si="26"/>
        <v>5904.4924452731757</v>
      </c>
      <c r="J171" s="34">
        <f t="shared" si="27"/>
        <v>-385.29133603414448</v>
      </c>
      <c r="K171" s="34">
        <f t="shared" si="28"/>
        <v>5519.2011092390312</v>
      </c>
      <c r="L171" s="34">
        <f t="shared" si="29"/>
        <v>33608370.998494916</v>
      </c>
      <c r="M171" s="38">
        <f t="shared" si="30"/>
        <v>31415292.713788565</v>
      </c>
      <c r="N171" s="38">
        <f>'jan-sep'!M171</f>
        <v>29547983.33214378</v>
      </c>
      <c r="O171" s="38">
        <f t="shared" si="31"/>
        <v>1867309.3816447854</v>
      </c>
    </row>
    <row r="172" spans="1:15" s="31" customFormat="1" x14ac:dyDescent="0.2">
      <c r="A172" s="30">
        <v>3428</v>
      </c>
      <c r="B172" s="31" t="s">
        <v>100</v>
      </c>
      <c r="C172" s="33">
        <v>76264013</v>
      </c>
      <c r="D172" s="34">
        <v>2526</v>
      </c>
      <c r="E172" s="34">
        <f t="shared" si="22"/>
        <v>30191.612430720506</v>
      </c>
      <c r="F172" s="35">
        <f t="shared" si="23"/>
        <v>0.80094986222933706</v>
      </c>
      <c r="G172" s="34">
        <f t="shared" si="24"/>
        <v>4501.8882433861718</v>
      </c>
      <c r="H172" s="34">
        <f t="shared" si="25"/>
        <v>1306.7848927025223</v>
      </c>
      <c r="I172" s="67">
        <f t="shared" si="26"/>
        <v>5808.6731360886943</v>
      </c>
      <c r="J172" s="34">
        <f t="shared" si="27"/>
        <v>-385.29133603414448</v>
      </c>
      <c r="K172" s="34">
        <f t="shared" si="28"/>
        <v>5423.3818000545498</v>
      </c>
      <c r="L172" s="34">
        <f t="shared" si="29"/>
        <v>14672708.341760041</v>
      </c>
      <c r="M172" s="38">
        <f t="shared" si="30"/>
        <v>13699462.426937792</v>
      </c>
      <c r="N172" s="38">
        <f>'jan-sep'!M172</f>
        <v>13314482.075912714</v>
      </c>
      <c r="O172" s="38">
        <f t="shared" si="31"/>
        <v>384980.35102507845</v>
      </c>
    </row>
    <row r="173" spans="1:15" s="31" customFormat="1" x14ac:dyDescent="0.2">
      <c r="A173" s="30">
        <v>3429</v>
      </c>
      <c r="B173" s="31" t="s">
        <v>101</v>
      </c>
      <c r="C173" s="33">
        <v>43233640</v>
      </c>
      <c r="D173" s="34">
        <v>1532</v>
      </c>
      <c r="E173" s="34">
        <f t="shared" si="22"/>
        <v>28220.391644908617</v>
      </c>
      <c r="F173" s="35">
        <f t="shared" si="23"/>
        <v>0.7486555695530992</v>
      </c>
      <c r="G173" s="34">
        <f t="shared" si="24"/>
        <v>5684.6207148733056</v>
      </c>
      <c r="H173" s="34">
        <f t="shared" si="25"/>
        <v>1996.7121677366833</v>
      </c>
      <c r="I173" s="67">
        <f t="shared" si="26"/>
        <v>7681.3328826099887</v>
      </c>
      <c r="J173" s="34">
        <f t="shared" si="27"/>
        <v>-385.29133603414448</v>
      </c>
      <c r="K173" s="34">
        <f t="shared" si="28"/>
        <v>7296.0415465758442</v>
      </c>
      <c r="L173" s="34">
        <f t="shared" si="29"/>
        <v>11767801.976158503</v>
      </c>
      <c r="M173" s="38">
        <f t="shared" si="30"/>
        <v>11177535.649354193</v>
      </c>
      <c r="N173" s="38">
        <f>'jan-sep'!M173</f>
        <v>10064232.885074539</v>
      </c>
      <c r="O173" s="38">
        <f t="shared" si="31"/>
        <v>1113302.7642796542</v>
      </c>
    </row>
    <row r="174" spans="1:15" s="31" customFormat="1" x14ac:dyDescent="0.2">
      <c r="A174" s="30">
        <v>3430</v>
      </c>
      <c r="B174" s="31" t="s">
        <v>102</v>
      </c>
      <c r="C174" s="33">
        <v>56382685</v>
      </c>
      <c r="D174" s="34">
        <v>1891</v>
      </c>
      <c r="E174" s="34">
        <f t="shared" si="22"/>
        <v>29816.332628239026</v>
      </c>
      <c r="F174" s="35">
        <f t="shared" si="23"/>
        <v>0.79099410690872529</v>
      </c>
      <c r="G174" s="34">
        <f t="shared" si="24"/>
        <v>4727.05612487506</v>
      </c>
      <c r="H174" s="34">
        <f t="shared" si="25"/>
        <v>1438.1328235710403</v>
      </c>
      <c r="I174" s="67">
        <f t="shared" si="26"/>
        <v>6165.1889484461008</v>
      </c>
      <c r="J174" s="34">
        <f t="shared" si="27"/>
        <v>-385.29133603414448</v>
      </c>
      <c r="K174" s="34">
        <f t="shared" si="28"/>
        <v>5779.8976124119563</v>
      </c>
      <c r="L174" s="34">
        <f t="shared" si="29"/>
        <v>11658372.301511576</v>
      </c>
      <c r="M174" s="38">
        <f t="shared" si="30"/>
        <v>10929786.385071009</v>
      </c>
      <c r="N174" s="38">
        <f>'jan-sep'!M174</f>
        <v>11310349.580206238</v>
      </c>
      <c r="O174" s="38">
        <f t="shared" si="31"/>
        <v>-380563.19513522834</v>
      </c>
    </row>
    <row r="175" spans="1:15" s="31" customFormat="1" x14ac:dyDescent="0.2">
      <c r="A175" s="30">
        <v>3431</v>
      </c>
      <c r="B175" s="31" t="s">
        <v>105</v>
      </c>
      <c r="C175" s="33">
        <v>71926486</v>
      </c>
      <c r="D175" s="34">
        <v>2503</v>
      </c>
      <c r="E175" s="34">
        <f t="shared" si="22"/>
        <v>28736.111066719935</v>
      </c>
      <c r="F175" s="35">
        <f t="shared" si="23"/>
        <v>0.76233703160805288</v>
      </c>
      <c r="G175" s="34">
        <f t="shared" si="24"/>
        <v>5375.1890617865147</v>
      </c>
      <c r="H175" s="34">
        <f t="shared" si="25"/>
        <v>1816.210370102722</v>
      </c>
      <c r="I175" s="67">
        <f t="shared" si="26"/>
        <v>7191.3994318892364</v>
      </c>
      <c r="J175" s="34">
        <f t="shared" si="27"/>
        <v>-385.29133603414448</v>
      </c>
      <c r="K175" s="34">
        <f t="shared" si="28"/>
        <v>6806.108095855092</v>
      </c>
      <c r="L175" s="34">
        <f t="shared" si="29"/>
        <v>18000072.778018758</v>
      </c>
      <c r="M175" s="38">
        <f t="shared" si="30"/>
        <v>17035688.563925296</v>
      </c>
      <c r="N175" s="38">
        <f>'jan-sep'!M175</f>
        <v>16564238.246698154</v>
      </c>
      <c r="O175" s="38">
        <f t="shared" si="31"/>
        <v>471450.31722714193</v>
      </c>
    </row>
    <row r="176" spans="1:15" s="31" customFormat="1" x14ac:dyDescent="0.2">
      <c r="A176" s="30">
        <v>3432</v>
      </c>
      <c r="B176" s="31" t="s">
        <v>106</v>
      </c>
      <c r="C176" s="33">
        <v>60698123</v>
      </c>
      <c r="D176" s="34">
        <v>1983</v>
      </c>
      <c r="E176" s="34">
        <f t="shared" si="22"/>
        <v>30609.240040342916</v>
      </c>
      <c r="F176" s="35">
        <f t="shared" si="23"/>
        <v>0.81202905772304568</v>
      </c>
      <c r="G176" s="34">
        <f t="shared" si="24"/>
        <v>4251.3116776127254</v>
      </c>
      <c r="H176" s="34">
        <f t="shared" si="25"/>
        <v>1160.6152293346786</v>
      </c>
      <c r="I176" s="67">
        <f t="shared" si="26"/>
        <v>5411.9269069474039</v>
      </c>
      <c r="J176" s="34">
        <f t="shared" si="27"/>
        <v>-385.29133603414448</v>
      </c>
      <c r="K176" s="34">
        <f t="shared" si="28"/>
        <v>5026.6355709132595</v>
      </c>
      <c r="L176" s="34">
        <f t="shared" si="29"/>
        <v>10731851.056476703</v>
      </c>
      <c r="M176" s="38">
        <f t="shared" si="30"/>
        <v>9967818.3371209931</v>
      </c>
      <c r="N176" s="38">
        <f>'jan-sep'!M176</f>
        <v>8761572.8470644932</v>
      </c>
      <c r="O176" s="38">
        <f t="shared" si="31"/>
        <v>1206245.4900564998</v>
      </c>
    </row>
    <row r="177" spans="1:15" s="31" customFormat="1" x14ac:dyDescent="0.2">
      <c r="A177" s="30">
        <v>3433</v>
      </c>
      <c r="B177" s="31" t="s">
        <v>107</v>
      </c>
      <c r="C177" s="33">
        <v>76924977</v>
      </c>
      <c r="D177" s="34">
        <v>2141</v>
      </c>
      <c r="E177" s="34">
        <f t="shared" si="22"/>
        <v>35929.461466604393</v>
      </c>
      <c r="F177" s="35">
        <f t="shared" si="23"/>
        <v>0.95316860858909414</v>
      </c>
      <c r="G177" s="34">
        <f t="shared" si="24"/>
        <v>1059.1788218558402</v>
      </c>
      <c r="H177" s="34">
        <f t="shared" si="25"/>
        <v>0</v>
      </c>
      <c r="I177" s="67">
        <f t="shared" si="26"/>
        <v>1059.1788218558402</v>
      </c>
      <c r="J177" s="34">
        <f t="shared" si="27"/>
        <v>-385.29133603414448</v>
      </c>
      <c r="K177" s="34">
        <f t="shared" si="28"/>
        <v>673.88748582169569</v>
      </c>
      <c r="L177" s="34">
        <f t="shared" si="29"/>
        <v>2267701.8575933538</v>
      </c>
      <c r="M177" s="38">
        <f t="shared" si="30"/>
        <v>1442793.1071442505</v>
      </c>
      <c r="N177" s="38">
        <f>'jan-sep'!M177</f>
        <v>895308.70461844932</v>
      </c>
      <c r="O177" s="38">
        <f t="shared" si="31"/>
        <v>547484.40252580121</v>
      </c>
    </row>
    <row r="178" spans="1:15" s="31" customFormat="1" x14ac:dyDescent="0.2">
      <c r="A178" s="30">
        <v>3434</v>
      </c>
      <c r="B178" s="31" t="s">
        <v>108</v>
      </c>
      <c r="C178" s="33">
        <v>70541343</v>
      </c>
      <c r="D178" s="34">
        <v>2212</v>
      </c>
      <c r="E178" s="34">
        <f t="shared" si="22"/>
        <v>31890.299728752259</v>
      </c>
      <c r="F178" s="35">
        <f t="shared" si="23"/>
        <v>0.84601414491550653</v>
      </c>
      <c r="G178" s="34">
        <f t="shared" si="24"/>
        <v>3482.6758645671202</v>
      </c>
      <c r="H178" s="34">
        <f t="shared" si="25"/>
        <v>712.24433839140875</v>
      </c>
      <c r="I178" s="67">
        <f t="shared" si="26"/>
        <v>4194.9202029585285</v>
      </c>
      <c r="J178" s="34">
        <f t="shared" si="27"/>
        <v>-385.29133603414448</v>
      </c>
      <c r="K178" s="34">
        <f t="shared" si="28"/>
        <v>3809.6288669243841</v>
      </c>
      <c r="L178" s="34">
        <f t="shared" si="29"/>
        <v>9279163.488944266</v>
      </c>
      <c r="M178" s="38">
        <f t="shared" si="30"/>
        <v>8426899.0536367372</v>
      </c>
      <c r="N178" s="38">
        <f>'jan-sep'!M178</f>
        <v>10748180.342287777</v>
      </c>
      <c r="O178" s="38">
        <f t="shared" si="31"/>
        <v>-2321281.2886510398</v>
      </c>
    </row>
    <row r="179" spans="1:15" s="31" customFormat="1" x14ac:dyDescent="0.2">
      <c r="A179" s="30">
        <v>3435</v>
      </c>
      <c r="B179" s="31" t="s">
        <v>109</v>
      </c>
      <c r="C179" s="33">
        <v>102864030</v>
      </c>
      <c r="D179" s="34">
        <v>3531</v>
      </c>
      <c r="E179" s="34">
        <f t="shared" si="22"/>
        <v>29131.699235344095</v>
      </c>
      <c r="F179" s="35">
        <f t="shared" si="23"/>
        <v>0.77283154527094944</v>
      </c>
      <c r="G179" s="34">
        <f t="shared" si="24"/>
        <v>5137.8361606120188</v>
      </c>
      <c r="H179" s="34">
        <f t="shared" si="25"/>
        <v>1677.7545110842664</v>
      </c>
      <c r="I179" s="67">
        <f t="shared" si="26"/>
        <v>6815.5906716962854</v>
      </c>
      <c r="J179" s="34">
        <f t="shared" si="27"/>
        <v>-385.29133603414448</v>
      </c>
      <c r="K179" s="34">
        <f t="shared" si="28"/>
        <v>6430.2993356621409</v>
      </c>
      <c r="L179" s="34">
        <f t="shared" si="29"/>
        <v>24065850.661759585</v>
      </c>
      <c r="M179" s="38">
        <f t="shared" si="30"/>
        <v>22705386.954223018</v>
      </c>
      <c r="N179" s="38">
        <f>'jan-sep'!M179</f>
        <v>21894056.232896991</v>
      </c>
      <c r="O179" s="38">
        <f t="shared" si="31"/>
        <v>811330.72132602707</v>
      </c>
    </row>
    <row r="180" spans="1:15" s="31" customFormat="1" x14ac:dyDescent="0.2">
      <c r="A180" s="30">
        <v>3436</v>
      </c>
      <c r="B180" s="31" t="s">
        <v>110</v>
      </c>
      <c r="C180" s="33">
        <v>184447995</v>
      </c>
      <c r="D180" s="34">
        <v>5586</v>
      </c>
      <c r="E180" s="34">
        <f t="shared" si="22"/>
        <v>33019.691192266378</v>
      </c>
      <c r="F180" s="35">
        <f t="shared" si="23"/>
        <v>0.87597564296998576</v>
      </c>
      <c r="G180" s="34">
        <f t="shared" si="24"/>
        <v>2805.0409864586486</v>
      </c>
      <c r="H180" s="34">
        <f t="shared" si="25"/>
        <v>316.95732616146705</v>
      </c>
      <c r="I180" s="67">
        <f t="shared" si="26"/>
        <v>3121.9983126201155</v>
      </c>
      <c r="J180" s="34">
        <f t="shared" si="27"/>
        <v>-385.29133603414448</v>
      </c>
      <c r="K180" s="34">
        <f t="shared" si="28"/>
        <v>2736.706976585971</v>
      </c>
      <c r="L180" s="34">
        <f t="shared" si="29"/>
        <v>17439482.574295964</v>
      </c>
      <c r="M180" s="38">
        <f t="shared" si="30"/>
        <v>15287245.171209235</v>
      </c>
      <c r="N180" s="38">
        <f>'jan-sep'!M180</f>
        <v>12378970.1583723</v>
      </c>
      <c r="O180" s="38">
        <f t="shared" si="31"/>
        <v>2908275.012836935</v>
      </c>
    </row>
    <row r="181" spans="1:15" s="31" customFormat="1" x14ac:dyDescent="0.2">
      <c r="A181" s="30">
        <v>3437</v>
      </c>
      <c r="B181" s="31" t="s">
        <v>111</v>
      </c>
      <c r="C181" s="33">
        <v>153997796</v>
      </c>
      <c r="D181" s="34">
        <v>5756</v>
      </c>
      <c r="E181" s="34">
        <f t="shared" si="22"/>
        <v>26754.307852675469</v>
      </c>
      <c r="F181" s="35">
        <f t="shared" si="23"/>
        <v>0.70976199889335623</v>
      </c>
      <c r="G181" s="34">
        <f t="shared" si="24"/>
        <v>6564.2709902131946</v>
      </c>
      <c r="H181" s="34">
        <f t="shared" si="25"/>
        <v>2509.8414950182851</v>
      </c>
      <c r="I181" s="67">
        <f t="shared" si="26"/>
        <v>9074.1124852314788</v>
      </c>
      <c r="J181" s="34">
        <f t="shared" si="27"/>
        <v>-385.29133603414448</v>
      </c>
      <c r="K181" s="34">
        <f t="shared" si="28"/>
        <v>8688.8211491973343</v>
      </c>
      <c r="L181" s="34">
        <f t="shared" si="29"/>
        <v>52230591.464992389</v>
      </c>
      <c r="M181" s="38">
        <f t="shared" si="30"/>
        <v>50012854.534779854</v>
      </c>
      <c r="N181" s="38">
        <f>'jan-sep'!M181</f>
        <v>48703458.885175608</v>
      </c>
      <c r="O181" s="38">
        <f t="shared" si="31"/>
        <v>1309395.649604246</v>
      </c>
    </row>
    <row r="182" spans="1:15" s="31" customFormat="1" x14ac:dyDescent="0.2">
      <c r="A182" s="30">
        <v>3438</v>
      </c>
      <c r="B182" s="31" t="s">
        <v>112</v>
      </c>
      <c r="C182" s="33">
        <v>103572996</v>
      </c>
      <c r="D182" s="34">
        <v>3119</v>
      </c>
      <c r="E182" s="34">
        <f t="shared" si="22"/>
        <v>33207.116383456239</v>
      </c>
      <c r="F182" s="35">
        <f t="shared" si="23"/>
        <v>0.88094782461170151</v>
      </c>
      <c r="G182" s="34">
        <f t="shared" si="24"/>
        <v>2692.5858717447322</v>
      </c>
      <c r="H182" s="34">
        <f t="shared" si="25"/>
        <v>251.35850924501571</v>
      </c>
      <c r="I182" s="67">
        <f t="shared" si="26"/>
        <v>2943.944380989748</v>
      </c>
      <c r="J182" s="34">
        <f t="shared" si="27"/>
        <v>-385.29133603414448</v>
      </c>
      <c r="K182" s="34">
        <f t="shared" si="28"/>
        <v>2558.6530449556035</v>
      </c>
      <c r="L182" s="34">
        <f t="shared" si="29"/>
        <v>9182162.5243070237</v>
      </c>
      <c r="M182" s="38">
        <f t="shared" si="30"/>
        <v>7980438.847216527</v>
      </c>
      <c r="N182" s="38">
        <f>'jan-sep'!M182</f>
        <v>7945037.6008795602</v>
      </c>
      <c r="O182" s="38">
        <f t="shared" si="31"/>
        <v>35401.246336966753</v>
      </c>
    </row>
    <row r="183" spans="1:15" s="31" customFormat="1" x14ac:dyDescent="0.2">
      <c r="A183" s="30">
        <v>3439</v>
      </c>
      <c r="B183" s="31" t="s">
        <v>113</v>
      </c>
      <c r="C183" s="33">
        <v>143456628</v>
      </c>
      <c r="D183" s="34">
        <v>4413</v>
      </c>
      <c r="E183" s="34">
        <f t="shared" si="22"/>
        <v>32507.733514615906</v>
      </c>
      <c r="F183" s="35">
        <f t="shared" si="23"/>
        <v>0.86239397579926647</v>
      </c>
      <c r="G183" s="34">
        <f t="shared" si="24"/>
        <v>3112.2155930489321</v>
      </c>
      <c r="H183" s="34">
        <f t="shared" si="25"/>
        <v>496.14251333913251</v>
      </c>
      <c r="I183" s="67">
        <f t="shared" si="26"/>
        <v>3608.3581063880647</v>
      </c>
      <c r="J183" s="34">
        <f t="shared" si="27"/>
        <v>-385.29133603414448</v>
      </c>
      <c r="K183" s="34">
        <f t="shared" si="28"/>
        <v>3223.0667703539202</v>
      </c>
      <c r="L183" s="34">
        <f t="shared" si="29"/>
        <v>15923684.32349053</v>
      </c>
      <c r="M183" s="38">
        <f t="shared" si="30"/>
        <v>14223393.65757185</v>
      </c>
      <c r="N183" s="38">
        <f>'jan-sep'!M183</f>
        <v>14678699.218429459</v>
      </c>
      <c r="O183" s="38">
        <f t="shared" si="31"/>
        <v>-455305.56085760891</v>
      </c>
    </row>
    <row r="184" spans="1:15" s="31" customFormat="1" x14ac:dyDescent="0.2">
      <c r="A184" s="30">
        <v>3440</v>
      </c>
      <c r="B184" s="31" t="s">
        <v>114</v>
      </c>
      <c r="C184" s="33">
        <v>177816965</v>
      </c>
      <c r="D184" s="34">
        <v>5124</v>
      </c>
      <c r="E184" s="34">
        <f t="shared" si="22"/>
        <v>34702.764441842308</v>
      </c>
      <c r="F184" s="35">
        <f t="shared" si="23"/>
        <v>0.92062570233541563</v>
      </c>
      <c r="G184" s="34">
        <f t="shared" si="24"/>
        <v>1795.1970367130909</v>
      </c>
      <c r="H184" s="34">
        <f t="shared" si="25"/>
        <v>0</v>
      </c>
      <c r="I184" s="67">
        <f t="shared" si="26"/>
        <v>1795.1970367130909</v>
      </c>
      <c r="J184" s="34">
        <f t="shared" si="27"/>
        <v>-385.29133603414448</v>
      </c>
      <c r="K184" s="34">
        <f t="shared" si="28"/>
        <v>1409.9057006789465</v>
      </c>
      <c r="L184" s="34">
        <f t="shared" si="29"/>
        <v>9198589.6161178779</v>
      </c>
      <c r="M184" s="38">
        <f t="shared" si="30"/>
        <v>7224356.8102789214</v>
      </c>
      <c r="N184" s="38">
        <f>'jan-sep'!M184</f>
        <v>7207180.6485123504</v>
      </c>
      <c r="O184" s="38">
        <f t="shared" si="31"/>
        <v>17176.161766570993</v>
      </c>
    </row>
    <row r="185" spans="1:15" s="31" customFormat="1" x14ac:dyDescent="0.2">
      <c r="A185" s="30">
        <v>3441</v>
      </c>
      <c r="B185" s="31" t="s">
        <v>115</v>
      </c>
      <c r="C185" s="33">
        <v>205469959</v>
      </c>
      <c r="D185" s="34">
        <v>6177</v>
      </c>
      <c r="E185" s="34">
        <f t="shared" si="22"/>
        <v>33263.713615023473</v>
      </c>
      <c r="F185" s="35">
        <f t="shared" si="23"/>
        <v>0.88244928614941687</v>
      </c>
      <c r="G185" s="34">
        <f t="shared" si="24"/>
        <v>2658.6275328043921</v>
      </c>
      <c r="H185" s="34">
        <f t="shared" si="25"/>
        <v>231.54947819648405</v>
      </c>
      <c r="I185" s="67">
        <f t="shared" si="26"/>
        <v>2890.1770110008761</v>
      </c>
      <c r="J185" s="34">
        <f t="shared" si="27"/>
        <v>-385.29133603414448</v>
      </c>
      <c r="K185" s="34">
        <f t="shared" si="28"/>
        <v>2504.8856749667316</v>
      </c>
      <c r="L185" s="34">
        <f t="shared" si="29"/>
        <v>17852623.396952413</v>
      </c>
      <c r="M185" s="38">
        <f t="shared" si="30"/>
        <v>15472678.814269502</v>
      </c>
      <c r="N185" s="38">
        <f>'jan-sep'!M185</f>
        <v>20114321.539494406</v>
      </c>
      <c r="O185" s="38">
        <f t="shared" si="31"/>
        <v>-4641642.7252249047</v>
      </c>
    </row>
    <row r="186" spans="1:15" s="31" customFormat="1" x14ac:dyDescent="0.2">
      <c r="A186" s="30">
        <v>3442</v>
      </c>
      <c r="B186" s="31" t="s">
        <v>116</v>
      </c>
      <c r="C186" s="33">
        <v>459865071</v>
      </c>
      <c r="D186" s="34">
        <v>14840</v>
      </c>
      <c r="E186" s="34">
        <f t="shared" si="22"/>
        <v>30988.21233153639</v>
      </c>
      <c r="F186" s="35">
        <f t="shared" si="23"/>
        <v>0.82208277065794322</v>
      </c>
      <c r="G186" s="34">
        <f t="shared" si="24"/>
        <v>4023.928302896642</v>
      </c>
      <c r="H186" s="34">
        <f t="shared" si="25"/>
        <v>1027.9749274169631</v>
      </c>
      <c r="I186" s="67">
        <f t="shared" si="26"/>
        <v>5051.9032303136046</v>
      </c>
      <c r="J186" s="34">
        <f t="shared" si="27"/>
        <v>-385.29133603414448</v>
      </c>
      <c r="K186" s="34">
        <f t="shared" si="28"/>
        <v>4666.6118942794601</v>
      </c>
      <c r="L186" s="34">
        <f t="shared" si="29"/>
        <v>74970243.937853888</v>
      </c>
      <c r="M186" s="38">
        <f t="shared" si="30"/>
        <v>69252520.511107191</v>
      </c>
      <c r="N186" s="38">
        <f>'jan-sep'!M186</f>
        <v>68867505.878006622</v>
      </c>
      <c r="O186" s="38">
        <f t="shared" si="31"/>
        <v>385014.63310056925</v>
      </c>
    </row>
    <row r="187" spans="1:15" s="31" customFormat="1" x14ac:dyDescent="0.2">
      <c r="A187" s="30">
        <v>3443</v>
      </c>
      <c r="B187" s="31" t="s">
        <v>117</v>
      </c>
      <c r="C187" s="33">
        <v>404470512</v>
      </c>
      <c r="D187" s="34">
        <v>13691</v>
      </c>
      <c r="E187" s="34">
        <f t="shared" si="22"/>
        <v>29542.802717113431</v>
      </c>
      <c r="F187" s="35">
        <f t="shared" si="23"/>
        <v>0.78373766291672675</v>
      </c>
      <c r="G187" s="34">
        <f t="shared" si="24"/>
        <v>4891.1740715504175</v>
      </c>
      <c r="H187" s="34">
        <f t="shared" si="25"/>
        <v>1533.8682924649986</v>
      </c>
      <c r="I187" s="67">
        <f t="shared" si="26"/>
        <v>6425.0423640154158</v>
      </c>
      <c r="J187" s="34">
        <f t="shared" si="27"/>
        <v>-385.29133603414448</v>
      </c>
      <c r="K187" s="34">
        <f t="shared" si="28"/>
        <v>6039.7510279812714</v>
      </c>
      <c r="L187" s="34">
        <f t="shared" si="29"/>
        <v>87965255.005735055</v>
      </c>
      <c r="M187" s="38">
        <f t="shared" si="30"/>
        <v>82690231.324091583</v>
      </c>
      <c r="N187" s="38">
        <f>'jan-sep'!M187</f>
        <v>83984744.714200705</v>
      </c>
      <c r="O187" s="38">
        <f t="shared" si="31"/>
        <v>-1294513.3901091218</v>
      </c>
    </row>
    <row r="188" spans="1:15" s="31" customFormat="1" x14ac:dyDescent="0.2">
      <c r="A188" s="30">
        <v>3446</v>
      </c>
      <c r="B188" s="31" t="s">
        <v>120</v>
      </c>
      <c r="C188" s="33">
        <v>446864817</v>
      </c>
      <c r="D188" s="34">
        <v>13593</v>
      </c>
      <c r="E188" s="34">
        <f t="shared" si="22"/>
        <v>32874.627896711543</v>
      </c>
      <c r="F188" s="35">
        <f t="shared" si="23"/>
        <v>0.87212727525342892</v>
      </c>
      <c r="G188" s="34">
        <f t="shared" si="24"/>
        <v>2892.07896379155</v>
      </c>
      <c r="H188" s="34">
        <f t="shared" si="25"/>
        <v>367.72947960565944</v>
      </c>
      <c r="I188" s="67">
        <f t="shared" si="26"/>
        <v>3259.8084433972094</v>
      </c>
      <c r="J188" s="34">
        <f t="shared" si="27"/>
        <v>-385.29133603414448</v>
      </c>
      <c r="K188" s="34">
        <f t="shared" si="28"/>
        <v>2874.517107363065</v>
      </c>
      <c r="L188" s="34">
        <f t="shared" si="29"/>
        <v>44310576.17109827</v>
      </c>
      <c r="M188" s="38">
        <f t="shared" si="30"/>
        <v>39073311.04038614</v>
      </c>
      <c r="N188" s="38">
        <f>'jan-sep'!M188</f>
        <v>42527786.615808226</v>
      </c>
      <c r="O188" s="38">
        <f t="shared" si="31"/>
        <v>-3454475.5754220858</v>
      </c>
    </row>
    <row r="189" spans="1:15" s="31" customFormat="1" x14ac:dyDescent="0.2">
      <c r="A189" s="30">
        <v>3447</v>
      </c>
      <c r="B189" s="31" t="s">
        <v>121</v>
      </c>
      <c r="C189" s="33">
        <v>150705531</v>
      </c>
      <c r="D189" s="34">
        <v>5587</v>
      </c>
      <c r="E189" s="34">
        <f t="shared" si="22"/>
        <v>26974.320923572581</v>
      </c>
      <c r="F189" s="35">
        <f t="shared" si="23"/>
        <v>0.71559870070012643</v>
      </c>
      <c r="G189" s="34">
        <f t="shared" si="24"/>
        <v>6432.2631476749275</v>
      </c>
      <c r="H189" s="34">
        <f t="shared" si="25"/>
        <v>2432.8369202042959</v>
      </c>
      <c r="I189" s="67">
        <f t="shared" si="26"/>
        <v>8865.1000678792225</v>
      </c>
      <c r="J189" s="34">
        <f t="shared" si="27"/>
        <v>-385.29133603414448</v>
      </c>
      <c r="K189" s="34">
        <f t="shared" si="28"/>
        <v>8479.808731845078</v>
      </c>
      <c r="L189" s="34">
        <f t="shared" si="29"/>
        <v>49529314.079241216</v>
      </c>
      <c r="M189" s="38">
        <f t="shared" si="30"/>
        <v>47376691.38481845</v>
      </c>
      <c r="N189" s="38">
        <f>'jan-sep'!M189</f>
        <v>45342736.605294667</v>
      </c>
      <c r="O189" s="38">
        <f t="shared" si="31"/>
        <v>2033954.7795237824</v>
      </c>
    </row>
    <row r="190" spans="1:15" s="31" customFormat="1" x14ac:dyDescent="0.2">
      <c r="A190" s="30">
        <v>3448</v>
      </c>
      <c r="B190" s="31" t="s">
        <v>122</v>
      </c>
      <c r="C190" s="33">
        <v>180933793</v>
      </c>
      <c r="D190" s="34">
        <v>6510</v>
      </c>
      <c r="E190" s="34">
        <f t="shared" si="22"/>
        <v>27793.209370199693</v>
      </c>
      <c r="F190" s="35">
        <f t="shared" si="23"/>
        <v>0.73732289943287788</v>
      </c>
      <c r="G190" s="34">
        <f t="shared" si="24"/>
        <v>5940.9300796986599</v>
      </c>
      <c r="H190" s="34">
        <f t="shared" si="25"/>
        <v>2146.2259638848068</v>
      </c>
      <c r="I190" s="67">
        <f t="shared" si="26"/>
        <v>8087.1560435834672</v>
      </c>
      <c r="J190" s="34">
        <f t="shared" si="27"/>
        <v>-385.29133603414448</v>
      </c>
      <c r="K190" s="34">
        <f t="shared" si="28"/>
        <v>7701.8647075493227</v>
      </c>
      <c r="L190" s="34">
        <f t="shared" si="29"/>
        <v>52647385.843728371</v>
      </c>
      <c r="M190" s="38">
        <f t="shared" si="30"/>
        <v>50139139.24614609</v>
      </c>
      <c r="N190" s="38">
        <f>'jan-sep'!M190</f>
        <v>46033501.364644423</v>
      </c>
      <c r="O190" s="38">
        <f t="shared" si="31"/>
        <v>4105637.8815016672</v>
      </c>
    </row>
    <row r="191" spans="1:15" s="31" customFormat="1" x14ac:dyDescent="0.2">
      <c r="A191" s="30">
        <v>3449</v>
      </c>
      <c r="B191" s="31" t="s">
        <v>123</v>
      </c>
      <c r="C191" s="33">
        <v>90360977</v>
      </c>
      <c r="D191" s="34">
        <v>2836</v>
      </c>
      <c r="E191" s="34">
        <f t="shared" si="22"/>
        <v>31862.121650211564</v>
      </c>
      <c r="F191" s="35">
        <f t="shared" si="23"/>
        <v>0.84526661186549645</v>
      </c>
      <c r="G191" s="34">
        <f t="shared" si="24"/>
        <v>3499.5827116915375</v>
      </c>
      <c r="H191" s="34">
        <f t="shared" si="25"/>
        <v>722.10666588065214</v>
      </c>
      <c r="I191" s="67">
        <f t="shared" si="26"/>
        <v>4221.6893775721892</v>
      </c>
      <c r="J191" s="34">
        <f t="shared" si="27"/>
        <v>-385.29133603414448</v>
      </c>
      <c r="K191" s="34">
        <f t="shared" si="28"/>
        <v>3836.3980415380447</v>
      </c>
      <c r="L191" s="34">
        <f t="shared" si="29"/>
        <v>11972711.074794728</v>
      </c>
      <c r="M191" s="38">
        <f t="shared" si="30"/>
        <v>10880024.845801895</v>
      </c>
      <c r="N191" s="38">
        <f>'jan-sep'!M191</f>
        <v>10393294.921848163</v>
      </c>
      <c r="O191" s="38">
        <f t="shared" si="31"/>
        <v>486729.92395373248</v>
      </c>
    </row>
    <row r="192" spans="1:15" s="31" customFormat="1" x14ac:dyDescent="0.2">
      <c r="A192" s="30">
        <v>3450</v>
      </c>
      <c r="B192" s="31" t="s">
        <v>124</v>
      </c>
      <c r="C192" s="33">
        <v>37676708</v>
      </c>
      <c r="D192" s="34">
        <v>1366</v>
      </c>
      <c r="E192" s="34">
        <f t="shared" si="22"/>
        <v>27581.777452415812</v>
      </c>
      <c r="F192" s="35">
        <f t="shared" si="23"/>
        <v>0.73171384606388423</v>
      </c>
      <c r="G192" s="34">
        <f t="shared" si="24"/>
        <v>6067.7892303689887</v>
      </c>
      <c r="H192" s="34">
        <f t="shared" si="25"/>
        <v>2220.2271351091649</v>
      </c>
      <c r="I192" s="67">
        <f t="shared" si="26"/>
        <v>8288.0163654781536</v>
      </c>
      <c r="J192" s="34">
        <f t="shared" si="27"/>
        <v>-385.29133603414448</v>
      </c>
      <c r="K192" s="34">
        <f t="shared" si="28"/>
        <v>7902.7250294440091</v>
      </c>
      <c r="L192" s="34">
        <f t="shared" si="29"/>
        <v>11321430.355243158</v>
      </c>
      <c r="M192" s="38">
        <f t="shared" si="30"/>
        <v>10795122.390220517</v>
      </c>
      <c r="N192" s="38">
        <f>'jan-sep'!M192</f>
        <v>10409222.695960719</v>
      </c>
      <c r="O192" s="38">
        <f t="shared" si="31"/>
        <v>385899.69425979815</v>
      </c>
    </row>
    <row r="193" spans="1:15" s="31" customFormat="1" x14ac:dyDescent="0.2">
      <c r="A193" s="30">
        <v>3451</v>
      </c>
      <c r="B193" s="31" t="s">
        <v>125</v>
      </c>
      <c r="C193" s="33">
        <v>214759244</v>
      </c>
      <c r="D193" s="34">
        <v>6562</v>
      </c>
      <c r="E193" s="34">
        <f t="shared" si="22"/>
        <v>32727.711673270343</v>
      </c>
      <c r="F193" s="35">
        <f t="shared" si="23"/>
        <v>0.8682297514231101</v>
      </c>
      <c r="G193" s="34">
        <f t="shared" si="24"/>
        <v>2980.2286978562697</v>
      </c>
      <c r="H193" s="34">
        <f t="shared" si="25"/>
        <v>419.15015781007929</v>
      </c>
      <c r="I193" s="67">
        <f t="shared" si="26"/>
        <v>3399.378855666349</v>
      </c>
      <c r="J193" s="34">
        <f t="shared" si="27"/>
        <v>-385.29133603414448</v>
      </c>
      <c r="K193" s="34">
        <f t="shared" si="28"/>
        <v>3014.0875196322045</v>
      </c>
      <c r="L193" s="34">
        <f t="shared" si="29"/>
        <v>22306724.050882582</v>
      </c>
      <c r="M193" s="38">
        <f t="shared" si="30"/>
        <v>19778442.303826526</v>
      </c>
      <c r="N193" s="38">
        <f>'jan-sep'!M193</f>
        <v>21277230.204607792</v>
      </c>
      <c r="O193" s="38">
        <f t="shared" si="31"/>
        <v>-1498787.9007812664</v>
      </c>
    </row>
    <row r="194" spans="1:15" s="31" customFormat="1" x14ac:dyDescent="0.2">
      <c r="A194" s="30">
        <v>3452</v>
      </c>
      <c r="B194" s="31" t="s">
        <v>126</v>
      </c>
      <c r="C194" s="33">
        <v>77921866</v>
      </c>
      <c r="D194" s="34">
        <v>2112</v>
      </c>
      <c r="E194" s="34">
        <f t="shared" si="22"/>
        <v>36894.822916666664</v>
      </c>
      <c r="F194" s="35">
        <f t="shared" si="23"/>
        <v>0.97877857301888849</v>
      </c>
      <c r="G194" s="34">
        <f t="shared" si="24"/>
        <v>479.96195181847725</v>
      </c>
      <c r="H194" s="34">
        <f t="shared" si="25"/>
        <v>0</v>
      </c>
      <c r="I194" s="67">
        <f t="shared" si="26"/>
        <v>479.96195181847725</v>
      </c>
      <c r="J194" s="34">
        <f t="shared" si="27"/>
        <v>-385.29133603414448</v>
      </c>
      <c r="K194" s="34">
        <f t="shared" si="28"/>
        <v>94.670615784332767</v>
      </c>
      <c r="L194" s="34">
        <f t="shared" si="29"/>
        <v>1013679.6422406239</v>
      </c>
      <c r="M194" s="38">
        <f t="shared" si="30"/>
        <v>199944.3405365108</v>
      </c>
      <c r="N194" s="38">
        <f>'jan-sep'!M194</f>
        <v>1576145.64388331</v>
      </c>
      <c r="O194" s="38">
        <f t="shared" si="31"/>
        <v>-1376201.3033467992</v>
      </c>
    </row>
    <row r="195" spans="1:15" s="31" customFormat="1" x14ac:dyDescent="0.2">
      <c r="A195" s="30">
        <v>3453</v>
      </c>
      <c r="B195" s="31" t="s">
        <v>127</v>
      </c>
      <c r="C195" s="33">
        <v>122421815</v>
      </c>
      <c r="D195" s="34">
        <v>3298</v>
      </c>
      <c r="E195" s="34">
        <f t="shared" si="22"/>
        <v>37120.016676773805</v>
      </c>
      <c r="F195" s="35">
        <f t="shared" si="23"/>
        <v>0.98475271274218434</v>
      </c>
      <c r="G195" s="34">
        <f t="shared" si="24"/>
        <v>344.845695754193</v>
      </c>
      <c r="H195" s="34">
        <f t="shared" si="25"/>
        <v>0</v>
      </c>
      <c r="I195" s="67">
        <f t="shared" si="26"/>
        <v>344.845695754193</v>
      </c>
      <c r="J195" s="34">
        <f t="shared" si="27"/>
        <v>-385.29133603414448</v>
      </c>
      <c r="K195" s="34">
        <f t="shared" si="28"/>
        <v>-40.445640279951476</v>
      </c>
      <c r="L195" s="34">
        <f t="shared" si="29"/>
        <v>1137301.1045973285</v>
      </c>
      <c r="M195" s="38">
        <f t="shared" si="30"/>
        <v>-133389.72164327998</v>
      </c>
      <c r="N195" s="38">
        <f>'jan-sep'!M195</f>
        <v>593546.70015490148</v>
      </c>
      <c r="O195" s="38">
        <f t="shared" si="31"/>
        <v>-726936.42179818149</v>
      </c>
    </row>
    <row r="196" spans="1:15" s="31" customFormat="1" x14ac:dyDescent="0.2">
      <c r="A196" s="30">
        <v>3454</v>
      </c>
      <c r="B196" s="31" t="s">
        <v>128</v>
      </c>
      <c r="C196" s="33">
        <v>61483431</v>
      </c>
      <c r="D196" s="34">
        <v>1645</v>
      </c>
      <c r="E196" s="34">
        <f t="shared" si="22"/>
        <v>37375.945896656536</v>
      </c>
      <c r="F196" s="35">
        <f t="shared" si="23"/>
        <v>0.99154222999224539</v>
      </c>
      <c r="G196" s="34">
        <f t="shared" si="24"/>
        <v>191.28816382455406</v>
      </c>
      <c r="H196" s="34">
        <f t="shared" si="25"/>
        <v>0</v>
      </c>
      <c r="I196" s="67">
        <f t="shared" si="26"/>
        <v>191.28816382455406</v>
      </c>
      <c r="J196" s="34">
        <f t="shared" si="27"/>
        <v>-385.29133603414448</v>
      </c>
      <c r="K196" s="34">
        <f t="shared" si="28"/>
        <v>-194.00317220959042</v>
      </c>
      <c r="L196" s="34">
        <f t="shared" si="29"/>
        <v>314669.02949139144</v>
      </c>
      <c r="M196" s="38">
        <f t="shared" si="30"/>
        <v>-319135.21828477626</v>
      </c>
      <c r="N196" s="38">
        <f>'jan-sep'!M196</f>
        <v>203968.03825191586</v>
      </c>
      <c r="O196" s="38">
        <f t="shared" si="31"/>
        <v>-523103.25653669215</v>
      </c>
    </row>
    <row r="197" spans="1:15" s="31" customFormat="1" x14ac:dyDescent="0.2">
      <c r="A197" s="30">
        <v>3901</v>
      </c>
      <c r="B197" s="31" t="s">
        <v>146</v>
      </c>
      <c r="C197" s="33">
        <v>884935909</v>
      </c>
      <c r="D197" s="34">
        <v>27939</v>
      </c>
      <c r="E197" s="34">
        <f t="shared" si="22"/>
        <v>31673.857654175168</v>
      </c>
      <c r="F197" s="35">
        <f t="shared" si="23"/>
        <v>0.8402721776651334</v>
      </c>
      <c r="G197" s="34">
        <f t="shared" si="24"/>
        <v>3612.5411093133748</v>
      </c>
      <c r="H197" s="34">
        <f t="shared" si="25"/>
        <v>787.99906449339062</v>
      </c>
      <c r="I197" s="67">
        <f t="shared" si="26"/>
        <v>4400.5401738067658</v>
      </c>
      <c r="J197" s="34">
        <f t="shared" si="27"/>
        <v>-385.29133603414448</v>
      </c>
      <c r="K197" s="34">
        <f t="shared" si="28"/>
        <v>4015.2488377726213</v>
      </c>
      <c r="L197" s="34">
        <f t="shared" si="29"/>
        <v>122946691.91598722</v>
      </c>
      <c r="M197" s="38">
        <f t="shared" si="30"/>
        <v>112182037.27852927</v>
      </c>
      <c r="N197" s="38">
        <f>'jan-sep'!M197</f>
        <v>115952277.76416293</v>
      </c>
      <c r="O197" s="38">
        <f t="shared" si="31"/>
        <v>-3770240.4856336564</v>
      </c>
    </row>
    <row r="198" spans="1:15" s="31" customFormat="1" x14ac:dyDescent="0.2">
      <c r="A198" s="30">
        <v>3903</v>
      </c>
      <c r="B198" s="31" t="s">
        <v>150</v>
      </c>
      <c r="C198" s="33">
        <v>892310174</v>
      </c>
      <c r="D198" s="34">
        <v>26872</v>
      </c>
      <c r="E198" s="34">
        <f t="shared" si="22"/>
        <v>33205.94574278059</v>
      </c>
      <c r="F198" s="35">
        <f t="shared" si="23"/>
        <v>0.8809167688179762</v>
      </c>
      <c r="G198" s="34">
        <f t="shared" si="24"/>
        <v>2693.2882561501215</v>
      </c>
      <c r="H198" s="34">
        <f t="shared" si="25"/>
        <v>251.76823348149298</v>
      </c>
      <c r="I198" s="67">
        <f t="shared" si="26"/>
        <v>2945.0564896316146</v>
      </c>
      <c r="J198" s="34">
        <f t="shared" si="27"/>
        <v>-385.29133603414448</v>
      </c>
      <c r="K198" s="34">
        <f t="shared" si="28"/>
        <v>2559.7651535974701</v>
      </c>
      <c r="L198" s="34">
        <f t="shared" si="29"/>
        <v>79139557.989380747</v>
      </c>
      <c r="M198" s="38">
        <f t="shared" si="30"/>
        <v>68786009.207471222</v>
      </c>
      <c r="N198" s="38">
        <f>'jan-sep'!M198</f>
        <v>62779062.897991471</v>
      </c>
      <c r="O198" s="38">
        <f t="shared" si="31"/>
        <v>6006946.3094797507</v>
      </c>
    </row>
    <row r="199" spans="1:15" s="31" customFormat="1" x14ac:dyDescent="0.2">
      <c r="A199" s="30">
        <v>3905</v>
      </c>
      <c r="B199" s="31" t="s">
        <v>147</v>
      </c>
      <c r="C199" s="33">
        <v>2068131636</v>
      </c>
      <c r="D199" s="34">
        <v>59174</v>
      </c>
      <c r="E199" s="34">
        <f t="shared" si="22"/>
        <v>34950.005678169466</v>
      </c>
      <c r="F199" s="35">
        <f t="shared" si="23"/>
        <v>0.92718473705501059</v>
      </c>
      <c r="G199" s="34">
        <f t="shared" si="24"/>
        <v>1646.8522949167964</v>
      </c>
      <c r="H199" s="34">
        <f t="shared" si="25"/>
        <v>0</v>
      </c>
      <c r="I199" s="67">
        <f t="shared" si="26"/>
        <v>1646.8522949167964</v>
      </c>
      <c r="J199" s="34">
        <f t="shared" si="27"/>
        <v>-385.29133603414448</v>
      </c>
      <c r="K199" s="34">
        <f t="shared" si="28"/>
        <v>1261.5609588826519</v>
      </c>
      <c r="L199" s="34">
        <f t="shared" si="29"/>
        <v>97450837.699406505</v>
      </c>
      <c r="M199" s="38">
        <f t="shared" si="30"/>
        <v>74651608.180922046</v>
      </c>
      <c r="N199" s="38">
        <f>'jan-sep'!M199</f>
        <v>39869694.191075288</v>
      </c>
      <c r="O199" s="38">
        <f t="shared" si="31"/>
        <v>34781913.989846759</v>
      </c>
    </row>
    <row r="200" spans="1:15" s="31" customFormat="1" x14ac:dyDescent="0.2">
      <c r="A200" s="30">
        <v>3907</v>
      </c>
      <c r="B200" s="31" t="s">
        <v>148</v>
      </c>
      <c r="C200" s="33">
        <v>2203537226</v>
      </c>
      <c r="D200" s="34">
        <v>66231</v>
      </c>
      <c r="E200" s="34">
        <f t="shared" si="22"/>
        <v>33270.480983225381</v>
      </c>
      <c r="F200" s="35">
        <f t="shared" si="23"/>
        <v>0.88262881689297734</v>
      </c>
      <c r="G200" s="34">
        <f t="shared" si="24"/>
        <v>2654.567111883247</v>
      </c>
      <c r="H200" s="34">
        <f t="shared" si="25"/>
        <v>229.18089932581606</v>
      </c>
      <c r="I200" s="67">
        <f t="shared" si="26"/>
        <v>2883.748011209063</v>
      </c>
      <c r="J200" s="34">
        <f t="shared" si="27"/>
        <v>-385.29133603414448</v>
      </c>
      <c r="K200" s="34">
        <f t="shared" si="28"/>
        <v>2498.4566751749185</v>
      </c>
      <c r="L200" s="34">
        <f t="shared" si="29"/>
        <v>190993514.53038746</v>
      </c>
      <c r="M200" s="38">
        <f t="shared" si="30"/>
        <v>165475284.05351004</v>
      </c>
      <c r="N200" s="38">
        <f>'jan-sep'!M200</f>
        <v>127073984.41564739</v>
      </c>
      <c r="O200" s="38">
        <f t="shared" si="31"/>
        <v>38401299.637862653</v>
      </c>
    </row>
    <row r="201" spans="1:15" s="31" customFormat="1" x14ac:dyDescent="0.2">
      <c r="A201" s="30">
        <v>3909</v>
      </c>
      <c r="B201" s="31" t="s">
        <v>149</v>
      </c>
      <c r="C201" s="33">
        <v>1600224022</v>
      </c>
      <c r="D201" s="34">
        <v>48715</v>
      </c>
      <c r="E201" s="34">
        <f t="shared" ref="E201:E264" si="32">IF(ISNUMBER(C201),(C201)/D201,"")</f>
        <v>32848.691819768035</v>
      </c>
      <c r="F201" s="35">
        <f t="shared" ref="F201:F264" si="33">IF(ISNUMBER(C201),E201/E$366,"")</f>
        <v>0.87143922000953167</v>
      </c>
      <c r="G201" s="34">
        <f t="shared" ref="G201:G264" si="34">IF(ISNUMBER(D201),(E$366-E201)*0.6,"")</f>
        <v>2907.6406099576548</v>
      </c>
      <c r="H201" s="34">
        <f t="shared" ref="H201:H264" si="35">IF(ISNUMBER(D201),(IF(E201&gt;=E$366*0.9,0,IF(E201&lt;0.9*E$366,(E$366*0.9-E201)*0.35))),"")</f>
        <v>376.80710653588721</v>
      </c>
      <c r="I201" s="67">
        <f t="shared" ref="I201:I264" si="36">IF(ISNUMBER(C201),G201+H201,"")</f>
        <v>3284.447716493542</v>
      </c>
      <c r="J201" s="34">
        <f t="shared" ref="J201:J264" si="37">IF(ISNUMBER(D201),I$368,"")</f>
        <v>-385.29133603414448</v>
      </c>
      <c r="K201" s="34">
        <f t="shared" ref="K201:K264" si="38">IF(ISNUMBER(I201),I201+J201,"")</f>
        <v>2899.1563804593975</v>
      </c>
      <c r="L201" s="34">
        <f t="shared" ref="L201:L264" si="39">IF(ISNUMBER(I201),(I201*D201),"")</f>
        <v>160001870.5089829</v>
      </c>
      <c r="M201" s="38">
        <f t="shared" ref="M201:M264" si="40">IF(ISNUMBER(K201),(K201*D201),"")</f>
        <v>141232403.07407954</v>
      </c>
      <c r="N201" s="38">
        <f>'jan-sep'!M201</f>
        <v>114548814.67337215</v>
      </c>
      <c r="O201" s="38">
        <f t="shared" ref="O201:O264" si="41">IF(ISNUMBER(M201),(M201-N201),"")</f>
        <v>26683588.400707394</v>
      </c>
    </row>
    <row r="202" spans="1:15" s="31" customFormat="1" x14ac:dyDescent="0.2">
      <c r="A202" s="30">
        <v>3911</v>
      </c>
      <c r="B202" s="31" t="s">
        <v>151</v>
      </c>
      <c r="C202" s="33">
        <v>1031285738</v>
      </c>
      <c r="D202" s="34">
        <v>27501</v>
      </c>
      <c r="E202" s="34">
        <f t="shared" si="32"/>
        <v>37499.935929602558</v>
      </c>
      <c r="F202" s="35">
        <f t="shared" si="33"/>
        <v>0.99483154751491198</v>
      </c>
      <c r="G202" s="34">
        <f t="shared" si="34"/>
        <v>116.89414405694114</v>
      </c>
      <c r="H202" s="34">
        <f t="shared" si="35"/>
        <v>0</v>
      </c>
      <c r="I202" s="67">
        <f t="shared" si="36"/>
        <v>116.89414405694114</v>
      </c>
      <c r="J202" s="34">
        <f t="shared" si="37"/>
        <v>-385.29133603414448</v>
      </c>
      <c r="K202" s="34">
        <f t="shared" si="38"/>
        <v>-268.39719197720331</v>
      </c>
      <c r="L202" s="34">
        <f t="shared" si="39"/>
        <v>3214705.8557099383</v>
      </c>
      <c r="M202" s="38">
        <f t="shared" si="40"/>
        <v>-7381191.1765650678</v>
      </c>
      <c r="N202" s="38">
        <f>'jan-sep'!M202</f>
        <v>-9674634.5214797035</v>
      </c>
      <c r="O202" s="38">
        <f t="shared" si="41"/>
        <v>2293443.3449146356</v>
      </c>
    </row>
    <row r="203" spans="1:15" s="31" customFormat="1" x14ac:dyDescent="0.2">
      <c r="A203" s="30">
        <v>4001</v>
      </c>
      <c r="B203" s="31" t="s">
        <v>152</v>
      </c>
      <c r="C203" s="33">
        <v>1241696091</v>
      </c>
      <c r="D203" s="34">
        <v>37193</v>
      </c>
      <c r="E203" s="34">
        <f t="shared" si="32"/>
        <v>33385.209340467292</v>
      </c>
      <c r="F203" s="35">
        <f t="shared" si="33"/>
        <v>0.88567243247122995</v>
      </c>
      <c r="G203" s="34">
        <f t="shared" si="34"/>
        <v>2585.7300975381004</v>
      </c>
      <c r="H203" s="34">
        <f t="shared" si="35"/>
        <v>189.02597429114721</v>
      </c>
      <c r="I203" s="67">
        <f t="shared" si="36"/>
        <v>2774.7560718292475</v>
      </c>
      <c r="J203" s="34">
        <f t="shared" si="37"/>
        <v>-385.29133603414448</v>
      </c>
      <c r="K203" s="34">
        <f t="shared" si="38"/>
        <v>2389.464735795103</v>
      </c>
      <c r="L203" s="34">
        <f t="shared" si="39"/>
        <v>103201502.5795452</v>
      </c>
      <c r="M203" s="38">
        <f t="shared" si="40"/>
        <v>88871361.918427274</v>
      </c>
      <c r="N203" s="38">
        <f>'jan-sep'!M203</f>
        <v>81907488.333797142</v>
      </c>
      <c r="O203" s="38">
        <f t="shared" si="41"/>
        <v>6963873.5846301317</v>
      </c>
    </row>
    <row r="204" spans="1:15" s="31" customFormat="1" x14ac:dyDescent="0.2">
      <c r="A204" s="30">
        <v>4003</v>
      </c>
      <c r="B204" s="31" t="s">
        <v>153</v>
      </c>
      <c r="C204" s="33">
        <v>1748452139</v>
      </c>
      <c r="D204" s="34">
        <v>56619</v>
      </c>
      <c r="E204" s="34">
        <f t="shared" si="32"/>
        <v>30881.01412953249</v>
      </c>
      <c r="F204" s="35">
        <f t="shared" si="33"/>
        <v>0.81923892171402624</v>
      </c>
      <c r="G204" s="34">
        <f t="shared" si="34"/>
        <v>4088.2472240989814</v>
      </c>
      <c r="H204" s="34">
        <f t="shared" si="35"/>
        <v>1065.4942981183278</v>
      </c>
      <c r="I204" s="67">
        <f t="shared" si="36"/>
        <v>5153.7415222173095</v>
      </c>
      <c r="J204" s="34">
        <f t="shared" si="37"/>
        <v>-385.29133603414448</v>
      </c>
      <c r="K204" s="34">
        <f t="shared" si="38"/>
        <v>4768.450186183165</v>
      </c>
      <c r="L204" s="34">
        <f t="shared" si="39"/>
        <v>291799691.24642187</v>
      </c>
      <c r="M204" s="38">
        <f t="shared" si="40"/>
        <v>269984881.09150463</v>
      </c>
      <c r="N204" s="38">
        <f>'jan-sep'!M204</f>
        <v>239344847.79780376</v>
      </c>
      <c r="O204" s="38">
        <f t="shared" si="41"/>
        <v>30640033.293700874</v>
      </c>
    </row>
    <row r="205" spans="1:15" s="31" customFormat="1" x14ac:dyDescent="0.2">
      <c r="A205" s="30">
        <v>4005</v>
      </c>
      <c r="B205" s="31" t="s">
        <v>154</v>
      </c>
      <c r="C205" s="33">
        <v>418655247</v>
      </c>
      <c r="D205" s="34">
        <v>13266</v>
      </c>
      <c r="E205" s="34">
        <f t="shared" si="32"/>
        <v>31558.514020805065</v>
      </c>
      <c r="F205" s="35">
        <f t="shared" si="33"/>
        <v>0.83721223949625279</v>
      </c>
      <c r="G205" s="34">
        <f t="shared" si="34"/>
        <v>3681.7472893354366</v>
      </c>
      <c r="H205" s="34">
        <f t="shared" si="35"/>
        <v>828.36933617292664</v>
      </c>
      <c r="I205" s="67">
        <f t="shared" si="36"/>
        <v>4510.1166255083635</v>
      </c>
      <c r="J205" s="34">
        <f t="shared" si="37"/>
        <v>-385.29133603414448</v>
      </c>
      <c r="K205" s="34">
        <f t="shared" si="38"/>
        <v>4124.8252894742191</v>
      </c>
      <c r="L205" s="34">
        <f t="shared" si="39"/>
        <v>59831207.153993949</v>
      </c>
      <c r="M205" s="38">
        <f t="shared" si="40"/>
        <v>54719932.290164992</v>
      </c>
      <c r="N205" s="38">
        <f>'jan-sep'!M205</f>
        <v>55991810.722192459</v>
      </c>
      <c r="O205" s="38">
        <f t="shared" si="41"/>
        <v>-1271878.4320274666</v>
      </c>
    </row>
    <row r="206" spans="1:15" s="31" customFormat="1" x14ac:dyDescent="0.2">
      <c r="A206" s="30">
        <v>4010</v>
      </c>
      <c r="B206" s="31" t="s">
        <v>155</v>
      </c>
      <c r="C206" s="33">
        <v>79985183</v>
      </c>
      <c r="D206" s="34">
        <v>2382</v>
      </c>
      <c r="E206" s="34">
        <f t="shared" si="32"/>
        <v>33579.00209907641</v>
      </c>
      <c r="F206" s="35">
        <f t="shared" si="33"/>
        <v>0.89081353858688339</v>
      </c>
      <c r="G206" s="34">
        <f t="shared" si="34"/>
        <v>2469.4544423726297</v>
      </c>
      <c r="H206" s="34">
        <f t="shared" si="35"/>
        <v>121.19850877795615</v>
      </c>
      <c r="I206" s="67">
        <f t="shared" si="36"/>
        <v>2590.652951150586</v>
      </c>
      <c r="J206" s="34">
        <f t="shared" si="37"/>
        <v>-385.29133603414448</v>
      </c>
      <c r="K206" s="34">
        <f t="shared" si="38"/>
        <v>2205.3616151164415</v>
      </c>
      <c r="L206" s="34">
        <f t="shared" si="39"/>
        <v>6170935.3296406958</v>
      </c>
      <c r="M206" s="38">
        <f t="shared" si="40"/>
        <v>5253171.3672073632</v>
      </c>
      <c r="N206" s="38">
        <f>'jan-sep'!M206</f>
        <v>11126540.569091089</v>
      </c>
      <c r="O206" s="38">
        <f t="shared" si="41"/>
        <v>-5873369.2018837258</v>
      </c>
    </row>
    <row r="207" spans="1:15" s="31" customFormat="1" x14ac:dyDescent="0.2">
      <c r="A207" s="30">
        <v>4012</v>
      </c>
      <c r="B207" s="31" t="s">
        <v>156</v>
      </c>
      <c r="C207" s="33">
        <v>477518939</v>
      </c>
      <c r="D207" s="34">
        <v>14269</v>
      </c>
      <c r="E207" s="34">
        <f t="shared" si="32"/>
        <v>33465.480342000141</v>
      </c>
      <c r="F207" s="35">
        <f t="shared" si="33"/>
        <v>0.8878019327675879</v>
      </c>
      <c r="G207" s="34">
        <f t="shared" si="34"/>
        <v>2537.567496618391</v>
      </c>
      <c r="H207" s="34">
        <f t="shared" si="35"/>
        <v>160.93112375465023</v>
      </c>
      <c r="I207" s="67">
        <f t="shared" si="36"/>
        <v>2698.4986203730414</v>
      </c>
      <c r="J207" s="34">
        <f t="shared" si="37"/>
        <v>-385.29133603414448</v>
      </c>
      <c r="K207" s="34">
        <f t="shared" si="38"/>
        <v>2313.2072843388969</v>
      </c>
      <c r="L207" s="34">
        <f t="shared" si="39"/>
        <v>38504876.814102925</v>
      </c>
      <c r="M207" s="38">
        <f t="shared" si="40"/>
        <v>33007154.740231719</v>
      </c>
      <c r="N207" s="38">
        <f>'jan-sep'!M207</f>
        <v>27553176.585331962</v>
      </c>
      <c r="O207" s="38">
        <f t="shared" si="41"/>
        <v>5453978.1548997574</v>
      </c>
    </row>
    <row r="208" spans="1:15" s="31" customFormat="1" x14ac:dyDescent="0.2">
      <c r="A208" s="30">
        <v>4014</v>
      </c>
      <c r="B208" s="31" t="s">
        <v>157</v>
      </c>
      <c r="C208" s="33">
        <v>348929337</v>
      </c>
      <c r="D208" s="34">
        <v>10445</v>
      </c>
      <c r="E208" s="34">
        <f t="shared" si="32"/>
        <v>33406.351077070365</v>
      </c>
      <c r="F208" s="35">
        <f t="shared" si="33"/>
        <v>0.88623329920394833</v>
      </c>
      <c r="G208" s="34">
        <f t="shared" si="34"/>
        <v>2573.0450555762568</v>
      </c>
      <c r="H208" s="34">
        <f t="shared" si="35"/>
        <v>181.62636648007174</v>
      </c>
      <c r="I208" s="67">
        <f t="shared" si="36"/>
        <v>2754.6714220563285</v>
      </c>
      <c r="J208" s="34">
        <f t="shared" si="37"/>
        <v>-385.29133603414448</v>
      </c>
      <c r="K208" s="34">
        <f t="shared" si="38"/>
        <v>2369.3800860221841</v>
      </c>
      <c r="L208" s="34">
        <f t="shared" si="39"/>
        <v>28772543.00337835</v>
      </c>
      <c r="M208" s="38">
        <f t="shared" si="40"/>
        <v>24748174.998501714</v>
      </c>
      <c r="N208" s="38">
        <f>'jan-sep'!M208</f>
        <v>30183319.75417985</v>
      </c>
      <c r="O208" s="38">
        <f t="shared" si="41"/>
        <v>-5435144.7556781359</v>
      </c>
    </row>
    <row r="209" spans="1:15" s="31" customFormat="1" x14ac:dyDescent="0.2">
      <c r="A209" s="30">
        <v>4016</v>
      </c>
      <c r="B209" s="31" t="s">
        <v>158</v>
      </c>
      <c r="C209" s="33">
        <v>113485266</v>
      </c>
      <c r="D209" s="34">
        <v>4086</v>
      </c>
      <c r="E209" s="34">
        <f t="shared" si="32"/>
        <v>27774.1718061674</v>
      </c>
      <c r="F209" s="35">
        <f t="shared" si="33"/>
        <v>0.73681785405566147</v>
      </c>
      <c r="G209" s="34">
        <f t="shared" si="34"/>
        <v>5952.3526181180359</v>
      </c>
      <c r="H209" s="34">
        <f t="shared" si="35"/>
        <v>2152.8891112961091</v>
      </c>
      <c r="I209" s="67">
        <f t="shared" si="36"/>
        <v>8105.2417294141451</v>
      </c>
      <c r="J209" s="34">
        <f t="shared" si="37"/>
        <v>-385.29133603414448</v>
      </c>
      <c r="K209" s="34">
        <f t="shared" si="38"/>
        <v>7719.9503933800006</v>
      </c>
      <c r="L209" s="34">
        <f t="shared" si="39"/>
        <v>33118017.706386197</v>
      </c>
      <c r="M209" s="38">
        <f t="shared" si="40"/>
        <v>31543717.307350684</v>
      </c>
      <c r="N209" s="38">
        <f>'jan-sep'!M209</f>
        <v>28740103.274813682</v>
      </c>
      <c r="O209" s="38">
        <f t="shared" si="41"/>
        <v>2803614.0325370021</v>
      </c>
    </row>
    <row r="210" spans="1:15" s="31" customFormat="1" x14ac:dyDescent="0.2">
      <c r="A210" s="30">
        <v>4018</v>
      </c>
      <c r="B210" s="31" t="s">
        <v>159</v>
      </c>
      <c r="C210" s="33">
        <v>199550045</v>
      </c>
      <c r="D210" s="34">
        <v>6539</v>
      </c>
      <c r="E210" s="34">
        <f t="shared" si="32"/>
        <v>30516.905490136105</v>
      </c>
      <c r="F210" s="35">
        <f t="shared" si="33"/>
        <v>0.80957952491200902</v>
      </c>
      <c r="G210" s="34">
        <f t="shared" si="34"/>
        <v>4306.7124077368126</v>
      </c>
      <c r="H210" s="34">
        <f t="shared" si="35"/>
        <v>1192.9323219070627</v>
      </c>
      <c r="I210" s="67">
        <f t="shared" si="36"/>
        <v>5499.6447296438755</v>
      </c>
      <c r="J210" s="34">
        <f t="shared" si="37"/>
        <v>-385.29133603414448</v>
      </c>
      <c r="K210" s="34">
        <f t="shared" si="38"/>
        <v>5114.353393609731</v>
      </c>
      <c r="L210" s="34">
        <f t="shared" si="39"/>
        <v>35962176.887141302</v>
      </c>
      <c r="M210" s="38">
        <f t="shared" si="40"/>
        <v>33442756.840814032</v>
      </c>
      <c r="N210" s="38">
        <f>'jan-sep'!M210</f>
        <v>30552675.825393215</v>
      </c>
      <c r="O210" s="38">
        <f t="shared" si="41"/>
        <v>2890081.0154208168</v>
      </c>
    </row>
    <row r="211" spans="1:15" s="31" customFormat="1" x14ac:dyDescent="0.2">
      <c r="A211" s="30">
        <v>4020</v>
      </c>
      <c r="B211" s="31" t="s">
        <v>387</v>
      </c>
      <c r="C211" s="33">
        <v>311020407</v>
      </c>
      <c r="D211" s="34">
        <v>10904</v>
      </c>
      <c r="E211" s="34">
        <f t="shared" si="32"/>
        <v>28523.5149486427</v>
      </c>
      <c r="F211" s="35">
        <f t="shared" si="33"/>
        <v>0.75669709330150536</v>
      </c>
      <c r="G211" s="34">
        <f t="shared" si="34"/>
        <v>5502.746732632856</v>
      </c>
      <c r="H211" s="34">
        <f t="shared" si="35"/>
        <v>1890.6190114297544</v>
      </c>
      <c r="I211" s="67">
        <f t="shared" si="36"/>
        <v>7393.3657440626102</v>
      </c>
      <c r="J211" s="34">
        <f t="shared" si="37"/>
        <v>-385.29133603414448</v>
      </c>
      <c r="K211" s="34">
        <f t="shared" si="38"/>
        <v>7008.0744080284658</v>
      </c>
      <c r="L211" s="34">
        <f t="shared" si="39"/>
        <v>80617260.073258698</v>
      </c>
      <c r="M211" s="38">
        <f t="shared" si="40"/>
        <v>76416043.345142394</v>
      </c>
      <c r="N211" s="38">
        <f>'jan-sep'!M211</f>
        <v>70274842.691548795</v>
      </c>
      <c r="O211" s="38">
        <f t="shared" si="41"/>
        <v>6141200.6535935998</v>
      </c>
    </row>
    <row r="212" spans="1:15" s="31" customFormat="1" x14ac:dyDescent="0.2">
      <c r="A212" s="30">
        <v>4022</v>
      </c>
      <c r="B212" s="31" t="s">
        <v>162</v>
      </c>
      <c r="C212" s="33">
        <v>98762207</v>
      </c>
      <c r="D212" s="34">
        <v>2979</v>
      </c>
      <c r="E212" s="34">
        <f t="shared" si="32"/>
        <v>33152.805303793219</v>
      </c>
      <c r="F212" s="35">
        <f t="shared" si="33"/>
        <v>0.87950701213858695</v>
      </c>
      <c r="G212" s="34">
        <f t="shared" si="34"/>
        <v>2725.1725195425447</v>
      </c>
      <c r="H212" s="34">
        <f t="shared" si="35"/>
        <v>270.36738712707302</v>
      </c>
      <c r="I212" s="67">
        <f t="shared" si="36"/>
        <v>2995.5399066696177</v>
      </c>
      <c r="J212" s="34">
        <f t="shared" si="37"/>
        <v>-385.29133603414448</v>
      </c>
      <c r="K212" s="34">
        <f t="shared" si="38"/>
        <v>2610.2485706354732</v>
      </c>
      <c r="L212" s="34">
        <f t="shared" si="39"/>
        <v>8923713.3819687907</v>
      </c>
      <c r="M212" s="38">
        <f t="shared" si="40"/>
        <v>7775930.4919230752</v>
      </c>
      <c r="N212" s="38">
        <f>'jan-sep'!M212</f>
        <v>6147240.281747424</v>
      </c>
      <c r="O212" s="38">
        <f t="shared" si="41"/>
        <v>1628690.2101756511</v>
      </c>
    </row>
    <row r="213" spans="1:15" s="31" customFormat="1" x14ac:dyDescent="0.2">
      <c r="A213" s="30">
        <v>4024</v>
      </c>
      <c r="B213" s="31" t="s">
        <v>161</v>
      </c>
      <c r="C213" s="33">
        <v>61091021</v>
      </c>
      <c r="D213" s="34">
        <v>1630</v>
      </c>
      <c r="E213" s="34">
        <f t="shared" si="32"/>
        <v>37479.15398773006</v>
      </c>
      <c r="F213" s="35">
        <f t="shared" si="33"/>
        <v>0.99428022573579766</v>
      </c>
      <c r="G213" s="34">
        <f t="shared" si="34"/>
        <v>129.36330918043967</v>
      </c>
      <c r="H213" s="34">
        <f t="shared" si="35"/>
        <v>0</v>
      </c>
      <c r="I213" s="67">
        <f t="shared" si="36"/>
        <v>129.36330918043967</v>
      </c>
      <c r="J213" s="34">
        <f t="shared" si="37"/>
        <v>-385.29133603414448</v>
      </c>
      <c r="K213" s="34">
        <f t="shared" si="38"/>
        <v>-255.92802685370481</v>
      </c>
      <c r="L213" s="34">
        <f t="shared" si="39"/>
        <v>210862.19396411665</v>
      </c>
      <c r="M213" s="38">
        <f t="shared" si="40"/>
        <v>-417162.68377153884</v>
      </c>
      <c r="N213" s="38">
        <f>'jan-sep'!M213</f>
        <v>207340.06890615282</v>
      </c>
      <c r="O213" s="38">
        <f t="shared" si="41"/>
        <v>-624502.75267769163</v>
      </c>
    </row>
    <row r="214" spans="1:15" s="31" customFormat="1" x14ac:dyDescent="0.2">
      <c r="A214" s="30">
        <v>4026</v>
      </c>
      <c r="B214" s="31" t="s">
        <v>160</v>
      </c>
      <c r="C214" s="33">
        <v>238033483</v>
      </c>
      <c r="D214" s="34">
        <v>5533</v>
      </c>
      <c r="E214" s="34">
        <f t="shared" si="32"/>
        <v>43020.690945237664</v>
      </c>
      <c r="F214" s="35">
        <f t="shared" si="33"/>
        <v>1.141291031231507</v>
      </c>
      <c r="G214" s="34">
        <f t="shared" si="34"/>
        <v>-3195.5588653241225</v>
      </c>
      <c r="H214" s="34">
        <f t="shared" si="35"/>
        <v>0</v>
      </c>
      <c r="I214" s="67">
        <f t="shared" si="36"/>
        <v>-3195.5588653241225</v>
      </c>
      <c r="J214" s="34">
        <f t="shared" si="37"/>
        <v>-385.29133603414448</v>
      </c>
      <c r="K214" s="34">
        <f t="shared" si="38"/>
        <v>-3580.850201358267</v>
      </c>
      <c r="L214" s="34">
        <f t="shared" si="39"/>
        <v>-17681027.20183837</v>
      </c>
      <c r="M214" s="38">
        <f t="shared" si="40"/>
        <v>-19812844.164115291</v>
      </c>
      <c r="N214" s="38">
        <f>'jan-sep'!M214</f>
        <v>-17237802.667326525</v>
      </c>
      <c r="O214" s="38">
        <f t="shared" si="41"/>
        <v>-2575041.4967887662</v>
      </c>
    </row>
    <row r="215" spans="1:15" s="31" customFormat="1" x14ac:dyDescent="0.2">
      <c r="A215" s="30">
        <v>4028</v>
      </c>
      <c r="B215" s="31" t="s">
        <v>163</v>
      </c>
      <c r="C215" s="33">
        <v>85810483</v>
      </c>
      <c r="D215" s="34">
        <v>2458</v>
      </c>
      <c r="E215" s="34">
        <f t="shared" si="32"/>
        <v>34910.692839707081</v>
      </c>
      <c r="F215" s="35">
        <f t="shared" si="33"/>
        <v>0.92614181122179962</v>
      </c>
      <c r="G215" s="34">
        <f t="shared" si="34"/>
        <v>1670.4399979942275</v>
      </c>
      <c r="H215" s="34">
        <f t="shared" si="35"/>
        <v>0</v>
      </c>
      <c r="I215" s="67">
        <f t="shared" si="36"/>
        <v>1670.4399979942275</v>
      </c>
      <c r="J215" s="34">
        <f t="shared" si="37"/>
        <v>-385.29133603414448</v>
      </c>
      <c r="K215" s="34">
        <f t="shared" si="38"/>
        <v>1285.148661960083</v>
      </c>
      <c r="L215" s="34">
        <f t="shared" si="39"/>
        <v>4105941.5150698111</v>
      </c>
      <c r="M215" s="38">
        <f t="shared" si="40"/>
        <v>3158895.4110978842</v>
      </c>
      <c r="N215" s="38">
        <f>'jan-sep'!M215</f>
        <v>3939146.2351913946</v>
      </c>
      <c r="O215" s="38">
        <f t="shared" si="41"/>
        <v>-780250.8240935104</v>
      </c>
    </row>
    <row r="216" spans="1:15" s="31" customFormat="1" x14ac:dyDescent="0.2">
      <c r="A216" s="30">
        <v>4030</v>
      </c>
      <c r="B216" s="31" t="s">
        <v>164</v>
      </c>
      <c r="C216" s="33">
        <v>51279188</v>
      </c>
      <c r="D216" s="34">
        <v>1471</v>
      </c>
      <c r="E216" s="34">
        <f t="shared" si="32"/>
        <v>34860.087015635625</v>
      </c>
      <c r="F216" s="35">
        <f t="shared" si="33"/>
        <v>0.9247992950540711</v>
      </c>
      <c r="G216" s="34">
        <f t="shared" si="34"/>
        <v>1700.8034924371007</v>
      </c>
      <c r="H216" s="34">
        <f t="shared" si="35"/>
        <v>0</v>
      </c>
      <c r="I216" s="67">
        <f t="shared" si="36"/>
        <v>1700.8034924371007</v>
      </c>
      <c r="J216" s="34">
        <f t="shared" si="37"/>
        <v>-385.29133603414448</v>
      </c>
      <c r="K216" s="34">
        <f t="shared" si="38"/>
        <v>1315.5121564029562</v>
      </c>
      <c r="L216" s="34">
        <f t="shared" si="39"/>
        <v>2501881.9373749751</v>
      </c>
      <c r="M216" s="38">
        <f t="shared" si="40"/>
        <v>1935118.3820687486</v>
      </c>
      <c r="N216" s="38">
        <f>'jan-sep'!M216</f>
        <v>1835912.4738410728</v>
      </c>
      <c r="O216" s="38">
        <f t="shared" si="41"/>
        <v>99205.908227675827</v>
      </c>
    </row>
    <row r="217" spans="1:15" s="31" customFormat="1" x14ac:dyDescent="0.2">
      <c r="A217" s="30">
        <v>4032</v>
      </c>
      <c r="B217" s="31" t="s">
        <v>165</v>
      </c>
      <c r="C217" s="33">
        <v>44791868</v>
      </c>
      <c r="D217" s="34">
        <v>1256</v>
      </c>
      <c r="E217" s="34">
        <f t="shared" si="32"/>
        <v>35662.315286624202</v>
      </c>
      <c r="F217" s="35">
        <f t="shared" si="33"/>
        <v>0.94608151787669115</v>
      </c>
      <c r="G217" s="34">
        <f t="shared" si="34"/>
        <v>1219.4665298439547</v>
      </c>
      <c r="H217" s="34">
        <f t="shared" si="35"/>
        <v>0</v>
      </c>
      <c r="I217" s="67">
        <f t="shared" si="36"/>
        <v>1219.4665298439547</v>
      </c>
      <c r="J217" s="34">
        <f t="shared" si="37"/>
        <v>-385.29133603414448</v>
      </c>
      <c r="K217" s="34">
        <f t="shared" si="38"/>
        <v>834.17519380981025</v>
      </c>
      <c r="L217" s="34">
        <f t="shared" si="39"/>
        <v>1531649.9614840071</v>
      </c>
      <c r="M217" s="38">
        <f t="shared" si="40"/>
        <v>1047724.0434251217</v>
      </c>
      <c r="N217" s="38">
        <f>'jan-sep'!M217</f>
        <v>2329729.6344997529</v>
      </c>
      <c r="O217" s="38">
        <f t="shared" si="41"/>
        <v>-1282005.5910746311</v>
      </c>
    </row>
    <row r="218" spans="1:15" s="31" customFormat="1" x14ac:dyDescent="0.2">
      <c r="A218" s="30">
        <v>4034</v>
      </c>
      <c r="B218" s="31" t="s">
        <v>166</v>
      </c>
      <c r="C218" s="33">
        <v>96663122</v>
      </c>
      <c r="D218" s="34">
        <v>2212</v>
      </c>
      <c r="E218" s="34">
        <f t="shared" si="32"/>
        <v>43699.422242314649</v>
      </c>
      <c r="F218" s="35">
        <f t="shared" si="33"/>
        <v>1.1592970168386685</v>
      </c>
      <c r="G218" s="34">
        <f t="shared" si="34"/>
        <v>-3602.7976435703135</v>
      </c>
      <c r="H218" s="34">
        <f t="shared" si="35"/>
        <v>0</v>
      </c>
      <c r="I218" s="67">
        <f t="shared" si="36"/>
        <v>-3602.7976435703135</v>
      </c>
      <c r="J218" s="34">
        <f t="shared" si="37"/>
        <v>-385.29133603414448</v>
      </c>
      <c r="K218" s="34">
        <f t="shared" si="38"/>
        <v>-3988.088979604458</v>
      </c>
      <c r="L218" s="34">
        <f t="shared" si="39"/>
        <v>-7969388.3875775337</v>
      </c>
      <c r="M218" s="38">
        <f t="shared" si="40"/>
        <v>-8821652.8228850607</v>
      </c>
      <c r="N218" s="38">
        <f>'jan-sep'!M218</f>
        <v>-7541854.5604782728</v>
      </c>
      <c r="O218" s="38">
        <f t="shared" si="41"/>
        <v>-1279798.2624067878</v>
      </c>
    </row>
    <row r="219" spans="1:15" s="31" customFormat="1" x14ac:dyDescent="0.2">
      <c r="A219" s="30">
        <v>4036</v>
      </c>
      <c r="B219" s="31" t="s">
        <v>167</v>
      </c>
      <c r="C219" s="33">
        <v>182372985</v>
      </c>
      <c r="D219" s="34">
        <v>3851</v>
      </c>
      <c r="E219" s="34">
        <f t="shared" si="32"/>
        <v>47357.305894572841</v>
      </c>
      <c r="F219" s="35">
        <f t="shared" si="33"/>
        <v>1.2563365974192022</v>
      </c>
      <c r="G219" s="34">
        <f t="shared" si="34"/>
        <v>-5797.5278349252285</v>
      </c>
      <c r="H219" s="34">
        <f t="shared" si="35"/>
        <v>0</v>
      </c>
      <c r="I219" s="67">
        <f t="shared" si="36"/>
        <v>-5797.5278349252285</v>
      </c>
      <c r="J219" s="34">
        <f t="shared" si="37"/>
        <v>-385.29133603414448</v>
      </c>
      <c r="K219" s="34">
        <f t="shared" si="38"/>
        <v>-6182.819170959373</v>
      </c>
      <c r="L219" s="34">
        <f t="shared" si="39"/>
        <v>-22326279.692297056</v>
      </c>
      <c r="M219" s="38">
        <f t="shared" si="40"/>
        <v>-23810036.627364546</v>
      </c>
      <c r="N219" s="38">
        <f>'jan-sep'!M219</f>
        <v>-21616310.189964667</v>
      </c>
      <c r="O219" s="38">
        <f t="shared" si="41"/>
        <v>-2193726.4373998791</v>
      </c>
    </row>
    <row r="220" spans="1:15" s="31" customFormat="1" x14ac:dyDescent="0.2">
      <c r="A220" s="30">
        <v>4201</v>
      </c>
      <c r="B220" s="31" t="s">
        <v>168</v>
      </c>
      <c r="C220" s="33">
        <v>211243920</v>
      </c>
      <c r="D220" s="34">
        <v>6825</v>
      </c>
      <c r="E220" s="34">
        <f t="shared" si="32"/>
        <v>30951.49010989011</v>
      </c>
      <c r="F220" s="35">
        <f t="shared" si="33"/>
        <v>0.82110857100445223</v>
      </c>
      <c r="G220" s="34">
        <f t="shared" si="34"/>
        <v>4045.9616358844096</v>
      </c>
      <c r="H220" s="34">
        <f t="shared" si="35"/>
        <v>1040.827704993161</v>
      </c>
      <c r="I220" s="67">
        <f t="shared" si="36"/>
        <v>5086.7893408775708</v>
      </c>
      <c r="J220" s="34">
        <f t="shared" si="37"/>
        <v>-385.29133603414448</v>
      </c>
      <c r="K220" s="34">
        <f t="shared" si="38"/>
        <v>4701.4980048434263</v>
      </c>
      <c r="L220" s="34">
        <f t="shared" si="39"/>
        <v>34717337.251489423</v>
      </c>
      <c r="M220" s="38">
        <f t="shared" si="40"/>
        <v>32087723.883056384</v>
      </c>
      <c r="N220" s="38">
        <f>'jan-sep'!M220</f>
        <v>29217005.845191717</v>
      </c>
      <c r="O220" s="38">
        <f t="shared" si="41"/>
        <v>2870718.0378646664</v>
      </c>
    </row>
    <row r="221" spans="1:15" s="31" customFormat="1" x14ac:dyDescent="0.2">
      <c r="A221" s="30">
        <v>4202</v>
      </c>
      <c r="B221" s="31" t="s">
        <v>169</v>
      </c>
      <c r="C221" s="33">
        <v>808123194</v>
      </c>
      <c r="D221" s="34">
        <v>24969</v>
      </c>
      <c r="E221" s="34">
        <f t="shared" si="32"/>
        <v>32365.060434939325</v>
      </c>
      <c r="F221" s="35">
        <f t="shared" si="33"/>
        <v>0.85860901784867627</v>
      </c>
      <c r="G221" s="34">
        <f t="shared" si="34"/>
        <v>3197.8194408548807</v>
      </c>
      <c r="H221" s="34">
        <f t="shared" si="35"/>
        <v>546.07809122593562</v>
      </c>
      <c r="I221" s="67">
        <f t="shared" si="36"/>
        <v>3743.8975320808163</v>
      </c>
      <c r="J221" s="34">
        <f t="shared" si="37"/>
        <v>-385.29133603414448</v>
      </c>
      <c r="K221" s="34">
        <f t="shared" si="38"/>
        <v>3358.6061960466718</v>
      </c>
      <c r="L221" s="34">
        <f t="shared" si="39"/>
        <v>93481377.478525907</v>
      </c>
      <c r="M221" s="38">
        <f t="shared" si="40"/>
        <v>83861038.109089345</v>
      </c>
      <c r="N221" s="38">
        <f>'jan-sep'!M221</f>
        <v>75058922.104716837</v>
      </c>
      <c r="O221" s="38">
        <f t="shared" si="41"/>
        <v>8802116.0043725073</v>
      </c>
    </row>
    <row r="222" spans="1:15" s="31" customFormat="1" x14ac:dyDescent="0.2">
      <c r="A222" s="30">
        <v>4203</v>
      </c>
      <c r="B222" s="31" t="s">
        <v>170</v>
      </c>
      <c r="C222" s="33">
        <v>1482205813</v>
      </c>
      <c r="D222" s="34">
        <v>46355</v>
      </c>
      <c r="E222" s="34">
        <f t="shared" si="32"/>
        <v>31975.101132563908</v>
      </c>
      <c r="F222" s="35">
        <f t="shared" si="33"/>
        <v>0.84826383174013875</v>
      </c>
      <c r="G222" s="34">
        <f t="shared" si="34"/>
        <v>3431.7950222801305</v>
      </c>
      <c r="H222" s="34">
        <f t="shared" si="35"/>
        <v>682.5638470573316</v>
      </c>
      <c r="I222" s="67">
        <f t="shared" si="36"/>
        <v>4114.3588693374622</v>
      </c>
      <c r="J222" s="34">
        <f t="shared" si="37"/>
        <v>-385.29133603414448</v>
      </c>
      <c r="K222" s="34">
        <f t="shared" si="38"/>
        <v>3729.0675333033178</v>
      </c>
      <c r="L222" s="34">
        <f t="shared" si="39"/>
        <v>190721105.38813806</v>
      </c>
      <c r="M222" s="38">
        <f t="shared" si="40"/>
        <v>172860925.5062753</v>
      </c>
      <c r="N222" s="38">
        <f>'jan-sep'!M222</f>
        <v>165974642.68657324</v>
      </c>
      <c r="O222" s="38">
        <f t="shared" si="41"/>
        <v>6886282.819702059</v>
      </c>
    </row>
    <row r="223" spans="1:15" s="31" customFormat="1" x14ac:dyDescent="0.2">
      <c r="A223" s="30">
        <v>4204</v>
      </c>
      <c r="B223" s="31" t="s">
        <v>183</v>
      </c>
      <c r="C223" s="33">
        <v>3781848769</v>
      </c>
      <c r="D223" s="34">
        <v>116986</v>
      </c>
      <c r="E223" s="34">
        <f t="shared" si="32"/>
        <v>32327.361983485203</v>
      </c>
      <c r="F223" s="35">
        <f t="shared" si="33"/>
        <v>0.85760891990532451</v>
      </c>
      <c r="G223" s="34">
        <f t="shared" si="34"/>
        <v>3220.4385117273537</v>
      </c>
      <c r="H223" s="34">
        <f t="shared" si="35"/>
        <v>559.27254923487828</v>
      </c>
      <c r="I223" s="67">
        <f t="shared" si="36"/>
        <v>3779.7110609622318</v>
      </c>
      <c r="J223" s="34">
        <f t="shared" si="37"/>
        <v>-385.29133603414448</v>
      </c>
      <c r="K223" s="34">
        <f t="shared" si="38"/>
        <v>3394.4197249280874</v>
      </c>
      <c r="L223" s="34">
        <f t="shared" si="39"/>
        <v>442173278.17772764</v>
      </c>
      <c r="M223" s="38">
        <f t="shared" si="40"/>
        <v>397099585.94043726</v>
      </c>
      <c r="N223" s="38">
        <f>'jan-sep'!M223</f>
        <v>321397770.46065933</v>
      </c>
      <c r="O223" s="38">
        <f t="shared" si="41"/>
        <v>75701815.479777932</v>
      </c>
    </row>
    <row r="224" spans="1:15" s="31" customFormat="1" x14ac:dyDescent="0.2">
      <c r="A224" s="30">
        <v>4205</v>
      </c>
      <c r="B224" s="31" t="s">
        <v>188</v>
      </c>
      <c r="C224" s="33">
        <v>721770955</v>
      </c>
      <c r="D224" s="34">
        <v>23690</v>
      </c>
      <c r="E224" s="34">
        <f t="shared" si="32"/>
        <v>30467.32608695652</v>
      </c>
      <c r="F224" s="35">
        <f t="shared" si="33"/>
        <v>0.80826423854771745</v>
      </c>
      <c r="G224" s="34">
        <f t="shared" si="34"/>
        <v>4336.4600496445637</v>
      </c>
      <c r="H224" s="34">
        <f t="shared" si="35"/>
        <v>1210.2851130199174</v>
      </c>
      <c r="I224" s="67">
        <f t="shared" si="36"/>
        <v>5546.7451626644815</v>
      </c>
      <c r="J224" s="34">
        <f t="shared" si="37"/>
        <v>-385.29133603414448</v>
      </c>
      <c r="K224" s="34">
        <f t="shared" si="38"/>
        <v>5161.4538266303371</v>
      </c>
      <c r="L224" s="34">
        <f t="shared" si="39"/>
        <v>131402392.90352157</v>
      </c>
      <c r="M224" s="38">
        <f t="shared" si="40"/>
        <v>122274841.15287268</v>
      </c>
      <c r="N224" s="38">
        <f>'jan-sep'!M224</f>
        <v>109924218.49100249</v>
      </c>
      <c r="O224" s="38">
        <f t="shared" si="41"/>
        <v>12350622.661870196</v>
      </c>
    </row>
    <row r="225" spans="1:15" s="31" customFormat="1" x14ac:dyDescent="0.2">
      <c r="A225" s="30">
        <v>4206</v>
      </c>
      <c r="B225" s="31" t="s">
        <v>184</v>
      </c>
      <c r="C225" s="33">
        <v>309351195</v>
      </c>
      <c r="D225" s="34">
        <v>9876</v>
      </c>
      <c r="E225" s="34">
        <f t="shared" si="32"/>
        <v>31323.53128797084</v>
      </c>
      <c r="F225" s="35">
        <f t="shared" si="33"/>
        <v>0.83097840922561972</v>
      </c>
      <c r="G225" s="34">
        <f t="shared" si="34"/>
        <v>3822.7369290359716</v>
      </c>
      <c r="H225" s="34">
        <f t="shared" si="35"/>
        <v>910.61329266490554</v>
      </c>
      <c r="I225" s="67">
        <f t="shared" si="36"/>
        <v>4733.3502217008772</v>
      </c>
      <c r="J225" s="34">
        <f t="shared" si="37"/>
        <v>-385.29133603414448</v>
      </c>
      <c r="K225" s="34">
        <f t="shared" si="38"/>
        <v>4348.0588856667327</v>
      </c>
      <c r="L225" s="34">
        <f t="shared" si="39"/>
        <v>46746566.789517865</v>
      </c>
      <c r="M225" s="38">
        <f t="shared" si="40"/>
        <v>42941429.554844655</v>
      </c>
      <c r="N225" s="38">
        <f>'jan-sep'!M225</f>
        <v>44358554.15534997</v>
      </c>
      <c r="O225" s="38">
        <f t="shared" si="41"/>
        <v>-1417124.6005053148</v>
      </c>
    </row>
    <row r="226" spans="1:15" s="31" customFormat="1" x14ac:dyDescent="0.2">
      <c r="A226" s="30">
        <v>4207</v>
      </c>
      <c r="B226" s="31" t="s">
        <v>185</v>
      </c>
      <c r="C226" s="33">
        <v>301966406</v>
      </c>
      <c r="D226" s="34">
        <v>9279</v>
      </c>
      <c r="E226" s="34">
        <f t="shared" si="32"/>
        <v>32542.990192908717</v>
      </c>
      <c r="F226" s="35">
        <f t="shared" si="33"/>
        <v>0.86332929621933641</v>
      </c>
      <c r="G226" s="34">
        <f t="shared" si="34"/>
        <v>3091.0615860732455</v>
      </c>
      <c r="H226" s="34">
        <f t="shared" si="35"/>
        <v>483.80267593664843</v>
      </c>
      <c r="I226" s="67">
        <f t="shared" si="36"/>
        <v>3574.864262009894</v>
      </c>
      <c r="J226" s="34">
        <f t="shared" si="37"/>
        <v>-385.29133603414448</v>
      </c>
      <c r="K226" s="34">
        <f t="shared" si="38"/>
        <v>3189.5729259757495</v>
      </c>
      <c r="L226" s="34">
        <f t="shared" si="39"/>
        <v>33171165.487189807</v>
      </c>
      <c r="M226" s="38">
        <f t="shared" si="40"/>
        <v>29596047.18012898</v>
      </c>
      <c r="N226" s="38">
        <f>'jan-sep'!M226</f>
        <v>30028716.842693627</v>
      </c>
      <c r="O226" s="38">
        <f t="shared" si="41"/>
        <v>-432669.66256464645</v>
      </c>
    </row>
    <row r="227" spans="1:15" s="31" customFormat="1" x14ac:dyDescent="0.2">
      <c r="A227" s="30">
        <v>4211</v>
      </c>
      <c r="B227" s="31" t="s">
        <v>171</v>
      </c>
      <c r="C227" s="33">
        <v>65266434</v>
      </c>
      <c r="D227" s="34">
        <v>2444</v>
      </c>
      <c r="E227" s="34">
        <f t="shared" si="32"/>
        <v>26704.760229132571</v>
      </c>
      <c r="F227" s="35">
        <f t="shared" si="33"/>
        <v>0.70844755560744233</v>
      </c>
      <c r="G227" s="34">
        <f t="shared" si="34"/>
        <v>6593.9995643389329</v>
      </c>
      <c r="H227" s="34">
        <f t="shared" si="35"/>
        <v>2527.1831632582994</v>
      </c>
      <c r="I227" s="67">
        <f t="shared" si="36"/>
        <v>9121.1827275972319</v>
      </c>
      <c r="J227" s="34">
        <f t="shared" si="37"/>
        <v>-385.29133603414448</v>
      </c>
      <c r="K227" s="34">
        <f t="shared" si="38"/>
        <v>8735.8913915630874</v>
      </c>
      <c r="L227" s="34">
        <f t="shared" si="39"/>
        <v>22292170.586247634</v>
      </c>
      <c r="M227" s="38">
        <f t="shared" si="40"/>
        <v>21350518.560980186</v>
      </c>
      <c r="N227" s="38">
        <f>'jan-sep'!M227</f>
        <v>20271764.428278178</v>
      </c>
      <c r="O227" s="38">
        <f t="shared" si="41"/>
        <v>1078754.1327020079</v>
      </c>
    </row>
    <row r="228" spans="1:15" s="31" customFormat="1" x14ac:dyDescent="0.2">
      <c r="A228" s="30">
        <v>4212</v>
      </c>
      <c r="B228" s="31" t="s">
        <v>172</v>
      </c>
      <c r="C228" s="33">
        <v>57267546</v>
      </c>
      <c r="D228" s="34">
        <v>2268</v>
      </c>
      <c r="E228" s="34">
        <f t="shared" si="32"/>
        <v>25250.240740740741</v>
      </c>
      <c r="F228" s="35">
        <f t="shared" si="33"/>
        <v>0.66986077305283065</v>
      </c>
      <c r="G228" s="34">
        <f t="shared" si="34"/>
        <v>7466.7112573740305</v>
      </c>
      <c r="H228" s="34">
        <f t="shared" si="35"/>
        <v>3036.2649841954399</v>
      </c>
      <c r="I228" s="67">
        <f t="shared" si="36"/>
        <v>10502.976241569471</v>
      </c>
      <c r="J228" s="34">
        <f t="shared" si="37"/>
        <v>-385.29133603414448</v>
      </c>
      <c r="K228" s="34">
        <f t="shared" si="38"/>
        <v>10117.684905535327</v>
      </c>
      <c r="L228" s="34">
        <f t="shared" si="39"/>
        <v>23820750.115879562</v>
      </c>
      <c r="M228" s="38">
        <f t="shared" si="40"/>
        <v>22946909.36575412</v>
      </c>
      <c r="N228" s="38">
        <f>'jan-sep'!M228</f>
        <v>19464654.819940634</v>
      </c>
      <c r="O228" s="38">
        <f t="shared" si="41"/>
        <v>3482254.545813486</v>
      </c>
    </row>
    <row r="229" spans="1:15" s="31" customFormat="1" x14ac:dyDescent="0.2">
      <c r="A229" s="30">
        <v>4213</v>
      </c>
      <c r="B229" s="31" t="s">
        <v>173</v>
      </c>
      <c r="C229" s="33">
        <v>193324868</v>
      </c>
      <c r="D229" s="34">
        <v>6323</v>
      </c>
      <c r="E229" s="34">
        <f t="shared" si="32"/>
        <v>30574.864463071328</v>
      </c>
      <c r="F229" s="35">
        <f t="shared" si="33"/>
        <v>0.81111711193204461</v>
      </c>
      <c r="G229" s="34">
        <f t="shared" si="34"/>
        <v>4271.937023975679</v>
      </c>
      <c r="H229" s="34">
        <f t="shared" si="35"/>
        <v>1172.6466813797347</v>
      </c>
      <c r="I229" s="67">
        <f t="shared" si="36"/>
        <v>5444.5837053554133</v>
      </c>
      <c r="J229" s="34">
        <f t="shared" si="37"/>
        <v>-385.29133603414448</v>
      </c>
      <c r="K229" s="34">
        <f t="shared" si="38"/>
        <v>5059.2923693212688</v>
      </c>
      <c r="L229" s="34">
        <f t="shared" si="39"/>
        <v>34426102.768962279</v>
      </c>
      <c r="M229" s="38">
        <f t="shared" si="40"/>
        <v>31989905.651218381</v>
      </c>
      <c r="N229" s="38">
        <f>'jan-sep'!M229</f>
        <v>29379790.640160777</v>
      </c>
      <c r="O229" s="38">
        <f t="shared" si="41"/>
        <v>2610115.0110576041</v>
      </c>
    </row>
    <row r="230" spans="1:15" s="31" customFormat="1" x14ac:dyDescent="0.2">
      <c r="A230" s="30">
        <v>4214</v>
      </c>
      <c r="B230" s="31" t="s">
        <v>174</v>
      </c>
      <c r="C230" s="33">
        <v>181366492</v>
      </c>
      <c r="D230" s="34">
        <v>6236</v>
      </c>
      <c r="E230" s="34">
        <f t="shared" si="32"/>
        <v>29083.786401539448</v>
      </c>
      <c r="F230" s="35">
        <f t="shared" si="33"/>
        <v>0.77156047113660475</v>
      </c>
      <c r="G230" s="34">
        <f t="shared" si="34"/>
        <v>5166.583860894807</v>
      </c>
      <c r="H230" s="34">
        <f t="shared" si="35"/>
        <v>1694.5240029158927</v>
      </c>
      <c r="I230" s="67">
        <f t="shared" si="36"/>
        <v>6861.1078638106992</v>
      </c>
      <c r="J230" s="34">
        <f t="shared" si="37"/>
        <v>-385.29133603414448</v>
      </c>
      <c r="K230" s="34">
        <f t="shared" si="38"/>
        <v>6475.8165277765547</v>
      </c>
      <c r="L230" s="34">
        <f t="shared" si="39"/>
        <v>42785868.638723522</v>
      </c>
      <c r="M230" s="38">
        <f t="shared" si="40"/>
        <v>40383191.867214598</v>
      </c>
      <c r="N230" s="38">
        <f>'jan-sep'!M230</f>
        <v>36729832.807914369</v>
      </c>
      <c r="O230" s="38">
        <f t="shared" si="41"/>
        <v>3653359.059300229</v>
      </c>
    </row>
    <row r="231" spans="1:15" s="31" customFormat="1" x14ac:dyDescent="0.2">
      <c r="A231" s="30">
        <v>4215</v>
      </c>
      <c r="B231" s="31" t="s">
        <v>175</v>
      </c>
      <c r="C231" s="33">
        <v>391390810</v>
      </c>
      <c r="D231" s="34">
        <v>11523</v>
      </c>
      <c r="E231" s="34">
        <f t="shared" si="32"/>
        <v>33966.051375509851</v>
      </c>
      <c r="F231" s="35">
        <f t="shared" si="33"/>
        <v>0.90108152494722404</v>
      </c>
      <c r="G231" s="34">
        <f t="shared" si="34"/>
        <v>2237.2248765125651</v>
      </c>
      <c r="H231" s="34">
        <f t="shared" si="35"/>
        <v>0</v>
      </c>
      <c r="I231" s="67">
        <f t="shared" si="36"/>
        <v>2237.2248765125651</v>
      </c>
      <c r="J231" s="34">
        <f t="shared" si="37"/>
        <v>-385.29133603414448</v>
      </c>
      <c r="K231" s="34">
        <f t="shared" si="38"/>
        <v>1851.9335404784206</v>
      </c>
      <c r="L231" s="34">
        <f t="shared" si="39"/>
        <v>25779542.252054289</v>
      </c>
      <c r="M231" s="38">
        <f t="shared" si="40"/>
        <v>21339830.186932839</v>
      </c>
      <c r="N231" s="38">
        <f>'jan-sep'!M231</f>
        <v>17037302.49141448</v>
      </c>
      <c r="O231" s="38">
        <f t="shared" si="41"/>
        <v>4302527.6955183595</v>
      </c>
    </row>
    <row r="232" spans="1:15" s="31" customFormat="1" x14ac:dyDescent="0.2">
      <c r="A232" s="30">
        <v>4216</v>
      </c>
      <c r="B232" s="31" t="s">
        <v>176</v>
      </c>
      <c r="C232" s="33">
        <v>144464097</v>
      </c>
      <c r="D232" s="34">
        <v>5480</v>
      </c>
      <c r="E232" s="34">
        <f t="shared" si="32"/>
        <v>26362.061496350365</v>
      </c>
      <c r="F232" s="35">
        <f t="shared" si="33"/>
        <v>0.6993561397899557</v>
      </c>
      <c r="G232" s="34">
        <f t="shared" si="34"/>
        <v>6799.618804008257</v>
      </c>
      <c r="H232" s="34">
        <f t="shared" si="35"/>
        <v>2647.1277197320715</v>
      </c>
      <c r="I232" s="67">
        <f t="shared" si="36"/>
        <v>9446.7465237403285</v>
      </c>
      <c r="J232" s="34">
        <f t="shared" si="37"/>
        <v>-385.29133603414448</v>
      </c>
      <c r="K232" s="34">
        <f t="shared" si="38"/>
        <v>9061.455187706184</v>
      </c>
      <c r="L232" s="34">
        <f t="shared" si="39"/>
        <v>51768170.950097002</v>
      </c>
      <c r="M232" s="38">
        <f t="shared" si="40"/>
        <v>49656774.42862989</v>
      </c>
      <c r="N232" s="38">
        <f>'jan-sep'!M232</f>
        <v>42614129.534600832</v>
      </c>
      <c r="O232" s="38">
        <f t="shared" si="41"/>
        <v>7042644.8940290585</v>
      </c>
    </row>
    <row r="233" spans="1:15" s="31" customFormat="1" x14ac:dyDescent="0.2">
      <c r="A233" s="30">
        <v>4217</v>
      </c>
      <c r="B233" s="31" t="s">
        <v>177</v>
      </c>
      <c r="C233" s="33">
        <v>53105823</v>
      </c>
      <c r="D233" s="34">
        <v>1802</v>
      </c>
      <c r="E233" s="34">
        <f t="shared" si="32"/>
        <v>29470.49001109878</v>
      </c>
      <c r="F233" s="35">
        <f t="shared" si="33"/>
        <v>0.78181928733964323</v>
      </c>
      <c r="G233" s="34">
        <f t="shared" si="34"/>
        <v>4934.5616951592074</v>
      </c>
      <c r="H233" s="34">
        <f t="shared" si="35"/>
        <v>1559.1777395701265</v>
      </c>
      <c r="I233" s="67">
        <f t="shared" si="36"/>
        <v>6493.7394347293339</v>
      </c>
      <c r="J233" s="34">
        <f t="shared" si="37"/>
        <v>-385.29133603414448</v>
      </c>
      <c r="K233" s="34">
        <f t="shared" si="38"/>
        <v>6108.4480986951894</v>
      </c>
      <c r="L233" s="34">
        <f t="shared" si="39"/>
        <v>11701718.461382261</v>
      </c>
      <c r="M233" s="38">
        <f t="shared" si="40"/>
        <v>11007423.473848732</v>
      </c>
      <c r="N233" s="38">
        <f>'jan-sep'!M233</f>
        <v>8838792.0041150879</v>
      </c>
      <c r="O233" s="38">
        <f t="shared" si="41"/>
        <v>2168631.4697336443</v>
      </c>
    </row>
    <row r="234" spans="1:15" s="31" customFormat="1" x14ac:dyDescent="0.2">
      <c r="A234" s="30">
        <v>4218</v>
      </c>
      <c r="B234" s="31" t="s">
        <v>178</v>
      </c>
      <c r="C234" s="33">
        <v>38147197</v>
      </c>
      <c r="D234" s="34">
        <v>1380</v>
      </c>
      <c r="E234" s="34">
        <f t="shared" si="32"/>
        <v>27642.896376811594</v>
      </c>
      <c r="F234" s="35">
        <f t="shared" si="33"/>
        <v>0.7333352630778559</v>
      </c>
      <c r="G234" s="34">
        <f t="shared" si="34"/>
        <v>6031.1178757315192</v>
      </c>
      <c r="H234" s="34">
        <f t="shared" si="35"/>
        <v>2198.8355115706418</v>
      </c>
      <c r="I234" s="67">
        <f t="shared" si="36"/>
        <v>8229.953387302161</v>
      </c>
      <c r="J234" s="34">
        <f t="shared" si="37"/>
        <v>-385.29133603414448</v>
      </c>
      <c r="K234" s="34">
        <f t="shared" si="38"/>
        <v>7844.6620512680165</v>
      </c>
      <c r="L234" s="34">
        <f t="shared" si="39"/>
        <v>11357335.674476983</v>
      </c>
      <c r="M234" s="38">
        <f t="shared" si="40"/>
        <v>10825633.630749863</v>
      </c>
      <c r="N234" s="38">
        <f>'jan-sep'!M234</f>
        <v>9080133.1028739307</v>
      </c>
      <c r="O234" s="38">
        <f t="shared" si="41"/>
        <v>1745500.5278759319</v>
      </c>
    </row>
    <row r="235" spans="1:15" s="31" customFormat="1" x14ac:dyDescent="0.2">
      <c r="A235" s="30">
        <v>4219</v>
      </c>
      <c r="B235" s="31" t="s">
        <v>179</v>
      </c>
      <c r="C235" s="33">
        <v>106921524</v>
      </c>
      <c r="D235" s="34">
        <v>3967</v>
      </c>
      <c r="E235" s="34">
        <f t="shared" si="32"/>
        <v>26952.741114192086</v>
      </c>
      <c r="F235" s="35">
        <f t="shared" si="33"/>
        <v>0.71502621238437636</v>
      </c>
      <c r="G235" s="34">
        <f t="shared" si="34"/>
        <v>6445.2110333032242</v>
      </c>
      <c r="H235" s="34">
        <f t="shared" si="35"/>
        <v>2440.3898534874693</v>
      </c>
      <c r="I235" s="67">
        <f t="shared" si="36"/>
        <v>8885.600886790693</v>
      </c>
      <c r="J235" s="34">
        <f t="shared" si="37"/>
        <v>-385.29133603414448</v>
      </c>
      <c r="K235" s="34">
        <f t="shared" si="38"/>
        <v>8500.3095507565486</v>
      </c>
      <c r="L235" s="34">
        <f t="shared" si="39"/>
        <v>35249178.717898682</v>
      </c>
      <c r="M235" s="38">
        <f t="shared" si="40"/>
        <v>33720727.987851225</v>
      </c>
      <c r="N235" s="38">
        <f>'jan-sep'!M235</f>
        <v>29017606.59105137</v>
      </c>
      <c r="O235" s="38">
        <f t="shared" si="41"/>
        <v>4703121.3967998549</v>
      </c>
    </row>
    <row r="236" spans="1:15" s="31" customFormat="1" x14ac:dyDescent="0.2">
      <c r="A236" s="30">
        <v>4220</v>
      </c>
      <c r="B236" s="31" t="s">
        <v>180</v>
      </c>
      <c r="C236" s="33">
        <v>38196362</v>
      </c>
      <c r="D236" s="34">
        <v>1180</v>
      </c>
      <c r="E236" s="34">
        <f t="shared" si="32"/>
        <v>32369.798305084747</v>
      </c>
      <c r="F236" s="35">
        <f t="shared" si="33"/>
        <v>0.85873470826845577</v>
      </c>
      <c r="G236" s="34">
        <f t="shared" si="34"/>
        <v>3194.9767187676275</v>
      </c>
      <c r="H236" s="34">
        <f t="shared" si="35"/>
        <v>544.41983667503803</v>
      </c>
      <c r="I236" s="67">
        <f t="shared" si="36"/>
        <v>3739.3965554426654</v>
      </c>
      <c r="J236" s="34">
        <f t="shared" si="37"/>
        <v>-385.29133603414448</v>
      </c>
      <c r="K236" s="34">
        <f t="shared" si="38"/>
        <v>3354.105219408521</v>
      </c>
      <c r="L236" s="34">
        <f t="shared" si="39"/>
        <v>4412487.9354223451</v>
      </c>
      <c r="M236" s="38">
        <f t="shared" si="40"/>
        <v>3957844.1589020547</v>
      </c>
      <c r="N236" s="38">
        <f>'jan-sep'!M236</f>
        <v>3263008.9183994485</v>
      </c>
      <c r="O236" s="38">
        <f t="shared" si="41"/>
        <v>694835.24050260615</v>
      </c>
    </row>
    <row r="237" spans="1:15" s="31" customFormat="1" x14ac:dyDescent="0.2">
      <c r="A237" s="30">
        <v>4221</v>
      </c>
      <c r="B237" s="31" t="s">
        <v>181</v>
      </c>
      <c r="C237" s="33">
        <v>57532854</v>
      </c>
      <c r="D237" s="34">
        <v>1205</v>
      </c>
      <c r="E237" s="34">
        <f t="shared" si="32"/>
        <v>47745.107053941909</v>
      </c>
      <c r="F237" s="35">
        <f t="shared" si="33"/>
        <v>1.266624530396673</v>
      </c>
      <c r="G237" s="34">
        <f t="shared" si="34"/>
        <v>-6030.208530546669</v>
      </c>
      <c r="H237" s="34">
        <f t="shared" si="35"/>
        <v>0</v>
      </c>
      <c r="I237" s="67">
        <f t="shared" si="36"/>
        <v>-6030.208530546669</v>
      </c>
      <c r="J237" s="34">
        <f t="shared" si="37"/>
        <v>-385.29133603414448</v>
      </c>
      <c r="K237" s="34">
        <f t="shared" si="38"/>
        <v>-6415.4998665808134</v>
      </c>
      <c r="L237" s="34">
        <f t="shared" si="39"/>
        <v>-7266401.2793087363</v>
      </c>
      <c r="M237" s="38">
        <f t="shared" si="40"/>
        <v>-7730677.3392298799</v>
      </c>
      <c r="N237" s="38">
        <f>'jan-sep'!M237</f>
        <v>-7355107.4625571081</v>
      </c>
      <c r="O237" s="38">
        <f t="shared" si="41"/>
        <v>-375569.87667277176</v>
      </c>
    </row>
    <row r="238" spans="1:15" s="31" customFormat="1" x14ac:dyDescent="0.2">
      <c r="A238" s="30">
        <v>4222</v>
      </c>
      <c r="B238" s="31" t="s">
        <v>182</v>
      </c>
      <c r="C238" s="33">
        <v>82129259</v>
      </c>
      <c r="D238" s="34">
        <v>1011</v>
      </c>
      <c r="E238" s="34">
        <f t="shared" si="32"/>
        <v>81235.666666666672</v>
      </c>
      <c r="F238" s="35">
        <f t="shared" si="33"/>
        <v>2.1550917882931455</v>
      </c>
      <c r="G238" s="34">
        <f t="shared" si="34"/>
        <v>-26124.544298181525</v>
      </c>
      <c r="H238" s="34">
        <f t="shared" si="35"/>
        <v>0</v>
      </c>
      <c r="I238" s="67">
        <f t="shared" si="36"/>
        <v>-26124.544298181525</v>
      </c>
      <c r="J238" s="34">
        <f t="shared" si="37"/>
        <v>-385.29133603414448</v>
      </c>
      <c r="K238" s="34">
        <f t="shared" si="38"/>
        <v>-26509.835634215669</v>
      </c>
      <c r="L238" s="34">
        <f t="shared" si="39"/>
        <v>-26411914.285461523</v>
      </c>
      <c r="M238" s="38">
        <f t="shared" si="40"/>
        <v>-26801443.82619204</v>
      </c>
      <c r="N238" s="38">
        <f>'jan-sep'!M238</f>
        <v>-28208498.186095629</v>
      </c>
      <c r="O238" s="38">
        <f t="shared" si="41"/>
        <v>1407054.3599035889</v>
      </c>
    </row>
    <row r="239" spans="1:15" s="31" customFormat="1" x14ac:dyDescent="0.2">
      <c r="A239" s="30">
        <v>4223</v>
      </c>
      <c r="B239" s="31" t="s">
        <v>186</v>
      </c>
      <c r="C239" s="33">
        <v>409081304</v>
      </c>
      <c r="D239" s="34">
        <v>15452</v>
      </c>
      <c r="E239" s="34">
        <f t="shared" si="32"/>
        <v>26474.327206834067</v>
      </c>
      <c r="F239" s="35">
        <f t="shared" si="33"/>
        <v>0.7023344240916416</v>
      </c>
      <c r="G239" s="34">
        <f t="shared" si="34"/>
        <v>6732.2593777180355</v>
      </c>
      <c r="H239" s="34">
        <f t="shared" si="35"/>
        <v>2607.8347210627762</v>
      </c>
      <c r="I239" s="67">
        <f t="shared" si="36"/>
        <v>9340.0940987808117</v>
      </c>
      <c r="J239" s="34">
        <f t="shared" si="37"/>
        <v>-385.29133603414448</v>
      </c>
      <c r="K239" s="34">
        <f t="shared" si="38"/>
        <v>8954.8027627466672</v>
      </c>
      <c r="L239" s="34">
        <f t="shared" si="39"/>
        <v>144323134.01436111</v>
      </c>
      <c r="M239" s="38">
        <f t="shared" si="40"/>
        <v>138369612.28996149</v>
      </c>
      <c r="N239" s="38">
        <f>'jan-sep'!M239</f>
        <v>120532548.24449852</v>
      </c>
      <c r="O239" s="38">
        <f t="shared" si="41"/>
        <v>17837064.045462966</v>
      </c>
    </row>
    <row r="240" spans="1:15" s="31" customFormat="1" x14ac:dyDescent="0.2">
      <c r="A240" s="30">
        <v>4224</v>
      </c>
      <c r="B240" s="31" t="s">
        <v>187</v>
      </c>
      <c r="C240" s="33">
        <v>45336520</v>
      </c>
      <c r="D240" s="34">
        <v>923</v>
      </c>
      <c r="E240" s="34">
        <f t="shared" si="32"/>
        <v>49118.656554712892</v>
      </c>
      <c r="F240" s="35">
        <f t="shared" si="33"/>
        <v>1.3030632693322683</v>
      </c>
      <c r="G240" s="34">
        <f t="shared" si="34"/>
        <v>-6854.3382310092593</v>
      </c>
      <c r="H240" s="34">
        <f t="shared" si="35"/>
        <v>0</v>
      </c>
      <c r="I240" s="67">
        <f t="shared" si="36"/>
        <v>-6854.3382310092593</v>
      </c>
      <c r="J240" s="34">
        <f t="shared" si="37"/>
        <v>-385.29133603414448</v>
      </c>
      <c r="K240" s="34">
        <f t="shared" si="38"/>
        <v>-7239.6295670434038</v>
      </c>
      <c r="L240" s="34">
        <f t="shared" si="39"/>
        <v>-6326554.1872215467</v>
      </c>
      <c r="M240" s="38">
        <f t="shared" si="40"/>
        <v>-6682178.0903810617</v>
      </c>
      <c r="N240" s="38">
        <f>'jan-sep'!M240</f>
        <v>-7152765.0462574344</v>
      </c>
      <c r="O240" s="38">
        <f t="shared" si="41"/>
        <v>470586.95587637275</v>
      </c>
    </row>
    <row r="241" spans="1:15" s="31" customFormat="1" x14ac:dyDescent="0.2">
      <c r="A241" s="30">
        <v>4225</v>
      </c>
      <c r="B241" s="31" t="s">
        <v>189</v>
      </c>
      <c r="C241" s="33">
        <v>306992025</v>
      </c>
      <c r="D241" s="34">
        <v>10835</v>
      </c>
      <c r="E241" s="34">
        <f t="shared" si="32"/>
        <v>28333.366405168435</v>
      </c>
      <c r="F241" s="35">
        <f t="shared" si="33"/>
        <v>0.75165266415588439</v>
      </c>
      <c r="G241" s="34">
        <f t="shared" si="34"/>
        <v>5616.8358587174143</v>
      </c>
      <c r="H241" s="34">
        <f t="shared" si="35"/>
        <v>1957.1710016457471</v>
      </c>
      <c r="I241" s="67">
        <f t="shared" si="36"/>
        <v>7574.0068603631616</v>
      </c>
      <c r="J241" s="34">
        <f t="shared" si="37"/>
        <v>-385.29133603414448</v>
      </c>
      <c r="K241" s="34">
        <f t="shared" si="38"/>
        <v>7188.7155243290172</v>
      </c>
      <c r="L241" s="34">
        <f t="shared" si="39"/>
        <v>82064364.332034856</v>
      </c>
      <c r="M241" s="38">
        <f t="shared" si="40"/>
        <v>77889732.706104904</v>
      </c>
      <c r="N241" s="38">
        <f>'jan-sep'!M241</f>
        <v>71671105.103905112</v>
      </c>
      <c r="O241" s="38">
        <f t="shared" si="41"/>
        <v>6218627.6021997929</v>
      </c>
    </row>
    <row r="242" spans="1:15" s="31" customFormat="1" x14ac:dyDescent="0.2">
      <c r="A242" s="30">
        <v>4226</v>
      </c>
      <c r="B242" s="31" t="s">
        <v>190</v>
      </c>
      <c r="C242" s="33">
        <v>51970490</v>
      </c>
      <c r="D242" s="34">
        <v>1776</v>
      </c>
      <c r="E242" s="34">
        <f t="shared" si="32"/>
        <v>29262.663288288288</v>
      </c>
      <c r="F242" s="35">
        <f t="shared" si="33"/>
        <v>0.7763058757792437</v>
      </c>
      <c r="G242" s="34">
        <f t="shared" si="34"/>
        <v>5059.2577288455032</v>
      </c>
      <c r="H242" s="34">
        <f t="shared" si="35"/>
        <v>1631.9170925537987</v>
      </c>
      <c r="I242" s="67">
        <f t="shared" si="36"/>
        <v>6691.1748213993014</v>
      </c>
      <c r="J242" s="34">
        <f t="shared" si="37"/>
        <v>-385.29133603414448</v>
      </c>
      <c r="K242" s="34">
        <f t="shared" si="38"/>
        <v>6305.883485365157</v>
      </c>
      <c r="L242" s="34">
        <f t="shared" si="39"/>
        <v>11883526.482805159</v>
      </c>
      <c r="M242" s="38">
        <f t="shared" si="40"/>
        <v>11199249.070008518</v>
      </c>
      <c r="N242" s="38">
        <f>'jan-sep'!M242</f>
        <v>8985624.3841334097</v>
      </c>
      <c r="O242" s="38">
        <f t="shared" si="41"/>
        <v>2213624.6858751085</v>
      </c>
    </row>
    <row r="243" spans="1:15" s="31" customFormat="1" x14ac:dyDescent="0.2">
      <c r="A243" s="30">
        <v>4227</v>
      </c>
      <c r="B243" s="31" t="s">
        <v>191</v>
      </c>
      <c r="C243" s="33">
        <v>204750593</v>
      </c>
      <c r="D243" s="34">
        <v>6192</v>
      </c>
      <c r="E243" s="34">
        <f t="shared" si="32"/>
        <v>33066.956233850127</v>
      </c>
      <c r="F243" s="35">
        <f t="shared" si="33"/>
        <v>0.87722953189796649</v>
      </c>
      <c r="G243" s="34">
        <f t="shared" si="34"/>
        <v>2776.6819615083991</v>
      </c>
      <c r="H243" s="34">
        <f t="shared" si="35"/>
        <v>300.41456160715495</v>
      </c>
      <c r="I243" s="67">
        <f t="shared" si="36"/>
        <v>3077.0965231155542</v>
      </c>
      <c r="J243" s="34">
        <f t="shared" si="37"/>
        <v>-385.29133603414448</v>
      </c>
      <c r="K243" s="34">
        <f t="shared" si="38"/>
        <v>2691.8051870814097</v>
      </c>
      <c r="L243" s="34">
        <f t="shared" si="39"/>
        <v>19053381.67113151</v>
      </c>
      <c r="M243" s="38">
        <f t="shared" si="40"/>
        <v>16667657.718408089</v>
      </c>
      <c r="N243" s="38">
        <f>'jan-sep'!M243</f>
        <v>13455622.243329989</v>
      </c>
      <c r="O243" s="38">
        <f t="shared" si="41"/>
        <v>3212035.4750781003</v>
      </c>
    </row>
    <row r="244" spans="1:15" s="31" customFormat="1" x14ac:dyDescent="0.2">
      <c r="A244" s="30">
        <v>4228</v>
      </c>
      <c r="B244" s="31" t="s">
        <v>192</v>
      </c>
      <c r="C244" s="33">
        <v>116074676</v>
      </c>
      <c r="D244" s="34">
        <v>1873</v>
      </c>
      <c r="E244" s="34">
        <f t="shared" si="32"/>
        <v>61972.597971169249</v>
      </c>
      <c r="F244" s="35">
        <f t="shared" si="33"/>
        <v>1.6440640234403521</v>
      </c>
      <c r="G244" s="34">
        <f t="shared" si="34"/>
        <v>-14566.703080883073</v>
      </c>
      <c r="H244" s="34">
        <f t="shared" si="35"/>
        <v>0</v>
      </c>
      <c r="I244" s="67">
        <f t="shared" si="36"/>
        <v>-14566.703080883073</v>
      </c>
      <c r="J244" s="34">
        <f t="shared" si="37"/>
        <v>-385.29133603414448</v>
      </c>
      <c r="K244" s="34">
        <f t="shared" si="38"/>
        <v>-14951.994416917218</v>
      </c>
      <c r="L244" s="34">
        <f t="shared" si="39"/>
        <v>-27283434.870493997</v>
      </c>
      <c r="M244" s="38">
        <f t="shared" si="40"/>
        <v>-28005085.542885948</v>
      </c>
      <c r="N244" s="38">
        <f>'jan-sep'!M244</f>
        <v>-25966586.787692498</v>
      </c>
      <c r="O244" s="38">
        <f t="shared" si="41"/>
        <v>-2038498.7551934496</v>
      </c>
    </row>
    <row r="245" spans="1:15" s="31" customFormat="1" x14ac:dyDescent="0.2">
      <c r="A245" s="30">
        <v>4601</v>
      </c>
      <c r="B245" s="31" t="s">
        <v>216</v>
      </c>
      <c r="C245" s="33">
        <v>11546890731</v>
      </c>
      <c r="D245" s="34">
        <v>291940</v>
      </c>
      <c r="E245" s="34">
        <f t="shared" si="32"/>
        <v>39552.273518531205</v>
      </c>
      <c r="F245" s="35">
        <f t="shared" si="33"/>
        <v>1.0492777786618075</v>
      </c>
      <c r="G245" s="34">
        <f t="shared" si="34"/>
        <v>-1114.5084093002472</v>
      </c>
      <c r="H245" s="34">
        <f t="shared" si="35"/>
        <v>0</v>
      </c>
      <c r="I245" s="67">
        <f t="shared" si="36"/>
        <v>-1114.5084093002472</v>
      </c>
      <c r="J245" s="34">
        <f t="shared" si="37"/>
        <v>-385.29133603414448</v>
      </c>
      <c r="K245" s="34">
        <f t="shared" si="38"/>
        <v>-1499.7997453343917</v>
      </c>
      <c r="L245" s="34">
        <f t="shared" si="39"/>
        <v>-325369585.01111418</v>
      </c>
      <c r="M245" s="38">
        <f t="shared" si="40"/>
        <v>-437851537.65292233</v>
      </c>
      <c r="N245" s="38">
        <f>'jan-sep'!M245</f>
        <v>-401213337.0132134</v>
      </c>
      <c r="O245" s="38">
        <f t="shared" si="41"/>
        <v>-36638200.639708936</v>
      </c>
    </row>
    <row r="246" spans="1:15" s="31" customFormat="1" x14ac:dyDescent="0.2">
      <c r="A246" s="30">
        <v>4602</v>
      </c>
      <c r="B246" s="31" t="s">
        <v>388</v>
      </c>
      <c r="C246" s="33">
        <v>659498662</v>
      </c>
      <c r="D246" s="34">
        <v>17349</v>
      </c>
      <c r="E246" s="34">
        <f t="shared" si="32"/>
        <v>38013.641247334141</v>
      </c>
      <c r="F246" s="35">
        <f t="shared" si="33"/>
        <v>1.008459577631148</v>
      </c>
      <c r="G246" s="34">
        <f t="shared" si="34"/>
        <v>-191.3290465820086</v>
      </c>
      <c r="H246" s="34">
        <f t="shared" si="35"/>
        <v>0</v>
      </c>
      <c r="I246" s="67">
        <f t="shared" si="36"/>
        <v>-191.3290465820086</v>
      </c>
      <c r="J246" s="34">
        <f t="shared" si="37"/>
        <v>-385.29133603414448</v>
      </c>
      <c r="K246" s="34">
        <f t="shared" si="38"/>
        <v>-576.62038261615305</v>
      </c>
      <c r="L246" s="34">
        <f t="shared" si="39"/>
        <v>-3319367.629151267</v>
      </c>
      <c r="M246" s="38">
        <f t="shared" si="40"/>
        <v>-10003787.01800764</v>
      </c>
      <c r="N246" s="38">
        <f>'jan-sep'!M246</f>
        <v>-4865531.3346914891</v>
      </c>
      <c r="O246" s="38">
        <f t="shared" si="41"/>
        <v>-5138255.6833161507</v>
      </c>
    </row>
    <row r="247" spans="1:15" s="31" customFormat="1" x14ac:dyDescent="0.2">
      <c r="A247" s="30">
        <v>4611</v>
      </c>
      <c r="B247" s="31" t="s">
        <v>217</v>
      </c>
      <c r="C247" s="33">
        <v>142152553</v>
      </c>
      <c r="D247" s="34">
        <v>4072</v>
      </c>
      <c r="E247" s="34">
        <f t="shared" si="32"/>
        <v>34909.762524557955</v>
      </c>
      <c r="F247" s="35">
        <f t="shared" si="33"/>
        <v>0.92611713099671278</v>
      </c>
      <c r="G247" s="34">
        <f t="shared" si="34"/>
        <v>1670.998187083703</v>
      </c>
      <c r="H247" s="34">
        <f t="shared" si="35"/>
        <v>0</v>
      </c>
      <c r="I247" s="67">
        <f t="shared" si="36"/>
        <v>1670.998187083703</v>
      </c>
      <c r="J247" s="34">
        <f t="shared" si="37"/>
        <v>-385.29133603414448</v>
      </c>
      <c r="K247" s="34">
        <f t="shared" si="38"/>
        <v>1285.7068510495585</v>
      </c>
      <c r="L247" s="34">
        <f t="shared" si="39"/>
        <v>6804304.6178048383</v>
      </c>
      <c r="M247" s="38">
        <f t="shared" si="40"/>
        <v>5235398.2974738022</v>
      </c>
      <c r="N247" s="38">
        <f>'jan-sep'!M247</f>
        <v>9545553.4179004673</v>
      </c>
      <c r="O247" s="38">
        <f t="shared" si="41"/>
        <v>-4310155.1204266651</v>
      </c>
    </row>
    <row r="248" spans="1:15" s="31" customFormat="1" x14ac:dyDescent="0.2">
      <c r="A248" s="30">
        <v>4612</v>
      </c>
      <c r="B248" s="31" t="s">
        <v>218</v>
      </c>
      <c r="C248" s="33">
        <v>197289755</v>
      </c>
      <c r="D248" s="34">
        <v>5742</v>
      </c>
      <c r="E248" s="34">
        <f t="shared" si="32"/>
        <v>34359.065656565654</v>
      </c>
      <c r="F248" s="35">
        <f t="shared" si="33"/>
        <v>0.91150775623871705</v>
      </c>
      <c r="G248" s="34">
        <f t="shared" si="34"/>
        <v>2001.4163078790834</v>
      </c>
      <c r="H248" s="34">
        <f t="shared" si="35"/>
        <v>0</v>
      </c>
      <c r="I248" s="67">
        <f t="shared" si="36"/>
        <v>2001.4163078790834</v>
      </c>
      <c r="J248" s="34">
        <f t="shared" si="37"/>
        <v>-385.29133603414448</v>
      </c>
      <c r="K248" s="34">
        <f t="shared" si="38"/>
        <v>1616.124971844939</v>
      </c>
      <c r="L248" s="34">
        <f t="shared" si="39"/>
        <v>11492132.439841697</v>
      </c>
      <c r="M248" s="38">
        <f t="shared" si="40"/>
        <v>9279789.5883336402</v>
      </c>
      <c r="N248" s="38">
        <f>'jan-sep'!M248</f>
        <v>19153985.978262402</v>
      </c>
      <c r="O248" s="38">
        <f t="shared" si="41"/>
        <v>-9874196.3899287619</v>
      </c>
    </row>
    <row r="249" spans="1:15" s="31" customFormat="1" x14ac:dyDescent="0.2">
      <c r="A249" s="30">
        <v>4613</v>
      </c>
      <c r="B249" s="31" t="s">
        <v>219</v>
      </c>
      <c r="C249" s="33">
        <v>437509444</v>
      </c>
      <c r="D249" s="34">
        <v>12268</v>
      </c>
      <c r="E249" s="34">
        <f t="shared" si="32"/>
        <v>35662.654385392889</v>
      </c>
      <c r="F249" s="35">
        <f t="shared" si="33"/>
        <v>0.9460905137894694</v>
      </c>
      <c r="G249" s="34">
        <f t="shared" si="34"/>
        <v>1219.2630705827426</v>
      </c>
      <c r="H249" s="34">
        <f t="shared" si="35"/>
        <v>0</v>
      </c>
      <c r="I249" s="67">
        <f t="shared" si="36"/>
        <v>1219.2630705827426</v>
      </c>
      <c r="J249" s="34">
        <f t="shared" si="37"/>
        <v>-385.29133603414448</v>
      </c>
      <c r="K249" s="34">
        <f t="shared" si="38"/>
        <v>833.97173454859808</v>
      </c>
      <c r="L249" s="34">
        <f t="shared" si="39"/>
        <v>14957919.349909086</v>
      </c>
      <c r="M249" s="38">
        <f t="shared" si="40"/>
        <v>10231165.239442201</v>
      </c>
      <c r="N249" s="38">
        <f>'jan-sep'!M249</f>
        <v>11014249.168920672</v>
      </c>
      <c r="O249" s="38">
        <f t="shared" si="41"/>
        <v>-783083.92947847024</v>
      </c>
    </row>
    <row r="250" spans="1:15" s="31" customFormat="1" x14ac:dyDescent="0.2">
      <c r="A250" s="30">
        <v>4614</v>
      </c>
      <c r="B250" s="31" t="s">
        <v>220</v>
      </c>
      <c r="C250" s="33">
        <v>782938456</v>
      </c>
      <c r="D250" s="34">
        <v>19287</v>
      </c>
      <c r="E250" s="34">
        <f t="shared" si="32"/>
        <v>40594.102556125887</v>
      </c>
      <c r="F250" s="35">
        <f t="shared" si="33"/>
        <v>1.0769163430492765</v>
      </c>
      <c r="G250" s="34">
        <f t="shared" si="34"/>
        <v>-1739.605831857056</v>
      </c>
      <c r="H250" s="34">
        <f t="shared" si="35"/>
        <v>0</v>
      </c>
      <c r="I250" s="67">
        <f t="shared" si="36"/>
        <v>-1739.605831857056</v>
      </c>
      <c r="J250" s="34">
        <f t="shared" si="37"/>
        <v>-385.29133603414448</v>
      </c>
      <c r="K250" s="34">
        <f t="shared" si="38"/>
        <v>-2124.8971678912003</v>
      </c>
      <c r="L250" s="34">
        <f t="shared" si="39"/>
        <v>-33551777.67902704</v>
      </c>
      <c r="M250" s="38">
        <f t="shared" si="40"/>
        <v>-40982891.677117579</v>
      </c>
      <c r="N250" s="38">
        <f>'jan-sep'!M250</f>
        <v>-16869789.05521901</v>
      </c>
      <c r="O250" s="38">
        <f t="shared" si="41"/>
        <v>-24113102.621898569</v>
      </c>
    </row>
    <row r="251" spans="1:15" s="31" customFormat="1" x14ac:dyDescent="0.2">
      <c r="A251" s="30">
        <v>4615</v>
      </c>
      <c r="B251" s="31" t="s">
        <v>221</v>
      </c>
      <c r="C251" s="33">
        <v>107874919</v>
      </c>
      <c r="D251" s="34">
        <v>3203</v>
      </c>
      <c r="E251" s="34">
        <f t="shared" si="32"/>
        <v>33679.337808304714</v>
      </c>
      <c r="F251" s="35">
        <f t="shared" si="33"/>
        <v>0.89347533323821249</v>
      </c>
      <c r="G251" s="34">
        <f t="shared" si="34"/>
        <v>2409.2530168356475</v>
      </c>
      <c r="H251" s="34">
        <f t="shared" si="35"/>
        <v>86.081010548049733</v>
      </c>
      <c r="I251" s="67">
        <f t="shared" si="36"/>
        <v>2495.334027383697</v>
      </c>
      <c r="J251" s="34">
        <f t="shared" si="37"/>
        <v>-385.29133603414448</v>
      </c>
      <c r="K251" s="34">
        <f t="shared" si="38"/>
        <v>2110.0426913495526</v>
      </c>
      <c r="L251" s="34">
        <f t="shared" si="39"/>
        <v>7992554.8897099821</v>
      </c>
      <c r="M251" s="38">
        <f t="shared" si="40"/>
        <v>6758466.7403926169</v>
      </c>
      <c r="N251" s="38">
        <f>'jan-sep'!M251</f>
        <v>7135485.5423588399</v>
      </c>
      <c r="O251" s="38">
        <f t="shared" si="41"/>
        <v>-377018.80196622293</v>
      </c>
    </row>
    <row r="252" spans="1:15" s="31" customFormat="1" x14ac:dyDescent="0.2">
      <c r="A252" s="30">
        <v>4616</v>
      </c>
      <c r="B252" s="31" t="s">
        <v>222</v>
      </c>
      <c r="C252" s="33">
        <v>130684895</v>
      </c>
      <c r="D252" s="34">
        <v>2922</v>
      </c>
      <c r="E252" s="34">
        <f t="shared" si="32"/>
        <v>44724.467830253248</v>
      </c>
      <c r="F252" s="35">
        <f t="shared" si="33"/>
        <v>1.1864903349935749</v>
      </c>
      <c r="G252" s="34">
        <f t="shared" si="34"/>
        <v>-4217.8249963334729</v>
      </c>
      <c r="H252" s="34">
        <f t="shared" si="35"/>
        <v>0</v>
      </c>
      <c r="I252" s="67">
        <f t="shared" si="36"/>
        <v>-4217.8249963334729</v>
      </c>
      <c r="J252" s="34">
        <f t="shared" si="37"/>
        <v>-385.29133603414448</v>
      </c>
      <c r="K252" s="34">
        <f t="shared" si="38"/>
        <v>-4603.1163323676174</v>
      </c>
      <c r="L252" s="34">
        <f t="shared" si="39"/>
        <v>-12324484.639286408</v>
      </c>
      <c r="M252" s="38">
        <f t="shared" si="40"/>
        <v>-13450305.923178177</v>
      </c>
      <c r="N252" s="38">
        <f>'jan-sep'!M252</f>
        <v>-10048610.01144553</v>
      </c>
      <c r="O252" s="38">
        <f t="shared" si="41"/>
        <v>-3401695.9117326476</v>
      </c>
    </row>
    <row r="253" spans="1:15" s="31" customFormat="1" x14ac:dyDescent="0.2">
      <c r="A253" s="30">
        <v>4617</v>
      </c>
      <c r="B253" s="31" t="s">
        <v>223</v>
      </c>
      <c r="C253" s="33">
        <v>465446553</v>
      </c>
      <c r="D253" s="34">
        <v>13089</v>
      </c>
      <c r="E253" s="34">
        <f t="shared" si="32"/>
        <v>35560.130873252347</v>
      </c>
      <c r="F253" s="35">
        <f t="shared" si="33"/>
        <v>0.94337067916279416</v>
      </c>
      <c r="G253" s="34">
        <f t="shared" si="34"/>
        <v>1280.7771778670678</v>
      </c>
      <c r="H253" s="34">
        <f t="shared" si="35"/>
        <v>0</v>
      </c>
      <c r="I253" s="67">
        <f t="shared" si="36"/>
        <v>1280.7771778670678</v>
      </c>
      <c r="J253" s="34">
        <f t="shared" si="37"/>
        <v>-385.29133603414448</v>
      </c>
      <c r="K253" s="34">
        <f t="shared" si="38"/>
        <v>895.48584183292337</v>
      </c>
      <c r="L253" s="34">
        <f t="shared" si="39"/>
        <v>16764092.481102051</v>
      </c>
      <c r="M253" s="38">
        <f t="shared" si="40"/>
        <v>11721014.183751134</v>
      </c>
      <c r="N253" s="38">
        <f>'jan-sep'!M253</f>
        <v>4371106.5711120404</v>
      </c>
      <c r="O253" s="38">
        <f t="shared" si="41"/>
        <v>7349907.6126390938</v>
      </c>
    </row>
    <row r="254" spans="1:15" s="31" customFormat="1" x14ac:dyDescent="0.2">
      <c r="A254" s="30">
        <v>4618</v>
      </c>
      <c r="B254" s="31" t="s">
        <v>224</v>
      </c>
      <c r="C254" s="33">
        <v>460499382</v>
      </c>
      <c r="D254" s="34">
        <v>11017</v>
      </c>
      <c r="E254" s="34">
        <f t="shared" si="32"/>
        <v>41798.98175546882</v>
      </c>
      <c r="F254" s="35">
        <f t="shared" si="33"/>
        <v>1.1088804466867082</v>
      </c>
      <c r="G254" s="34">
        <f t="shared" si="34"/>
        <v>-2462.533351462816</v>
      </c>
      <c r="H254" s="34">
        <f t="shared" si="35"/>
        <v>0</v>
      </c>
      <c r="I254" s="67">
        <f t="shared" si="36"/>
        <v>-2462.533351462816</v>
      </c>
      <c r="J254" s="34">
        <f t="shared" si="37"/>
        <v>-385.29133603414448</v>
      </c>
      <c r="K254" s="34">
        <f t="shared" si="38"/>
        <v>-2847.8246874969605</v>
      </c>
      <c r="L254" s="34">
        <f t="shared" si="39"/>
        <v>-27129729.933065843</v>
      </c>
      <c r="M254" s="38">
        <f t="shared" si="40"/>
        <v>-31374484.582154013</v>
      </c>
      <c r="N254" s="38">
        <f>'jan-sep'!M254</f>
        <v>-18346750.554515898</v>
      </c>
      <c r="O254" s="38">
        <f t="shared" si="41"/>
        <v>-13027734.027638115</v>
      </c>
    </row>
    <row r="255" spans="1:15" s="31" customFormat="1" x14ac:dyDescent="0.2">
      <c r="A255" s="30">
        <v>4619</v>
      </c>
      <c r="B255" s="31" t="s">
        <v>225</v>
      </c>
      <c r="C255" s="33">
        <v>61417004</v>
      </c>
      <c r="D255" s="34">
        <v>968</v>
      </c>
      <c r="E255" s="34">
        <f t="shared" si="32"/>
        <v>63447.318181818184</v>
      </c>
      <c r="F255" s="35">
        <f t="shared" si="33"/>
        <v>1.6831867086648158</v>
      </c>
      <c r="G255" s="34">
        <f t="shared" si="34"/>
        <v>-15451.535207272434</v>
      </c>
      <c r="H255" s="34">
        <f t="shared" si="35"/>
        <v>0</v>
      </c>
      <c r="I255" s="67">
        <f t="shared" si="36"/>
        <v>-15451.535207272434</v>
      </c>
      <c r="J255" s="34">
        <f t="shared" si="37"/>
        <v>-385.29133603414448</v>
      </c>
      <c r="K255" s="34">
        <f t="shared" si="38"/>
        <v>-15836.826543306579</v>
      </c>
      <c r="L255" s="34">
        <f t="shared" si="39"/>
        <v>-14957086.080639716</v>
      </c>
      <c r="M255" s="38">
        <f t="shared" si="40"/>
        <v>-15330048.093920769</v>
      </c>
      <c r="N255" s="38">
        <f>'jan-sep'!M255</f>
        <v>-15817599.738220146</v>
      </c>
      <c r="O255" s="38">
        <f t="shared" si="41"/>
        <v>487551.64429937676</v>
      </c>
    </row>
    <row r="256" spans="1:15" s="31" customFormat="1" x14ac:dyDescent="0.2">
      <c r="A256" s="30">
        <v>4620</v>
      </c>
      <c r="B256" s="31" t="s">
        <v>226</v>
      </c>
      <c r="C256" s="33">
        <v>43444031</v>
      </c>
      <c r="D256" s="34">
        <v>1089</v>
      </c>
      <c r="E256" s="34">
        <f t="shared" si="32"/>
        <v>39893.508723599633</v>
      </c>
      <c r="F256" s="35">
        <f t="shared" si="33"/>
        <v>1.0583303687185497</v>
      </c>
      <c r="G256" s="34">
        <f t="shared" si="34"/>
        <v>-1319.2495323413036</v>
      </c>
      <c r="H256" s="34">
        <f t="shared" si="35"/>
        <v>0</v>
      </c>
      <c r="I256" s="67">
        <f t="shared" si="36"/>
        <v>-1319.2495323413036</v>
      </c>
      <c r="J256" s="34">
        <f t="shared" si="37"/>
        <v>-385.29133603414448</v>
      </c>
      <c r="K256" s="34">
        <f t="shared" si="38"/>
        <v>-1704.5408683754481</v>
      </c>
      <c r="L256" s="34">
        <f t="shared" si="39"/>
        <v>-1436662.7407196797</v>
      </c>
      <c r="M256" s="38">
        <f t="shared" si="40"/>
        <v>-1856245.0056608629</v>
      </c>
      <c r="N256" s="38">
        <f>'jan-sep'!M256</f>
        <v>-1708700.1054976692</v>
      </c>
      <c r="O256" s="38">
        <f t="shared" si="41"/>
        <v>-147544.9001631937</v>
      </c>
    </row>
    <row r="257" spans="1:15" s="31" customFormat="1" x14ac:dyDescent="0.2">
      <c r="A257" s="30">
        <v>4621</v>
      </c>
      <c r="B257" s="31" t="s">
        <v>227</v>
      </c>
      <c r="C257" s="33">
        <v>555813150</v>
      </c>
      <c r="D257" s="34">
        <v>16471</v>
      </c>
      <c r="E257" s="34">
        <f t="shared" si="32"/>
        <v>33744.954768987918</v>
      </c>
      <c r="F257" s="35">
        <f t="shared" si="33"/>
        <v>0.89521607814674353</v>
      </c>
      <c r="G257" s="34">
        <f t="shared" si="34"/>
        <v>2369.8828404257247</v>
      </c>
      <c r="H257" s="34">
        <f t="shared" si="35"/>
        <v>63.115074308928158</v>
      </c>
      <c r="I257" s="67">
        <f t="shared" si="36"/>
        <v>2432.997914734653</v>
      </c>
      <c r="J257" s="34">
        <f t="shared" si="37"/>
        <v>-385.29133603414448</v>
      </c>
      <c r="K257" s="34">
        <f t="shared" si="38"/>
        <v>2047.7065787005085</v>
      </c>
      <c r="L257" s="34">
        <f t="shared" si="39"/>
        <v>40073908.653594472</v>
      </c>
      <c r="M257" s="38">
        <f t="shared" si="40"/>
        <v>33727775.057776079</v>
      </c>
      <c r="N257" s="38">
        <f>'jan-sep'!M257</f>
        <v>37981056.608396024</v>
      </c>
      <c r="O257" s="38">
        <f t="shared" si="41"/>
        <v>-4253281.5506199449</v>
      </c>
    </row>
    <row r="258" spans="1:15" s="31" customFormat="1" x14ac:dyDescent="0.2">
      <c r="A258" s="30">
        <v>4622</v>
      </c>
      <c r="B258" s="31" t="s">
        <v>228</v>
      </c>
      <c r="C258" s="33">
        <v>284641015</v>
      </c>
      <c r="D258" s="34">
        <v>8496</v>
      </c>
      <c r="E258" s="34">
        <f t="shared" si="32"/>
        <v>33502.944326741999</v>
      </c>
      <c r="F258" s="35">
        <f t="shared" si="33"/>
        <v>0.88879581057012036</v>
      </c>
      <c r="G258" s="34">
        <f t="shared" si="34"/>
        <v>2515.0891057732761</v>
      </c>
      <c r="H258" s="34">
        <f t="shared" si="35"/>
        <v>147.81872909499978</v>
      </c>
      <c r="I258" s="67">
        <f t="shared" si="36"/>
        <v>2662.907834868276</v>
      </c>
      <c r="J258" s="34">
        <f t="shared" si="37"/>
        <v>-385.29133603414448</v>
      </c>
      <c r="K258" s="34">
        <f t="shared" si="38"/>
        <v>2277.6164988341316</v>
      </c>
      <c r="L258" s="34">
        <f t="shared" si="39"/>
        <v>22624064.965040874</v>
      </c>
      <c r="M258" s="38">
        <f t="shared" si="40"/>
        <v>19350629.774094783</v>
      </c>
      <c r="N258" s="38">
        <f>'jan-sep'!M258</f>
        <v>15136881.102476023</v>
      </c>
      <c r="O258" s="38">
        <f t="shared" si="41"/>
        <v>4213748.6716187596</v>
      </c>
    </row>
    <row r="259" spans="1:15" s="31" customFormat="1" x14ac:dyDescent="0.2">
      <c r="A259" s="30">
        <v>4623</v>
      </c>
      <c r="B259" s="31" t="s">
        <v>229</v>
      </c>
      <c r="C259" s="33">
        <v>84614460</v>
      </c>
      <c r="D259" s="34">
        <v>2502</v>
      </c>
      <c r="E259" s="34">
        <f t="shared" si="32"/>
        <v>33818.729016786572</v>
      </c>
      <c r="F259" s="35">
        <f t="shared" si="33"/>
        <v>0.8971732268000655</v>
      </c>
      <c r="G259" s="34">
        <f t="shared" si="34"/>
        <v>2325.6182917465326</v>
      </c>
      <c r="H259" s="34">
        <f t="shared" si="35"/>
        <v>37.294087579399275</v>
      </c>
      <c r="I259" s="67">
        <f t="shared" si="36"/>
        <v>2362.9123793259319</v>
      </c>
      <c r="J259" s="34">
        <f t="shared" si="37"/>
        <v>-385.29133603414448</v>
      </c>
      <c r="K259" s="34">
        <f t="shared" si="38"/>
        <v>1977.6210432917874</v>
      </c>
      <c r="L259" s="34">
        <f t="shared" si="39"/>
        <v>5912006.7730734814</v>
      </c>
      <c r="M259" s="38">
        <f t="shared" si="40"/>
        <v>4948007.8503160523</v>
      </c>
      <c r="N259" s="38">
        <f>'jan-sep'!M259</f>
        <v>5878261.5497757765</v>
      </c>
      <c r="O259" s="38">
        <f t="shared" si="41"/>
        <v>-930253.69945972413</v>
      </c>
    </row>
    <row r="260" spans="1:15" s="31" customFormat="1" x14ac:dyDescent="0.2">
      <c r="A260" s="30">
        <v>4624</v>
      </c>
      <c r="B260" s="31" t="s">
        <v>389</v>
      </c>
      <c r="C260" s="33">
        <v>909470085</v>
      </c>
      <c r="D260" s="34">
        <v>26080</v>
      </c>
      <c r="E260" s="34">
        <f t="shared" si="32"/>
        <v>34872.319210122696</v>
      </c>
      <c r="F260" s="35">
        <f t="shared" si="33"/>
        <v>0.9251238015544001</v>
      </c>
      <c r="G260" s="34">
        <f t="shared" si="34"/>
        <v>1693.4641757448583</v>
      </c>
      <c r="H260" s="34">
        <f t="shared" si="35"/>
        <v>0</v>
      </c>
      <c r="I260" s="67">
        <f t="shared" si="36"/>
        <v>1693.4641757448583</v>
      </c>
      <c r="J260" s="34">
        <f t="shared" si="37"/>
        <v>-385.29133603414448</v>
      </c>
      <c r="K260" s="34">
        <f t="shared" si="38"/>
        <v>1308.1728397107138</v>
      </c>
      <c r="L260" s="34">
        <f t="shared" si="39"/>
        <v>44165545.703425907</v>
      </c>
      <c r="M260" s="38">
        <f t="shared" si="40"/>
        <v>34117147.659655415</v>
      </c>
      <c r="N260" s="38">
        <f>'jan-sep'!M260</f>
        <v>34913112.302498475</v>
      </c>
      <c r="O260" s="38">
        <f t="shared" si="41"/>
        <v>-795964.6428430602</v>
      </c>
    </row>
    <row r="261" spans="1:15" s="31" customFormat="1" x14ac:dyDescent="0.2">
      <c r="A261" s="30">
        <v>4625</v>
      </c>
      <c r="B261" s="31" t="s">
        <v>230</v>
      </c>
      <c r="C261" s="33">
        <v>312574696</v>
      </c>
      <c r="D261" s="34">
        <v>5300</v>
      </c>
      <c r="E261" s="34">
        <f t="shared" si="32"/>
        <v>58976.357735849058</v>
      </c>
      <c r="F261" s="35">
        <f t="shared" si="33"/>
        <v>1.5645771060326608</v>
      </c>
      <c r="G261" s="34">
        <f t="shared" si="34"/>
        <v>-12768.95893969096</v>
      </c>
      <c r="H261" s="34">
        <f t="shared" si="35"/>
        <v>0</v>
      </c>
      <c r="I261" s="67">
        <f t="shared" si="36"/>
        <v>-12768.95893969096</v>
      </c>
      <c r="J261" s="34">
        <f t="shared" si="37"/>
        <v>-385.29133603414448</v>
      </c>
      <c r="K261" s="34">
        <f t="shared" si="38"/>
        <v>-13154.250275725104</v>
      </c>
      <c r="L261" s="34">
        <f t="shared" si="39"/>
        <v>-67675482.380362079</v>
      </c>
      <c r="M261" s="38">
        <f t="shared" si="40"/>
        <v>-69717526.46134305</v>
      </c>
      <c r="N261" s="38">
        <f>'jan-sep'!M261</f>
        <v>-59636217.231164031</v>
      </c>
      <c r="O261" s="38">
        <f t="shared" si="41"/>
        <v>-10081309.230179019</v>
      </c>
    </row>
    <row r="262" spans="1:15" s="31" customFormat="1" x14ac:dyDescent="0.2">
      <c r="A262" s="30">
        <v>4626</v>
      </c>
      <c r="B262" s="31" t="s">
        <v>235</v>
      </c>
      <c r="C262" s="33">
        <v>1387748244</v>
      </c>
      <c r="D262" s="34">
        <v>39768</v>
      </c>
      <c r="E262" s="34">
        <f t="shared" si="32"/>
        <v>34896.103500301753</v>
      </c>
      <c r="F262" s="35">
        <f t="shared" si="33"/>
        <v>0.92575477229125136</v>
      </c>
      <c r="G262" s="34">
        <f t="shared" si="34"/>
        <v>1679.1936016374239</v>
      </c>
      <c r="H262" s="34">
        <f t="shared" si="35"/>
        <v>0</v>
      </c>
      <c r="I262" s="67">
        <f t="shared" si="36"/>
        <v>1679.1936016374239</v>
      </c>
      <c r="J262" s="34">
        <f t="shared" si="37"/>
        <v>-385.29133603414448</v>
      </c>
      <c r="K262" s="34">
        <f t="shared" si="38"/>
        <v>1293.9022656032794</v>
      </c>
      <c r="L262" s="34">
        <f t="shared" si="39"/>
        <v>66778171.149917074</v>
      </c>
      <c r="M262" s="38">
        <f t="shared" si="40"/>
        <v>51455905.298511215</v>
      </c>
      <c r="N262" s="38">
        <f>'jan-sep'!M262</f>
        <v>50228392.169484571</v>
      </c>
      <c r="O262" s="38">
        <f t="shared" si="41"/>
        <v>1227513.1290266439</v>
      </c>
    </row>
    <row r="263" spans="1:15" s="31" customFormat="1" x14ac:dyDescent="0.2">
      <c r="A263" s="30">
        <v>4627</v>
      </c>
      <c r="B263" s="31" t="s">
        <v>231</v>
      </c>
      <c r="C263" s="33">
        <v>961215036</v>
      </c>
      <c r="D263" s="34">
        <v>30145</v>
      </c>
      <c r="E263" s="34">
        <f t="shared" si="32"/>
        <v>31886.383678885388</v>
      </c>
      <c r="F263" s="35">
        <f t="shared" si="33"/>
        <v>0.84591025647269635</v>
      </c>
      <c r="G263" s="34">
        <f t="shared" si="34"/>
        <v>3485.0254944872431</v>
      </c>
      <c r="H263" s="34">
        <f t="shared" si="35"/>
        <v>713.61495584481372</v>
      </c>
      <c r="I263" s="67">
        <f t="shared" si="36"/>
        <v>4198.6404503320573</v>
      </c>
      <c r="J263" s="34">
        <f t="shared" si="37"/>
        <v>-385.29133603414448</v>
      </c>
      <c r="K263" s="34">
        <f t="shared" si="38"/>
        <v>3813.3491142979128</v>
      </c>
      <c r="L263" s="34">
        <f t="shared" si="39"/>
        <v>126568016.37525986</v>
      </c>
      <c r="M263" s="38">
        <f t="shared" si="40"/>
        <v>114953409.05051059</v>
      </c>
      <c r="N263" s="38">
        <f>'jan-sep'!M263</f>
        <v>106684652.42491643</v>
      </c>
      <c r="O263" s="38">
        <f t="shared" si="41"/>
        <v>8268756.625594154</v>
      </c>
    </row>
    <row r="264" spans="1:15" s="31" customFormat="1" x14ac:dyDescent="0.2">
      <c r="A264" s="30">
        <v>4628</v>
      </c>
      <c r="B264" s="31" t="s">
        <v>232</v>
      </c>
      <c r="C264" s="33">
        <v>131355638</v>
      </c>
      <c r="D264" s="34">
        <v>3852</v>
      </c>
      <c r="E264" s="34">
        <f t="shared" si="32"/>
        <v>34100.632917964693</v>
      </c>
      <c r="F264" s="35">
        <f t="shared" si="33"/>
        <v>0.90465182342449701</v>
      </c>
      <c r="G264" s="34">
        <f t="shared" si="34"/>
        <v>2156.4759510396602</v>
      </c>
      <c r="H264" s="34">
        <f t="shared" si="35"/>
        <v>0</v>
      </c>
      <c r="I264" s="67">
        <f t="shared" si="36"/>
        <v>2156.4759510396602</v>
      </c>
      <c r="J264" s="34">
        <f t="shared" si="37"/>
        <v>-385.29133603414448</v>
      </c>
      <c r="K264" s="34">
        <f t="shared" si="38"/>
        <v>1771.1846150055158</v>
      </c>
      <c r="L264" s="34">
        <f t="shared" si="39"/>
        <v>8306745.3634047713</v>
      </c>
      <c r="M264" s="38">
        <f t="shared" si="40"/>
        <v>6822603.1370012462</v>
      </c>
      <c r="N264" s="38">
        <f>'jan-sep'!M264</f>
        <v>8122706.0449785432</v>
      </c>
      <c r="O264" s="38">
        <f t="shared" si="41"/>
        <v>-1300102.907977297</v>
      </c>
    </row>
    <row r="265" spans="1:15" s="31" customFormat="1" x14ac:dyDescent="0.2">
      <c r="A265" s="30">
        <v>4629</v>
      </c>
      <c r="B265" s="31" t="s">
        <v>233</v>
      </c>
      <c r="C265" s="33">
        <v>28703993</v>
      </c>
      <c r="D265" s="34">
        <v>384</v>
      </c>
      <c r="E265" s="34">
        <f t="shared" ref="E265:E328" si="42">IF(ISNUMBER(C265),(C265)/D265,"")</f>
        <v>74749.981770833328</v>
      </c>
      <c r="F265" s="35">
        <f t="shared" ref="F265:F328" si="43">IF(ISNUMBER(C265),E265/E$366,"")</f>
        <v>1.9830337892147358</v>
      </c>
      <c r="G265" s="34">
        <f t="shared" ref="G265:G328" si="44">IF(ISNUMBER(D265),(E$366-E265)*0.6,"")</f>
        <v>-22233.133360681521</v>
      </c>
      <c r="H265" s="34">
        <f t="shared" ref="H265:H328" si="45">IF(ISNUMBER(D265),(IF(E265&gt;=E$366*0.9,0,IF(E265&lt;0.9*E$366,(E$366*0.9-E265)*0.35))),"")</f>
        <v>0</v>
      </c>
      <c r="I265" s="67">
        <f t="shared" ref="I265:I328" si="46">IF(ISNUMBER(C265),G265+H265,"")</f>
        <v>-22233.133360681521</v>
      </c>
      <c r="J265" s="34">
        <f t="shared" ref="J265:J328" si="47">IF(ISNUMBER(D265),I$368,"")</f>
        <v>-385.29133603414448</v>
      </c>
      <c r="K265" s="34">
        <f t="shared" ref="K265:K328" si="48">IF(ISNUMBER(I265),I265+J265,"")</f>
        <v>-22618.424696715665</v>
      </c>
      <c r="L265" s="34">
        <f t="shared" ref="L265:L328" si="49">IF(ISNUMBER(I265),(I265*D265),"")</f>
        <v>-8537523.2105017044</v>
      </c>
      <c r="M265" s="38">
        <f t="shared" ref="M265:M328" si="50">IF(ISNUMBER(K265),(K265*D265),"")</f>
        <v>-8685475.0835388154</v>
      </c>
      <c r="N265" s="38">
        <f>'jan-sep'!M265</f>
        <v>-8463101.4647484887</v>
      </c>
      <c r="O265" s="38">
        <f t="shared" ref="O265:O328" si="51">IF(ISNUMBER(M265),(M265-N265),"")</f>
        <v>-222373.61879032664</v>
      </c>
    </row>
    <row r="266" spans="1:15" s="31" customFormat="1" x14ac:dyDescent="0.2">
      <c r="A266" s="30">
        <v>4630</v>
      </c>
      <c r="B266" s="31" t="s">
        <v>234</v>
      </c>
      <c r="C266" s="33">
        <v>248976935</v>
      </c>
      <c r="D266" s="34">
        <v>8200</v>
      </c>
      <c r="E266" s="34">
        <f t="shared" si="42"/>
        <v>30363.040853658538</v>
      </c>
      <c r="F266" s="35">
        <f t="shared" si="43"/>
        <v>0.8054976674202482</v>
      </c>
      <c r="G266" s="34">
        <f t="shared" si="44"/>
        <v>4399.0311896233525</v>
      </c>
      <c r="H266" s="34">
        <f t="shared" si="45"/>
        <v>1246.7849446742111</v>
      </c>
      <c r="I266" s="67">
        <f t="shared" si="46"/>
        <v>5645.8161342975636</v>
      </c>
      <c r="J266" s="34">
        <f t="shared" si="47"/>
        <v>-385.29133603414448</v>
      </c>
      <c r="K266" s="34">
        <f t="shared" si="48"/>
        <v>5260.5247982634191</v>
      </c>
      <c r="L266" s="34">
        <f t="shared" si="49"/>
        <v>46295692.30124002</v>
      </c>
      <c r="M266" s="38">
        <f t="shared" si="50"/>
        <v>43136303.34576004</v>
      </c>
      <c r="N266" s="38">
        <f>'jan-sep'!M266</f>
        <v>36918127.863453805</v>
      </c>
      <c r="O266" s="38">
        <f t="shared" si="51"/>
        <v>6218175.4823062345</v>
      </c>
    </row>
    <row r="267" spans="1:15" s="31" customFormat="1" x14ac:dyDescent="0.2">
      <c r="A267" s="30">
        <v>4631</v>
      </c>
      <c r="B267" s="31" t="s">
        <v>390</v>
      </c>
      <c r="C267" s="33">
        <v>982108461</v>
      </c>
      <c r="D267" s="34">
        <v>29986</v>
      </c>
      <c r="E267" s="34">
        <f t="shared" si="42"/>
        <v>32752.233075435204</v>
      </c>
      <c r="F267" s="35">
        <f t="shared" si="43"/>
        <v>0.86888027692023895</v>
      </c>
      <c r="G267" s="34">
        <f t="shared" si="44"/>
        <v>2965.5158565573533</v>
      </c>
      <c r="H267" s="34">
        <f t="shared" si="45"/>
        <v>410.56766705237806</v>
      </c>
      <c r="I267" s="67">
        <f t="shared" si="46"/>
        <v>3376.0835236097314</v>
      </c>
      <c r="J267" s="34">
        <f t="shared" si="47"/>
        <v>-385.29133603414448</v>
      </c>
      <c r="K267" s="34">
        <f t="shared" si="48"/>
        <v>2990.7921875755869</v>
      </c>
      <c r="L267" s="34">
        <f t="shared" si="49"/>
        <v>101235240.53896141</v>
      </c>
      <c r="M267" s="38">
        <f t="shared" si="50"/>
        <v>89681894.536641553</v>
      </c>
      <c r="N267" s="38">
        <f>'jan-sep'!M267</f>
        <v>84754058.064259261</v>
      </c>
      <c r="O267" s="38">
        <f t="shared" si="51"/>
        <v>4927836.4723822922</v>
      </c>
    </row>
    <row r="268" spans="1:15" s="31" customFormat="1" x14ac:dyDescent="0.2">
      <c r="A268" s="30">
        <v>4632</v>
      </c>
      <c r="B268" s="31" t="s">
        <v>236</v>
      </c>
      <c r="C268" s="33">
        <v>136454189</v>
      </c>
      <c r="D268" s="34">
        <v>2881</v>
      </c>
      <c r="E268" s="34">
        <f t="shared" si="42"/>
        <v>47363.481082957303</v>
      </c>
      <c r="F268" s="35">
        <f t="shared" si="43"/>
        <v>1.2565004182915429</v>
      </c>
      <c r="G268" s="34">
        <f t="shared" si="44"/>
        <v>-5801.2329479559057</v>
      </c>
      <c r="H268" s="34">
        <f t="shared" si="45"/>
        <v>0</v>
      </c>
      <c r="I268" s="67">
        <f t="shared" si="46"/>
        <v>-5801.2329479559057</v>
      </c>
      <c r="J268" s="34">
        <f t="shared" si="47"/>
        <v>-385.29133603414448</v>
      </c>
      <c r="K268" s="34">
        <f t="shared" si="48"/>
        <v>-6186.5242839900502</v>
      </c>
      <c r="L268" s="34">
        <f t="shared" si="49"/>
        <v>-16713352.123060964</v>
      </c>
      <c r="M268" s="38">
        <f t="shared" si="50"/>
        <v>-17823376.462175336</v>
      </c>
      <c r="N268" s="38">
        <f>'jan-sep'!M268</f>
        <v>-13857234.40765729</v>
      </c>
      <c r="O268" s="38">
        <f t="shared" si="51"/>
        <v>-3966142.0545180459</v>
      </c>
    </row>
    <row r="269" spans="1:15" s="31" customFormat="1" x14ac:dyDescent="0.2">
      <c r="A269" s="30">
        <v>4633</v>
      </c>
      <c r="B269" s="31" t="s">
        <v>237</v>
      </c>
      <c r="C269" s="33">
        <v>16732968</v>
      </c>
      <c r="D269" s="34">
        <v>519</v>
      </c>
      <c r="E269" s="34">
        <f t="shared" si="42"/>
        <v>32240.78612716763</v>
      </c>
      <c r="F269" s="35">
        <f t="shared" si="43"/>
        <v>0.85531215883139822</v>
      </c>
      <c r="G269" s="34">
        <f t="shared" si="44"/>
        <v>3272.3840255178975</v>
      </c>
      <c r="H269" s="34">
        <f t="shared" si="45"/>
        <v>589.57409894602893</v>
      </c>
      <c r="I269" s="67">
        <f t="shared" si="46"/>
        <v>3861.9581244639267</v>
      </c>
      <c r="J269" s="34">
        <f t="shared" si="47"/>
        <v>-385.29133603414448</v>
      </c>
      <c r="K269" s="34">
        <f t="shared" si="48"/>
        <v>3476.6667884297822</v>
      </c>
      <c r="L269" s="34">
        <f t="shared" si="49"/>
        <v>2004356.2665967778</v>
      </c>
      <c r="M269" s="38">
        <f t="shared" si="50"/>
        <v>1804390.063195057</v>
      </c>
      <c r="N269" s="38">
        <f>'jan-sep'!M269</f>
        <v>1427243.4027112836</v>
      </c>
      <c r="O269" s="38">
        <f t="shared" si="51"/>
        <v>377146.66048377333</v>
      </c>
    </row>
    <row r="270" spans="1:15" s="31" customFormat="1" x14ac:dyDescent="0.2">
      <c r="A270" s="30">
        <v>4634</v>
      </c>
      <c r="B270" s="31" t="s">
        <v>238</v>
      </c>
      <c r="C270" s="33">
        <v>73089677</v>
      </c>
      <c r="D270" s="34">
        <v>1694</v>
      </c>
      <c r="E270" s="34">
        <f t="shared" si="42"/>
        <v>43146.208382526565</v>
      </c>
      <c r="F270" s="35">
        <f t="shared" si="43"/>
        <v>1.1446208690907673</v>
      </c>
      <c r="G270" s="34">
        <f t="shared" si="44"/>
        <v>-3270.8693276974632</v>
      </c>
      <c r="H270" s="34">
        <f t="shared" si="45"/>
        <v>0</v>
      </c>
      <c r="I270" s="67">
        <f t="shared" si="46"/>
        <v>-3270.8693276974632</v>
      </c>
      <c r="J270" s="34">
        <f t="shared" si="47"/>
        <v>-385.29133603414448</v>
      </c>
      <c r="K270" s="34">
        <f t="shared" si="48"/>
        <v>-3656.1606637316077</v>
      </c>
      <c r="L270" s="34">
        <f t="shared" si="49"/>
        <v>-5540852.6411195025</v>
      </c>
      <c r="M270" s="38">
        <f t="shared" si="50"/>
        <v>-6193536.1643613437</v>
      </c>
      <c r="N270" s="38">
        <f>'jan-sep'!M270</f>
        <v>-4865411.341885264</v>
      </c>
      <c r="O270" s="38">
        <f t="shared" si="51"/>
        <v>-1328124.8224760797</v>
      </c>
    </row>
    <row r="271" spans="1:15" s="31" customFormat="1" x14ac:dyDescent="0.2">
      <c r="A271" s="30">
        <v>4635</v>
      </c>
      <c r="B271" s="31" t="s">
        <v>239</v>
      </c>
      <c r="C271" s="33">
        <v>88183854</v>
      </c>
      <c r="D271" s="34">
        <v>2234</v>
      </c>
      <c r="E271" s="34">
        <f t="shared" si="42"/>
        <v>39473.52461951656</v>
      </c>
      <c r="F271" s="35">
        <f t="shared" si="43"/>
        <v>1.0471886580505374</v>
      </c>
      <c r="G271" s="34">
        <f t="shared" si="44"/>
        <v>-1067.2590698914603</v>
      </c>
      <c r="H271" s="34">
        <f t="shared" si="45"/>
        <v>0</v>
      </c>
      <c r="I271" s="67">
        <f t="shared" si="46"/>
        <v>-1067.2590698914603</v>
      </c>
      <c r="J271" s="34">
        <f t="shared" si="47"/>
        <v>-385.29133603414448</v>
      </c>
      <c r="K271" s="34">
        <f t="shared" si="48"/>
        <v>-1452.5504059256048</v>
      </c>
      <c r="L271" s="34">
        <f t="shared" si="49"/>
        <v>-2384256.7621375225</v>
      </c>
      <c r="M271" s="38">
        <f t="shared" si="50"/>
        <v>-3244997.6068378012</v>
      </c>
      <c r="N271" s="38">
        <f>'jan-sep'!M271</f>
        <v>-3757676.2454378214</v>
      </c>
      <c r="O271" s="38">
        <f t="shared" si="51"/>
        <v>512678.6386000202</v>
      </c>
    </row>
    <row r="272" spans="1:15" s="31" customFormat="1" x14ac:dyDescent="0.2">
      <c r="A272" s="30">
        <v>4636</v>
      </c>
      <c r="B272" s="31" t="s">
        <v>240</v>
      </c>
      <c r="C272" s="33">
        <v>31172975</v>
      </c>
      <c r="D272" s="34">
        <v>750</v>
      </c>
      <c r="E272" s="34">
        <f t="shared" si="42"/>
        <v>41563.966666666667</v>
      </c>
      <c r="F272" s="35">
        <f t="shared" si="43"/>
        <v>1.1026457580482714</v>
      </c>
      <c r="G272" s="34">
        <f t="shared" si="44"/>
        <v>-2321.5242981815245</v>
      </c>
      <c r="H272" s="34">
        <f t="shared" si="45"/>
        <v>0</v>
      </c>
      <c r="I272" s="67">
        <f t="shared" si="46"/>
        <v>-2321.5242981815245</v>
      </c>
      <c r="J272" s="34">
        <f t="shared" si="47"/>
        <v>-385.29133603414448</v>
      </c>
      <c r="K272" s="34">
        <f t="shared" si="48"/>
        <v>-2706.815634215669</v>
      </c>
      <c r="L272" s="34">
        <f t="shared" si="49"/>
        <v>-1741143.2236361434</v>
      </c>
      <c r="M272" s="38">
        <f t="shared" si="50"/>
        <v>-2030111.7256617518</v>
      </c>
      <c r="N272" s="38">
        <f>'jan-sep'!M272</f>
        <v>-790346.13271189341</v>
      </c>
      <c r="O272" s="38">
        <f t="shared" si="51"/>
        <v>-1239765.5929498584</v>
      </c>
    </row>
    <row r="273" spans="1:15" s="31" customFormat="1" x14ac:dyDescent="0.2">
      <c r="A273" s="30">
        <v>4637</v>
      </c>
      <c r="B273" s="31" t="s">
        <v>241</v>
      </c>
      <c r="C273" s="33">
        <v>40833369</v>
      </c>
      <c r="D273" s="34">
        <v>1268</v>
      </c>
      <c r="E273" s="34">
        <f t="shared" si="42"/>
        <v>32202.97239747634</v>
      </c>
      <c r="F273" s="35">
        <f t="shared" si="43"/>
        <v>0.85430900268476595</v>
      </c>
      <c r="G273" s="34">
        <f t="shared" si="44"/>
        <v>3295.0722633326718</v>
      </c>
      <c r="H273" s="34">
        <f t="shared" si="45"/>
        <v>602.80890433798049</v>
      </c>
      <c r="I273" s="67">
        <f t="shared" si="46"/>
        <v>3897.8811676706523</v>
      </c>
      <c r="J273" s="34">
        <f t="shared" si="47"/>
        <v>-385.29133603414448</v>
      </c>
      <c r="K273" s="34">
        <f t="shared" si="48"/>
        <v>3512.5898316365078</v>
      </c>
      <c r="L273" s="34">
        <f t="shared" si="49"/>
        <v>4942513.3206063872</v>
      </c>
      <c r="M273" s="38">
        <f t="shared" si="50"/>
        <v>4453963.9065150917</v>
      </c>
      <c r="N273" s="38">
        <f>'jan-sep'!M273</f>
        <v>2615341.6975682206</v>
      </c>
      <c r="O273" s="38">
        <f t="shared" si="51"/>
        <v>1838622.2089468711</v>
      </c>
    </row>
    <row r="274" spans="1:15" s="31" customFormat="1" x14ac:dyDescent="0.2">
      <c r="A274" s="30">
        <v>4638</v>
      </c>
      <c r="B274" s="31" t="s">
        <v>242</v>
      </c>
      <c r="C274" s="33">
        <v>144658193</v>
      </c>
      <c r="D274" s="34">
        <v>3879</v>
      </c>
      <c r="E274" s="34">
        <f t="shared" si="42"/>
        <v>37292.650940964166</v>
      </c>
      <c r="F274" s="35">
        <f t="shared" si="43"/>
        <v>0.98933250755892754</v>
      </c>
      <c r="G274" s="34">
        <f t="shared" si="44"/>
        <v>241.2651372399763</v>
      </c>
      <c r="H274" s="34">
        <f t="shared" si="45"/>
        <v>0</v>
      </c>
      <c r="I274" s="67">
        <f t="shared" si="46"/>
        <v>241.2651372399763</v>
      </c>
      <c r="J274" s="34">
        <f t="shared" si="47"/>
        <v>-385.29133603414448</v>
      </c>
      <c r="K274" s="34">
        <f t="shared" si="48"/>
        <v>-144.02619879416818</v>
      </c>
      <c r="L274" s="34">
        <f t="shared" si="49"/>
        <v>935867.46735386807</v>
      </c>
      <c r="M274" s="38">
        <f t="shared" si="50"/>
        <v>-558677.62512257835</v>
      </c>
      <c r="N274" s="38">
        <f>'jan-sep'!M274</f>
        <v>-723156.0071859064</v>
      </c>
      <c r="O274" s="38">
        <f t="shared" si="51"/>
        <v>164478.38206332806</v>
      </c>
    </row>
    <row r="275" spans="1:15" s="31" customFormat="1" x14ac:dyDescent="0.2">
      <c r="A275" s="30">
        <v>4639</v>
      </c>
      <c r="B275" s="31" t="s">
        <v>243</v>
      </c>
      <c r="C275" s="33">
        <v>98372262</v>
      </c>
      <c r="D275" s="34">
        <v>2551</v>
      </c>
      <c r="E275" s="34">
        <f t="shared" si="42"/>
        <v>38562.235201881616</v>
      </c>
      <c r="F275" s="35">
        <f t="shared" si="43"/>
        <v>1.0230131644368516</v>
      </c>
      <c r="G275" s="34">
        <f t="shared" si="44"/>
        <v>-520.48541931049397</v>
      </c>
      <c r="H275" s="34">
        <f t="shared" si="45"/>
        <v>0</v>
      </c>
      <c r="I275" s="67">
        <f t="shared" si="46"/>
        <v>-520.48541931049397</v>
      </c>
      <c r="J275" s="34">
        <f t="shared" si="47"/>
        <v>-385.29133603414448</v>
      </c>
      <c r="K275" s="34">
        <f t="shared" si="48"/>
        <v>-905.77675534463845</v>
      </c>
      <c r="L275" s="34">
        <f t="shared" si="49"/>
        <v>-1327758.30466107</v>
      </c>
      <c r="M275" s="38">
        <f t="shared" si="50"/>
        <v>-2310636.5028841728</v>
      </c>
      <c r="N275" s="38">
        <f>'jan-sep'!M275</f>
        <v>-2320023.9332640497</v>
      </c>
      <c r="O275" s="38">
        <f t="shared" si="51"/>
        <v>9387.4303798768669</v>
      </c>
    </row>
    <row r="276" spans="1:15" s="31" customFormat="1" x14ac:dyDescent="0.2">
      <c r="A276" s="30">
        <v>4640</v>
      </c>
      <c r="B276" s="31" t="s">
        <v>244</v>
      </c>
      <c r="C276" s="33">
        <v>403016768</v>
      </c>
      <c r="D276" s="34">
        <v>12319</v>
      </c>
      <c r="E276" s="34">
        <f t="shared" si="42"/>
        <v>32715.055442811918</v>
      </c>
      <c r="F276" s="35">
        <f t="shared" si="43"/>
        <v>0.86789399572058579</v>
      </c>
      <c r="G276" s="34">
        <f t="shared" si="44"/>
        <v>2987.822436131325</v>
      </c>
      <c r="H276" s="34">
        <f t="shared" si="45"/>
        <v>423.57983847052833</v>
      </c>
      <c r="I276" s="67">
        <f t="shared" si="46"/>
        <v>3411.4022746018536</v>
      </c>
      <c r="J276" s="34">
        <f t="shared" si="47"/>
        <v>-385.29133603414448</v>
      </c>
      <c r="K276" s="34">
        <f t="shared" si="48"/>
        <v>3026.1109385677091</v>
      </c>
      <c r="L276" s="34">
        <f t="shared" si="49"/>
        <v>42025064.620820232</v>
      </c>
      <c r="M276" s="38">
        <f t="shared" si="50"/>
        <v>37278660.652215607</v>
      </c>
      <c r="N276" s="38">
        <f>'jan-sep'!M276</f>
        <v>39436918.486705765</v>
      </c>
      <c r="O276" s="38">
        <f t="shared" si="51"/>
        <v>-2158257.8344901577</v>
      </c>
    </row>
    <row r="277" spans="1:15" s="31" customFormat="1" x14ac:dyDescent="0.2">
      <c r="A277" s="30">
        <v>4641</v>
      </c>
      <c r="B277" s="31" t="s">
        <v>245</v>
      </c>
      <c r="C277" s="33">
        <v>99654754</v>
      </c>
      <c r="D277" s="34">
        <v>1800</v>
      </c>
      <c r="E277" s="34">
        <f t="shared" si="42"/>
        <v>55363.752222222225</v>
      </c>
      <c r="F277" s="35">
        <f t="shared" si="43"/>
        <v>1.468738704057013</v>
      </c>
      <c r="G277" s="34">
        <f t="shared" si="44"/>
        <v>-10601.395631514859</v>
      </c>
      <c r="H277" s="34">
        <f t="shared" si="45"/>
        <v>0</v>
      </c>
      <c r="I277" s="67">
        <f t="shared" si="46"/>
        <v>-10601.395631514859</v>
      </c>
      <c r="J277" s="34">
        <f t="shared" si="47"/>
        <v>-385.29133603414448</v>
      </c>
      <c r="K277" s="34">
        <f t="shared" si="48"/>
        <v>-10986.686967549003</v>
      </c>
      <c r="L277" s="34">
        <f t="shared" si="49"/>
        <v>-19082512.136726744</v>
      </c>
      <c r="M277" s="38">
        <f t="shared" si="50"/>
        <v>-19776036.541588206</v>
      </c>
      <c r="N277" s="38">
        <f>'jan-sep'!M277</f>
        <v>-16716604.27850854</v>
      </c>
      <c r="O277" s="38">
        <f t="shared" si="51"/>
        <v>-3059432.2630796656</v>
      </c>
    </row>
    <row r="278" spans="1:15" s="31" customFormat="1" x14ac:dyDescent="0.2">
      <c r="A278" s="30">
        <v>4642</v>
      </c>
      <c r="B278" s="31" t="s">
        <v>246</v>
      </c>
      <c r="C278" s="33">
        <v>87314093</v>
      </c>
      <c r="D278" s="34">
        <v>2160</v>
      </c>
      <c r="E278" s="34">
        <f t="shared" si="42"/>
        <v>40423.191203703704</v>
      </c>
      <c r="F278" s="35">
        <f t="shared" si="43"/>
        <v>1.0723822551634408</v>
      </c>
      <c r="G278" s="34">
        <f t="shared" si="44"/>
        <v>-1637.0590204037464</v>
      </c>
      <c r="H278" s="34">
        <f t="shared" si="45"/>
        <v>0</v>
      </c>
      <c r="I278" s="67">
        <f t="shared" si="46"/>
        <v>-1637.0590204037464</v>
      </c>
      <c r="J278" s="34">
        <f t="shared" si="47"/>
        <v>-385.29133603414448</v>
      </c>
      <c r="K278" s="34">
        <f t="shared" si="48"/>
        <v>-2022.3503564378909</v>
      </c>
      <c r="L278" s="34">
        <f t="shared" si="49"/>
        <v>-3536047.4840720925</v>
      </c>
      <c r="M278" s="38">
        <f t="shared" si="50"/>
        <v>-4368276.7699058447</v>
      </c>
      <c r="N278" s="38">
        <f>'jan-sep'!M278</f>
        <v>-3118554.8142102524</v>
      </c>
      <c r="O278" s="38">
        <f t="shared" si="51"/>
        <v>-1249721.9556955923</v>
      </c>
    </row>
    <row r="279" spans="1:15" s="31" customFormat="1" x14ac:dyDescent="0.2">
      <c r="A279" s="30">
        <v>4643</v>
      </c>
      <c r="B279" s="31" t="s">
        <v>247</v>
      </c>
      <c r="C279" s="33">
        <v>217363506</v>
      </c>
      <c r="D279" s="34">
        <v>5239</v>
      </c>
      <c r="E279" s="34">
        <f t="shared" si="42"/>
        <v>41489.502958579884</v>
      </c>
      <c r="F279" s="35">
        <f t="shared" si="43"/>
        <v>1.1006703187811553</v>
      </c>
      <c r="G279" s="34">
        <f t="shared" si="44"/>
        <v>-2276.8460733294546</v>
      </c>
      <c r="H279" s="34">
        <f t="shared" si="45"/>
        <v>0</v>
      </c>
      <c r="I279" s="67">
        <f t="shared" si="46"/>
        <v>-2276.8460733294546</v>
      </c>
      <c r="J279" s="34">
        <f t="shared" si="47"/>
        <v>-385.29133603414448</v>
      </c>
      <c r="K279" s="34">
        <f t="shared" si="48"/>
        <v>-2662.1374093635991</v>
      </c>
      <c r="L279" s="34">
        <f t="shared" si="49"/>
        <v>-11928396.578173013</v>
      </c>
      <c r="M279" s="38">
        <f t="shared" si="50"/>
        <v>-13946937.887655895</v>
      </c>
      <c r="N279" s="38">
        <f>'jan-sep'!M279</f>
        <v>-8423807.5865034703</v>
      </c>
      <c r="O279" s="38">
        <f t="shared" si="51"/>
        <v>-5523130.3011524249</v>
      </c>
    </row>
    <row r="280" spans="1:15" s="31" customFormat="1" x14ac:dyDescent="0.2">
      <c r="A280" s="30">
        <v>4644</v>
      </c>
      <c r="B280" s="31" t="s">
        <v>248</v>
      </c>
      <c r="C280" s="33">
        <v>210043730</v>
      </c>
      <c r="D280" s="34">
        <v>5371</v>
      </c>
      <c r="E280" s="34">
        <f t="shared" si="42"/>
        <v>39107.006144107239</v>
      </c>
      <c r="F280" s="35">
        <f t="shared" si="43"/>
        <v>1.0374653309822257</v>
      </c>
      <c r="G280" s="34">
        <f t="shared" si="44"/>
        <v>-847.34798464586777</v>
      </c>
      <c r="H280" s="34">
        <f t="shared" si="45"/>
        <v>0</v>
      </c>
      <c r="I280" s="67">
        <f t="shared" si="46"/>
        <v>-847.34798464586777</v>
      </c>
      <c r="J280" s="34">
        <f t="shared" si="47"/>
        <v>-385.29133603414448</v>
      </c>
      <c r="K280" s="34">
        <f t="shared" si="48"/>
        <v>-1232.6393206800121</v>
      </c>
      <c r="L280" s="34">
        <f t="shared" si="49"/>
        <v>-4551106.0255329562</v>
      </c>
      <c r="M280" s="38">
        <f t="shared" si="50"/>
        <v>-6620505.7913723448</v>
      </c>
      <c r="N280" s="38">
        <f>'jan-sep'!M280</f>
        <v>-4409155.2962607667</v>
      </c>
      <c r="O280" s="38">
        <f t="shared" si="51"/>
        <v>-2211350.4951115781</v>
      </c>
    </row>
    <row r="281" spans="1:15" s="31" customFormat="1" x14ac:dyDescent="0.2">
      <c r="A281" s="30">
        <v>4645</v>
      </c>
      <c r="B281" s="31" t="s">
        <v>249</v>
      </c>
      <c r="C281" s="33">
        <v>100643760</v>
      </c>
      <c r="D281" s="34">
        <v>2986</v>
      </c>
      <c r="E281" s="34">
        <f t="shared" si="42"/>
        <v>33705.210984594778</v>
      </c>
      <c r="F281" s="35">
        <f t="shared" si="43"/>
        <v>0.8941617197978079</v>
      </c>
      <c r="G281" s="34">
        <f t="shared" si="44"/>
        <v>2393.7291110616088</v>
      </c>
      <c r="H281" s="34">
        <f t="shared" si="45"/>
        <v>77.025398846527239</v>
      </c>
      <c r="I281" s="67">
        <f t="shared" si="46"/>
        <v>2470.7545099081362</v>
      </c>
      <c r="J281" s="34">
        <f t="shared" si="47"/>
        <v>-385.29133603414448</v>
      </c>
      <c r="K281" s="34">
        <f t="shared" si="48"/>
        <v>2085.4631738739918</v>
      </c>
      <c r="L281" s="34">
        <f t="shared" si="49"/>
        <v>7377672.9665856948</v>
      </c>
      <c r="M281" s="38">
        <f t="shared" si="50"/>
        <v>6227193.0371877393</v>
      </c>
      <c r="N281" s="38">
        <f>'jan-sep'!M281</f>
        <v>7107452.4602040257</v>
      </c>
      <c r="O281" s="38">
        <f t="shared" si="51"/>
        <v>-880259.42301628646</v>
      </c>
    </row>
    <row r="282" spans="1:15" s="31" customFormat="1" x14ac:dyDescent="0.2">
      <c r="A282" s="30">
        <v>4646</v>
      </c>
      <c r="B282" s="31" t="s">
        <v>250</v>
      </c>
      <c r="C282" s="33">
        <v>105123336</v>
      </c>
      <c r="D282" s="34">
        <v>2869</v>
      </c>
      <c r="E282" s="34">
        <f t="shared" si="42"/>
        <v>36641.107005925413</v>
      </c>
      <c r="F282" s="35">
        <f t="shared" si="43"/>
        <v>0.97204777239603657</v>
      </c>
      <c r="G282" s="34">
        <f t="shared" si="44"/>
        <v>632.19149826322825</v>
      </c>
      <c r="H282" s="34">
        <f t="shared" si="45"/>
        <v>0</v>
      </c>
      <c r="I282" s="67">
        <f t="shared" si="46"/>
        <v>632.19149826322825</v>
      </c>
      <c r="J282" s="34">
        <f t="shared" si="47"/>
        <v>-385.29133603414448</v>
      </c>
      <c r="K282" s="34">
        <f t="shared" si="48"/>
        <v>246.90016222908378</v>
      </c>
      <c r="L282" s="34">
        <f t="shared" si="49"/>
        <v>1813757.4085172019</v>
      </c>
      <c r="M282" s="38">
        <f t="shared" si="50"/>
        <v>708356.56543524133</v>
      </c>
      <c r="N282" s="38">
        <f>'jan-sep'!M282</f>
        <v>1727323.0568661042</v>
      </c>
      <c r="O282" s="38">
        <f t="shared" si="51"/>
        <v>-1018966.4914308629</v>
      </c>
    </row>
    <row r="283" spans="1:15" s="31" customFormat="1" x14ac:dyDescent="0.2">
      <c r="A283" s="30">
        <v>4647</v>
      </c>
      <c r="B283" s="31" t="s">
        <v>391</v>
      </c>
      <c r="C283" s="33">
        <v>771279873</v>
      </c>
      <c r="D283" s="34">
        <v>22450</v>
      </c>
      <c r="E283" s="34">
        <f t="shared" si="42"/>
        <v>34355.45091314031</v>
      </c>
      <c r="F283" s="35">
        <f t="shared" si="43"/>
        <v>0.91141186112032391</v>
      </c>
      <c r="G283" s="34">
        <f t="shared" si="44"/>
        <v>2003.5851539342896</v>
      </c>
      <c r="H283" s="34">
        <f t="shared" si="45"/>
        <v>0</v>
      </c>
      <c r="I283" s="67">
        <f t="shared" si="46"/>
        <v>2003.5851539342896</v>
      </c>
      <c r="J283" s="34">
        <f t="shared" si="47"/>
        <v>-385.29133603414448</v>
      </c>
      <c r="K283" s="34">
        <f t="shared" si="48"/>
        <v>1618.2938179001451</v>
      </c>
      <c r="L283" s="34">
        <f t="shared" si="49"/>
        <v>44980486.7058248</v>
      </c>
      <c r="M283" s="38">
        <f t="shared" si="50"/>
        <v>36330696.211858258</v>
      </c>
      <c r="N283" s="38">
        <f>'jan-sep'!M283</f>
        <v>25261004.920823991</v>
      </c>
      <c r="O283" s="38">
        <f t="shared" si="51"/>
        <v>11069691.291034266</v>
      </c>
    </row>
    <row r="284" spans="1:15" s="31" customFormat="1" x14ac:dyDescent="0.2">
      <c r="A284" s="30">
        <v>4648</v>
      </c>
      <c r="B284" s="31" t="s">
        <v>251</v>
      </c>
      <c r="C284" s="33">
        <v>126169604</v>
      </c>
      <c r="D284" s="34">
        <v>3392</v>
      </c>
      <c r="E284" s="34">
        <f t="shared" si="42"/>
        <v>37196.227594339623</v>
      </c>
      <c r="F284" s="35">
        <f t="shared" si="43"/>
        <v>0.9867745035314236</v>
      </c>
      <c r="G284" s="34">
        <f t="shared" si="44"/>
        <v>299.11914521470169</v>
      </c>
      <c r="H284" s="34">
        <f t="shared" si="45"/>
        <v>0</v>
      </c>
      <c r="I284" s="67">
        <f t="shared" si="46"/>
        <v>299.11914521470169</v>
      </c>
      <c r="J284" s="34">
        <f t="shared" si="47"/>
        <v>-385.29133603414448</v>
      </c>
      <c r="K284" s="34">
        <f t="shared" si="48"/>
        <v>-86.17219081944279</v>
      </c>
      <c r="L284" s="34">
        <f t="shared" si="49"/>
        <v>1014612.1405682681</v>
      </c>
      <c r="M284" s="38">
        <f t="shared" si="50"/>
        <v>-292296.07125954994</v>
      </c>
      <c r="N284" s="38">
        <f>'jan-sep'!M284</f>
        <v>-283030.37194498692</v>
      </c>
      <c r="O284" s="38">
        <f t="shared" si="51"/>
        <v>-9265.6993145630113</v>
      </c>
    </row>
    <row r="285" spans="1:15" s="31" customFormat="1" x14ac:dyDescent="0.2">
      <c r="A285" s="30">
        <v>4649</v>
      </c>
      <c r="B285" s="31" t="s">
        <v>392</v>
      </c>
      <c r="C285" s="33">
        <v>307232339</v>
      </c>
      <c r="D285" s="34">
        <v>9610</v>
      </c>
      <c r="E285" s="34">
        <f t="shared" si="42"/>
        <v>31970.066493236212</v>
      </c>
      <c r="F285" s="35">
        <f t="shared" si="43"/>
        <v>0.84813026836437844</v>
      </c>
      <c r="G285" s="34">
        <f t="shared" si="44"/>
        <v>3434.8158058767481</v>
      </c>
      <c r="H285" s="34">
        <f t="shared" si="45"/>
        <v>684.32597082202517</v>
      </c>
      <c r="I285" s="67">
        <f t="shared" si="46"/>
        <v>4119.1417766987734</v>
      </c>
      <c r="J285" s="34">
        <f t="shared" si="47"/>
        <v>-385.29133603414448</v>
      </c>
      <c r="K285" s="34">
        <f t="shared" si="48"/>
        <v>3733.8504406646289</v>
      </c>
      <c r="L285" s="34">
        <f t="shared" si="49"/>
        <v>39584952.474075213</v>
      </c>
      <c r="M285" s="38">
        <f t="shared" si="50"/>
        <v>35882302.734787084</v>
      </c>
      <c r="N285" s="38">
        <f>'jan-sep'!M285</f>
        <v>35937498.473998897</v>
      </c>
      <c r="O285" s="38">
        <f t="shared" si="51"/>
        <v>-55195.739211812615</v>
      </c>
    </row>
    <row r="286" spans="1:15" s="31" customFormat="1" x14ac:dyDescent="0.2">
      <c r="A286" s="30">
        <v>4650</v>
      </c>
      <c r="B286" s="31" t="s">
        <v>252</v>
      </c>
      <c r="C286" s="33">
        <v>206093738</v>
      </c>
      <c r="D286" s="34">
        <v>5926</v>
      </c>
      <c r="E286" s="34">
        <f t="shared" si="42"/>
        <v>34777.883563955453</v>
      </c>
      <c r="F286" s="35">
        <f t="shared" si="43"/>
        <v>0.92261852900690844</v>
      </c>
      <c r="G286" s="34">
        <f t="shared" si="44"/>
        <v>1750.1255634452041</v>
      </c>
      <c r="H286" s="34">
        <f t="shared" si="45"/>
        <v>0</v>
      </c>
      <c r="I286" s="67">
        <f t="shared" si="46"/>
        <v>1750.1255634452041</v>
      </c>
      <c r="J286" s="34">
        <f t="shared" si="47"/>
        <v>-385.29133603414448</v>
      </c>
      <c r="K286" s="34">
        <f t="shared" si="48"/>
        <v>1364.8342274110596</v>
      </c>
      <c r="L286" s="34">
        <f t="shared" si="49"/>
        <v>10371244.088976279</v>
      </c>
      <c r="M286" s="38">
        <f t="shared" si="50"/>
        <v>8088007.6316379393</v>
      </c>
      <c r="N286" s="38">
        <f>'jan-sep'!M286</f>
        <v>13427221.861978935</v>
      </c>
      <c r="O286" s="38">
        <f t="shared" si="51"/>
        <v>-5339214.2303409958</v>
      </c>
    </row>
    <row r="287" spans="1:15" s="31" customFormat="1" x14ac:dyDescent="0.2">
      <c r="A287" s="30">
        <v>4651</v>
      </c>
      <c r="B287" s="31" t="s">
        <v>253</v>
      </c>
      <c r="C287" s="33">
        <v>242016938</v>
      </c>
      <c r="D287" s="34">
        <v>7271</v>
      </c>
      <c r="E287" s="34">
        <f t="shared" si="42"/>
        <v>33285.234218126803</v>
      </c>
      <c r="F287" s="35">
        <f t="shared" si="43"/>
        <v>0.8830202037885545</v>
      </c>
      <c r="G287" s="34">
        <f t="shared" si="44"/>
        <v>2645.7151709423938</v>
      </c>
      <c r="H287" s="34">
        <f t="shared" si="45"/>
        <v>224.01726711031841</v>
      </c>
      <c r="I287" s="67">
        <f t="shared" si="46"/>
        <v>2869.732438052712</v>
      </c>
      <c r="J287" s="34">
        <f t="shared" si="47"/>
        <v>-385.29133603414448</v>
      </c>
      <c r="K287" s="34">
        <f t="shared" si="48"/>
        <v>2484.4411020185676</v>
      </c>
      <c r="L287" s="34">
        <f t="shared" si="49"/>
        <v>20865824.557081271</v>
      </c>
      <c r="M287" s="38">
        <f t="shared" si="50"/>
        <v>18064371.252777006</v>
      </c>
      <c r="N287" s="38">
        <f>'jan-sep'!M287</f>
        <v>17311184.32256981</v>
      </c>
      <c r="O287" s="38">
        <f t="shared" si="51"/>
        <v>753186.93020719662</v>
      </c>
    </row>
    <row r="288" spans="1:15" s="31" customFormat="1" x14ac:dyDescent="0.2">
      <c r="A288" s="30">
        <v>5001</v>
      </c>
      <c r="B288" s="31" t="s">
        <v>339</v>
      </c>
      <c r="C288" s="33">
        <v>8218105023</v>
      </c>
      <c r="D288" s="34">
        <v>214565</v>
      </c>
      <c r="E288" s="34">
        <f t="shared" si="42"/>
        <v>38301.237494465546</v>
      </c>
      <c r="F288" s="35">
        <f t="shared" si="43"/>
        <v>1.0160891858558214</v>
      </c>
      <c r="G288" s="34">
        <f t="shared" si="44"/>
        <v>-363.88679486085164</v>
      </c>
      <c r="H288" s="34">
        <f t="shared" si="45"/>
        <v>0</v>
      </c>
      <c r="I288" s="67">
        <f t="shared" si="46"/>
        <v>-363.88679486085164</v>
      </c>
      <c r="J288" s="34">
        <f t="shared" si="47"/>
        <v>-385.29133603414448</v>
      </c>
      <c r="K288" s="34">
        <f t="shared" si="48"/>
        <v>-749.17813089499612</v>
      </c>
      <c r="L288" s="34">
        <f t="shared" si="49"/>
        <v>-78077370.13931863</v>
      </c>
      <c r="M288" s="38">
        <f t="shared" si="50"/>
        <v>-160747405.65548486</v>
      </c>
      <c r="N288" s="38">
        <f>'jan-sep'!M288</f>
        <v>-123134689.28843628</v>
      </c>
      <c r="O288" s="38">
        <f t="shared" si="51"/>
        <v>-37612716.367048576</v>
      </c>
    </row>
    <row r="289" spans="1:15" s="31" customFormat="1" x14ac:dyDescent="0.2">
      <c r="A289" s="30">
        <v>5006</v>
      </c>
      <c r="B289" s="31" t="s">
        <v>340</v>
      </c>
      <c r="C289" s="33">
        <v>694353334</v>
      </c>
      <c r="D289" s="34">
        <v>24032</v>
      </c>
      <c r="E289" s="34">
        <f t="shared" si="42"/>
        <v>28892.865096537949</v>
      </c>
      <c r="F289" s="35">
        <f t="shared" si="43"/>
        <v>0.76649554148806442</v>
      </c>
      <c r="G289" s="34">
        <f t="shared" si="44"/>
        <v>5281.1366438957057</v>
      </c>
      <c r="H289" s="34">
        <f t="shared" si="45"/>
        <v>1761.3464596664171</v>
      </c>
      <c r="I289" s="67">
        <f t="shared" si="46"/>
        <v>7042.4831035621228</v>
      </c>
      <c r="J289" s="34">
        <f t="shared" si="47"/>
        <v>-385.29133603414448</v>
      </c>
      <c r="K289" s="34">
        <f t="shared" si="48"/>
        <v>6657.1917675279783</v>
      </c>
      <c r="L289" s="34">
        <f t="shared" si="49"/>
        <v>169244953.94480494</v>
      </c>
      <c r="M289" s="38">
        <f t="shared" si="50"/>
        <v>159985632.55723238</v>
      </c>
      <c r="N289" s="38">
        <f>'jan-sep'!M289</f>
        <v>146116789.23845387</v>
      </c>
      <c r="O289" s="38">
        <f t="shared" si="51"/>
        <v>13868843.318778515</v>
      </c>
    </row>
    <row r="290" spans="1:15" s="31" customFormat="1" x14ac:dyDescent="0.2">
      <c r="A290" s="30">
        <v>5007</v>
      </c>
      <c r="B290" s="31" t="s">
        <v>341</v>
      </c>
      <c r="C290" s="33">
        <v>468234250</v>
      </c>
      <c r="D290" s="34">
        <v>15083</v>
      </c>
      <c r="E290" s="34">
        <f t="shared" si="42"/>
        <v>31043.840747861832</v>
      </c>
      <c r="F290" s="35">
        <f t="shared" si="43"/>
        <v>0.82355853060597972</v>
      </c>
      <c r="G290" s="34">
        <f t="shared" si="44"/>
        <v>3990.5512531013765</v>
      </c>
      <c r="H290" s="34">
        <f t="shared" si="45"/>
        <v>1008.5049817030583</v>
      </c>
      <c r="I290" s="67">
        <f t="shared" si="46"/>
        <v>4999.056234804435</v>
      </c>
      <c r="J290" s="34">
        <f t="shared" si="47"/>
        <v>-385.29133603414448</v>
      </c>
      <c r="K290" s="34">
        <f t="shared" si="48"/>
        <v>4613.7648987702905</v>
      </c>
      <c r="L290" s="34">
        <f t="shared" si="49"/>
        <v>75400765.189555287</v>
      </c>
      <c r="M290" s="38">
        <f t="shared" si="50"/>
        <v>69589415.968152285</v>
      </c>
      <c r="N290" s="38">
        <f>'jan-sep'!M290</f>
        <v>70365938.130143136</v>
      </c>
      <c r="O290" s="38">
        <f t="shared" si="51"/>
        <v>-776522.16199085116</v>
      </c>
    </row>
    <row r="291" spans="1:15" s="31" customFormat="1" x14ac:dyDescent="0.2">
      <c r="A291" s="30">
        <v>5014</v>
      </c>
      <c r="B291" s="31" t="s">
        <v>343</v>
      </c>
      <c r="C291" s="33">
        <v>290191820</v>
      </c>
      <c r="D291" s="34">
        <v>5453</v>
      </c>
      <c r="E291" s="34">
        <f t="shared" si="42"/>
        <v>53216.911791674305</v>
      </c>
      <c r="F291" s="35">
        <f t="shared" si="43"/>
        <v>1.4117854177420996</v>
      </c>
      <c r="G291" s="34">
        <f t="shared" si="44"/>
        <v>-9313.2913731861063</v>
      </c>
      <c r="H291" s="34">
        <f t="shared" si="45"/>
        <v>0</v>
      </c>
      <c r="I291" s="67">
        <f t="shared" si="46"/>
        <v>-9313.2913731861063</v>
      </c>
      <c r="J291" s="34">
        <f t="shared" si="47"/>
        <v>-385.29133603414448</v>
      </c>
      <c r="K291" s="34">
        <f t="shared" si="48"/>
        <v>-9698.5827092202508</v>
      </c>
      <c r="L291" s="34">
        <f t="shared" si="49"/>
        <v>-50785377.857983835</v>
      </c>
      <c r="M291" s="38">
        <f t="shared" si="50"/>
        <v>-52886371.513378024</v>
      </c>
      <c r="N291" s="38">
        <f>'jan-sep'!M291</f>
        <v>-43230890.703837253</v>
      </c>
      <c r="O291" s="38">
        <f t="shared" si="51"/>
        <v>-9655480.8095407709</v>
      </c>
    </row>
    <row r="292" spans="1:15" s="31" customFormat="1" x14ac:dyDescent="0.2">
      <c r="A292" s="30">
        <v>5020</v>
      </c>
      <c r="B292" s="31" t="s">
        <v>346</v>
      </c>
      <c r="C292" s="33">
        <v>27264916</v>
      </c>
      <c r="D292" s="34">
        <v>898</v>
      </c>
      <c r="E292" s="34">
        <f t="shared" si="42"/>
        <v>30361.821826280622</v>
      </c>
      <c r="F292" s="35">
        <f t="shared" si="43"/>
        <v>0.80546532798118586</v>
      </c>
      <c r="G292" s="34">
        <f t="shared" si="44"/>
        <v>4399.7626060501025</v>
      </c>
      <c r="H292" s="34">
        <f t="shared" si="45"/>
        <v>1247.2116042564817</v>
      </c>
      <c r="I292" s="67">
        <f t="shared" si="46"/>
        <v>5646.9742103065837</v>
      </c>
      <c r="J292" s="34">
        <f t="shared" si="47"/>
        <v>-385.29133603414448</v>
      </c>
      <c r="K292" s="34">
        <f t="shared" si="48"/>
        <v>5261.6828742724392</v>
      </c>
      <c r="L292" s="34">
        <f t="shared" si="49"/>
        <v>5070982.8408553125</v>
      </c>
      <c r="M292" s="38">
        <f t="shared" si="50"/>
        <v>4724991.2210966507</v>
      </c>
      <c r="N292" s="38">
        <f>'jan-sep'!M292</f>
        <v>5559211.6362904282</v>
      </c>
      <c r="O292" s="38">
        <f t="shared" si="51"/>
        <v>-834220.41519377753</v>
      </c>
    </row>
    <row r="293" spans="1:15" s="31" customFormat="1" x14ac:dyDescent="0.2">
      <c r="A293" s="30">
        <v>5021</v>
      </c>
      <c r="B293" s="31" t="s">
        <v>347</v>
      </c>
      <c r="C293" s="33">
        <v>226651273</v>
      </c>
      <c r="D293" s="34">
        <v>7389</v>
      </c>
      <c r="E293" s="34">
        <f t="shared" si="42"/>
        <v>30674.147110569767</v>
      </c>
      <c r="F293" s="35">
        <f t="shared" si="43"/>
        <v>0.81375097002816688</v>
      </c>
      <c r="G293" s="34">
        <f t="shared" si="44"/>
        <v>4212.3674354766154</v>
      </c>
      <c r="H293" s="34">
        <f t="shared" si="45"/>
        <v>1137.8977547552809</v>
      </c>
      <c r="I293" s="67">
        <f t="shared" si="46"/>
        <v>5350.2651902318958</v>
      </c>
      <c r="J293" s="34">
        <f t="shared" si="47"/>
        <v>-385.29133603414448</v>
      </c>
      <c r="K293" s="34">
        <f t="shared" si="48"/>
        <v>4964.9738541977513</v>
      </c>
      <c r="L293" s="34">
        <f t="shared" si="49"/>
        <v>39533109.490623474</v>
      </c>
      <c r="M293" s="38">
        <f t="shared" si="50"/>
        <v>36686191.808667183</v>
      </c>
      <c r="N293" s="38">
        <f>'jan-sep'!M293</f>
        <v>33261163.459409762</v>
      </c>
      <c r="O293" s="38">
        <f t="shared" si="51"/>
        <v>3425028.3492574207</v>
      </c>
    </row>
    <row r="294" spans="1:15" s="31" customFormat="1" x14ac:dyDescent="0.2">
      <c r="A294" s="30">
        <v>5022</v>
      </c>
      <c r="B294" s="31" t="s">
        <v>348</v>
      </c>
      <c r="C294" s="33">
        <v>70992826</v>
      </c>
      <c r="D294" s="34">
        <v>2484</v>
      </c>
      <c r="E294" s="34">
        <f t="shared" si="42"/>
        <v>28580.042673107891</v>
      </c>
      <c r="F294" s="35">
        <f t="shared" si="43"/>
        <v>0.7581967108931934</v>
      </c>
      <c r="G294" s="34">
        <f t="shared" si="44"/>
        <v>5468.8300979537407</v>
      </c>
      <c r="H294" s="34">
        <f t="shared" si="45"/>
        <v>1870.8343078669375</v>
      </c>
      <c r="I294" s="67">
        <f t="shared" si="46"/>
        <v>7339.6644058206784</v>
      </c>
      <c r="J294" s="34">
        <f t="shared" si="47"/>
        <v>-385.29133603414448</v>
      </c>
      <c r="K294" s="34">
        <f t="shared" si="48"/>
        <v>6954.373069786534</v>
      </c>
      <c r="L294" s="34">
        <f t="shared" si="49"/>
        <v>18231726.384058565</v>
      </c>
      <c r="M294" s="38">
        <f t="shared" si="50"/>
        <v>17274662.705349751</v>
      </c>
      <c r="N294" s="38">
        <f>'jan-sep'!M294</f>
        <v>14604612.505173072</v>
      </c>
      <c r="O294" s="38">
        <f t="shared" si="51"/>
        <v>2670050.2001766786</v>
      </c>
    </row>
    <row r="295" spans="1:15" s="31" customFormat="1" x14ac:dyDescent="0.2">
      <c r="A295" s="30">
        <v>5025</v>
      </c>
      <c r="B295" s="31" t="s">
        <v>349</v>
      </c>
      <c r="C295" s="33">
        <v>184362132</v>
      </c>
      <c r="D295" s="34">
        <v>5685</v>
      </c>
      <c r="E295" s="34">
        <f t="shared" si="42"/>
        <v>32429.574670184698</v>
      </c>
      <c r="F295" s="35">
        <f t="shared" si="43"/>
        <v>0.86032050867912413</v>
      </c>
      <c r="G295" s="34">
        <f t="shared" si="44"/>
        <v>3159.1108997076567</v>
      </c>
      <c r="H295" s="34">
        <f t="shared" si="45"/>
        <v>523.49810889005505</v>
      </c>
      <c r="I295" s="67">
        <f t="shared" si="46"/>
        <v>3682.6090085977116</v>
      </c>
      <c r="J295" s="34">
        <f t="shared" si="47"/>
        <v>-385.29133603414448</v>
      </c>
      <c r="K295" s="34">
        <f t="shared" si="48"/>
        <v>3297.3176725635672</v>
      </c>
      <c r="L295" s="34">
        <f t="shared" si="49"/>
        <v>20935632.213877991</v>
      </c>
      <c r="M295" s="38">
        <f t="shared" si="50"/>
        <v>18745250.968523879</v>
      </c>
      <c r="N295" s="38">
        <f>'jan-sep'!M295</f>
        <v>20928757.153687179</v>
      </c>
      <c r="O295" s="38">
        <f t="shared" si="51"/>
        <v>-2183506.1851633005</v>
      </c>
    </row>
    <row r="296" spans="1:15" s="31" customFormat="1" x14ac:dyDescent="0.2">
      <c r="A296" s="30">
        <v>5026</v>
      </c>
      <c r="B296" s="31" t="s">
        <v>350</v>
      </c>
      <c r="C296" s="33">
        <v>54061639</v>
      </c>
      <c r="D296" s="34">
        <v>2035</v>
      </c>
      <c r="E296" s="34">
        <f t="shared" si="42"/>
        <v>26565.915970515969</v>
      </c>
      <c r="F296" s="35">
        <f t="shared" si="43"/>
        <v>0.70476417201653652</v>
      </c>
      <c r="G296" s="34">
        <f t="shared" si="44"/>
        <v>6677.306119508894</v>
      </c>
      <c r="H296" s="34">
        <f t="shared" si="45"/>
        <v>2575.7786537741104</v>
      </c>
      <c r="I296" s="67">
        <f t="shared" si="46"/>
        <v>9253.0847732830043</v>
      </c>
      <c r="J296" s="34">
        <f t="shared" si="47"/>
        <v>-385.29133603414448</v>
      </c>
      <c r="K296" s="34">
        <f t="shared" si="48"/>
        <v>8867.7934372488598</v>
      </c>
      <c r="L296" s="34">
        <f t="shared" si="49"/>
        <v>18830027.513630915</v>
      </c>
      <c r="M296" s="38">
        <f t="shared" si="50"/>
        <v>18045959.64480143</v>
      </c>
      <c r="N296" s="38">
        <f>'jan-sep'!M296</f>
        <v>15569905.737027861</v>
      </c>
      <c r="O296" s="38">
        <f t="shared" si="51"/>
        <v>2476053.9077735692</v>
      </c>
    </row>
    <row r="297" spans="1:15" s="31" customFormat="1" x14ac:dyDescent="0.2">
      <c r="A297" s="30">
        <v>5027</v>
      </c>
      <c r="B297" s="31" t="s">
        <v>351</v>
      </c>
      <c r="C297" s="33">
        <v>166993363</v>
      </c>
      <c r="D297" s="34">
        <v>6140</v>
      </c>
      <c r="E297" s="34">
        <f t="shared" si="42"/>
        <v>27197.616123778502</v>
      </c>
      <c r="F297" s="35">
        <f t="shared" si="43"/>
        <v>0.72152247374311318</v>
      </c>
      <c r="G297" s="34">
        <f t="shared" si="44"/>
        <v>6298.2860275513749</v>
      </c>
      <c r="H297" s="34">
        <f t="shared" si="45"/>
        <v>2354.6836001322235</v>
      </c>
      <c r="I297" s="67">
        <f t="shared" si="46"/>
        <v>8652.9696276835984</v>
      </c>
      <c r="J297" s="34">
        <f t="shared" si="47"/>
        <v>-385.29133603414448</v>
      </c>
      <c r="K297" s="34">
        <f t="shared" si="48"/>
        <v>8267.678291649454</v>
      </c>
      <c r="L297" s="34">
        <f t="shared" si="49"/>
        <v>53129233.513977297</v>
      </c>
      <c r="M297" s="38">
        <f t="shared" si="50"/>
        <v>50763544.710727647</v>
      </c>
      <c r="N297" s="38">
        <f>'jan-sep'!M297</f>
        <v>45620931.053366616</v>
      </c>
      <c r="O297" s="38">
        <f t="shared" si="51"/>
        <v>5142613.6573610306</v>
      </c>
    </row>
    <row r="298" spans="1:15" s="31" customFormat="1" x14ac:dyDescent="0.2">
      <c r="A298" s="30">
        <v>5028</v>
      </c>
      <c r="B298" s="31" t="s">
        <v>352</v>
      </c>
      <c r="C298" s="33">
        <v>537894561</v>
      </c>
      <c r="D298" s="34">
        <v>17560</v>
      </c>
      <c r="E298" s="34">
        <f t="shared" si="42"/>
        <v>30631.808712984053</v>
      </c>
      <c r="F298" s="35">
        <f t="shared" si="43"/>
        <v>0.81262777948009313</v>
      </c>
      <c r="G298" s="34">
        <f t="shared" si="44"/>
        <v>4237.7704740280433</v>
      </c>
      <c r="H298" s="34">
        <f t="shared" si="45"/>
        <v>1152.7161939102807</v>
      </c>
      <c r="I298" s="67">
        <f t="shared" si="46"/>
        <v>5390.486667938324</v>
      </c>
      <c r="J298" s="34">
        <f t="shared" si="47"/>
        <v>-385.29133603414448</v>
      </c>
      <c r="K298" s="34">
        <f t="shared" si="48"/>
        <v>5005.1953319041795</v>
      </c>
      <c r="L298" s="34">
        <f t="shared" si="49"/>
        <v>94656945.888996974</v>
      </c>
      <c r="M298" s="38">
        <f t="shared" si="50"/>
        <v>87891230.028237388</v>
      </c>
      <c r="N298" s="38">
        <f>'jan-sep'!M298</f>
        <v>84594198.006859571</v>
      </c>
      <c r="O298" s="38">
        <f t="shared" si="51"/>
        <v>3297032.0213778168</v>
      </c>
    </row>
    <row r="299" spans="1:15" s="31" customFormat="1" x14ac:dyDescent="0.2">
      <c r="A299" s="30">
        <v>5029</v>
      </c>
      <c r="B299" s="31" t="s">
        <v>353</v>
      </c>
      <c r="C299" s="33">
        <v>254360983</v>
      </c>
      <c r="D299" s="34">
        <v>8484</v>
      </c>
      <c r="E299" s="34">
        <f t="shared" si="42"/>
        <v>29981.256836397926</v>
      </c>
      <c r="F299" s="35">
        <f t="shared" si="43"/>
        <v>0.79536936252338541</v>
      </c>
      <c r="G299" s="34">
        <f t="shared" si="44"/>
        <v>4628.10159997972</v>
      </c>
      <c r="H299" s="34">
        <f t="shared" si="45"/>
        <v>1380.4093507154253</v>
      </c>
      <c r="I299" s="67">
        <f t="shared" si="46"/>
        <v>6008.5109506951449</v>
      </c>
      <c r="J299" s="34">
        <f t="shared" si="47"/>
        <v>-385.29133603414448</v>
      </c>
      <c r="K299" s="34">
        <f t="shared" si="48"/>
        <v>5623.2196146610004</v>
      </c>
      <c r="L299" s="34">
        <f t="shared" si="49"/>
        <v>50976206.905697607</v>
      </c>
      <c r="M299" s="38">
        <f t="shared" si="50"/>
        <v>47707395.210783929</v>
      </c>
      <c r="N299" s="38">
        <f>'jan-sep'!M299</f>
        <v>44859316.139407568</v>
      </c>
      <c r="O299" s="38">
        <f t="shared" si="51"/>
        <v>2848079.071376361</v>
      </c>
    </row>
    <row r="300" spans="1:15" s="31" customFormat="1" x14ac:dyDescent="0.2">
      <c r="A300" s="30">
        <v>5031</v>
      </c>
      <c r="B300" s="31" t="s">
        <v>354</v>
      </c>
      <c r="C300" s="33">
        <v>513814304</v>
      </c>
      <c r="D300" s="34">
        <v>14783</v>
      </c>
      <c r="E300" s="34">
        <f t="shared" si="42"/>
        <v>34757.106406006897</v>
      </c>
      <c r="F300" s="35">
        <f t="shared" si="43"/>
        <v>0.92206733413996977</v>
      </c>
      <c r="G300" s="34">
        <f t="shared" si="44"/>
        <v>1762.5918582143379</v>
      </c>
      <c r="H300" s="34">
        <f t="shared" si="45"/>
        <v>0</v>
      </c>
      <c r="I300" s="67">
        <f t="shared" si="46"/>
        <v>1762.5918582143379</v>
      </c>
      <c r="J300" s="34">
        <f t="shared" si="47"/>
        <v>-385.29133603414448</v>
      </c>
      <c r="K300" s="34">
        <f t="shared" si="48"/>
        <v>1377.3005221801934</v>
      </c>
      <c r="L300" s="34">
        <f t="shared" si="49"/>
        <v>26056395.439982556</v>
      </c>
      <c r="M300" s="38">
        <f t="shared" si="50"/>
        <v>20360633.619389798</v>
      </c>
      <c r="N300" s="38">
        <f>'jan-sep'!M300</f>
        <v>17279115.429226797</v>
      </c>
      <c r="O300" s="38">
        <f t="shared" si="51"/>
        <v>3081518.1901630014</v>
      </c>
    </row>
    <row r="301" spans="1:15" s="31" customFormat="1" x14ac:dyDescent="0.2">
      <c r="A301" s="30">
        <v>5032</v>
      </c>
      <c r="B301" s="31" t="s">
        <v>355</v>
      </c>
      <c r="C301" s="33">
        <v>124316109</v>
      </c>
      <c r="D301" s="34">
        <v>4216</v>
      </c>
      <c r="E301" s="34">
        <f t="shared" si="42"/>
        <v>29486.743121442127</v>
      </c>
      <c r="F301" s="35">
        <f t="shared" si="43"/>
        <v>0.78225046426072276</v>
      </c>
      <c r="G301" s="34">
        <f t="shared" si="44"/>
        <v>4924.8098289531999</v>
      </c>
      <c r="H301" s="34">
        <f t="shared" si="45"/>
        <v>1553.489150949955</v>
      </c>
      <c r="I301" s="67">
        <f t="shared" si="46"/>
        <v>6478.2989799031548</v>
      </c>
      <c r="J301" s="34">
        <f t="shared" si="47"/>
        <v>-385.29133603414448</v>
      </c>
      <c r="K301" s="34">
        <f t="shared" si="48"/>
        <v>6093.0076438690103</v>
      </c>
      <c r="L301" s="34">
        <f t="shared" si="49"/>
        <v>27312508.499271702</v>
      </c>
      <c r="M301" s="38">
        <f t="shared" si="50"/>
        <v>25688120.226551749</v>
      </c>
      <c r="N301" s="38">
        <f>'jan-sep'!M301</f>
        <v>21932033.724722095</v>
      </c>
      <c r="O301" s="38">
        <f t="shared" si="51"/>
        <v>3756086.501829654</v>
      </c>
    </row>
    <row r="302" spans="1:15" s="31" customFormat="1" x14ac:dyDescent="0.2">
      <c r="A302" s="30">
        <v>5033</v>
      </c>
      <c r="B302" s="31" t="s">
        <v>356</v>
      </c>
      <c r="C302" s="33">
        <v>37937395</v>
      </c>
      <c r="D302" s="34">
        <v>773</v>
      </c>
      <c r="E302" s="34">
        <f t="shared" si="42"/>
        <v>49078.130659767143</v>
      </c>
      <c r="F302" s="35">
        <f t="shared" si="43"/>
        <v>1.3019881624611793</v>
      </c>
      <c r="G302" s="34">
        <f t="shared" si="44"/>
        <v>-6830.0226940418097</v>
      </c>
      <c r="H302" s="34">
        <f t="shared" si="45"/>
        <v>0</v>
      </c>
      <c r="I302" s="67">
        <f t="shared" si="46"/>
        <v>-6830.0226940418097</v>
      </c>
      <c r="J302" s="34">
        <f t="shared" si="47"/>
        <v>-385.29133603414448</v>
      </c>
      <c r="K302" s="34">
        <f t="shared" si="48"/>
        <v>-7215.3140300759542</v>
      </c>
      <c r="L302" s="34">
        <f t="shared" si="49"/>
        <v>-5279607.5424943184</v>
      </c>
      <c r="M302" s="38">
        <f t="shared" si="50"/>
        <v>-5577437.7452487126</v>
      </c>
      <c r="N302" s="38">
        <f>'jan-sep'!M302</f>
        <v>-6096667.5397150572</v>
      </c>
      <c r="O302" s="38">
        <f t="shared" si="51"/>
        <v>519229.79446634464</v>
      </c>
    </row>
    <row r="303" spans="1:15" s="31" customFormat="1" x14ac:dyDescent="0.2">
      <c r="A303" s="30">
        <v>5034</v>
      </c>
      <c r="B303" s="31" t="s">
        <v>357</v>
      </c>
      <c r="C303" s="33">
        <v>69546475</v>
      </c>
      <c r="D303" s="34">
        <v>2454</v>
      </c>
      <c r="E303" s="34">
        <f t="shared" si="42"/>
        <v>28340.046862265688</v>
      </c>
      <c r="F303" s="35">
        <f t="shared" si="43"/>
        <v>0.7518298892446057</v>
      </c>
      <c r="G303" s="34">
        <f t="shared" si="44"/>
        <v>5612.8275844590626</v>
      </c>
      <c r="H303" s="34">
        <f t="shared" si="45"/>
        <v>1954.8328416617085</v>
      </c>
      <c r="I303" s="67">
        <f t="shared" si="46"/>
        <v>7567.6604261207713</v>
      </c>
      <c r="J303" s="34">
        <f t="shared" si="47"/>
        <v>-385.29133603414448</v>
      </c>
      <c r="K303" s="34">
        <f t="shared" si="48"/>
        <v>7182.3690900866268</v>
      </c>
      <c r="L303" s="34">
        <f t="shared" si="49"/>
        <v>18571038.685700372</v>
      </c>
      <c r="M303" s="38">
        <f t="shared" si="50"/>
        <v>17625533.747072581</v>
      </c>
      <c r="N303" s="38">
        <f>'jan-sep'!M303</f>
        <v>16423593.947501907</v>
      </c>
      <c r="O303" s="38">
        <f t="shared" si="51"/>
        <v>1201939.7995706741</v>
      </c>
    </row>
    <row r="304" spans="1:15" s="31" customFormat="1" x14ac:dyDescent="0.2">
      <c r="A304" s="30">
        <v>5035</v>
      </c>
      <c r="B304" s="31" t="s">
        <v>358</v>
      </c>
      <c r="C304" s="33">
        <v>776002037</v>
      </c>
      <c r="D304" s="34">
        <v>24717</v>
      </c>
      <c r="E304" s="34">
        <f t="shared" si="42"/>
        <v>31395.478294291377</v>
      </c>
      <c r="F304" s="35">
        <f t="shared" si="43"/>
        <v>0.83288708319699101</v>
      </c>
      <c r="G304" s="34">
        <f t="shared" si="44"/>
        <v>3779.5687252436492</v>
      </c>
      <c r="H304" s="34">
        <f t="shared" si="45"/>
        <v>885.43184045271755</v>
      </c>
      <c r="I304" s="67">
        <f t="shared" si="46"/>
        <v>4665.0005656963667</v>
      </c>
      <c r="J304" s="34">
        <f t="shared" si="47"/>
        <v>-385.29133603414448</v>
      </c>
      <c r="K304" s="34">
        <f t="shared" si="48"/>
        <v>4279.7092296622222</v>
      </c>
      <c r="L304" s="34">
        <f t="shared" si="49"/>
        <v>115304818.98231709</v>
      </c>
      <c r="M304" s="38">
        <f t="shared" si="50"/>
        <v>105781573.02956115</v>
      </c>
      <c r="N304" s="38">
        <f>'jan-sep'!M304</f>
        <v>103798420.13027897</v>
      </c>
      <c r="O304" s="38">
        <f t="shared" si="51"/>
        <v>1983152.8992821723</v>
      </c>
    </row>
    <row r="305" spans="1:15" s="31" customFormat="1" x14ac:dyDescent="0.2">
      <c r="A305" s="30">
        <v>5036</v>
      </c>
      <c r="B305" s="31" t="s">
        <v>359</v>
      </c>
      <c r="C305" s="33">
        <v>74177773</v>
      </c>
      <c r="D305" s="34">
        <v>2645</v>
      </c>
      <c r="E305" s="34">
        <f t="shared" si="42"/>
        <v>28044.526654064273</v>
      </c>
      <c r="F305" s="35">
        <f t="shared" si="43"/>
        <v>0.74399006715534011</v>
      </c>
      <c r="G305" s="34">
        <f t="shared" si="44"/>
        <v>5790.1397093799114</v>
      </c>
      <c r="H305" s="34">
        <f t="shared" si="45"/>
        <v>2058.2649145322039</v>
      </c>
      <c r="I305" s="67">
        <f t="shared" si="46"/>
        <v>7848.4046239121153</v>
      </c>
      <c r="J305" s="34">
        <f t="shared" si="47"/>
        <v>-385.29133603414448</v>
      </c>
      <c r="K305" s="34">
        <f t="shared" si="48"/>
        <v>7463.1132878779708</v>
      </c>
      <c r="L305" s="34">
        <f t="shared" si="49"/>
        <v>20759030.230247546</v>
      </c>
      <c r="M305" s="38">
        <f t="shared" si="50"/>
        <v>19739934.646437231</v>
      </c>
      <c r="N305" s="38">
        <f>'jan-sep'!M305</f>
        <v>17434035.709675036</v>
      </c>
      <c r="O305" s="38">
        <f t="shared" si="51"/>
        <v>2305898.9367621951</v>
      </c>
    </row>
    <row r="306" spans="1:15" s="31" customFormat="1" x14ac:dyDescent="0.2">
      <c r="A306" s="30">
        <v>5037</v>
      </c>
      <c r="B306" s="31" t="s">
        <v>360</v>
      </c>
      <c r="C306" s="33">
        <v>622425065</v>
      </c>
      <c r="D306" s="34">
        <v>20574</v>
      </c>
      <c r="E306" s="34">
        <f t="shared" si="42"/>
        <v>30252.992369009429</v>
      </c>
      <c r="F306" s="35">
        <f t="shared" si="43"/>
        <v>0.80257820365127897</v>
      </c>
      <c r="G306" s="34">
        <f t="shared" si="44"/>
        <v>4465.0602804128184</v>
      </c>
      <c r="H306" s="34">
        <f t="shared" si="45"/>
        <v>1285.3019143013992</v>
      </c>
      <c r="I306" s="67">
        <f t="shared" si="46"/>
        <v>5750.3621947142174</v>
      </c>
      <c r="J306" s="34">
        <f t="shared" si="47"/>
        <v>-385.29133603414448</v>
      </c>
      <c r="K306" s="34">
        <f t="shared" si="48"/>
        <v>5365.0708586800729</v>
      </c>
      <c r="L306" s="34">
        <f t="shared" si="49"/>
        <v>118307951.79405031</v>
      </c>
      <c r="M306" s="38">
        <f t="shared" si="50"/>
        <v>110380967.84648383</v>
      </c>
      <c r="N306" s="38">
        <f>'jan-sep'!M306</f>
        <v>102703698.93089005</v>
      </c>
      <c r="O306" s="38">
        <f t="shared" si="51"/>
        <v>7677268.9155937731</v>
      </c>
    </row>
    <row r="307" spans="1:15" s="31" customFormat="1" x14ac:dyDescent="0.2">
      <c r="A307" s="30">
        <v>5038</v>
      </c>
      <c r="B307" s="31" t="s">
        <v>361</v>
      </c>
      <c r="C307" s="33">
        <v>434693403</v>
      </c>
      <c r="D307" s="34">
        <v>15193</v>
      </c>
      <c r="E307" s="34">
        <f t="shared" si="42"/>
        <v>28611.426512209571</v>
      </c>
      <c r="F307" s="35">
        <f t="shared" si="43"/>
        <v>0.75902928920156953</v>
      </c>
      <c r="G307" s="34">
        <f t="shared" si="44"/>
        <v>5449.9997944927327</v>
      </c>
      <c r="H307" s="34">
        <f t="shared" si="45"/>
        <v>1859.8499641813494</v>
      </c>
      <c r="I307" s="67">
        <f t="shared" si="46"/>
        <v>7309.8497586740823</v>
      </c>
      <c r="J307" s="34">
        <f t="shared" si="47"/>
        <v>-385.29133603414448</v>
      </c>
      <c r="K307" s="34">
        <f t="shared" si="48"/>
        <v>6924.5584226399378</v>
      </c>
      <c r="L307" s="34">
        <f t="shared" si="49"/>
        <v>111058547.38353533</v>
      </c>
      <c r="M307" s="38">
        <f t="shared" si="50"/>
        <v>105204816.11516857</v>
      </c>
      <c r="N307" s="38">
        <f>'jan-sep'!M307</f>
        <v>90880223.441604123</v>
      </c>
      <c r="O307" s="38">
        <f t="shared" si="51"/>
        <v>14324592.673564449</v>
      </c>
    </row>
    <row r="308" spans="1:15" s="31" customFormat="1" x14ac:dyDescent="0.2">
      <c r="A308" s="30">
        <v>5041</v>
      </c>
      <c r="B308" s="31" t="s">
        <v>376</v>
      </c>
      <c r="C308" s="33">
        <v>58638272</v>
      </c>
      <c r="D308" s="34">
        <v>2114</v>
      </c>
      <c r="E308" s="34">
        <f t="shared" si="42"/>
        <v>27738.066225165563</v>
      </c>
      <c r="F308" s="35">
        <f t="shared" si="43"/>
        <v>0.73586001319189542</v>
      </c>
      <c r="G308" s="34">
        <f t="shared" si="44"/>
        <v>5974.0159667191374</v>
      </c>
      <c r="H308" s="34">
        <f t="shared" si="45"/>
        <v>2165.5260646467523</v>
      </c>
      <c r="I308" s="67">
        <f t="shared" si="46"/>
        <v>8139.5420313658897</v>
      </c>
      <c r="J308" s="34">
        <f t="shared" si="47"/>
        <v>-385.29133603414448</v>
      </c>
      <c r="K308" s="34">
        <f t="shared" si="48"/>
        <v>7754.2506953317452</v>
      </c>
      <c r="L308" s="34">
        <f t="shared" si="49"/>
        <v>17206991.854307491</v>
      </c>
      <c r="M308" s="38">
        <f t="shared" si="50"/>
        <v>16392485.96993131</v>
      </c>
      <c r="N308" s="38">
        <f>'jan-sep'!M308</f>
        <v>14479578.69389528</v>
      </c>
      <c r="O308" s="38">
        <f t="shared" si="51"/>
        <v>1912907.2760360297</v>
      </c>
    </row>
    <row r="309" spans="1:15" s="31" customFormat="1" x14ac:dyDescent="0.2">
      <c r="A309" s="30">
        <v>5042</v>
      </c>
      <c r="B309" s="31" t="s">
        <v>362</v>
      </c>
      <c r="C309" s="33">
        <v>40676631</v>
      </c>
      <c r="D309" s="34">
        <v>1301</v>
      </c>
      <c r="E309" s="34">
        <f t="shared" si="42"/>
        <v>31265.66564181399</v>
      </c>
      <c r="F309" s="35">
        <f t="shared" si="43"/>
        <v>0.82944329806110362</v>
      </c>
      <c r="G309" s="34">
        <f t="shared" si="44"/>
        <v>3857.4563167300817</v>
      </c>
      <c r="H309" s="34">
        <f t="shared" si="45"/>
        <v>930.86626881980294</v>
      </c>
      <c r="I309" s="67">
        <f t="shared" si="46"/>
        <v>4788.3225855498849</v>
      </c>
      <c r="J309" s="34">
        <f t="shared" si="47"/>
        <v>-385.29133603414448</v>
      </c>
      <c r="K309" s="34">
        <f t="shared" si="48"/>
        <v>4403.0312495157405</v>
      </c>
      <c r="L309" s="34">
        <f t="shared" si="49"/>
        <v>6229607.6838004002</v>
      </c>
      <c r="M309" s="38">
        <f t="shared" si="50"/>
        <v>5728343.655619978</v>
      </c>
      <c r="N309" s="38">
        <f>'jan-sep'!M309</f>
        <v>6337834.296006511</v>
      </c>
      <c r="O309" s="38">
        <f t="shared" si="51"/>
        <v>-609490.64038653299</v>
      </c>
    </row>
    <row r="310" spans="1:15" s="31" customFormat="1" x14ac:dyDescent="0.2">
      <c r="A310" s="30">
        <v>5043</v>
      </c>
      <c r="B310" s="31" t="s">
        <v>377</v>
      </c>
      <c r="C310" s="33">
        <v>15022785</v>
      </c>
      <c r="D310" s="34">
        <v>423</v>
      </c>
      <c r="E310" s="34">
        <f t="shared" si="42"/>
        <v>35514.858156028371</v>
      </c>
      <c r="F310" s="35">
        <f t="shared" si="43"/>
        <v>0.94216964438180983</v>
      </c>
      <c r="G310" s="34">
        <f t="shared" si="44"/>
        <v>1307.9408082014531</v>
      </c>
      <c r="H310" s="34">
        <f t="shared" si="45"/>
        <v>0</v>
      </c>
      <c r="I310" s="67">
        <f t="shared" si="46"/>
        <v>1307.9408082014531</v>
      </c>
      <c r="J310" s="34">
        <f t="shared" si="47"/>
        <v>-385.29133603414448</v>
      </c>
      <c r="K310" s="34">
        <f t="shared" si="48"/>
        <v>922.64947216730866</v>
      </c>
      <c r="L310" s="34">
        <f t="shared" si="49"/>
        <v>553258.96186921466</v>
      </c>
      <c r="M310" s="38">
        <f t="shared" si="50"/>
        <v>390280.72672677157</v>
      </c>
      <c r="N310" s="38">
        <f>'jan-sep'!M310</f>
        <v>259076.37555049261</v>
      </c>
      <c r="O310" s="38">
        <f t="shared" si="51"/>
        <v>131204.35117627896</v>
      </c>
    </row>
    <row r="311" spans="1:15" s="31" customFormat="1" x14ac:dyDescent="0.2">
      <c r="A311" s="30">
        <v>5044</v>
      </c>
      <c r="B311" s="31" t="s">
        <v>363</v>
      </c>
      <c r="C311" s="33">
        <v>34634786</v>
      </c>
      <c r="D311" s="34">
        <v>810</v>
      </c>
      <c r="E311" s="34">
        <f t="shared" si="42"/>
        <v>42758.995061728398</v>
      </c>
      <c r="F311" s="35">
        <f t="shared" si="43"/>
        <v>1.1343485308160786</v>
      </c>
      <c r="G311" s="34">
        <f t="shared" si="44"/>
        <v>-3038.5413352185628</v>
      </c>
      <c r="H311" s="34">
        <f t="shared" si="45"/>
        <v>0</v>
      </c>
      <c r="I311" s="67">
        <f t="shared" si="46"/>
        <v>-3038.5413352185628</v>
      </c>
      <c r="J311" s="34">
        <f t="shared" si="47"/>
        <v>-385.29133603414448</v>
      </c>
      <c r="K311" s="34">
        <f t="shared" si="48"/>
        <v>-3423.8326712527073</v>
      </c>
      <c r="L311" s="34">
        <f t="shared" si="49"/>
        <v>-2461218.4815270361</v>
      </c>
      <c r="M311" s="38">
        <f t="shared" si="50"/>
        <v>-2773304.4637146927</v>
      </c>
      <c r="N311" s="38">
        <f>'jan-sep'!M311</f>
        <v>-2533789.0553288436</v>
      </c>
      <c r="O311" s="38">
        <f t="shared" si="51"/>
        <v>-239515.40838584909</v>
      </c>
    </row>
    <row r="312" spans="1:15" s="31" customFormat="1" x14ac:dyDescent="0.2">
      <c r="A312" s="30">
        <v>5045</v>
      </c>
      <c r="B312" s="31" t="s">
        <v>364</v>
      </c>
      <c r="C312" s="33">
        <v>71395549</v>
      </c>
      <c r="D312" s="34">
        <v>2322</v>
      </c>
      <c r="E312" s="34">
        <f t="shared" si="42"/>
        <v>30747.437123169682</v>
      </c>
      <c r="F312" s="35">
        <f t="shared" si="43"/>
        <v>0.81569527246081719</v>
      </c>
      <c r="G312" s="34">
        <f t="shared" si="44"/>
        <v>4168.393427916666</v>
      </c>
      <c r="H312" s="34">
        <f t="shared" si="45"/>
        <v>1112.2462503453107</v>
      </c>
      <c r="I312" s="67">
        <f t="shared" si="46"/>
        <v>5280.6396782619768</v>
      </c>
      <c r="J312" s="34">
        <f t="shared" si="47"/>
        <v>-385.29133603414448</v>
      </c>
      <c r="K312" s="34">
        <f t="shared" si="48"/>
        <v>4895.3483422278323</v>
      </c>
      <c r="L312" s="34">
        <f t="shared" si="49"/>
        <v>12261645.33292431</v>
      </c>
      <c r="M312" s="38">
        <f t="shared" si="50"/>
        <v>11366998.850653026</v>
      </c>
      <c r="N312" s="38">
        <f>'jan-sep'!M312</f>
        <v>11671795.55374874</v>
      </c>
      <c r="O312" s="38">
        <f t="shared" si="51"/>
        <v>-304796.70309571363</v>
      </c>
    </row>
    <row r="313" spans="1:15" s="31" customFormat="1" x14ac:dyDescent="0.2">
      <c r="A313" s="30">
        <v>5046</v>
      </c>
      <c r="B313" s="31" t="s">
        <v>365</v>
      </c>
      <c r="C313" s="33">
        <v>32263320</v>
      </c>
      <c r="D313" s="34">
        <v>1222</v>
      </c>
      <c r="E313" s="34">
        <f t="shared" si="42"/>
        <v>26402.062193126021</v>
      </c>
      <c r="F313" s="35">
        <f t="shared" si="43"/>
        <v>0.70041731373835137</v>
      </c>
      <c r="G313" s="34">
        <f t="shared" si="44"/>
        <v>6775.6183859428629</v>
      </c>
      <c r="H313" s="34">
        <f t="shared" si="45"/>
        <v>2633.1274758605919</v>
      </c>
      <c r="I313" s="67">
        <f t="shared" si="46"/>
        <v>9408.7458618034543</v>
      </c>
      <c r="J313" s="34">
        <f t="shared" si="47"/>
        <v>-385.29133603414448</v>
      </c>
      <c r="K313" s="34">
        <f t="shared" si="48"/>
        <v>9023.4545257693098</v>
      </c>
      <c r="L313" s="34">
        <f t="shared" si="49"/>
        <v>11497487.443123821</v>
      </c>
      <c r="M313" s="38">
        <f t="shared" si="50"/>
        <v>11026661.430490097</v>
      </c>
      <c r="N313" s="38">
        <f>'jan-sep'!M313</f>
        <v>10528201.339139091</v>
      </c>
      <c r="O313" s="38">
        <f t="shared" si="51"/>
        <v>498460.09135100618</v>
      </c>
    </row>
    <row r="314" spans="1:15" s="31" customFormat="1" x14ac:dyDescent="0.2">
      <c r="A314" s="30">
        <v>5047</v>
      </c>
      <c r="B314" s="31" t="s">
        <v>366</v>
      </c>
      <c r="C314" s="33">
        <v>117816956</v>
      </c>
      <c r="D314" s="34">
        <v>3924</v>
      </c>
      <c r="E314" s="34">
        <f t="shared" si="42"/>
        <v>30024.708460754333</v>
      </c>
      <c r="F314" s="35">
        <f t="shared" si="43"/>
        <v>0.79652208573821093</v>
      </c>
      <c r="G314" s="34">
        <f t="shared" si="44"/>
        <v>4602.0306253658755</v>
      </c>
      <c r="H314" s="34">
        <f t="shared" si="45"/>
        <v>1365.2012821906828</v>
      </c>
      <c r="I314" s="67">
        <f t="shared" si="46"/>
        <v>5967.2319075565583</v>
      </c>
      <c r="J314" s="34">
        <f t="shared" si="47"/>
        <v>-385.29133603414448</v>
      </c>
      <c r="K314" s="34">
        <f t="shared" si="48"/>
        <v>5581.9405715224138</v>
      </c>
      <c r="L314" s="34">
        <f t="shared" si="49"/>
        <v>23415418.005251937</v>
      </c>
      <c r="M314" s="38">
        <f t="shared" si="50"/>
        <v>21903534.802653953</v>
      </c>
      <c r="N314" s="38">
        <f>'jan-sep'!M314</f>
        <v>22316638.623389348</v>
      </c>
      <c r="O314" s="38">
        <f t="shared" si="51"/>
        <v>-413103.82073539495</v>
      </c>
    </row>
    <row r="315" spans="1:15" s="31" customFormat="1" x14ac:dyDescent="0.2">
      <c r="A315" s="30">
        <v>5049</v>
      </c>
      <c r="B315" s="31" t="s">
        <v>367</v>
      </c>
      <c r="C315" s="33">
        <v>39033890</v>
      </c>
      <c r="D315" s="34">
        <v>1116</v>
      </c>
      <c r="E315" s="34">
        <f t="shared" si="42"/>
        <v>34976.603942652328</v>
      </c>
      <c r="F315" s="35">
        <f t="shared" si="43"/>
        <v>0.92789035939704256</v>
      </c>
      <c r="G315" s="34">
        <f t="shared" si="44"/>
        <v>1630.8933362270793</v>
      </c>
      <c r="H315" s="34">
        <f t="shared" si="45"/>
        <v>0</v>
      </c>
      <c r="I315" s="67">
        <f t="shared" si="46"/>
        <v>1630.8933362270793</v>
      </c>
      <c r="J315" s="34">
        <f t="shared" si="47"/>
        <v>-385.29133603414448</v>
      </c>
      <c r="K315" s="34">
        <f t="shared" si="48"/>
        <v>1245.6020001929348</v>
      </c>
      <c r="L315" s="34">
        <f t="shared" si="49"/>
        <v>1820076.9632294206</v>
      </c>
      <c r="M315" s="38">
        <f t="shared" si="50"/>
        <v>1390091.8322153152</v>
      </c>
      <c r="N315" s="38">
        <f>'jan-sep'!M315</f>
        <v>941927.99932470464</v>
      </c>
      <c r="O315" s="38">
        <f t="shared" si="51"/>
        <v>448163.83289061056</v>
      </c>
    </row>
    <row r="316" spans="1:15" s="31" customFormat="1" x14ac:dyDescent="0.2">
      <c r="A316" s="30">
        <v>5052</v>
      </c>
      <c r="B316" s="31" t="s">
        <v>368</v>
      </c>
      <c r="C316" s="33">
        <v>19189138</v>
      </c>
      <c r="D316" s="34">
        <v>604</v>
      </c>
      <c r="E316" s="34">
        <f t="shared" si="42"/>
        <v>31770.096026490068</v>
      </c>
      <c r="F316" s="35">
        <f t="shared" si="43"/>
        <v>0.84282527453015421</v>
      </c>
      <c r="G316" s="34">
        <f t="shared" si="44"/>
        <v>3554.7980859244349</v>
      </c>
      <c r="H316" s="34">
        <f t="shared" si="45"/>
        <v>754.3156341831758</v>
      </c>
      <c r="I316" s="67">
        <f t="shared" si="46"/>
        <v>4309.1137201076108</v>
      </c>
      <c r="J316" s="34">
        <f t="shared" si="47"/>
        <v>-385.29133603414448</v>
      </c>
      <c r="K316" s="34">
        <f t="shared" si="48"/>
        <v>3923.8223840734663</v>
      </c>
      <c r="L316" s="34">
        <f t="shared" si="49"/>
        <v>2602704.6869449969</v>
      </c>
      <c r="M316" s="38">
        <f t="shared" si="50"/>
        <v>2369988.7199803735</v>
      </c>
      <c r="N316" s="38">
        <f>'jan-sep'!M316</f>
        <v>2881696.6911129383</v>
      </c>
      <c r="O316" s="38">
        <f t="shared" si="51"/>
        <v>-511707.97113256482</v>
      </c>
    </row>
    <row r="317" spans="1:15" s="31" customFormat="1" x14ac:dyDescent="0.2">
      <c r="A317" s="30">
        <v>5053</v>
      </c>
      <c r="B317" s="31" t="s">
        <v>369</v>
      </c>
      <c r="C317" s="33">
        <v>204971334</v>
      </c>
      <c r="D317" s="34">
        <v>6938</v>
      </c>
      <c r="E317" s="34">
        <f t="shared" si="42"/>
        <v>29543.288267512253</v>
      </c>
      <c r="F317" s="35">
        <f t="shared" si="43"/>
        <v>0.78375054402819222</v>
      </c>
      <c r="G317" s="34">
        <f t="shared" si="44"/>
        <v>4890.8827413111239</v>
      </c>
      <c r="H317" s="34">
        <f t="shared" si="45"/>
        <v>1533.698349825411</v>
      </c>
      <c r="I317" s="67">
        <f t="shared" si="46"/>
        <v>6424.5810911365352</v>
      </c>
      <c r="J317" s="34">
        <f t="shared" si="47"/>
        <v>-385.29133603414448</v>
      </c>
      <c r="K317" s="34">
        <f t="shared" si="48"/>
        <v>6039.2897551023907</v>
      </c>
      <c r="L317" s="34">
        <f t="shared" si="49"/>
        <v>44573743.610305279</v>
      </c>
      <c r="M317" s="38">
        <f t="shared" si="50"/>
        <v>41900592.320900388</v>
      </c>
      <c r="N317" s="38">
        <f>'jan-sep'!M317</f>
        <v>34371741.097419806</v>
      </c>
      <c r="O317" s="38">
        <f t="shared" si="51"/>
        <v>7528851.2234805822</v>
      </c>
    </row>
    <row r="318" spans="1:15" s="31" customFormat="1" x14ac:dyDescent="0.2">
      <c r="A318" s="30">
        <v>5054</v>
      </c>
      <c r="B318" s="31" t="s">
        <v>370</v>
      </c>
      <c r="C318" s="33">
        <v>277403945</v>
      </c>
      <c r="D318" s="34">
        <v>10023</v>
      </c>
      <c r="E318" s="34">
        <f t="shared" si="42"/>
        <v>27676.738002594033</v>
      </c>
      <c r="F318" s="35">
        <f t="shared" si="43"/>
        <v>0.73423304373035525</v>
      </c>
      <c r="G318" s="34">
        <f t="shared" si="44"/>
        <v>6010.8129002620562</v>
      </c>
      <c r="H318" s="34">
        <f t="shared" si="45"/>
        <v>2186.9909425467877</v>
      </c>
      <c r="I318" s="67">
        <f t="shared" si="46"/>
        <v>8197.8038428088439</v>
      </c>
      <c r="J318" s="34">
        <f t="shared" si="47"/>
        <v>-385.29133603414448</v>
      </c>
      <c r="K318" s="34">
        <f t="shared" si="48"/>
        <v>7812.5125067746994</v>
      </c>
      <c r="L318" s="34">
        <f t="shared" si="49"/>
        <v>82166587.916473046</v>
      </c>
      <c r="M318" s="38">
        <f t="shared" si="50"/>
        <v>78304812.855402812</v>
      </c>
      <c r="N318" s="38">
        <f>'jan-sep'!M318</f>
        <v>72411179.102938712</v>
      </c>
      <c r="O318" s="38">
        <f t="shared" si="51"/>
        <v>5893633.7524641007</v>
      </c>
    </row>
    <row r="319" spans="1:15" s="31" customFormat="1" x14ac:dyDescent="0.2">
      <c r="A319" s="30">
        <v>5055</v>
      </c>
      <c r="B319" s="31" t="s">
        <v>393</v>
      </c>
      <c r="C319" s="33">
        <v>197442613</v>
      </c>
      <c r="D319" s="34">
        <v>6093</v>
      </c>
      <c r="E319" s="34">
        <f t="shared" si="42"/>
        <v>32404.827342852455</v>
      </c>
      <c r="F319" s="35">
        <f t="shared" si="43"/>
        <v>0.85966398963885127</v>
      </c>
      <c r="G319" s="34">
        <f t="shared" si="44"/>
        <v>3173.9592961070025</v>
      </c>
      <c r="H319" s="34">
        <f t="shared" si="45"/>
        <v>532.1596734563401</v>
      </c>
      <c r="I319" s="67">
        <f t="shared" si="46"/>
        <v>3706.1189695633425</v>
      </c>
      <c r="J319" s="34">
        <f t="shared" si="47"/>
        <v>-385.29133603414448</v>
      </c>
      <c r="K319" s="34">
        <f t="shared" si="48"/>
        <v>3320.827633529198</v>
      </c>
      <c r="L319" s="34">
        <f t="shared" si="49"/>
        <v>22581382.881549444</v>
      </c>
      <c r="M319" s="38">
        <f t="shared" si="50"/>
        <v>20233802.771093402</v>
      </c>
      <c r="N319" s="38">
        <f>'jan-sep'!M319</f>
        <v>20323571.448015127</v>
      </c>
      <c r="O319" s="38">
        <f t="shared" si="51"/>
        <v>-89768.676921725273</v>
      </c>
    </row>
    <row r="320" spans="1:15" s="31" customFormat="1" x14ac:dyDescent="0.2">
      <c r="A320" s="30">
        <v>5056</v>
      </c>
      <c r="B320" s="31" t="s">
        <v>342</v>
      </c>
      <c r="C320" s="33">
        <v>173518992</v>
      </c>
      <c r="D320" s="34">
        <v>5323</v>
      </c>
      <c r="E320" s="34">
        <f t="shared" si="42"/>
        <v>32597.969566034189</v>
      </c>
      <c r="F320" s="35">
        <f t="shared" si="43"/>
        <v>0.86478783777392709</v>
      </c>
      <c r="G320" s="34">
        <f t="shared" si="44"/>
        <v>3058.0739621979619</v>
      </c>
      <c r="H320" s="34">
        <f t="shared" si="45"/>
        <v>464.55989534273317</v>
      </c>
      <c r="I320" s="67">
        <f t="shared" si="46"/>
        <v>3522.6338575406953</v>
      </c>
      <c r="J320" s="34">
        <f t="shared" si="47"/>
        <v>-385.29133603414448</v>
      </c>
      <c r="K320" s="34">
        <f t="shared" si="48"/>
        <v>3137.3425215065508</v>
      </c>
      <c r="L320" s="34">
        <f t="shared" si="49"/>
        <v>18750980.023689121</v>
      </c>
      <c r="M320" s="38">
        <f t="shared" si="50"/>
        <v>16700074.24197937</v>
      </c>
      <c r="N320" s="38">
        <f>'jan-sep'!M320</f>
        <v>15492791.267788367</v>
      </c>
      <c r="O320" s="38">
        <f t="shared" si="51"/>
        <v>1207282.9741910025</v>
      </c>
    </row>
    <row r="321" spans="1:15" s="31" customFormat="1" x14ac:dyDescent="0.2">
      <c r="A321" s="30">
        <v>5057</v>
      </c>
      <c r="B321" s="31" t="s">
        <v>344</v>
      </c>
      <c r="C321" s="33">
        <v>342398025</v>
      </c>
      <c r="D321" s="34">
        <v>10522</v>
      </c>
      <c r="E321" s="34">
        <f t="shared" si="42"/>
        <v>32541.154248241779</v>
      </c>
      <c r="F321" s="35">
        <f t="shared" si="43"/>
        <v>0.86328059065147644</v>
      </c>
      <c r="G321" s="34">
        <f t="shared" si="44"/>
        <v>3092.1631528734083</v>
      </c>
      <c r="H321" s="34">
        <f t="shared" si="45"/>
        <v>484.44525657007688</v>
      </c>
      <c r="I321" s="67">
        <f t="shared" si="46"/>
        <v>3576.608409443485</v>
      </c>
      <c r="J321" s="34">
        <f t="shared" si="47"/>
        <v>-385.29133603414448</v>
      </c>
      <c r="K321" s="34">
        <f t="shared" si="48"/>
        <v>3191.3170734093405</v>
      </c>
      <c r="L321" s="34">
        <f t="shared" si="49"/>
        <v>37633073.684164353</v>
      </c>
      <c r="M321" s="38">
        <f t="shared" si="50"/>
        <v>33579038.246413082</v>
      </c>
      <c r="N321" s="38">
        <f>'jan-sep'!M321</f>
        <v>46186564.967202522</v>
      </c>
      <c r="O321" s="38">
        <f t="shared" si="51"/>
        <v>-12607526.72078944</v>
      </c>
    </row>
    <row r="322" spans="1:15" s="31" customFormat="1" x14ac:dyDescent="0.2">
      <c r="A322" s="30">
        <v>5058</v>
      </c>
      <c r="B322" s="31" t="s">
        <v>345</v>
      </c>
      <c r="C322" s="33">
        <v>137906705</v>
      </c>
      <c r="D322" s="34">
        <v>4339</v>
      </c>
      <c r="E322" s="34">
        <f t="shared" si="42"/>
        <v>31783.061765383729</v>
      </c>
      <c r="F322" s="35">
        <f t="shared" si="43"/>
        <v>0.84316924114685643</v>
      </c>
      <c r="G322" s="34">
        <f t="shared" si="44"/>
        <v>3547.0186425882384</v>
      </c>
      <c r="H322" s="34">
        <f t="shared" si="45"/>
        <v>749.77762557039432</v>
      </c>
      <c r="I322" s="67">
        <f t="shared" si="46"/>
        <v>4296.7962681586323</v>
      </c>
      <c r="J322" s="34">
        <f t="shared" si="47"/>
        <v>-385.29133603414448</v>
      </c>
      <c r="K322" s="34">
        <f t="shared" si="48"/>
        <v>3911.5049321244878</v>
      </c>
      <c r="L322" s="34">
        <f t="shared" si="49"/>
        <v>18643799.007540304</v>
      </c>
      <c r="M322" s="38">
        <f t="shared" si="50"/>
        <v>16972019.900488153</v>
      </c>
      <c r="N322" s="38">
        <f>'jan-sep'!M322</f>
        <v>17855787.346173897</v>
      </c>
      <c r="O322" s="38">
        <f t="shared" si="51"/>
        <v>-883767.44568574429</v>
      </c>
    </row>
    <row r="323" spans="1:15" s="31" customFormat="1" x14ac:dyDescent="0.2">
      <c r="A323" s="30">
        <v>5059</v>
      </c>
      <c r="B323" s="31" t="s">
        <v>394</v>
      </c>
      <c r="C323" s="33">
        <v>566984751</v>
      </c>
      <c r="D323" s="34">
        <v>18793</v>
      </c>
      <c r="E323" s="34">
        <f t="shared" si="42"/>
        <v>30169.996860533178</v>
      </c>
      <c r="F323" s="35">
        <f t="shared" si="43"/>
        <v>0.80037642521919794</v>
      </c>
      <c r="G323" s="34">
        <f t="shared" si="44"/>
        <v>4514.8575854985693</v>
      </c>
      <c r="H323" s="34">
        <f t="shared" si="45"/>
        <v>1314.3503422680872</v>
      </c>
      <c r="I323" s="67">
        <f t="shared" si="46"/>
        <v>5829.2079277666562</v>
      </c>
      <c r="J323" s="34">
        <f t="shared" si="47"/>
        <v>-385.29133603414448</v>
      </c>
      <c r="K323" s="34">
        <f t="shared" si="48"/>
        <v>5443.9165917325117</v>
      </c>
      <c r="L323" s="34">
        <f t="shared" si="49"/>
        <v>109548304.58651876</v>
      </c>
      <c r="M323" s="38">
        <f t="shared" si="50"/>
        <v>102307524.5084291</v>
      </c>
      <c r="N323" s="38">
        <f>'jan-sep'!M323</f>
        <v>97278217.962144777</v>
      </c>
      <c r="O323" s="38">
        <f t="shared" si="51"/>
        <v>5029306.546284318</v>
      </c>
    </row>
    <row r="324" spans="1:15" s="31" customFormat="1" x14ac:dyDescent="0.2">
      <c r="A324" s="30">
        <v>5060</v>
      </c>
      <c r="B324" s="31" t="s">
        <v>395</v>
      </c>
      <c r="C324" s="33">
        <v>394763876</v>
      </c>
      <c r="D324" s="34">
        <v>9968</v>
      </c>
      <c r="E324" s="34">
        <f t="shared" si="42"/>
        <v>39603.117576243982</v>
      </c>
      <c r="F324" s="35">
        <f t="shared" si="43"/>
        <v>1.050626614902789</v>
      </c>
      <c r="G324" s="34">
        <f t="shared" si="44"/>
        <v>-1145.014843927913</v>
      </c>
      <c r="H324" s="34">
        <f t="shared" si="45"/>
        <v>0</v>
      </c>
      <c r="I324" s="67">
        <f t="shared" si="46"/>
        <v>-1145.014843927913</v>
      </c>
      <c r="J324" s="34">
        <f t="shared" si="47"/>
        <v>-385.29133603414448</v>
      </c>
      <c r="K324" s="34">
        <f t="shared" si="48"/>
        <v>-1530.3061799620575</v>
      </c>
      <c r="L324" s="34">
        <f t="shared" si="49"/>
        <v>-11413507.964273438</v>
      </c>
      <c r="M324" s="38">
        <f t="shared" si="50"/>
        <v>-15254092.00186179</v>
      </c>
      <c r="N324" s="38">
        <f>'jan-sep'!M324</f>
        <v>-14747577.530762853</v>
      </c>
      <c r="O324" s="38">
        <f t="shared" si="51"/>
        <v>-506514.47109893709</v>
      </c>
    </row>
    <row r="325" spans="1:15" s="31" customFormat="1" x14ac:dyDescent="0.2">
      <c r="A325" s="30">
        <v>5061</v>
      </c>
      <c r="B325" s="31" t="s">
        <v>273</v>
      </c>
      <c r="C325" s="33">
        <v>56864342</v>
      </c>
      <c r="D325" s="34">
        <v>1958</v>
      </c>
      <c r="E325" s="34">
        <f t="shared" si="42"/>
        <v>29042.054136874362</v>
      </c>
      <c r="F325" s="35">
        <f t="shared" si="43"/>
        <v>0.77045336062004266</v>
      </c>
      <c r="G325" s="34">
        <f t="shared" si="44"/>
        <v>5191.623219693859</v>
      </c>
      <c r="H325" s="34">
        <f t="shared" si="45"/>
        <v>1709.1302955486728</v>
      </c>
      <c r="I325" s="67">
        <f t="shared" si="46"/>
        <v>6900.7535152425316</v>
      </c>
      <c r="J325" s="34">
        <f t="shared" si="47"/>
        <v>-385.29133603414448</v>
      </c>
      <c r="K325" s="34">
        <f t="shared" si="48"/>
        <v>6515.4621792083872</v>
      </c>
      <c r="L325" s="34">
        <f t="shared" si="49"/>
        <v>13511675.382844876</v>
      </c>
      <c r="M325" s="38">
        <f t="shared" si="50"/>
        <v>12757274.946890023</v>
      </c>
      <c r="N325" s="38">
        <f>'jan-sep'!M325</f>
        <v>11212480.624005187</v>
      </c>
      <c r="O325" s="38">
        <f t="shared" si="51"/>
        <v>1544794.3228848353</v>
      </c>
    </row>
    <row r="326" spans="1:15" s="31" customFormat="1" x14ac:dyDescent="0.2">
      <c r="A326" s="30">
        <v>5501</v>
      </c>
      <c r="B326" s="31" t="s">
        <v>311</v>
      </c>
      <c r="C326" s="33">
        <v>2868076039</v>
      </c>
      <c r="D326" s="34">
        <v>78745</v>
      </c>
      <c r="E326" s="34">
        <f t="shared" si="42"/>
        <v>36422.325722268084</v>
      </c>
      <c r="F326" s="35">
        <f t="shared" si="43"/>
        <v>0.96624374853325701</v>
      </c>
      <c r="G326" s="34">
        <f t="shared" si="44"/>
        <v>763.46026845762538</v>
      </c>
      <c r="H326" s="34">
        <f t="shared" si="45"/>
        <v>0</v>
      </c>
      <c r="I326" s="67">
        <f t="shared" si="46"/>
        <v>763.46026845762538</v>
      </c>
      <c r="J326" s="34">
        <f t="shared" si="47"/>
        <v>-385.29133603414448</v>
      </c>
      <c r="K326" s="34">
        <f t="shared" si="48"/>
        <v>378.1689324234809</v>
      </c>
      <c r="L326" s="34">
        <f t="shared" si="49"/>
        <v>60118678.839695707</v>
      </c>
      <c r="M326" s="38">
        <f t="shared" si="50"/>
        <v>29778912.583687004</v>
      </c>
      <c r="N326" s="38">
        <f>'jan-sep'!M326</f>
        <v>44425507.875469394</v>
      </c>
      <c r="O326" s="38">
        <f t="shared" si="51"/>
        <v>-14646595.29178239</v>
      </c>
    </row>
    <row r="327" spans="1:15" s="31" customFormat="1" x14ac:dyDescent="0.2">
      <c r="A327" s="30">
        <v>5503</v>
      </c>
      <c r="B327" s="31" t="s">
        <v>372</v>
      </c>
      <c r="C327" s="33">
        <v>844057243</v>
      </c>
      <c r="D327" s="34">
        <v>25056</v>
      </c>
      <c r="E327" s="34">
        <f t="shared" si="42"/>
        <v>33686.831218071522</v>
      </c>
      <c r="F327" s="35">
        <f t="shared" si="43"/>
        <v>0.89367412505610977</v>
      </c>
      <c r="G327" s="34">
        <f t="shared" si="44"/>
        <v>2404.7569709755626</v>
      </c>
      <c r="H327" s="34">
        <f t="shared" si="45"/>
        <v>83.458317129666824</v>
      </c>
      <c r="I327" s="67">
        <f t="shared" si="46"/>
        <v>2488.2152881052293</v>
      </c>
      <c r="J327" s="34">
        <f t="shared" si="47"/>
        <v>-385.29133603414448</v>
      </c>
      <c r="K327" s="34">
        <f t="shared" si="48"/>
        <v>2102.9239520710848</v>
      </c>
      <c r="L327" s="34">
        <f t="shared" si="49"/>
        <v>62344722.258764625</v>
      </c>
      <c r="M327" s="38">
        <f t="shared" si="50"/>
        <v>52690862.5430931</v>
      </c>
      <c r="N327" s="38">
        <f>'jan-sep'!M327</f>
        <v>60342962.78696318</v>
      </c>
      <c r="O327" s="38">
        <f t="shared" si="51"/>
        <v>-7652100.2438700795</v>
      </c>
    </row>
    <row r="328" spans="1:15" s="31" customFormat="1" x14ac:dyDescent="0.2">
      <c r="A328" s="30">
        <v>5510</v>
      </c>
      <c r="B328" s="31" t="s">
        <v>312</v>
      </c>
      <c r="C328" s="33">
        <v>81105645</v>
      </c>
      <c r="D328" s="34">
        <v>2845</v>
      </c>
      <c r="E328" s="34">
        <f t="shared" si="42"/>
        <v>28508.135325131811</v>
      </c>
      <c r="F328" s="35">
        <f t="shared" si="43"/>
        <v>0.75628908901354452</v>
      </c>
      <c r="G328" s="34">
        <f t="shared" si="44"/>
        <v>5511.9745067393897</v>
      </c>
      <c r="H328" s="34">
        <f t="shared" si="45"/>
        <v>1896.0018796585657</v>
      </c>
      <c r="I328" s="67">
        <f t="shared" si="46"/>
        <v>7407.9763863979551</v>
      </c>
      <c r="J328" s="34">
        <f t="shared" si="47"/>
        <v>-385.29133603414448</v>
      </c>
      <c r="K328" s="34">
        <f t="shared" si="48"/>
        <v>7022.6850503638107</v>
      </c>
      <c r="L328" s="34">
        <f t="shared" si="49"/>
        <v>21075692.819302183</v>
      </c>
      <c r="M328" s="38">
        <f t="shared" si="50"/>
        <v>19979538.968285043</v>
      </c>
      <c r="N328" s="38">
        <f>'jan-sep'!M328</f>
        <v>19537618.44414952</v>
      </c>
      <c r="O328" s="38">
        <f t="shared" si="51"/>
        <v>441920.52413552254</v>
      </c>
    </row>
    <row r="329" spans="1:15" s="31" customFormat="1" x14ac:dyDescent="0.2">
      <c r="A329" s="30">
        <v>5512</v>
      </c>
      <c r="B329" s="31" t="s">
        <v>301</v>
      </c>
      <c r="C329" s="33">
        <v>129041764</v>
      </c>
      <c r="D329" s="34">
        <v>4281</v>
      </c>
      <c r="E329" s="34">
        <f t="shared" ref="E329:E363" si="52">IF(ISNUMBER(C329),(C329)/D329,"")</f>
        <v>30142.902125671571</v>
      </c>
      <c r="F329" s="35">
        <f t="shared" ref="F329:F363" si="53">IF(ISNUMBER(C329),E329/E$366,"")</f>
        <v>0.79965763207079155</v>
      </c>
      <c r="G329" s="34">
        <f t="shared" ref="G329:G364" si="54">IF(ISNUMBER(D329),(E$366-E329)*0.6,"")</f>
        <v>4531.1144264155328</v>
      </c>
      <c r="H329" s="34">
        <f t="shared" ref="H329:H363" si="55">IF(ISNUMBER(D329),(IF(E329&gt;=E$366*0.9,0,IF(E329&lt;0.9*E$366,(E$366*0.9-E329)*0.35))),"")</f>
        <v>1323.8334994696495</v>
      </c>
      <c r="I329" s="67">
        <f t="shared" ref="I329:I363" si="56">IF(ISNUMBER(C329),G329+H329,"")</f>
        <v>5854.9479258851825</v>
      </c>
      <c r="J329" s="34">
        <f t="shared" ref="J329:J363" si="57">IF(ISNUMBER(D329),I$368,"")</f>
        <v>-385.29133603414448</v>
      </c>
      <c r="K329" s="34">
        <f t="shared" ref="K329:K363" si="58">IF(ISNUMBER(I329),I329+J329,"")</f>
        <v>5469.656589851038</v>
      </c>
      <c r="L329" s="34">
        <f t="shared" ref="L329:L363" si="59">IF(ISNUMBER(I329),(I329*D329),"")</f>
        <v>25065032.070714466</v>
      </c>
      <c r="M329" s="38">
        <f t="shared" ref="M329:M363" si="60">IF(ISNUMBER(K329),(K329*D329),"")</f>
        <v>23415599.861152295</v>
      </c>
      <c r="N329" s="38">
        <f>'jan-sep'!M329</f>
        <v>21709063.024676297</v>
      </c>
      <c r="O329" s="38">
        <f t="shared" ref="O329:O364" si="61">IF(ISNUMBER(M329),(M329-N329),"")</f>
        <v>1706536.8364759982</v>
      </c>
    </row>
    <row r="330" spans="1:15" s="31" customFormat="1" x14ac:dyDescent="0.2">
      <c r="A330" s="30">
        <v>5514</v>
      </c>
      <c r="B330" s="31" t="s">
        <v>313</v>
      </c>
      <c r="C330" s="33">
        <v>46283786</v>
      </c>
      <c r="D330" s="34">
        <v>1311</v>
      </c>
      <c r="E330" s="34">
        <f t="shared" si="52"/>
        <v>35304.184591914571</v>
      </c>
      <c r="F330" s="35">
        <f t="shared" si="53"/>
        <v>0.93658070929132708</v>
      </c>
      <c r="G330" s="34">
        <f t="shared" si="54"/>
        <v>1434.3449466697332</v>
      </c>
      <c r="H330" s="34">
        <f t="shared" si="55"/>
        <v>0</v>
      </c>
      <c r="I330" s="67">
        <f t="shared" si="56"/>
        <v>1434.3449466697332</v>
      </c>
      <c r="J330" s="34">
        <f t="shared" si="57"/>
        <v>-385.29133603414448</v>
      </c>
      <c r="K330" s="34">
        <f t="shared" si="58"/>
        <v>1049.0536106355887</v>
      </c>
      <c r="L330" s="34">
        <f t="shared" si="59"/>
        <v>1880426.2250840203</v>
      </c>
      <c r="M330" s="38">
        <f t="shared" si="60"/>
        <v>1375309.2835432568</v>
      </c>
      <c r="N330" s="38">
        <f>'jan-sep'!M330</f>
        <v>1949381.7152302333</v>
      </c>
      <c r="O330" s="38">
        <f t="shared" si="61"/>
        <v>-574072.43168697646</v>
      </c>
    </row>
    <row r="331" spans="1:15" s="31" customFormat="1" x14ac:dyDescent="0.2">
      <c r="A331" s="30">
        <v>5516</v>
      </c>
      <c r="B331" s="31" t="s">
        <v>314</v>
      </c>
      <c r="C331" s="33">
        <v>48584074</v>
      </c>
      <c r="D331" s="34">
        <v>1070</v>
      </c>
      <c r="E331" s="34">
        <f t="shared" si="52"/>
        <v>45405.676635514021</v>
      </c>
      <c r="F331" s="35">
        <f t="shared" si="53"/>
        <v>1.2045620461343769</v>
      </c>
      <c r="G331" s="34">
        <f t="shared" si="54"/>
        <v>-4626.5502794899367</v>
      </c>
      <c r="H331" s="34">
        <f t="shared" si="55"/>
        <v>0</v>
      </c>
      <c r="I331" s="67">
        <f t="shared" si="56"/>
        <v>-4626.5502794899367</v>
      </c>
      <c r="J331" s="34">
        <f t="shared" si="57"/>
        <v>-385.29133603414448</v>
      </c>
      <c r="K331" s="34">
        <f t="shared" si="58"/>
        <v>-5011.8416155240811</v>
      </c>
      <c r="L331" s="34">
        <f t="shared" si="59"/>
        <v>-4950408.7990542324</v>
      </c>
      <c r="M331" s="38">
        <f t="shared" si="60"/>
        <v>-5362670.5286107669</v>
      </c>
      <c r="N331" s="38">
        <f>'jan-sep'!M331</f>
        <v>-1730811.5866689666</v>
      </c>
      <c r="O331" s="38">
        <f t="shared" si="61"/>
        <v>-3631858.9419418005</v>
      </c>
    </row>
    <row r="332" spans="1:15" s="31" customFormat="1" x14ac:dyDescent="0.2">
      <c r="A332" s="30">
        <v>5518</v>
      </c>
      <c r="B332" s="31" t="s">
        <v>373</v>
      </c>
      <c r="C332" s="33">
        <v>24812616</v>
      </c>
      <c r="D332" s="34">
        <v>986</v>
      </c>
      <c r="E332" s="34">
        <f t="shared" si="52"/>
        <v>25164.92494929006</v>
      </c>
      <c r="F332" s="35">
        <f t="shared" si="53"/>
        <v>0.66759744009685773</v>
      </c>
      <c r="G332" s="34">
        <f t="shared" si="54"/>
        <v>7517.9007322444395</v>
      </c>
      <c r="H332" s="34">
        <f t="shared" si="55"/>
        <v>3066.1255112031786</v>
      </c>
      <c r="I332" s="67">
        <f t="shared" si="56"/>
        <v>10584.026243447617</v>
      </c>
      <c r="J332" s="34">
        <f t="shared" si="57"/>
        <v>-385.29133603414448</v>
      </c>
      <c r="K332" s="34">
        <f t="shared" si="58"/>
        <v>10198.734907413473</v>
      </c>
      <c r="L332" s="34">
        <f t="shared" si="59"/>
        <v>10435849.87603935</v>
      </c>
      <c r="M332" s="38">
        <f t="shared" si="60"/>
        <v>10055952.618709683</v>
      </c>
      <c r="N332" s="38">
        <f>'jan-sep'!M332</f>
        <v>9782312.2154592015</v>
      </c>
      <c r="O332" s="38">
        <f t="shared" si="61"/>
        <v>273640.40325048193</v>
      </c>
    </row>
    <row r="333" spans="1:15" s="31" customFormat="1" x14ac:dyDescent="0.2">
      <c r="A333" s="30">
        <v>5520</v>
      </c>
      <c r="B333" s="31" t="s">
        <v>315</v>
      </c>
      <c r="C333" s="33">
        <v>150242832</v>
      </c>
      <c r="D333" s="34">
        <v>3986</v>
      </c>
      <c r="E333" s="34">
        <f t="shared" si="52"/>
        <v>37692.632212744604</v>
      </c>
      <c r="F333" s="35">
        <f t="shared" si="53"/>
        <v>0.9999435653572476</v>
      </c>
      <c r="G333" s="34">
        <f t="shared" si="54"/>
        <v>1.2763741717135417</v>
      </c>
      <c r="H333" s="34">
        <f t="shared" si="55"/>
        <v>0</v>
      </c>
      <c r="I333" s="67">
        <f t="shared" si="56"/>
        <v>1.2763741717135417</v>
      </c>
      <c r="J333" s="34">
        <f t="shared" si="57"/>
        <v>-385.29133603414448</v>
      </c>
      <c r="K333" s="34">
        <f t="shared" si="58"/>
        <v>-384.01496186243094</v>
      </c>
      <c r="L333" s="34">
        <f t="shared" si="59"/>
        <v>5087.6274484501773</v>
      </c>
      <c r="M333" s="38">
        <f t="shared" si="60"/>
        <v>-1530683.6379836497</v>
      </c>
      <c r="N333" s="38">
        <f>'jan-sep'!M333</f>
        <v>1030547.3341471921</v>
      </c>
      <c r="O333" s="38">
        <f t="shared" si="61"/>
        <v>-2561230.9721308416</v>
      </c>
    </row>
    <row r="334" spans="1:15" s="31" customFormat="1" x14ac:dyDescent="0.2">
      <c r="A334" s="30">
        <v>5522</v>
      </c>
      <c r="B334" s="31" t="s">
        <v>316</v>
      </c>
      <c r="C334" s="33">
        <v>61674826</v>
      </c>
      <c r="D334" s="34">
        <v>2069</v>
      </c>
      <c r="E334" s="34">
        <f t="shared" si="52"/>
        <v>29809.00241662639</v>
      </c>
      <c r="F334" s="35">
        <f t="shared" si="53"/>
        <v>0.79079964455615215</v>
      </c>
      <c r="G334" s="34">
        <f t="shared" si="54"/>
        <v>4731.4542518426415</v>
      </c>
      <c r="H334" s="34">
        <f t="shared" si="55"/>
        <v>1440.6983976354629</v>
      </c>
      <c r="I334" s="67">
        <f t="shared" si="56"/>
        <v>6172.1526494781046</v>
      </c>
      <c r="J334" s="34">
        <f t="shared" si="57"/>
        <v>-385.29133603414448</v>
      </c>
      <c r="K334" s="34">
        <f t="shared" si="58"/>
        <v>5786.8613134439602</v>
      </c>
      <c r="L334" s="34">
        <f t="shared" si="59"/>
        <v>12770183.831770198</v>
      </c>
      <c r="M334" s="38">
        <f t="shared" si="60"/>
        <v>11973016.057515554</v>
      </c>
      <c r="N334" s="38">
        <f>'jan-sep'!M334</f>
        <v>12969411.632388527</v>
      </c>
      <c r="O334" s="38">
        <f t="shared" si="61"/>
        <v>-996395.57487297244</v>
      </c>
    </row>
    <row r="335" spans="1:15" s="31" customFormat="1" x14ac:dyDescent="0.2">
      <c r="A335" s="30">
        <v>5524</v>
      </c>
      <c r="B335" s="31" t="s">
        <v>317</v>
      </c>
      <c r="C335" s="33">
        <v>232752375</v>
      </c>
      <c r="D335" s="34">
        <v>6714</v>
      </c>
      <c r="E335" s="34">
        <f t="shared" si="52"/>
        <v>34666.722520107236</v>
      </c>
      <c r="F335" s="35">
        <f t="shared" si="53"/>
        <v>0.91966955028111819</v>
      </c>
      <c r="G335" s="34">
        <f t="shared" si="54"/>
        <v>1816.8221897541341</v>
      </c>
      <c r="H335" s="34">
        <f t="shared" si="55"/>
        <v>0</v>
      </c>
      <c r="I335" s="67">
        <f t="shared" si="56"/>
        <v>1816.8221897541341</v>
      </c>
      <c r="J335" s="34">
        <f t="shared" si="57"/>
        <v>-385.29133603414448</v>
      </c>
      <c r="K335" s="34">
        <f t="shared" si="58"/>
        <v>1431.5308537199896</v>
      </c>
      <c r="L335" s="34">
        <f t="shared" si="59"/>
        <v>12198144.182009257</v>
      </c>
      <c r="M335" s="38">
        <f t="shared" si="60"/>
        <v>9611298.15187601</v>
      </c>
      <c r="N335" s="38">
        <f>'jan-sep'!M335</f>
        <v>13941192.936808381</v>
      </c>
      <c r="O335" s="38">
        <f t="shared" si="61"/>
        <v>-4329894.7849323712</v>
      </c>
    </row>
    <row r="336" spans="1:15" s="31" customFormat="1" x14ac:dyDescent="0.2">
      <c r="A336" s="30">
        <v>5526</v>
      </c>
      <c r="B336" s="31" t="s">
        <v>318</v>
      </c>
      <c r="C336" s="33">
        <v>108454493</v>
      </c>
      <c r="D336" s="34">
        <v>3485</v>
      </c>
      <c r="E336" s="34">
        <f t="shared" si="52"/>
        <v>31120.371018651364</v>
      </c>
      <c r="F336" s="35">
        <f t="shared" si="53"/>
        <v>0.82558879348067404</v>
      </c>
      <c r="G336" s="34">
        <f t="shared" si="54"/>
        <v>3944.6330906276576</v>
      </c>
      <c r="H336" s="34">
        <f t="shared" si="55"/>
        <v>981.71938692672222</v>
      </c>
      <c r="I336" s="67">
        <f t="shared" si="56"/>
        <v>4926.3524775543801</v>
      </c>
      <c r="J336" s="34">
        <f t="shared" si="57"/>
        <v>-385.29133603414448</v>
      </c>
      <c r="K336" s="34">
        <f t="shared" si="58"/>
        <v>4541.0611415202357</v>
      </c>
      <c r="L336" s="34">
        <f t="shared" si="59"/>
        <v>17168338.384277016</v>
      </c>
      <c r="M336" s="38">
        <f t="shared" si="60"/>
        <v>15825598.078198021</v>
      </c>
      <c r="N336" s="38">
        <f>'jan-sep'!M336</f>
        <v>15564606.124467863</v>
      </c>
      <c r="O336" s="38">
        <f t="shared" si="61"/>
        <v>260991.95373015851</v>
      </c>
    </row>
    <row r="337" spans="1:15" s="31" customFormat="1" x14ac:dyDescent="0.2">
      <c r="A337" s="30">
        <v>5528</v>
      </c>
      <c r="B337" s="31" t="s">
        <v>319</v>
      </c>
      <c r="C337" s="33">
        <v>32007215</v>
      </c>
      <c r="D337" s="34">
        <v>1073</v>
      </c>
      <c r="E337" s="34">
        <f t="shared" si="52"/>
        <v>29829.650512581546</v>
      </c>
      <c r="F337" s="35">
        <f t="shared" si="53"/>
        <v>0.79134741555210442</v>
      </c>
      <c r="G337" s="34">
        <f t="shared" si="54"/>
        <v>4719.0653942695481</v>
      </c>
      <c r="H337" s="34">
        <f t="shared" si="55"/>
        <v>1433.4715640511586</v>
      </c>
      <c r="I337" s="67">
        <f t="shared" si="56"/>
        <v>6152.5369583207066</v>
      </c>
      <c r="J337" s="34">
        <f t="shared" si="57"/>
        <v>-385.29133603414448</v>
      </c>
      <c r="K337" s="34">
        <f t="shared" si="58"/>
        <v>5767.2456222865621</v>
      </c>
      <c r="L337" s="34">
        <f t="shared" si="59"/>
        <v>6601672.1562781185</v>
      </c>
      <c r="M337" s="38">
        <f t="shared" si="60"/>
        <v>6188254.5527134808</v>
      </c>
      <c r="N337" s="38">
        <f>'jan-sep'!M337</f>
        <v>6952750.0477056019</v>
      </c>
      <c r="O337" s="38">
        <f t="shared" si="61"/>
        <v>-764495.49499212112</v>
      </c>
    </row>
    <row r="338" spans="1:15" s="31" customFormat="1" x14ac:dyDescent="0.2">
      <c r="A338" s="30">
        <v>5530</v>
      </c>
      <c r="B338" s="31" t="s">
        <v>396</v>
      </c>
      <c r="C338" s="33">
        <v>488633662</v>
      </c>
      <c r="D338" s="34">
        <v>14894</v>
      </c>
      <c r="E338" s="34">
        <f t="shared" si="52"/>
        <v>32807.416543574596</v>
      </c>
      <c r="F338" s="35">
        <f t="shared" si="53"/>
        <v>0.87034423288830809</v>
      </c>
      <c r="G338" s="34">
        <f t="shared" si="54"/>
        <v>2932.4057756737179</v>
      </c>
      <c r="H338" s="34">
        <f t="shared" si="55"/>
        <v>391.25345320359082</v>
      </c>
      <c r="I338" s="67">
        <f t="shared" si="56"/>
        <v>3323.6592288773086</v>
      </c>
      <c r="J338" s="34">
        <f t="shared" si="57"/>
        <v>-385.29133603414448</v>
      </c>
      <c r="K338" s="34">
        <f t="shared" si="58"/>
        <v>2938.3678928431641</v>
      </c>
      <c r="L338" s="34">
        <f t="shared" si="59"/>
        <v>49502580.554898635</v>
      </c>
      <c r="M338" s="38">
        <f t="shared" si="60"/>
        <v>43764051.396006085</v>
      </c>
      <c r="N338" s="38">
        <f>'jan-sep'!M338</f>
        <v>41032152.711814709</v>
      </c>
      <c r="O338" s="38">
        <f t="shared" si="61"/>
        <v>2731898.684191376</v>
      </c>
    </row>
    <row r="339" spans="1:15" s="31" customFormat="1" x14ac:dyDescent="0.2">
      <c r="A339" s="30">
        <v>5532</v>
      </c>
      <c r="B339" s="31" t="s">
        <v>320</v>
      </c>
      <c r="C339" s="33">
        <v>159236568</v>
      </c>
      <c r="D339" s="34">
        <v>5571</v>
      </c>
      <c r="E339" s="34">
        <f t="shared" si="52"/>
        <v>28583.121163166397</v>
      </c>
      <c r="F339" s="35">
        <f t="shared" si="53"/>
        <v>0.75827837980683266</v>
      </c>
      <c r="G339" s="34">
        <f t="shared" si="54"/>
        <v>5466.9830039186372</v>
      </c>
      <c r="H339" s="34">
        <f t="shared" si="55"/>
        <v>1869.7568363464604</v>
      </c>
      <c r="I339" s="67">
        <f t="shared" si="56"/>
        <v>7336.7398402650979</v>
      </c>
      <c r="J339" s="34">
        <f t="shared" si="57"/>
        <v>-385.29133603414448</v>
      </c>
      <c r="K339" s="34">
        <f t="shared" si="58"/>
        <v>6951.4485042309534</v>
      </c>
      <c r="L339" s="34">
        <f t="shared" si="59"/>
        <v>40872977.650116861</v>
      </c>
      <c r="M339" s="38">
        <f t="shared" si="60"/>
        <v>38726519.617070645</v>
      </c>
      <c r="N339" s="38">
        <f>'jan-sep'!M339</f>
        <v>38281949.60453672</v>
      </c>
      <c r="O339" s="38">
        <f t="shared" si="61"/>
        <v>444570.01253392547</v>
      </c>
    </row>
    <row r="340" spans="1:15" s="31" customFormat="1" x14ac:dyDescent="0.2">
      <c r="A340" s="30">
        <v>5534</v>
      </c>
      <c r="B340" s="31" t="s">
        <v>321</v>
      </c>
      <c r="C340" s="33">
        <v>68354328</v>
      </c>
      <c r="D340" s="34">
        <v>2237</v>
      </c>
      <c r="E340" s="34">
        <f t="shared" si="52"/>
        <v>30556.248547161376</v>
      </c>
      <c r="F340" s="35">
        <f t="shared" si="53"/>
        <v>0.81062325241004773</v>
      </c>
      <c r="G340" s="34">
        <f t="shared" si="54"/>
        <v>4283.1065735216498</v>
      </c>
      <c r="H340" s="34">
        <f t="shared" si="55"/>
        <v>1179.1622519482178</v>
      </c>
      <c r="I340" s="67">
        <f t="shared" si="56"/>
        <v>5462.2688254698678</v>
      </c>
      <c r="J340" s="34">
        <f t="shared" si="57"/>
        <v>-385.29133603414448</v>
      </c>
      <c r="K340" s="34">
        <f t="shared" si="58"/>
        <v>5076.9774894357233</v>
      </c>
      <c r="L340" s="34">
        <f t="shared" si="59"/>
        <v>12219095.362576094</v>
      </c>
      <c r="M340" s="38">
        <f t="shared" si="60"/>
        <v>11357198.643867712</v>
      </c>
      <c r="N340" s="38">
        <f>'jan-sep'!M340</f>
        <v>9290013.0653470904</v>
      </c>
      <c r="O340" s="38">
        <f t="shared" si="61"/>
        <v>2067185.5785206221</v>
      </c>
    </row>
    <row r="341" spans="1:15" s="31" customFormat="1" x14ac:dyDescent="0.2">
      <c r="A341" s="30">
        <v>5536</v>
      </c>
      <c r="B341" s="31" t="s">
        <v>322</v>
      </c>
      <c r="C341" s="33">
        <v>78525247</v>
      </c>
      <c r="D341" s="34">
        <v>2743</v>
      </c>
      <c r="E341" s="34">
        <f t="shared" si="52"/>
        <v>28627.505286183012</v>
      </c>
      <c r="F341" s="35">
        <f t="shared" si="53"/>
        <v>0.75945584117286269</v>
      </c>
      <c r="G341" s="34">
        <f t="shared" si="54"/>
        <v>5440.3525301086684</v>
      </c>
      <c r="H341" s="34">
        <f t="shared" si="55"/>
        <v>1854.2223932906452</v>
      </c>
      <c r="I341" s="67">
        <f t="shared" si="56"/>
        <v>7294.5749233993138</v>
      </c>
      <c r="J341" s="34">
        <f t="shared" si="57"/>
        <v>-385.29133603414448</v>
      </c>
      <c r="K341" s="34">
        <f t="shared" si="58"/>
        <v>6909.2835873651693</v>
      </c>
      <c r="L341" s="34">
        <f t="shared" si="59"/>
        <v>20009019.014884319</v>
      </c>
      <c r="M341" s="38">
        <f t="shared" si="60"/>
        <v>18952164.880142659</v>
      </c>
      <c r="N341" s="38">
        <f>'jan-sep'!M341</f>
        <v>17852116.708067529</v>
      </c>
      <c r="O341" s="38">
        <f t="shared" si="61"/>
        <v>1100048.17207513</v>
      </c>
    </row>
    <row r="342" spans="1:15" s="31" customFormat="1" x14ac:dyDescent="0.2">
      <c r="A342" s="30">
        <v>5538</v>
      </c>
      <c r="B342" s="31" t="s">
        <v>397</v>
      </c>
      <c r="C342" s="33">
        <v>56101769</v>
      </c>
      <c r="D342" s="34">
        <v>1825</v>
      </c>
      <c r="E342" s="34">
        <f t="shared" si="52"/>
        <v>30740.695342465755</v>
      </c>
      <c r="F342" s="35">
        <f t="shared" si="53"/>
        <v>0.81551642052508899</v>
      </c>
      <c r="G342" s="34">
        <f t="shared" si="54"/>
        <v>4172.438496339023</v>
      </c>
      <c r="H342" s="34">
        <f t="shared" si="55"/>
        <v>1114.6058735916852</v>
      </c>
      <c r="I342" s="67">
        <f t="shared" si="56"/>
        <v>5287.0443699307079</v>
      </c>
      <c r="J342" s="34">
        <f t="shared" si="57"/>
        <v>-385.29133603414448</v>
      </c>
      <c r="K342" s="34">
        <f t="shared" si="58"/>
        <v>4901.7530338965635</v>
      </c>
      <c r="L342" s="34">
        <f t="shared" si="59"/>
        <v>9648855.9751235414</v>
      </c>
      <c r="M342" s="38">
        <f t="shared" si="60"/>
        <v>8945699.2868612278</v>
      </c>
      <c r="N342" s="38">
        <f>'jan-sep'!M342</f>
        <v>8600667.883329656</v>
      </c>
      <c r="O342" s="38">
        <f t="shared" si="61"/>
        <v>345031.40353157185</v>
      </c>
    </row>
    <row r="343" spans="1:15" s="31" customFormat="1" x14ac:dyDescent="0.2">
      <c r="A343" s="30">
        <v>5540</v>
      </c>
      <c r="B343" s="31" t="s">
        <v>398</v>
      </c>
      <c r="C343" s="33">
        <v>55753591</v>
      </c>
      <c r="D343" s="34">
        <v>1974</v>
      </c>
      <c r="E343" s="34">
        <f t="shared" si="52"/>
        <v>28243.967071935156</v>
      </c>
      <c r="F343" s="35">
        <f t="shared" si="53"/>
        <v>0.74928099938306381</v>
      </c>
      <c r="G343" s="34">
        <f t="shared" si="54"/>
        <v>5670.4754586573818</v>
      </c>
      <c r="H343" s="34">
        <f t="shared" si="55"/>
        <v>1988.4607682773947</v>
      </c>
      <c r="I343" s="67">
        <f t="shared" si="56"/>
        <v>7658.9362269347766</v>
      </c>
      <c r="J343" s="34">
        <f t="shared" si="57"/>
        <v>-385.29133603414448</v>
      </c>
      <c r="K343" s="34">
        <f t="shared" si="58"/>
        <v>7273.6448909006322</v>
      </c>
      <c r="L343" s="34">
        <f t="shared" si="59"/>
        <v>15118740.111969249</v>
      </c>
      <c r="M343" s="38">
        <f t="shared" si="60"/>
        <v>14358175.014637848</v>
      </c>
      <c r="N343" s="38">
        <f>'jan-sep'!M343</f>
        <v>13762478.574763145</v>
      </c>
      <c r="O343" s="38">
        <f t="shared" si="61"/>
        <v>595696.43987470306</v>
      </c>
    </row>
    <row r="344" spans="1:15" s="31" customFormat="1" x14ac:dyDescent="0.2">
      <c r="A344" s="30">
        <v>5542</v>
      </c>
      <c r="B344" s="31" t="s">
        <v>323</v>
      </c>
      <c r="C344" s="33">
        <v>81971068</v>
      </c>
      <c r="D344" s="34">
        <v>2794</v>
      </c>
      <c r="E344" s="34">
        <f t="shared" si="52"/>
        <v>29338.249105225485</v>
      </c>
      <c r="F344" s="35">
        <f t="shared" si="53"/>
        <v>0.77831108334479715</v>
      </c>
      <c r="G344" s="34">
        <f t="shared" si="54"/>
        <v>5013.9062386831847</v>
      </c>
      <c r="H344" s="34">
        <f t="shared" si="55"/>
        <v>1605.46205662578</v>
      </c>
      <c r="I344" s="67">
        <f t="shared" si="56"/>
        <v>6619.3682953089647</v>
      </c>
      <c r="J344" s="34">
        <f t="shared" si="57"/>
        <v>-385.29133603414448</v>
      </c>
      <c r="K344" s="34">
        <f t="shared" si="58"/>
        <v>6234.0769592748202</v>
      </c>
      <c r="L344" s="34">
        <f t="shared" si="59"/>
        <v>18494515.017093249</v>
      </c>
      <c r="M344" s="38">
        <f t="shared" si="60"/>
        <v>17418011.024213847</v>
      </c>
      <c r="N344" s="38">
        <f>'jan-sep'!M344</f>
        <v>16110443.401108529</v>
      </c>
      <c r="O344" s="38">
        <f t="shared" si="61"/>
        <v>1307567.6231053174</v>
      </c>
    </row>
    <row r="345" spans="1:15" s="31" customFormat="1" x14ac:dyDescent="0.2">
      <c r="A345" s="30">
        <v>5544</v>
      </c>
      <c r="B345" s="31" t="s">
        <v>324</v>
      </c>
      <c r="C345" s="33">
        <v>142807377</v>
      </c>
      <c r="D345" s="34">
        <v>4794</v>
      </c>
      <c r="E345" s="34">
        <f t="shared" si="52"/>
        <v>29788.772841051315</v>
      </c>
      <c r="F345" s="35">
        <f t="shared" si="53"/>
        <v>0.79026297643989984</v>
      </c>
      <c r="G345" s="34">
        <f t="shared" si="54"/>
        <v>4743.5919971876865</v>
      </c>
      <c r="H345" s="34">
        <f t="shared" si="55"/>
        <v>1447.778749086739</v>
      </c>
      <c r="I345" s="67">
        <f t="shared" si="56"/>
        <v>6191.370746274426</v>
      </c>
      <c r="J345" s="34">
        <f t="shared" si="57"/>
        <v>-385.29133603414448</v>
      </c>
      <c r="K345" s="34">
        <f t="shared" si="58"/>
        <v>5806.0794102402815</v>
      </c>
      <c r="L345" s="34">
        <f t="shared" si="59"/>
        <v>29681431.3576396</v>
      </c>
      <c r="M345" s="38">
        <f t="shared" si="60"/>
        <v>27834344.692691911</v>
      </c>
      <c r="N345" s="38">
        <f>'jan-sep'!M345</f>
        <v>27703936.695853356</v>
      </c>
      <c r="O345" s="38">
        <f t="shared" si="61"/>
        <v>130407.99683855474</v>
      </c>
    </row>
    <row r="346" spans="1:15" s="31" customFormat="1" x14ac:dyDescent="0.2">
      <c r="A346" s="30">
        <v>5546</v>
      </c>
      <c r="B346" s="31" t="s">
        <v>325</v>
      </c>
      <c r="C346" s="33">
        <v>34305629</v>
      </c>
      <c r="D346" s="34">
        <v>1157</v>
      </c>
      <c r="E346" s="34">
        <f t="shared" si="52"/>
        <v>29650.500432152119</v>
      </c>
      <c r="F346" s="35">
        <f t="shared" si="53"/>
        <v>0.78659476338529533</v>
      </c>
      <c r="G346" s="34">
        <f t="shared" si="54"/>
        <v>4826.5554425272039</v>
      </c>
      <c r="H346" s="34">
        <f t="shared" si="55"/>
        <v>1496.1740922014578</v>
      </c>
      <c r="I346" s="67">
        <f t="shared" si="56"/>
        <v>6322.7295347286617</v>
      </c>
      <c r="J346" s="34">
        <f t="shared" si="57"/>
        <v>-385.29133603414448</v>
      </c>
      <c r="K346" s="34">
        <f t="shared" si="58"/>
        <v>5937.4381986945173</v>
      </c>
      <c r="L346" s="34">
        <f t="shared" si="59"/>
        <v>7315398.0716810618</v>
      </c>
      <c r="M346" s="38">
        <f t="shared" si="60"/>
        <v>6869615.9958895566</v>
      </c>
      <c r="N346" s="38">
        <f>'jan-sep'!M346</f>
        <v>6611974.5391848823</v>
      </c>
      <c r="O346" s="38">
        <f t="shared" si="61"/>
        <v>257641.45670467429</v>
      </c>
    </row>
    <row r="347" spans="1:15" s="31" customFormat="1" x14ac:dyDescent="0.2">
      <c r="A347" s="30">
        <v>5601</v>
      </c>
      <c r="B347" s="31" t="s">
        <v>329</v>
      </c>
      <c r="C347" s="33">
        <v>689951733</v>
      </c>
      <c r="D347" s="34">
        <v>21708</v>
      </c>
      <c r="E347" s="34">
        <f t="shared" si="52"/>
        <v>31783.293394140408</v>
      </c>
      <c r="F347" s="35">
        <f t="shared" si="53"/>
        <v>0.84317538599987396</v>
      </c>
      <c r="G347" s="34">
        <f t="shared" si="54"/>
        <v>3546.879665334231</v>
      </c>
      <c r="H347" s="34">
        <f t="shared" si="55"/>
        <v>749.69655550555672</v>
      </c>
      <c r="I347" s="67">
        <f t="shared" si="56"/>
        <v>4296.5762208397882</v>
      </c>
      <c r="J347" s="34">
        <f t="shared" si="57"/>
        <v>-385.29133603414448</v>
      </c>
      <c r="K347" s="34">
        <f t="shared" si="58"/>
        <v>3911.2848848056437</v>
      </c>
      <c r="L347" s="34">
        <f t="shared" si="59"/>
        <v>93270076.601990119</v>
      </c>
      <c r="M347" s="38">
        <f t="shared" si="60"/>
        <v>84906172.27936092</v>
      </c>
      <c r="N347" s="38">
        <f>'jan-sep'!M347</f>
        <v>72239153.240860358</v>
      </c>
      <c r="O347" s="38">
        <f t="shared" si="61"/>
        <v>12667019.038500562</v>
      </c>
    </row>
    <row r="348" spans="1:15" s="31" customFormat="1" x14ac:dyDescent="0.2">
      <c r="A348" s="30">
        <v>5603</v>
      </c>
      <c r="B348" s="31" t="s">
        <v>328</v>
      </c>
      <c r="C348" s="33">
        <v>403301832</v>
      </c>
      <c r="D348" s="34">
        <v>11338</v>
      </c>
      <c r="E348" s="34">
        <f t="shared" si="52"/>
        <v>35570.808961016053</v>
      </c>
      <c r="F348" s="35">
        <f t="shared" si="53"/>
        <v>0.94365395694210574</v>
      </c>
      <c r="G348" s="34">
        <f t="shared" si="54"/>
        <v>1274.3703252088437</v>
      </c>
      <c r="H348" s="34">
        <f t="shared" si="55"/>
        <v>0</v>
      </c>
      <c r="I348" s="67">
        <f t="shared" si="56"/>
        <v>1274.3703252088437</v>
      </c>
      <c r="J348" s="34">
        <f t="shared" si="57"/>
        <v>-385.29133603414448</v>
      </c>
      <c r="K348" s="34">
        <f t="shared" si="58"/>
        <v>889.07898917469925</v>
      </c>
      <c r="L348" s="34">
        <f t="shared" si="59"/>
        <v>14448810.747217869</v>
      </c>
      <c r="M348" s="38">
        <f t="shared" si="60"/>
        <v>10080377.579262741</v>
      </c>
      <c r="N348" s="38">
        <f>'jan-sep'!M348</f>
        <v>14005916.469483411</v>
      </c>
      <c r="O348" s="38">
        <f t="shared" si="61"/>
        <v>-3925538.89022067</v>
      </c>
    </row>
    <row r="349" spans="1:15" s="31" customFormat="1" x14ac:dyDescent="0.2">
      <c r="A349" s="30">
        <v>5605</v>
      </c>
      <c r="B349" s="31" t="s">
        <v>338</v>
      </c>
      <c r="C349" s="33">
        <v>321346215</v>
      </c>
      <c r="D349" s="34">
        <v>10063</v>
      </c>
      <c r="E349" s="34">
        <f t="shared" si="52"/>
        <v>31933.440822816257</v>
      </c>
      <c r="F349" s="35">
        <f t="shared" si="53"/>
        <v>0.84715863010742098</v>
      </c>
      <c r="G349" s="34">
        <f t="shared" si="54"/>
        <v>3456.7912081287213</v>
      </c>
      <c r="H349" s="34">
        <f t="shared" si="55"/>
        <v>697.14495546900935</v>
      </c>
      <c r="I349" s="67">
        <f t="shared" si="56"/>
        <v>4153.9361635977311</v>
      </c>
      <c r="J349" s="34">
        <f t="shared" si="57"/>
        <v>-385.29133603414448</v>
      </c>
      <c r="K349" s="34">
        <f t="shared" si="58"/>
        <v>3768.6448275635867</v>
      </c>
      <c r="L349" s="34">
        <f t="shared" si="59"/>
        <v>41801059.614283971</v>
      </c>
      <c r="M349" s="38">
        <f t="shared" si="60"/>
        <v>37923872.899772376</v>
      </c>
      <c r="N349" s="38">
        <f>'jan-sep'!M349</f>
        <v>39260307.729833603</v>
      </c>
      <c r="O349" s="38">
        <f t="shared" si="61"/>
        <v>-1336434.8300612271</v>
      </c>
    </row>
    <row r="350" spans="1:15" s="31" customFormat="1" x14ac:dyDescent="0.2">
      <c r="A350" s="30">
        <v>5607</v>
      </c>
      <c r="B350" s="31" t="s">
        <v>327</v>
      </c>
      <c r="C350" s="33">
        <v>173034855</v>
      </c>
      <c r="D350" s="34">
        <v>5807</v>
      </c>
      <c r="E350" s="34">
        <f t="shared" si="52"/>
        <v>29797.633029102806</v>
      </c>
      <c r="F350" s="35">
        <f t="shared" si="53"/>
        <v>0.79049802736390906</v>
      </c>
      <c r="G350" s="34">
        <f t="shared" si="54"/>
        <v>4738.2758843567917</v>
      </c>
      <c r="H350" s="34">
        <f t="shared" si="55"/>
        <v>1444.6776832687174</v>
      </c>
      <c r="I350" s="67">
        <f t="shared" si="56"/>
        <v>6182.9535676255091</v>
      </c>
      <c r="J350" s="34">
        <f t="shared" si="57"/>
        <v>-385.29133603414448</v>
      </c>
      <c r="K350" s="34">
        <f t="shared" si="58"/>
        <v>5797.6622315913646</v>
      </c>
      <c r="L350" s="34">
        <f t="shared" si="59"/>
        <v>35904411.367201328</v>
      </c>
      <c r="M350" s="38">
        <f t="shared" si="60"/>
        <v>33667024.578851052</v>
      </c>
      <c r="N350" s="38">
        <f>'jan-sep'!M350</f>
        <v>27266252.578216616</v>
      </c>
      <c r="O350" s="38">
        <f t="shared" si="61"/>
        <v>6400772.0006344356</v>
      </c>
    </row>
    <row r="351" spans="1:15" s="31" customFormat="1" x14ac:dyDescent="0.2">
      <c r="A351" s="30">
        <v>5610</v>
      </c>
      <c r="B351" s="31" t="s">
        <v>426</v>
      </c>
      <c r="C351" s="33">
        <v>73694872</v>
      </c>
      <c r="D351" s="34">
        <v>2565</v>
      </c>
      <c r="E351" s="34">
        <f t="shared" si="52"/>
        <v>28730.944249512671</v>
      </c>
      <c r="F351" s="35">
        <f t="shared" si="53"/>
        <v>0.76219996170031545</v>
      </c>
      <c r="G351" s="34">
        <f t="shared" si="54"/>
        <v>5378.2891521108731</v>
      </c>
      <c r="H351" s="34">
        <f t="shared" si="55"/>
        <v>1818.0187561252644</v>
      </c>
      <c r="I351" s="67">
        <f t="shared" si="56"/>
        <v>7196.3079082361373</v>
      </c>
      <c r="J351" s="34">
        <f t="shared" si="57"/>
        <v>-385.29133603414448</v>
      </c>
      <c r="K351" s="34">
        <f t="shared" si="58"/>
        <v>6811.0165722019929</v>
      </c>
      <c r="L351" s="34">
        <f t="shared" si="59"/>
        <v>18458529.78462569</v>
      </c>
      <c r="M351" s="38">
        <f t="shared" si="60"/>
        <v>17470257.507698111</v>
      </c>
      <c r="N351" s="38">
        <f>'jan-sep'!M351</f>
        <v>17594146.955885239</v>
      </c>
      <c r="O351" s="38">
        <f t="shared" si="61"/>
        <v>-123889.44818712771</v>
      </c>
    </row>
    <row r="352" spans="1:15" s="31" customFormat="1" x14ac:dyDescent="0.2">
      <c r="A352" s="30">
        <v>5612</v>
      </c>
      <c r="B352" s="31" t="s">
        <v>399</v>
      </c>
      <c r="C352" s="33">
        <v>70580799</v>
      </c>
      <c r="D352" s="34">
        <v>2848</v>
      </c>
      <c r="E352" s="34">
        <f t="shared" si="52"/>
        <v>24782.583918539327</v>
      </c>
      <c r="F352" s="35">
        <f t="shared" si="53"/>
        <v>0.65745435825228493</v>
      </c>
      <c r="G352" s="34">
        <f t="shared" si="54"/>
        <v>7747.3053506948791</v>
      </c>
      <c r="H352" s="34">
        <f t="shared" si="55"/>
        <v>3199.9448719659349</v>
      </c>
      <c r="I352" s="67">
        <f t="shared" si="56"/>
        <v>10947.250222660814</v>
      </c>
      <c r="J352" s="34">
        <f t="shared" si="57"/>
        <v>-385.29133603414448</v>
      </c>
      <c r="K352" s="34">
        <f t="shared" si="58"/>
        <v>10561.958886626669</v>
      </c>
      <c r="L352" s="34">
        <f t="shared" si="59"/>
        <v>31177768.634137999</v>
      </c>
      <c r="M352" s="38">
        <f t="shared" si="60"/>
        <v>30080458.909112755</v>
      </c>
      <c r="N352" s="38">
        <f>'jan-sep'!M352</f>
        <v>27675792.08491664</v>
      </c>
      <c r="O352" s="38">
        <f t="shared" si="61"/>
        <v>2404666.8241961151</v>
      </c>
    </row>
    <row r="353" spans="1:15" s="31" customFormat="1" x14ac:dyDescent="0.2">
      <c r="A353" s="30">
        <v>5614</v>
      </c>
      <c r="B353" s="31" t="s">
        <v>330</v>
      </c>
      <c r="C353" s="33">
        <v>28090505</v>
      </c>
      <c r="D353" s="34">
        <v>864</v>
      </c>
      <c r="E353" s="34">
        <f t="shared" si="52"/>
        <v>32512.158564814814</v>
      </c>
      <c r="F353" s="35">
        <f t="shared" si="53"/>
        <v>0.86251136745416079</v>
      </c>
      <c r="G353" s="34">
        <f t="shared" si="54"/>
        <v>3109.5605629295874</v>
      </c>
      <c r="H353" s="34">
        <f t="shared" si="55"/>
        <v>494.59374576951467</v>
      </c>
      <c r="I353" s="67">
        <f t="shared" si="56"/>
        <v>3604.1543086991019</v>
      </c>
      <c r="J353" s="34">
        <f t="shared" si="57"/>
        <v>-385.29133603414448</v>
      </c>
      <c r="K353" s="34">
        <f t="shared" si="58"/>
        <v>3218.8629726649574</v>
      </c>
      <c r="L353" s="34">
        <f t="shared" si="59"/>
        <v>3113989.3227160242</v>
      </c>
      <c r="M353" s="38">
        <f t="shared" si="60"/>
        <v>2781097.6083825231</v>
      </c>
      <c r="N353" s="38">
        <f>'jan-sep'!M353</f>
        <v>3521271.8409297662</v>
      </c>
      <c r="O353" s="38">
        <f t="shared" si="61"/>
        <v>-740174.23254724313</v>
      </c>
    </row>
    <row r="354" spans="1:15" s="31" customFormat="1" x14ac:dyDescent="0.2">
      <c r="A354" s="30">
        <v>5616</v>
      </c>
      <c r="B354" s="31" t="s">
        <v>331</v>
      </c>
      <c r="C354" s="33">
        <v>27192593</v>
      </c>
      <c r="D354" s="34">
        <v>979</v>
      </c>
      <c r="E354" s="34">
        <f t="shared" si="52"/>
        <v>27775.886618998979</v>
      </c>
      <c r="F354" s="35">
        <f t="shared" si="53"/>
        <v>0.73686334613079829</v>
      </c>
      <c r="G354" s="34">
        <f t="shared" si="54"/>
        <v>5951.3237304190889</v>
      </c>
      <c r="H354" s="34">
        <f t="shared" si="55"/>
        <v>2152.2889268050567</v>
      </c>
      <c r="I354" s="67">
        <f t="shared" si="56"/>
        <v>8103.6126572241456</v>
      </c>
      <c r="J354" s="34">
        <f t="shared" si="57"/>
        <v>-385.29133603414448</v>
      </c>
      <c r="K354" s="34">
        <f t="shared" si="58"/>
        <v>7718.3213211900011</v>
      </c>
      <c r="L354" s="34">
        <f t="shared" si="59"/>
        <v>7933436.7914224388</v>
      </c>
      <c r="M354" s="38">
        <f t="shared" si="60"/>
        <v>7556236.5734450109</v>
      </c>
      <c r="N354" s="38">
        <f>'jan-sep'!M354</f>
        <v>7073438.837002595</v>
      </c>
      <c r="O354" s="38">
        <f t="shared" si="61"/>
        <v>482797.73644241598</v>
      </c>
    </row>
    <row r="355" spans="1:15" s="31" customFormat="1" x14ac:dyDescent="0.2">
      <c r="A355" s="30">
        <v>5618</v>
      </c>
      <c r="B355" s="31" t="s">
        <v>332</v>
      </c>
      <c r="C355" s="33">
        <v>38477893</v>
      </c>
      <c r="D355" s="34">
        <v>1113</v>
      </c>
      <c r="E355" s="34">
        <f t="shared" si="52"/>
        <v>34571.332434860735</v>
      </c>
      <c r="F355" s="35">
        <f t="shared" si="53"/>
        <v>0.91713895752753316</v>
      </c>
      <c r="G355" s="34">
        <f t="shared" si="54"/>
        <v>1874.0562409020349</v>
      </c>
      <c r="H355" s="34">
        <f t="shared" si="55"/>
        <v>0</v>
      </c>
      <c r="I355" s="67">
        <f t="shared" si="56"/>
        <v>1874.0562409020349</v>
      </c>
      <c r="J355" s="34">
        <f t="shared" si="57"/>
        <v>-385.29133603414448</v>
      </c>
      <c r="K355" s="34">
        <f t="shared" si="58"/>
        <v>1488.7649048678904</v>
      </c>
      <c r="L355" s="34">
        <f t="shared" si="59"/>
        <v>2085824.5961239648</v>
      </c>
      <c r="M355" s="38">
        <f t="shared" si="60"/>
        <v>1656995.3391179622</v>
      </c>
      <c r="N355" s="38">
        <f>'jan-sep'!M355</f>
        <v>2576724.1246004971</v>
      </c>
      <c r="O355" s="38">
        <f t="shared" si="61"/>
        <v>-919728.78548253491</v>
      </c>
    </row>
    <row r="356" spans="1:15" s="31" customFormat="1" x14ac:dyDescent="0.2">
      <c r="A356" s="30">
        <v>5620</v>
      </c>
      <c r="B356" s="31" t="s">
        <v>333</v>
      </c>
      <c r="C356" s="33">
        <v>98682696</v>
      </c>
      <c r="D356" s="34">
        <v>2951</v>
      </c>
      <c r="E356" s="34">
        <f t="shared" si="52"/>
        <v>33440.425618434427</v>
      </c>
      <c r="F356" s="35">
        <f t="shared" si="53"/>
        <v>0.88713725884749839</v>
      </c>
      <c r="G356" s="34">
        <f t="shared" si="54"/>
        <v>2552.6003307578198</v>
      </c>
      <c r="H356" s="34">
        <f t="shared" si="55"/>
        <v>169.70027700265018</v>
      </c>
      <c r="I356" s="67">
        <f t="shared" si="56"/>
        <v>2722.30060776047</v>
      </c>
      <c r="J356" s="34">
        <f t="shared" si="57"/>
        <v>-385.29133603414448</v>
      </c>
      <c r="K356" s="34">
        <f t="shared" si="58"/>
        <v>2337.0092717263256</v>
      </c>
      <c r="L356" s="34">
        <f t="shared" si="59"/>
        <v>8033509.0935011469</v>
      </c>
      <c r="M356" s="38">
        <f t="shared" si="60"/>
        <v>6896514.3608643869</v>
      </c>
      <c r="N356" s="38">
        <f>'jan-sep'!M356</f>
        <v>6996979.5179209961</v>
      </c>
      <c r="O356" s="38">
        <f t="shared" si="61"/>
        <v>-100465.15705660917</v>
      </c>
    </row>
    <row r="357" spans="1:15" s="31" customFormat="1" x14ac:dyDescent="0.2">
      <c r="A357" s="30">
        <v>5622</v>
      </c>
      <c r="B357" s="31" t="s">
        <v>425</v>
      </c>
      <c r="C357" s="33">
        <v>126076154</v>
      </c>
      <c r="D357" s="34">
        <v>3889</v>
      </c>
      <c r="E357" s="34">
        <f t="shared" si="52"/>
        <v>32418.656209822577</v>
      </c>
      <c r="F357" s="35">
        <f t="shared" si="53"/>
        <v>0.86003085408240898</v>
      </c>
      <c r="G357" s="34">
        <f t="shared" si="54"/>
        <v>3165.6619759249297</v>
      </c>
      <c r="H357" s="34">
        <f t="shared" si="55"/>
        <v>527.31957001679768</v>
      </c>
      <c r="I357" s="67">
        <f t="shared" si="56"/>
        <v>3692.9815459417273</v>
      </c>
      <c r="J357" s="34">
        <f t="shared" si="57"/>
        <v>-385.29133603414448</v>
      </c>
      <c r="K357" s="34">
        <f t="shared" si="58"/>
        <v>3307.6902099075828</v>
      </c>
      <c r="L357" s="34">
        <f t="shared" si="59"/>
        <v>14362005.232167378</v>
      </c>
      <c r="M357" s="38">
        <f t="shared" si="60"/>
        <v>12863607.22633059</v>
      </c>
      <c r="N357" s="38">
        <f>'jan-sep'!M357</f>
        <v>15359960.281106319</v>
      </c>
      <c r="O357" s="38">
        <f t="shared" si="61"/>
        <v>-2496353.0547757298</v>
      </c>
    </row>
    <row r="358" spans="1:15" s="31" customFormat="1" x14ac:dyDescent="0.2">
      <c r="A358" s="30">
        <v>5624</v>
      </c>
      <c r="B358" s="31" t="s">
        <v>334</v>
      </c>
      <c r="C358" s="33">
        <v>39394357</v>
      </c>
      <c r="D358" s="34">
        <v>1215</v>
      </c>
      <c r="E358" s="34">
        <f t="shared" si="52"/>
        <v>32423.339094650204</v>
      </c>
      <c r="F358" s="35">
        <f t="shared" si="53"/>
        <v>0.86015508580292843</v>
      </c>
      <c r="G358" s="34">
        <f t="shared" si="54"/>
        <v>3162.8522450283531</v>
      </c>
      <c r="H358" s="34">
        <f t="shared" si="55"/>
        <v>525.68056032712809</v>
      </c>
      <c r="I358" s="67">
        <f t="shared" si="56"/>
        <v>3688.5328053554813</v>
      </c>
      <c r="J358" s="34">
        <f t="shared" si="57"/>
        <v>-385.29133603414448</v>
      </c>
      <c r="K358" s="34">
        <f t="shared" si="58"/>
        <v>3303.2414693213368</v>
      </c>
      <c r="L358" s="34">
        <f t="shared" si="59"/>
        <v>4481567.3585069096</v>
      </c>
      <c r="M358" s="38">
        <f t="shared" si="60"/>
        <v>4013438.3852254241</v>
      </c>
      <c r="N358" s="38">
        <f>'jan-sep'!M358</f>
        <v>3537803.3606824824</v>
      </c>
      <c r="O358" s="38">
        <f t="shared" si="61"/>
        <v>475635.02454294171</v>
      </c>
    </row>
    <row r="359" spans="1:15" s="31" customFormat="1" x14ac:dyDescent="0.2">
      <c r="A359" s="30">
        <v>5626</v>
      </c>
      <c r="B359" s="31" t="s">
        <v>335</v>
      </c>
      <c r="C359" s="33">
        <v>30187894</v>
      </c>
      <c r="D359" s="34">
        <v>1070</v>
      </c>
      <c r="E359" s="34">
        <f t="shared" si="52"/>
        <v>28212.985046728973</v>
      </c>
      <c r="F359" s="35">
        <f t="shared" si="53"/>
        <v>0.74845908074995271</v>
      </c>
      <c r="G359" s="34">
        <f t="shared" si="54"/>
        <v>5689.0646737810921</v>
      </c>
      <c r="H359" s="34">
        <f t="shared" si="55"/>
        <v>1999.3044770995591</v>
      </c>
      <c r="I359" s="67">
        <f t="shared" si="56"/>
        <v>7688.3691508806514</v>
      </c>
      <c r="J359" s="34">
        <f t="shared" si="57"/>
        <v>-385.29133603414448</v>
      </c>
      <c r="K359" s="34">
        <f t="shared" si="58"/>
        <v>7303.077814846507</v>
      </c>
      <c r="L359" s="34">
        <f t="shared" si="59"/>
        <v>8226554.9914422967</v>
      </c>
      <c r="M359" s="38">
        <f t="shared" si="60"/>
        <v>7814293.2618857622</v>
      </c>
      <c r="N359" s="38">
        <f>'jan-sep'!M359</f>
        <v>8015424.2569384817</v>
      </c>
      <c r="O359" s="38">
        <f t="shared" si="61"/>
        <v>-201130.99505271949</v>
      </c>
    </row>
    <row r="360" spans="1:15" s="31" customFormat="1" x14ac:dyDescent="0.2">
      <c r="A360" s="30">
        <v>5628</v>
      </c>
      <c r="B360" s="31" t="s">
        <v>374</v>
      </c>
      <c r="C360" s="33">
        <v>84778769</v>
      </c>
      <c r="D360" s="34">
        <v>2807</v>
      </c>
      <c r="E360" s="34">
        <f t="shared" si="52"/>
        <v>30202.62522265764</v>
      </c>
      <c r="F360" s="35">
        <f t="shared" si="53"/>
        <v>0.80124201933770767</v>
      </c>
      <c r="G360" s="34">
        <f t="shared" si="54"/>
        <v>4495.2805682238914</v>
      </c>
      <c r="H360" s="34">
        <f t="shared" si="55"/>
        <v>1302.9304155245254</v>
      </c>
      <c r="I360" s="67">
        <f t="shared" si="56"/>
        <v>5798.2109837484168</v>
      </c>
      <c r="J360" s="34">
        <f t="shared" si="57"/>
        <v>-385.29133603414448</v>
      </c>
      <c r="K360" s="34">
        <f t="shared" si="58"/>
        <v>5412.9196477142723</v>
      </c>
      <c r="L360" s="34">
        <f t="shared" si="59"/>
        <v>16275578.231381806</v>
      </c>
      <c r="M360" s="38">
        <f t="shared" si="60"/>
        <v>15194065.451133963</v>
      </c>
      <c r="N360" s="38">
        <f>'jan-sep'!M360</f>
        <v>14780466.01109937</v>
      </c>
      <c r="O360" s="38">
        <f t="shared" si="61"/>
        <v>413599.44003459252</v>
      </c>
    </row>
    <row r="361" spans="1:15" s="31" customFormat="1" x14ac:dyDescent="0.2">
      <c r="A361" s="30">
        <v>5630</v>
      </c>
      <c r="B361" s="31" t="s">
        <v>336</v>
      </c>
      <c r="C361" s="33">
        <v>26374019</v>
      </c>
      <c r="D361" s="34">
        <v>892</v>
      </c>
      <c r="E361" s="34">
        <f t="shared" si="52"/>
        <v>29567.285874439462</v>
      </c>
      <c r="F361" s="35">
        <f t="shared" si="53"/>
        <v>0.78438717382086354</v>
      </c>
      <c r="G361" s="34">
        <f t="shared" si="54"/>
        <v>4876.484177154799</v>
      </c>
      <c r="H361" s="34">
        <f t="shared" si="55"/>
        <v>1525.2991874008878</v>
      </c>
      <c r="I361" s="67">
        <f t="shared" si="56"/>
        <v>6401.7833645556866</v>
      </c>
      <c r="J361" s="34">
        <f t="shared" si="57"/>
        <v>-385.29133603414448</v>
      </c>
      <c r="K361" s="34">
        <f t="shared" si="58"/>
        <v>6016.4920285215421</v>
      </c>
      <c r="L361" s="34">
        <f t="shared" si="59"/>
        <v>5710390.7611836726</v>
      </c>
      <c r="M361" s="38">
        <f t="shared" si="60"/>
        <v>5366710.8894412154</v>
      </c>
      <c r="N361" s="38">
        <f>'jan-sep'!M361</f>
        <v>4384366.4547561947</v>
      </c>
      <c r="O361" s="38">
        <f t="shared" si="61"/>
        <v>982344.43468502071</v>
      </c>
    </row>
    <row r="362" spans="1:15" s="31" customFormat="1" x14ac:dyDescent="0.2">
      <c r="A362" s="30">
        <v>5632</v>
      </c>
      <c r="B362" s="31" t="s">
        <v>337</v>
      </c>
      <c r="C362" s="33">
        <v>61107046</v>
      </c>
      <c r="D362" s="34">
        <v>2113</v>
      </c>
      <c r="E362" s="34">
        <f t="shared" si="52"/>
        <v>28919.567439659251</v>
      </c>
      <c r="F362" s="35">
        <f t="shared" si="53"/>
        <v>0.76720392492049228</v>
      </c>
      <c r="G362" s="34">
        <f t="shared" si="54"/>
        <v>5265.115238022925</v>
      </c>
      <c r="H362" s="34">
        <f t="shared" si="55"/>
        <v>1752.0006395739615</v>
      </c>
      <c r="I362" s="67">
        <f t="shared" si="56"/>
        <v>7017.115877596887</v>
      </c>
      <c r="J362" s="34">
        <f t="shared" si="57"/>
        <v>-385.29133603414448</v>
      </c>
      <c r="K362" s="34">
        <f t="shared" si="58"/>
        <v>6631.8245415627425</v>
      </c>
      <c r="L362" s="34">
        <f t="shared" si="59"/>
        <v>14827165.849362222</v>
      </c>
      <c r="M362" s="38">
        <f t="shared" si="60"/>
        <v>14013045.256322075</v>
      </c>
      <c r="N362" s="38">
        <f>'jan-sep'!M362</f>
        <v>12267397.746972907</v>
      </c>
      <c r="O362" s="38">
        <f t="shared" si="61"/>
        <v>1745647.5093491673</v>
      </c>
    </row>
    <row r="363" spans="1:15" s="31" customFormat="1" x14ac:dyDescent="0.2">
      <c r="A363" s="30">
        <v>5634</v>
      </c>
      <c r="B363" s="31" t="s">
        <v>326</v>
      </c>
      <c r="C363" s="33">
        <v>53762793</v>
      </c>
      <c r="D363" s="34">
        <v>1972</v>
      </c>
      <c r="E363" s="34">
        <f t="shared" si="52"/>
        <v>27263.079614604463</v>
      </c>
      <c r="F363" s="35">
        <f t="shared" si="53"/>
        <v>0.72325914726720608</v>
      </c>
      <c r="G363" s="34">
        <f t="shared" si="54"/>
        <v>6259.0079330557974</v>
      </c>
      <c r="H363" s="34">
        <f t="shared" si="55"/>
        <v>2331.7713783431373</v>
      </c>
      <c r="I363" s="67">
        <f t="shared" si="56"/>
        <v>8590.7793113989355</v>
      </c>
      <c r="J363" s="34">
        <f t="shared" si="57"/>
        <v>-385.29133603414448</v>
      </c>
      <c r="K363" s="34">
        <f t="shared" si="58"/>
        <v>8205.4879753647911</v>
      </c>
      <c r="L363" s="34">
        <f t="shared" si="59"/>
        <v>16941016.802078702</v>
      </c>
      <c r="M363" s="38">
        <f t="shared" si="60"/>
        <v>16181222.287419368</v>
      </c>
      <c r="N363" s="38">
        <f>'jan-sep'!M363</f>
        <v>13871210.780918399</v>
      </c>
      <c r="O363" s="38">
        <f t="shared" si="61"/>
        <v>2310011.5065009687</v>
      </c>
    </row>
    <row r="364" spans="1:15" s="31" customFormat="1" x14ac:dyDescent="0.2">
      <c r="A364" s="30">
        <v>5636</v>
      </c>
      <c r="B364" s="31" t="s">
        <v>375</v>
      </c>
      <c r="C364" s="33">
        <v>28283698</v>
      </c>
      <c r="D364" s="34">
        <v>859</v>
      </c>
      <c r="E364" s="34">
        <f t="shared" ref="E364" si="62">IF(ISNUMBER(C364),(C364)/D364,"")</f>
        <v>32926.307334109428</v>
      </c>
      <c r="F364" s="35">
        <f t="shared" ref="F364" si="63">IF(ISNUMBER(C364),E364/E$366,"")</f>
        <v>0.87349827318733886</v>
      </c>
      <c r="G364" s="34">
        <f t="shared" si="54"/>
        <v>2861.0713013528189</v>
      </c>
      <c r="H364" s="34">
        <f t="shared" ref="H364" si="64">IF(ISNUMBER(D364),(IF(E364&gt;=E$366*0.9,0,IF(E364&lt;0.9*E$366,(E$366*0.9-E364)*0.35))),"")</f>
        <v>349.6416765163998</v>
      </c>
      <c r="I364" s="67">
        <f t="shared" ref="I364" si="65">IF(ISNUMBER(C364),G364+H364,"")</f>
        <v>3210.7129778692188</v>
      </c>
      <c r="J364" s="34">
        <f t="shared" ref="J364" si="66">IF(ISNUMBER(D364),I$368,"")</f>
        <v>-385.29133603414448</v>
      </c>
      <c r="K364" s="34">
        <f t="shared" ref="K364" si="67">IF(ISNUMBER(I364),I364+J364,"")</f>
        <v>2825.4216418350743</v>
      </c>
      <c r="L364" s="34">
        <f t="shared" ref="L364" si="68">IF(ISNUMBER(I364),(I364*D364),"")</f>
        <v>2758002.4479896589</v>
      </c>
      <c r="M364" s="38">
        <f t="shared" ref="M364" si="69">IF(ISNUMBER(K364),(K364*D364),"")</f>
        <v>2427037.1903363289</v>
      </c>
      <c r="N364" s="38">
        <f>'jan-sep'!M364</f>
        <v>3407808.0063179028</v>
      </c>
      <c r="O364" s="38">
        <f t="shared" si="61"/>
        <v>-980770.81598157389</v>
      </c>
    </row>
    <row r="365" spans="1:15" s="31" customFormat="1" x14ac:dyDescent="0.2">
      <c r="A365" s="30"/>
      <c r="C365" s="33"/>
      <c r="D365" s="33"/>
      <c r="E365" s="34"/>
      <c r="F365" s="35"/>
      <c r="G365" s="36"/>
      <c r="H365" s="36"/>
      <c r="I365" s="34"/>
      <c r="J365" s="37"/>
      <c r="K365" s="34"/>
      <c r="L365" s="34"/>
      <c r="M365" s="34"/>
      <c r="N365" s="38"/>
      <c r="O365" s="38"/>
    </row>
    <row r="366" spans="1:15" s="55" customFormat="1" ht="13.5" thickBot="1" x14ac:dyDescent="0.25">
      <c r="A366" s="39"/>
      <c r="B366" s="39" t="s">
        <v>30</v>
      </c>
      <c r="C366" s="40">
        <f>SUM(C8:C364)</f>
        <v>209213567278</v>
      </c>
      <c r="D366" s="41">
        <f>SUM(D8:D364)</f>
        <v>5550203</v>
      </c>
      <c r="E366" s="41">
        <f>IF(ISNUMBER(C364),C366/D366,"")</f>
        <v>37694.759503030793</v>
      </c>
      <c r="F366" s="42">
        <f>IF(C366&gt;0,E366/E$366,"")</f>
        <v>1</v>
      </c>
      <c r="G366" s="43"/>
      <c r="H366" s="43"/>
      <c r="I366" s="41"/>
      <c r="J366" s="44"/>
      <c r="K366" s="41"/>
      <c r="L366" s="41">
        <f>SUM(L8:L364)</f>
        <v>2138445129.1307168</v>
      </c>
      <c r="M366" s="41">
        <f>SUM(M8:M364)</f>
        <v>4.0354207158088684E-6</v>
      </c>
      <c r="N366" s="41">
        <f>'jan-feb'!M366</f>
        <v>1.1431402526795864E-6</v>
      </c>
      <c r="O366" s="41">
        <f>M366-N366</f>
        <v>2.892280463129282E-6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2138445129.1307168</v>
      </c>
      <c r="E368" s="49" t="s">
        <v>32</v>
      </c>
      <c r="F368" s="50">
        <f>D366</f>
        <v>5550203</v>
      </c>
      <c r="G368" s="49" t="s">
        <v>33</v>
      </c>
      <c r="H368" s="49"/>
      <c r="I368" s="51">
        <f>-L366/D366</f>
        <v>-385.29133603414448</v>
      </c>
      <c r="J368" s="52" t="s">
        <v>34</v>
      </c>
      <c r="M368" s="53"/>
    </row>
    <row r="370" spans="3:15" ht="13.5" thickBot="1" x14ac:dyDescent="0.25"/>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sheetData>
  <mergeCells count="8">
    <mergeCell ref="C371:O373"/>
    <mergeCell ref="C374:O375"/>
    <mergeCell ref="A1:M1"/>
    <mergeCell ref="A2:A5"/>
    <mergeCell ref="B2:B5"/>
    <mergeCell ref="E2:F2"/>
    <mergeCell ref="G2:K2"/>
    <mergeCell ref="L2:M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41"/>
  <sheetViews>
    <sheetView zoomScaleNormal="100" workbookViewId="0">
      <pane xSplit="2" ySplit="7" topLeftCell="C329" activePane="bottomRight" state="frozen"/>
      <selection activeCell="I38" sqref="I38"/>
      <selection pane="topRight" activeCell="I38" sqref="I38"/>
      <selection pane="bottomLeft" activeCell="I38" sqref="I38"/>
      <selection pane="bottomRight" activeCell="D8" sqref="D8:D364"/>
    </sheetView>
  </sheetViews>
  <sheetFormatPr baseColWidth="10" defaultColWidth="8.85546875" defaultRowHeight="12.75" x14ac:dyDescent="0.2"/>
  <cols>
    <col min="1" max="1" width="6.42578125" style="2" customWidth="1"/>
    <col min="2" max="2" width="14" style="2" bestFit="1" customWidth="1"/>
    <col min="3" max="3" width="14.5703125" style="2" customWidth="1"/>
    <col min="4" max="4" width="12.140625" style="2" bestFit="1" customWidth="1"/>
    <col min="5" max="6" width="11.42578125" style="2" customWidth="1"/>
    <col min="7" max="8" width="11.42578125" style="56" customWidth="1"/>
    <col min="9" max="9" width="11.42578125" style="2" customWidth="1"/>
    <col min="10" max="10" width="13.5703125" style="57" customWidth="1"/>
    <col min="11" max="11" width="11.42578125" style="2" customWidth="1"/>
    <col min="12" max="12" width="15" style="2" customWidth="1"/>
    <col min="13" max="13" width="16.140625" style="2" customWidth="1"/>
    <col min="14" max="14" width="13.5703125" style="2" bestFit="1" customWidth="1"/>
    <col min="15" max="15" width="16" style="2" customWidth="1"/>
    <col min="16" max="197" width="11.42578125" style="2" customWidth="1"/>
    <col min="198" max="16384" width="8.85546875" style="2"/>
  </cols>
  <sheetData>
    <row r="1" spans="1:16" ht="22.5" customHeight="1" x14ac:dyDescent="0.2">
      <c r="A1" s="93" t="s">
        <v>415</v>
      </c>
      <c r="B1" s="93"/>
      <c r="C1" s="93"/>
      <c r="D1" s="93"/>
      <c r="E1" s="93"/>
      <c r="F1" s="93"/>
      <c r="G1" s="93"/>
      <c r="H1" s="93"/>
      <c r="I1" s="93"/>
      <c r="J1" s="93"/>
      <c r="K1" s="93"/>
      <c r="L1" s="93"/>
      <c r="M1" s="94"/>
      <c r="N1" s="3"/>
      <c r="O1" s="3"/>
    </row>
    <row r="2" spans="1:16" x14ac:dyDescent="0.2">
      <c r="A2" s="95" t="s">
        <v>0</v>
      </c>
      <c r="B2" s="95" t="s">
        <v>1</v>
      </c>
      <c r="C2" s="5" t="s">
        <v>2</v>
      </c>
      <c r="D2" s="6" t="s">
        <v>3</v>
      </c>
      <c r="E2" s="98" t="s">
        <v>416</v>
      </c>
      <c r="F2" s="99"/>
      <c r="G2" s="98" t="s">
        <v>4</v>
      </c>
      <c r="H2" s="100"/>
      <c r="I2" s="100"/>
      <c r="J2" s="100"/>
      <c r="K2" s="99"/>
      <c r="L2" s="98" t="s">
        <v>5</v>
      </c>
      <c r="M2" s="99"/>
      <c r="N2" s="78" t="s">
        <v>6</v>
      </c>
      <c r="O2" s="78" t="s">
        <v>7</v>
      </c>
    </row>
    <row r="3" spans="1:16" x14ac:dyDescent="0.2">
      <c r="A3" s="96"/>
      <c r="B3" s="96"/>
      <c r="C3" s="7" t="s">
        <v>46</v>
      </c>
      <c r="D3" s="8" t="s">
        <v>401</v>
      </c>
      <c r="E3" s="9" t="s">
        <v>9</v>
      </c>
      <c r="F3" s="10" t="s">
        <v>10</v>
      </c>
      <c r="G3" s="11" t="s">
        <v>11</v>
      </c>
      <c r="H3" s="61" t="s">
        <v>12</v>
      </c>
      <c r="I3" s="9" t="s">
        <v>13</v>
      </c>
      <c r="J3" s="12" t="s">
        <v>14</v>
      </c>
      <c r="K3" s="13" t="s">
        <v>15</v>
      </c>
      <c r="L3" s="14" t="s">
        <v>13</v>
      </c>
      <c r="M3" s="15" t="s">
        <v>6</v>
      </c>
      <c r="N3" s="79" t="s">
        <v>16</v>
      </c>
      <c r="O3" s="79" t="s">
        <v>17</v>
      </c>
    </row>
    <row r="4" spans="1:16" x14ac:dyDescent="0.2">
      <c r="A4" s="96"/>
      <c r="B4" s="96"/>
      <c r="C4" s="8"/>
      <c r="D4" s="8"/>
      <c r="E4" s="16"/>
      <c r="F4" s="15" t="s">
        <v>18</v>
      </c>
      <c r="G4" s="17" t="s">
        <v>19</v>
      </c>
      <c r="H4" s="62" t="s">
        <v>20</v>
      </c>
      <c r="I4" s="16" t="s">
        <v>16</v>
      </c>
      <c r="J4" s="18" t="s">
        <v>21</v>
      </c>
      <c r="K4" s="14" t="s">
        <v>22</v>
      </c>
      <c r="L4" s="14" t="s">
        <v>23</v>
      </c>
      <c r="M4" s="15" t="s">
        <v>16</v>
      </c>
      <c r="N4" s="80" t="s">
        <v>44</v>
      </c>
      <c r="O4" s="79" t="s">
        <v>441</v>
      </c>
      <c r="P4" s="75"/>
    </row>
    <row r="5" spans="1:16" s="31" customFormat="1" x14ac:dyDescent="0.2">
      <c r="A5" s="97"/>
      <c r="B5" s="97"/>
      <c r="C5" s="1"/>
      <c r="D5" s="19"/>
      <c r="E5" s="19"/>
      <c r="F5" s="20" t="s">
        <v>24</v>
      </c>
      <c r="G5" s="21" t="s">
        <v>25</v>
      </c>
      <c r="H5" s="22" t="s">
        <v>26</v>
      </c>
      <c r="I5" s="19"/>
      <c r="J5" s="23" t="s">
        <v>27</v>
      </c>
      <c r="K5" s="19"/>
      <c r="L5" s="20" t="s">
        <v>28</v>
      </c>
      <c r="M5" s="20" t="s">
        <v>47</v>
      </c>
      <c r="N5" s="24"/>
      <c r="O5" s="24"/>
      <c r="P5" s="75"/>
    </row>
    <row r="6" spans="1:16"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30831550813</v>
      </c>
      <c r="D8" s="33">
        <v>717710</v>
      </c>
      <c r="E8" s="34">
        <f>IF(ISNUMBER(C8),(C8)/D8,"")</f>
        <v>42958.229386521016</v>
      </c>
      <c r="F8" s="35">
        <f>IF(ISNUMBER(C8),E8/E$366,"")</f>
        <v>1.3770247983960215</v>
      </c>
      <c r="G8" s="34">
        <f>IF(ISNUMBER(D8),(E$366-E8)*0.6,"")</f>
        <v>-7057.0919824111415</v>
      </c>
      <c r="H8" s="34">
        <f>IF(ISNUMBER(D8),(IF(E8&gt;=E$366*0.9,0,IF(E8&lt;0.9*E$366,(E$366*0.9-E8)*0.35))),"")</f>
        <v>0</v>
      </c>
      <c r="I8" s="34">
        <f>IF(ISNUMBER(C8),G8+H8,"")</f>
        <v>-7057.0919824111415</v>
      </c>
      <c r="J8" s="67">
        <f>IF(ISNUMBER(D8),I$368,"")</f>
        <v>-387.16769311732503</v>
      </c>
      <c r="K8" s="34">
        <f>IF(ISNUMBER(I8),I8+J8,"")</f>
        <v>-7444.2596755284667</v>
      </c>
      <c r="L8" s="34">
        <f>IF(ISNUMBER(I8),(I8*D8),"")</f>
        <v>-5064945486.6963005</v>
      </c>
      <c r="M8" s="34">
        <f>IF(ISNUMBER(K8),(K8*D8),"")</f>
        <v>-5342819611.7235355</v>
      </c>
      <c r="N8" s="38">
        <f>'jan-aug'!M8</f>
        <v>-4224740266.968729</v>
      </c>
      <c r="O8" s="38">
        <f>IF(ISNUMBER(M8),(M8-N8),"")</f>
        <v>-1118079344.7548065</v>
      </c>
    </row>
    <row r="9" spans="1:16" s="31" customFormat="1" x14ac:dyDescent="0.2">
      <c r="A9" s="30">
        <v>1101</v>
      </c>
      <c r="B9" s="31" t="s">
        <v>193</v>
      </c>
      <c r="C9" s="33">
        <v>468399229</v>
      </c>
      <c r="D9" s="33">
        <v>15221</v>
      </c>
      <c r="E9" s="34">
        <f t="shared" ref="E9:E72" si="1">IF(ISNUMBER(C9),(C9)/D9,"")</f>
        <v>30773.223112804677</v>
      </c>
      <c r="F9" s="35">
        <f t="shared" ref="F9:F72" si="2">IF(ISNUMBER(C9),E9/E$366,"")</f>
        <v>0.98643477531692192</v>
      </c>
      <c r="G9" s="34">
        <f t="shared" ref="G9:G72" si="3">IF(ISNUMBER(D9),(E$366-E9)*0.6,"")</f>
        <v>253.91178181866198</v>
      </c>
      <c r="H9" s="34">
        <f t="shared" ref="H9:H72" si="4">IF(ISNUMBER(D9),(IF(E9&gt;=E$366*0.9,0,IF(E9&lt;0.9*E$366,(E$366*0.9-E9)*0.35))),"")</f>
        <v>0</v>
      </c>
      <c r="I9" s="34">
        <f t="shared" ref="I9:I72" si="5">IF(ISNUMBER(C9),G9+H9,"")</f>
        <v>253.91178181866198</v>
      </c>
      <c r="J9" s="67">
        <f t="shared" ref="J9:J72" si="6">IF(ISNUMBER(D9),I$368,"")</f>
        <v>-387.16769311732503</v>
      </c>
      <c r="K9" s="34">
        <f t="shared" ref="K9:K72" si="7">IF(ISNUMBER(I9),I9+J9,"")</f>
        <v>-133.25591129866305</v>
      </c>
      <c r="L9" s="34">
        <f t="shared" ref="L9:L72" si="8">IF(ISNUMBER(I9),(I9*D9),"")</f>
        <v>3864791.2310618539</v>
      </c>
      <c r="M9" s="34">
        <f t="shared" ref="M9:M72" si="9">IF(ISNUMBER(K9),(K9*D9),"")</f>
        <v>-2028288.2258769502</v>
      </c>
      <c r="N9" s="38">
        <f>'jan-aug'!M9</f>
        <v>-903925.09507662174</v>
      </c>
      <c r="O9" s="38">
        <f t="shared" ref="O9:O72" si="10">IF(ISNUMBER(M9),(M9-N9),"")</f>
        <v>-1124363.1308003285</v>
      </c>
    </row>
    <row r="10" spans="1:16" s="31" customFormat="1" x14ac:dyDescent="0.2">
      <c r="A10" s="30">
        <v>1103</v>
      </c>
      <c r="B10" s="31" t="s">
        <v>195</v>
      </c>
      <c r="C10" s="33">
        <v>5895989358</v>
      </c>
      <c r="D10" s="33">
        <v>149048</v>
      </c>
      <c r="E10" s="34">
        <f t="shared" si="1"/>
        <v>39557.654970210941</v>
      </c>
      <c r="F10" s="35">
        <f t="shared" si="2"/>
        <v>1.2680194840028887</v>
      </c>
      <c r="G10" s="34">
        <f>IF(ISNUMBER(D10),(E$366-E10)*0.6,"")</f>
        <v>-5016.7473326250956</v>
      </c>
      <c r="H10" s="34">
        <f t="shared" si="4"/>
        <v>0</v>
      </c>
      <c r="I10" s="34">
        <f t="shared" si="5"/>
        <v>-5016.7473326250956</v>
      </c>
      <c r="J10" s="67">
        <f t="shared" si="6"/>
        <v>-387.16769311732503</v>
      </c>
      <c r="K10" s="34">
        <f t="shared" si="7"/>
        <v>-5403.9150257424208</v>
      </c>
      <c r="L10" s="34">
        <f t="shared" si="8"/>
        <v>-747736156.43310523</v>
      </c>
      <c r="M10" s="34">
        <f t="shared" si="9"/>
        <v>-805442726.75685632</v>
      </c>
      <c r="N10" s="38">
        <f>'jan-aug'!M10</f>
        <v>-659710631.83651388</v>
      </c>
      <c r="O10" s="38">
        <f t="shared" si="10"/>
        <v>-145732094.92034245</v>
      </c>
    </row>
    <row r="11" spans="1:16" s="31" customFormat="1" x14ac:dyDescent="0.2">
      <c r="A11" s="30">
        <v>1106</v>
      </c>
      <c r="B11" s="31" t="s">
        <v>196</v>
      </c>
      <c r="C11" s="33">
        <v>1219714715</v>
      </c>
      <c r="D11" s="33">
        <v>38292</v>
      </c>
      <c r="E11" s="34">
        <f t="shared" si="1"/>
        <v>31852.99057244333</v>
      </c>
      <c r="F11" s="35">
        <f t="shared" si="2"/>
        <v>1.0210466899525386</v>
      </c>
      <c r="G11" s="34">
        <f t="shared" si="3"/>
        <v>-393.94869396452992</v>
      </c>
      <c r="H11" s="34">
        <f t="shared" si="4"/>
        <v>0</v>
      </c>
      <c r="I11" s="34">
        <f t="shared" si="5"/>
        <v>-393.94869396452992</v>
      </c>
      <c r="J11" s="67">
        <f t="shared" si="6"/>
        <v>-387.16769311732503</v>
      </c>
      <c r="K11" s="34">
        <f t="shared" si="7"/>
        <v>-781.11638708185501</v>
      </c>
      <c r="L11" s="34">
        <f t="shared" si="8"/>
        <v>-15085083.38928978</v>
      </c>
      <c r="M11" s="34">
        <f t="shared" si="9"/>
        <v>-29910508.694138393</v>
      </c>
      <c r="N11" s="38">
        <f>'jan-aug'!M11</f>
        <v>-18099176.201437145</v>
      </c>
      <c r="O11" s="38">
        <f t="shared" si="10"/>
        <v>-11811332.492701247</v>
      </c>
    </row>
    <row r="12" spans="1:16" s="31" customFormat="1" x14ac:dyDescent="0.2">
      <c r="A12" s="30">
        <v>1108</v>
      </c>
      <c r="B12" s="31" t="s">
        <v>194</v>
      </c>
      <c r="C12" s="33">
        <v>2586889818</v>
      </c>
      <c r="D12" s="33">
        <v>83702</v>
      </c>
      <c r="E12" s="34">
        <f t="shared" si="1"/>
        <v>30905.9498936704</v>
      </c>
      <c r="F12" s="35">
        <f>IF(ISNUMBER(C12),E12/E$366,"")</f>
        <v>0.99068932843220292</v>
      </c>
      <c r="G12" s="34">
        <f>IF(ISNUMBER(D12),(E$366-E12)*0.6,"")</f>
        <v>174.27571329922793</v>
      </c>
      <c r="H12" s="34">
        <f t="shared" si="4"/>
        <v>0</v>
      </c>
      <c r="I12" s="34">
        <f t="shared" si="5"/>
        <v>174.27571329922793</v>
      </c>
      <c r="J12" s="67">
        <f t="shared" si="6"/>
        <v>-387.16769311732503</v>
      </c>
      <c r="K12" s="34">
        <f t="shared" si="7"/>
        <v>-212.8919798180971</v>
      </c>
      <c r="L12" s="34">
        <f t="shared" si="8"/>
        <v>14587225.754571976</v>
      </c>
      <c r="M12" s="34">
        <f t="shared" si="9"/>
        <v>-17819484.494734362</v>
      </c>
      <c r="N12" s="38">
        <f>'jan-aug'!M12</f>
        <v>-16125471.184672708</v>
      </c>
      <c r="O12" s="38">
        <f t="shared" si="10"/>
        <v>-1694013.3100616541</v>
      </c>
    </row>
    <row r="13" spans="1:16" s="31" customFormat="1" x14ac:dyDescent="0.2">
      <c r="A13" s="30">
        <v>1111</v>
      </c>
      <c r="B13" s="31" t="s">
        <v>197</v>
      </c>
      <c r="C13" s="33">
        <v>87865777</v>
      </c>
      <c r="D13" s="33">
        <v>3347</v>
      </c>
      <c r="E13" s="34">
        <f t="shared" si="1"/>
        <v>26252.099492082463</v>
      </c>
      <c r="F13" s="35">
        <f t="shared" si="2"/>
        <v>0.84151028864098998</v>
      </c>
      <c r="G13" s="34">
        <f t="shared" si="3"/>
        <v>2966.5859542519902</v>
      </c>
      <c r="H13" s="34">
        <f>IF(ISNUMBER(D13),(IF(E13&gt;=E$366*0.9,0,IF(E13&lt;0.9*E$366,(E$366*0.9-E13)*0.35))),"")</f>
        <v>638.63414375940897</v>
      </c>
      <c r="I13" s="34">
        <f t="shared" si="5"/>
        <v>3605.2200980113994</v>
      </c>
      <c r="J13" s="67">
        <f t="shared" si="6"/>
        <v>-387.16769311732503</v>
      </c>
      <c r="K13" s="34">
        <f t="shared" si="7"/>
        <v>3218.0524048940742</v>
      </c>
      <c r="L13" s="34">
        <f t="shared" si="8"/>
        <v>12066671.668044154</v>
      </c>
      <c r="M13" s="34">
        <f t="shared" si="9"/>
        <v>10770821.399180466</v>
      </c>
      <c r="N13" s="38">
        <f>'jan-aug'!M13</f>
        <v>8183839.5304459436</v>
      </c>
      <c r="O13" s="38">
        <f t="shared" si="10"/>
        <v>2586981.8687345227</v>
      </c>
    </row>
    <row r="14" spans="1:16" s="31" customFormat="1" x14ac:dyDescent="0.2">
      <c r="A14" s="30">
        <v>1112</v>
      </c>
      <c r="B14" s="31" t="s">
        <v>198</v>
      </c>
      <c r="C14" s="33">
        <v>88643927</v>
      </c>
      <c r="D14" s="33">
        <v>3226</v>
      </c>
      <c r="E14" s="34">
        <f t="shared" si="1"/>
        <v>27477.968691878486</v>
      </c>
      <c r="F14" s="35">
        <f t="shared" si="2"/>
        <v>0.88080549032448086</v>
      </c>
      <c r="G14" s="34">
        <f t="shared" si="3"/>
        <v>2231.0644343743761</v>
      </c>
      <c r="H14" s="34">
        <f t="shared" si="4"/>
        <v>209.57992383080091</v>
      </c>
      <c r="I14" s="34">
        <f t="shared" si="5"/>
        <v>2440.644358205177</v>
      </c>
      <c r="J14" s="67">
        <f t="shared" si="6"/>
        <v>-387.16769311732503</v>
      </c>
      <c r="K14" s="34">
        <f t="shared" si="7"/>
        <v>2053.4766650878519</v>
      </c>
      <c r="L14" s="34">
        <f t="shared" si="8"/>
        <v>7873518.6995699015</v>
      </c>
      <c r="M14" s="34">
        <f t="shared" si="9"/>
        <v>6624515.7215734106</v>
      </c>
      <c r="N14" s="38">
        <f>'jan-aug'!M14</f>
        <v>4192013.5006927503</v>
      </c>
      <c r="O14" s="38">
        <f t="shared" si="10"/>
        <v>2432502.2208806602</v>
      </c>
    </row>
    <row r="15" spans="1:16" s="31" customFormat="1" x14ac:dyDescent="0.2">
      <c r="A15" s="30">
        <v>1114</v>
      </c>
      <c r="B15" s="31" t="s">
        <v>199</v>
      </c>
      <c r="C15" s="33">
        <v>79605021</v>
      </c>
      <c r="D15" s="33">
        <v>2892</v>
      </c>
      <c r="E15" s="34">
        <f t="shared" si="1"/>
        <v>27525.940871369294</v>
      </c>
      <c r="F15" s="35">
        <f t="shared" si="2"/>
        <v>0.88234323714820528</v>
      </c>
      <c r="G15" s="34">
        <f t="shared" si="3"/>
        <v>2202.2811266798917</v>
      </c>
      <c r="H15" s="34">
        <f t="shared" si="4"/>
        <v>192.78966100901835</v>
      </c>
      <c r="I15" s="34">
        <f t="shared" si="5"/>
        <v>2395.0707876889101</v>
      </c>
      <c r="J15" s="67">
        <f t="shared" si="6"/>
        <v>-387.16769311732503</v>
      </c>
      <c r="K15" s="34">
        <f t="shared" si="7"/>
        <v>2007.9030945715849</v>
      </c>
      <c r="L15" s="34">
        <f t="shared" si="8"/>
        <v>6926544.7179963281</v>
      </c>
      <c r="M15" s="34">
        <f t="shared" si="9"/>
        <v>5806855.7495010234</v>
      </c>
      <c r="N15" s="38">
        <f>'jan-aug'!M15</f>
        <v>4115939.5450103576</v>
      </c>
      <c r="O15" s="38">
        <f t="shared" si="10"/>
        <v>1690916.2044906658</v>
      </c>
    </row>
    <row r="16" spans="1:16" s="31" customFormat="1" x14ac:dyDescent="0.2">
      <c r="A16" s="30">
        <v>1119</v>
      </c>
      <c r="B16" s="31" t="s">
        <v>200</v>
      </c>
      <c r="C16" s="33">
        <v>514181483</v>
      </c>
      <c r="D16" s="33">
        <v>19827</v>
      </c>
      <c r="E16" s="34">
        <f t="shared" si="1"/>
        <v>25933.398043072579</v>
      </c>
      <c r="F16" s="35">
        <f t="shared" si="2"/>
        <v>0.83129432292641936</v>
      </c>
      <c r="G16" s="34">
        <f t="shared" si="3"/>
        <v>3157.8068236579206</v>
      </c>
      <c r="H16" s="34">
        <f t="shared" si="4"/>
        <v>750.17965091286851</v>
      </c>
      <c r="I16" s="34">
        <f t="shared" si="5"/>
        <v>3907.9864745707891</v>
      </c>
      <c r="J16" s="67">
        <f t="shared" si="6"/>
        <v>-387.16769311732503</v>
      </c>
      <c r="K16" s="34">
        <f t="shared" si="7"/>
        <v>3520.818781453464</v>
      </c>
      <c r="L16" s="34">
        <f t="shared" si="8"/>
        <v>77483647.831315041</v>
      </c>
      <c r="M16" s="34">
        <f t="shared" si="9"/>
        <v>69807273.97987783</v>
      </c>
      <c r="N16" s="38">
        <f>'jan-aug'!M16</f>
        <v>53459977.165013976</v>
      </c>
      <c r="O16" s="38">
        <f t="shared" si="10"/>
        <v>16347296.814863853</v>
      </c>
    </row>
    <row r="17" spans="1:15" s="31" customFormat="1" x14ac:dyDescent="0.2">
      <c r="A17" s="30">
        <v>1120</v>
      </c>
      <c r="B17" s="31" t="s">
        <v>201</v>
      </c>
      <c r="C17" s="33">
        <v>605618437</v>
      </c>
      <c r="D17" s="33">
        <v>20900</v>
      </c>
      <c r="E17" s="34">
        <f t="shared" si="1"/>
        <v>28976.958708133971</v>
      </c>
      <c r="F17" s="35">
        <f t="shared" si="2"/>
        <v>0.92885557186670398</v>
      </c>
      <c r="G17" s="34">
        <f t="shared" si="3"/>
        <v>1331.6704246210859</v>
      </c>
      <c r="H17" s="34">
        <f t="shared" si="4"/>
        <v>0</v>
      </c>
      <c r="I17" s="34">
        <f t="shared" si="5"/>
        <v>1331.6704246210859</v>
      </c>
      <c r="J17" s="67">
        <f t="shared" si="6"/>
        <v>-387.16769311732503</v>
      </c>
      <c r="K17" s="34">
        <f t="shared" si="7"/>
        <v>944.50273150376086</v>
      </c>
      <c r="L17" s="34">
        <f t="shared" si="8"/>
        <v>27831911.874580696</v>
      </c>
      <c r="M17" s="34">
        <f t="shared" si="9"/>
        <v>19740107.088428602</v>
      </c>
      <c r="N17" s="38">
        <f>'jan-aug'!M17</f>
        <v>14595128.148301566</v>
      </c>
      <c r="O17" s="38">
        <f t="shared" si="10"/>
        <v>5144978.9401270356</v>
      </c>
    </row>
    <row r="18" spans="1:15" s="31" customFormat="1" x14ac:dyDescent="0.2">
      <c r="A18" s="30">
        <v>1121</v>
      </c>
      <c r="B18" s="31" t="s">
        <v>202</v>
      </c>
      <c r="C18" s="33">
        <v>604868810</v>
      </c>
      <c r="D18" s="33">
        <v>19910</v>
      </c>
      <c r="E18" s="34">
        <f t="shared" si="1"/>
        <v>30380.151180311401</v>
      </c>
      <c r="F18" s="35">
        <f t="shared" si="2"/>
        <v>0.97383486590895829</v>
      </c>
      <c r="G18" s="34">
        <f t="shared" si="3"/>
        <v>489.75494131462762</v>
      </c>
      <c r="H18" s="34">
        <f t="shared" si="4"/>
        <v>0</v>
      </c>
      <c r="I18" s="34">
        <f t="shared" si="5"/>
        <v>489.75494131462762</v>
      </c>
      <c r="J18" s="67">
        <f t="shared" si="6"/>
        <v>-387.16769311732503</v>
      </c>
      <c r="K18" s="34">
        <f t="shared" si="7"/>
        <v>102.58724819730259</v>
      </c>
      <c r="L18" s="34">
        <f t="shared" si="8"/>
        <v>9751020.8815742359</v>
      </c>
      <c r="M18" s="34">
        <f t="shared" si="9"/>
        <v>2042512.1116082945</v>
      </c>
      <c r="N18" s="38">
        <f>'jan-aug'!M18</f>
        <v>1317203.2865399155</v>
      </c>
      <c r="O18" s="38">
        <f t="shared" si="10"/>
        <v>725308.82506837905</v>
      </c>
    </row>
    <row r="19" spans="1:15" s="31" customFormat="1" x14ac:dyDescent="0.2">
      <c r="A19" s="30">
        <v>1122</v>
      </c>
      <c r="B19" s="31" t="s">
        <v>203</v>
      </c>
      <c r="C19" s="33">
        <v>329511854</v>
      </c>
      <c r="D19" s="33">
        <v>12362</v>
      </c>
      <c r="E19" s="34">
        <f t="shared" si="1"/>
        <v>26655.221970554925</v>
      </c>
      <c r="F19" s="35">
        <f t="shared" si="2"/>
        <v>0.85443236800913125</v>
      </c>
      <c r="G19" s="34">
        <f t="shared" si="3"/>
        <v>2724.7124671685128</v>
      </c>
      <c r="H19" s="34">
        <f t="shared" si="4"/>
        <v>497.54127629404735</v>
      </c>
      <c r="I19" s="34">
        <f t="shared" si="5"/>
        <v>3222.2537434625601</v>
      </c>
      <c r="J19" s="67">
        <f t="shared" si="6"/>
        <v>-387.16769311732503</v>
      </c>
      <c r="K19" s="34">
        <f t="shared" si="7"/>
        <v>2835.086050345235</v>
      </c>
      <c r="L19" s="34">
        <f t="shared" si="8"/>
        <v>39833500.776684165</v>
      </c>
      <c r="M19" s="34">
        <f t="shared" si="9"/>
        <v>35047333.754367791</v>
      </c>
      <c r="N19" s="38">
        <f>'jan-aug'!M19</f>
        <v>25908412.81660375</v>
      </c>
      <c r="O19" s="38">
        <f t="shared" si="10"/>
        <v>9138920.9377640411</v>
      </c>
    </row>
    <row r="20" spans="1:15" s="31" customFormat="1" x14ac:dyDescent="0.2">
      <c r="A20" s="30">
        <v>1124</v>
      </c>
      <c r="B20" s="31" t="s">
        <v>204</v>
      </c>
      <c r="C20" s="33">
        <v>1128200359</v>
      </c>
      <c r="D20" s="33">
        <v>28685</v>
      </c>
      <c r="E20" s="34">
        <f t="shared" si="1"/>
        <v>39330.673139271399</v>
      </c>
      <c r="F20" s="35">
        <f t="shared" si="2"/>
        <v>1.2607435879882556</v>
      </c>
      <c r="G20" s="34">
        <f t="shared" si="3"/>
        <v>-4880.558234061371</v>
      </c>
      <c r="H20" s="34">
        <f t="shared" si="4"/>
        <v>0</v>
      </c>
      <c r="I20" s="34">
        <f t="shared" si="5"/>
        <v>-4880.558234061371</v>
      </c>
      <c r="J20" s="67">
        <f t="shared" si="6"/>
        <v>-387.16769311732503</v>
      </c>
      <c r="K20" s="34">
        <f t="shared" si="7"/>
        <v>-5267.7259271786961</v>
      </c>
      <c r="L20" s="34">
        <f t="shared" si="8"/>
        <v>-139998812.94405043</v>
      </c>
      <c r="M20" s="34">
        <f t="shared" si="9"/>
        <v>-151104718.22112089</v>
      </c>
      <c r="N20" s="38">
        <f>'jan-aug'!M20</f>
        <v>-116130847.17511812</v>
      </c>
      <c r="O20" s="38">
        <f t="shared" si="10"/>
        <v>-34973871.046002775</v>
      </c>
    </row>
    <row r="21" spans="1:15" s="31" customFormat="1" x14ac:dyDescent="0.2">
      <c r="A21" s="30">
        <v>1127</v>
      </c>
      <c r="B21" s="31" t="s">
        <v>205</v>
      </c>
      <c r="C21" s="33">
        <v>394401211</v>
      </c>
      <c r="D21" s="33">
        <v>11742</v>
      </c>
      <c r="E21" s="34">
        <f t="shared" si="1"/>
        <v>33588.929569068299</v>
      </c>
      <c r="F21" s="35">
        <f t="shared" si="2"/>
        <v>1.0766921641956027</v>
      </c>
      <c r="G21" s="34">
        <f t="shared" si="3"/>
        <v>-1435.5120919395115</v>
      </c>
      <c r="H21" s="34">
        <f t="shared" si="4"/>
        <v>0</v>
      </c>
      <c r="I21" s="34">
        <f t="shared" si="5"/>
        <v>-1435.5120919395115</v>
      </c>
      <c r="J21" s="67">
        <f t="shared" si="6"/>
        <v>-387.16769311732503</v>
      </c>
      <c r="K21" s="34">
        <f t="shared" si="7"/>
        <v>-1822.6797850568364</v>
      </c>
      <c r="L21" s="34">
        <f t="shared" si="8"/>
        <v>-16855782.983553745</v>
      </c>
      <c r="M21" s="34">
        <f t="shared" si="9"/>
        <v>-21401906.036137372</v>
      </c>
      <c r="N21" s="38">
        <f>'jan-aug'!M21</f>
        <v>-15570341.912317835</v>
      </c>
      <c r="O21" s="38">
        <f t="shared" si="10"/>
        <v>-5831564.1238195375</v>
      </c>
    </row>
    <row r="22" spans="1:15" s="31" customFormat="1" x14ac:dyDescent="0.2">
      <c r="A22" s="30">
        <v>1130</v>
      </c>
      <c r="B22" s="31" t="s">
        <v>206</v>
      </c>
      <c r="C22" s="33">
        <v>368276009</v>
      </c>
      <c r="D22" s="33">
        <v>13703</v>
      </c>
      <c r="E22" s="34">
        <f t="shared" si="1"/>
        <v>26875.575348463841</v>
      </c>
      <c r="F22" s="35">
        <f t="shared" si="2"/>
        <v>0.86149578915390768</v>
      </c>
      <c r="G22" s="34">
        <f t="shared" si="3"/>
        <v>2592.5004404231636</v>
      </c>
      <c r="H22" s="34">
        <f t="shared" si="4"/>
        <v>420.41759402592686</v>
      </c>
      <c r="I22" s="34">
        <f t="shared" si="5"/>
        <v>3012.9180344490906</v>
      </c>
      <c r="J22" s="67">
        <f t="shared" si="6"/>
        <v>-387.16769311732503</v>
      </c>
      <c r="K22" s="34">
        <f t="shared" si="7"/>
        <v>2625.7503413317654</v>
      </c>
      <c r="L22" s="34">
        <f t="shared" si="8"/>
        <v>41286015.826055884</v>
      </c>
      <c r="M22" s="34">
        <f t="shared" si="9"/>
        <v>35980656.927269183</v>
      </c>
      <c r="N22" s="38">
        <f>'jan-aug'!M22</f>
        <v>27512607.784777656</v>
      </c>
      <c r="O22" s="38">
        <f t="shared" si="10"/>
        <v>8468049.1424915269</v>
      </c>
    </row>
    <row r="23" spans="1:15" s="31" customFormat="1" x14ac:dyDescent="0.2">
      <c r="A23" s="30">
        <v>1133</v>
      </c>
      <c r="B23" s="31" t="s">
        <v>207</v>
      </c>
      <c r="C23" s="33">
        <v>98063218</v>
      </c>
      <c r="D23" s="33">
        <v>2643</v>
      </c>
      <c r="E23" s="34">
        <f t="shared" si="1"/>
        <v>37102.995838062809</v>
      </c>
      <c r="F23" s="35">
        <f t="shared" si="2"/>
        <v>1.1893354566384411</v>
      </c>
      <c r="G23" s="34">
        <f t="shared" si="3"/>
        <v>-3543.951853336217</v>
      </c>
      <c r="H23" s="34">
        <f t="shared" si="4"/>
        <v>0</v>
      </c>
      <c r="I23" s="34">
        <f t="shared" si="5"/>
        <v>-3543.951853336217</v>
      </c>
      <c r="J23" s="67">
        <f t="shared" si="6"/>
        <v>-387.16769311732503</v>
      </c>
      <c r="K23" s="34">
        <f t="shared" si="7"/>
        <v>-3931.1195464535422</v>
      </c>
      <c r="L23" s="34">
        <f t="shared" si="8"/>
        <v>-9366664.7483676225</v>
      </c>
      <c r="M23" s="34">
        <f t="shared" si="9"/>
        <v>-10389948.961276712</v>
      </c>
      <c r="N23" s="38">
        <f>'jan-aug'!M23</f>
        <v>-10789442.732690854</v>
      </c>
      <c r="O23" s="38">
        <f t="shared" si="10"/>
        <v>399493.7714141421</v>
      </c>
    </row>
    <row r="24" spans="1:15" s="31" customFormat="1" x14ac:dyDescent="0.2">
      <c r="A24" s="30">
        <v>1134</v>
      </c>
      <c r="B24" s="31" t="s">
        <v>208</v>
      </c>
      <c r="C24" s="33">
        <v>155942077</v>
      </c>
      <c r="D24" s="33">
        <v>3889</v>
      </c>
      <c r="E24" s="34">
        <f t="shared" si="1"/>
        <v>40098.245564412442</v>
      </c>
      <c r="F24" s="35">
        <f t="shared" si="2"/>
        <v>1.2853480998379883</v>
      </c>
      <c r="G24" s="34">
        <f t="shared" si="3"/>
        <v>-5341.1016891459967</v>
      </c>
      <c r="H24" s="34">
        <f t="shared" si="4"/>
        <v>0</v>
      </c>
      <c r="I24" s="34">
        <f t="shared" si="5"/>
        <v>-5341.1016891459967</v>
      </c>
      <c r="J24" s="67">
        <f t="shared" si="6"/>
        <v>-387.16769311732503</v>
      </c>
      <c r="K24" s="34">
        <f t="shared" si="7"/>
        <v>-5728.2693822633219</v>
      </c>
      <c r="L24" s="34">
        <f t="shared" si="8"/>
        <v>-20771544.469088782</v>
      </c>
      <c r="M24" s="34">
        <f t="shared" si="9"/>
        <v>-22277239.62762206</v>
      </c>
      <c r="N24" s="38">
        <f>'jan-aug'!M24</f>
        <v>-24154370.536978722</v>
      </c>
      <c r="O24" s="38">
        <f t="shared" si="10"/>
        <v>1877130.9093566611</v>
      </c>
    </row>
    <row r="25" spans="1:15" s="31" customFormat="1" x14ac:dyDescent="0.2">
      <c r="A25" s="30">
        <v>1135</v>
      </c>
      <c r="B25" s="31" t="s">
        <v>209</v>
      </c>
      <c r="C25" s="33">
        <v>138116932</v>
      </c>
      <c r="D25" s="33">
        <v>4572</v>
      </c>
      <c r="E25" s="34">
        <f t="shared" si="1"/>
        <v>30209.302712160981</v>
      </c>
      <c r="F25" s="35">
        <f t="shared" si="2"/>
        <v>0.9683583232122307</v>
      </c>
      <c r="G25" s="34">
        <f t="shared" si="3"/>
        <v>592.26402220487944</v>
      </c>
      <c r="H25" s="34">
        <f t="shared" si="4"/>
        <v>0</v>
      </c>
      <c r="I25" s="34">
        <f t="shared" si="5"/>
        <v>592.26402220487944</v>
      </c>
      <c r="J25" s="67">
        <f t="shared" si="6"/>
        <v>-387.16769311732503</v>
      </c>
      <c r="K25" s="34">
        <f t="shared" si="7"/>
        <v>205.09632908755441</v>
      </c>
      <c r="L25" s="34">
        <f t="shared" si="8"/>
        <v>2707831.1095207087</v>
      </c>
      <c r="M25" s="34">
        <f t="shared" si="9"/>
        <v>937700.41658829874</v>
      </c>
      <c r="N25" s="38">
        <f>'jan-aug'!M25</f>
        <v>-1766859.4202279979</v>
      </c>
      <c r="O25" s="38">
        <f t="shared" si="10"/>
        <v>2704559.8368162969</v>
      </c>
    </row>
    <row r="26" spans="1:15" s="31" customFormat="1" x14ac:dyDescent="0.2">
      <c r="A26" s="30">
        <v>1144</v>
      </c>
      <c r="B26" s="31" t="s">
        <v>210</v>
      </c>
      <c r="C26" s="33">
        <v>16280676</v>
      </c>
      <c r="D26" s="33">
        <v>544</v>
      </c>
      <c r="E26" s="34">
        <f t="shared" si="1"/>
        <v>29927.713235294119</v>
      </c>
      <c r="F26" s="35">
        <f t="shared" si="2"/>
        <v>0.95933198068949399</v>
      </c>
      <c r="G26" s="34">
        <f t="shared" si="3"/>
        <v>761.21770832499681</v>
      </c>
      <c r="H26" s="34">
        <f t="shared" si="4"/>
        <v>0</v>
      </c>
      <c r="I26" s="34">
        <f t="shared" si="5"/>
        <v>761.21770832499681</v>
      </c>
      <c r="J26" s="67">
        <f t="shared" si="6"/>
        <v>-387.16769311732503</v>
      </c>
      <c r="K26" s="34">
        <f t="shared" si="7"/>
        <v>374.05001520767178</v>
      </c>
      <c r="L26" s="34">
        <f t="shared" si="8"/>
        <v>414102.43332879827</v>
      </c>
      <c r="M26" s="34">
        <f t="shared" si="9"/>
        <v>203483.20827297345</v>
      </c>
      <c r="N26" s="38">
        <f>'jan-aug'!M26</f>
        <v>126552.18464478792</v>
      </c>
      <c r="O26" s="38">
        <f t="shared" si="10"/>
        <v>76931.023628185532</v>
      </c>
    </row>
    <row r="27" spans="1:15" s="31" customFormat="1" x14ac:dyDescent="0.2">
      <c r="A27" s="30">
        <v>1145</v>
      </c>
      <c r="B27" s="31" t="s">
        <v>211</v>
      </c>
      <c r="C27" s="33">
        <v>25892867</v>
      </c>
      <c r="D27" s="33">
        <v>883</v>
      </c>
      <c r="E27" s="34">
        <f t="shared" si="1"/>
        <v>29323.745186862969</v>
      </c>
      <c r="F27" s="35">
        <f t="shared" si="2"/>
        <v>0.93997180239523914</v>
      </c>
      <c r="G27" s="34">
        <f t="shared" si="3"/>
        <v>1123.5985373836868</v>
      </c>
      <c r="H27" s="34">
        <f t="shared" si="4"/>
        <v>0</v>
      </c>
      <c r="I27" s="34">
        <f t="shared" si="5"/>
        <v>1123.5985373836868</v>
      </c>
      <c r="J27" s="67">
        <f t="shared" si="6"/>
        <v>-387.16769311732503</v>
      </c>
      <c r="K27" s="34">
        <f t="shared" si="7"/>
        <v>736.43084426636176</v>
      </c>
      <c r="L27" s="34">
        <f t="shared" si="8"/>
        <v>992137.50850979541</v>
      </c>
      <c r="M27" s="34">
        <f t="shared" si="9"/>
        <v>650268.43548719748</v>
      </c>
      <c r="N27" s="38">
        <f>'jan-aug'!M27</f>
        <v>509184.44639953546</v>
      </c>
      <c r="O27" s="38">
        <f t="shared" si="10"/>
        <v>141083.98908766202</v>
      </c>
    </row>
    <row r="28" spans="1:15" s="31" customFormat="1" x14ac:dyDescent="0.2">
      <c r="A28" s="30">
        <v>1146</v>
      </c>
      <c r="B28" s="31" t="s">
        <v>212</v>
      </c>
      <c r="C28" s="33">
        <v>320580838</v>
      </c>
      <c r="D28" s="33">
        <v>11570</v>
      </c>
      <c r="E28" s="34">
        <f t="shared" si="1"/>
        <v>27707.937597234228</v>
      </c>
      <c r="F28" s="35">
        <f t="shared" si="2"/>
        <v>0.8881771369229835</v>
      </c>
      <c r="G28" s="34">
        <f t="shared" si="3"/>
        <v>2093.0830911609314</v>
      </c>
      <c r="H28" s="34">
        <f t="shared" si="4"/>
        <v>129.09080695629146</v>
      </c>
      <c r="I28" s="34">
        <f t="shared" si="5"/>
        <v>2222.173898117223</v>
      </c>
      <c r="J28" s="67">
        <f t="shared" si="6"/>
        <v>-387.16769311732503</v>
      </c>
      <c r="K28" s="34">
        <f t="shared" si="7"/>
        <v>1835.0062049998978</v>
      </c>
      <c r="L28" s="34">
        <f t="shared" si="8"/>
        <v>25710552.00121627</v>
      </c>
      <c r="M28" s="34">
        <f t="shared" si="9"/>
        <v>21231021.791848816</v>
      </c>
      <c r="N28" s="38">
        <f>'jan-aug'!M28</f>
        <v>16889583.858219173</v>
      </c>
      <c r="O28" s="38">
        <f t="shared" si="10"/>
        <v>4341437.9336296432</v>
      </c>
    </row>
    <row r="29" spans="1:15" s="31" customFormat="1" x14ac:dyDescent="0.2">
      <c r="A29" s="30">
        <v>1149</v>
      </c>
      <c r="B29" s="31" t="s">
        <v>213</v>
      </c>
      <c r="C29" s="33">
        <v>1172758022</v>
      </c>
      <c r="D29" s="33">
        <v>43306</v>
      </c>
      <c r="E29" s="34">
        <f t="shared" si="1"/>
        <v>27080.728351729551</v>
      </c>
      <c r="F29" s="35">
        <f t="shared" si="2"/>
        <v>0.86807196272988241</v>
      </c>
      <c r="G29" s="34">
        <f t="shared" si="3"/>
        <v>2469.4086384637376</v>
      </c>
      <c r="H29" s="34">
        <f t="shared" si="4"/>
        <v>348.61404288292829</v>
      </c>
      <c r="I29" s="34">
        <f t="shared" si="5"/>
        <v>2818.0226813466661</v>
      </c>
      <c r="J29" s="67">
        <f t="shared" si="6"/>
        <v>-387.16769311732503</v>
      </c>
      <c r="K29" s="34">
        <f t="shared" si="7"/>
        <v>2430.854988229341</v>
      </c>
      <c r="L29" s="34">
        <f t="shared" si="8"/>
        <v>122037290.23839872</v>
      </c>
      <c r="M29" s="34">
        <f t="shared" si="9"/>
        <v>105270606.12025984</v>
      </c>
      <c r="N29" s="38">
        <f>'jan-aug'!M29</f>
        <v>82494115.982579082</v>
      </c>
      <c r="O29" s="38">
        <f t="shared" si="10"/>
        <v>22776490.137680754</v>
      </c>
    </row>
    <row r="30" spans="1:15" s="31" customFormat="1" x14ac:dyDescent="0.2">
      <c r="A30" s="30">
        <v>1151</v>
      </c>
      <c r="B30" s="31" t="s">
        <v>214</v>
      </c>
      <c r="C30" s="33">
        <v>6479910</v>
      </c>
      <c r="D30" s="33">
        <v>215</v>
      </c>
      <c r="E30" s="34">
        <f t="shared" si="1"/>
        <v>30139.116279069767</v>
      </c>
      <c r="F30" s="35">
        <f t="shared" si="2"/>
        <v>0.96610849913293817</v>
      </c>
      <c r="G30" s="34">
        <f t="shared" si="3"/>
        <v>634.37588205960776</v>
      </c>
      <c r="H30" s="34">
        <f t="shared" si="4"/>
        <v>0</v>
      </c>
      <c r="I30" s="34">
        <f t="shared" si="5"/>
        <v>634.37588205960776</v>
      </c>
      <c r="J30" s="67">
        <f t="shared" si="6"/>
        <v>-387.16769311732503</v>
      </c>
      <c r="K30" s="34">
        <f t="shared" si="7"/>
        <v>247.20818894228273</v>
      </c>
      <c r="L30" s="34">
        <f t="shared" si="8"/>
        <v>136390.81464281568</v>
      </c>
      <c r="M30" s="34">
        <f t="shared" si="9"/>
        <v>53149.760622590788</v>
      </c>
      <c r="N30" s="38">
        <f>'jan-aug'!M30</f>
        <v>45717.709372480298</v>
      </c>
      <c r="O30" s="38">
        <f t="shared" si="10"/>
        <v>7432.0512501104895</v>
      </c>
    </row>
    <row r="31" spans="1:15" s="31" customFormat="1" x14ac:dyDescent="0.2">
      <c r="A31" s="30">
        <v>1160</v>
      </c>
      <c r="B31" s="31" t="s">
        <v>215</v>
      </c>
      <c r="C31" s="33">
        <v>301965553</v>
      </c>
      <c r="D31" s="33">
        <v>8938</v>
      </c>
      <c r="E31" s="34">
        <f t="shared" si="1"/>
        <v>33784.465540389348</v>
      </c>
      <c r="F31" s="35">
        <f t="shared" si="2"/>
        <v>1.0829600640912165</v>
      </c>
      <c r="G31" s="34">
        <f t="shared" si="3"/>
        <v>-1552.8336747321409</v>
      </c>
      <c r="H31" s="34">
        <f t="shared" si="4"/>
        <v>0</v>
      </c>
      <c r="I31" s="34">
        <f t="shared" si="5"/>
        <v>-1552.8336747321409</v>
      </c>
      <c r="J31" s="67">
        <f t="shared" si="6"/>
        <v>-387.16769311732503</v>
      </c>
      <c r="K31" s="34">
        <f t="shared" si="7"/>
        <v>-1940.0013678494661</v>
      </c>
      <c r="L31" s="34">
        <f t="shared" si="8"/>
        <v>-13879227.384755876</v>
      </c>
      <c r="M31" s="34">
        <f t="shared" si="9"/>
        <v>-17339732.225838527</v>
      </c>
      <c r="N31" s="38">
        <f>'jan-aug'!M31</f>
        <v>-12260375.041994276</v>
      </c>
      <c r="O31" s="38">
        <f t="shared" si="10"/>
        <v>-5079357.1838442516</v>
      </c>
    </row>
    <row r="32" spans="1:15" s="31" customFormat="1" x14ac:dyDescent="0.2">
      <c r="A32" s="30">
        <v>1505</v>
      </c>
      <c r="B32" s="31" t="s">
        <v>255</v>
      </c>
      <c r="C32" s="33">
        <v>650783505</v>
      </c>
      <c r="D32" s="33">
        <v>24404</v>
      </c>
      <c r="E32" s="34">
        <f t="shared" si="1"/>
        <v>26667.083469922964</v>
      </c>
      <c r="F32" s="35">
        <f t="shared" si="2"/>
        <v>0.85481258802772153</v>
      </c>
      <c r="G32" s="34">
        <f t="shared" si="3"/>
        <v>2717.5955675476898</v>
      </c>
      <c r="H32" s="34">
        <f t="shared" si="4"/>
        <v>493.38975151523385</v>
      </c>
      <c r="I32" s="34">
        <f t="shared" si="5"/>
        <v>3210.9853190629237</v>
      </c>
      <c r="J32" s="67">
        <f t="shared" si="6"/>
        <v>-387.16769311732503</v>
      </c>
      <c r="K32" s="34">
        <f t="shared" si="7"/>
        <v>2823.8176259455986</v>
      </c>
      <c r="L32" s="34">
        <f t="shared" si="8"/>
        <v>78360885.726411596</v>
      </c>
      <c r="M32" s="34">
        <f t="shared" si="9"/>
        <v>68912445.343576387</v>
      </c>
      <c r="N32" s="38">
        <f>'jan-aug'!M32</f>
        <v>55918729.024769276</v>
      </c>
      <c r="O32" s="38">
        <f t="shared" si="10"/>
        <v>12993716.31880711</v>
      </c>
    </row>
    <row r="33" spans="1:15" s="31" customFormat="1" x14ac:dyDescent="0.2">
      <c r="A33" s="30">
        <v>1506</v>
      </c>
      <c r="B33" s="31" t="s">
        <v>254</v>
      </c>
      <c r="C33" s="33">
        <v>950536006</v>
      </c>
      <c r="D33" s="33">
        <v>32816</v>
      </c>
      <c r="E33" s="34">
        <f t="shared" si="1"/>
        <v>28965.626706484643</v>
      </c>
      <c r="F33" s="35">
        <f t="shared" si="2"/>
        <v>0.92849232488214628</v>
      </c>
      <c r="G33" s="34">
        <f t="shared" si="3"/>
        <v>1338.469625610682</v>
      </c>
      <c r="H33" s="34">
        <f t="shared" si="4"/>
        <v>0</v>
      </c>
      <c r="I33" s="34">
        <f t="shared" si="5"/>
        <v>1338.469625610682</v>
      </c>
      <c r="J33" s="67">
        <f t="shared" si="6"/>
        <v>-387.16769311732503</v>
      </c>
      <c r="K33" s="34">
        <f t="shared" si="7"/>
        <v>951.30193249335696</v>
      </c>
      <c r="L33" s="34">
        <f t="shared" si="8"/>
        <v>43923219.234040141</v>
      </c>
      <c r="M33" s="34">
        <f t="shared" si="9"/>
        <v>31217924.216702003</v>
      </c>
      <c r="N33" s="38">
        <f>'jan-aug'!M33</f>
        <v>25371601.520778205</v>
      </c>
      <c r="O33" s="38">
        <f t="shared" si="10"/>
        <v>5846322.6959237978</v>
      </c>
    </row>
    <row r="34" spans="1:15" s="31" customFormat="1" x14ac:dyDescent="0.2">
      <c r="A34" s="30">
        <v>1508</v>
      </c>
      <c r="B34" s="31" t="s">
        <v>432</v>
      </c>
      <c r="C34" s="33">
        <v>1813761472</v>
      </c>
      <c r="D34" s="33">
        <v>58509</v>
      </c>
      <c r="E34" s="34">
        <f t="shared" si="1"/>
        <v>30999.700422157275</v>
      </c>
      <c r="F34" s="35">
        <f t="shared" si="2"/>
        <v>0.99369449890670258</v>
      </c>
      <c r="G34" s="34">
        <f t="shared" si="3"/>
        <v>118.02539620710303</v>
      </c>
      <c r="H34" s="34">
        <f t="shared" si="4"/>
        <v>0</v>
      </c>
      <c r="I34" s="34">
        <f t="shared" si="5"/>
        <v>118.02539620710303</v>
      </c>
      <c r="J34" s="67">
        <f t="shared" si="6"/>
        <v>-387.16769311732503</v>
      </c>
      <c r="K34" s="34">
        <f t="shared" si="7"/>
        <v>-269.142296910222</v>
      </c>
      <c r="L34" s="34">
        <f t="shared" si="8"/>
        <v>6905547.9066813914</v>
      </c>
      <c r="M34" s="34">
        <f t="shared" si="9"/>
        <v>-15747246.649920179</v>
      </c>
      <c r="N34" s="38">
        <f>'jan-aug'!M34</f>
        <v>-11482211.169886259</v>
      </c>
      <c r="O34" s="38">
        <f t="shared" si="10"/>
        <v>-4265035.4800339192</v>
      </c>
    </row>
    <row r="35" spans="1:15" s="31" customFormat="1" x14ac:dyDescent="0.2">
      <c r="A35" s="30">
        <v>1511</v>
      </c>
      <c r="B35" s="31" t="s">
        <v>256</v>
      </c>
      <c r="C35" s="33">
        <v>81869596</v>
      </c>
      <c r="D35" s="33">
        <v>3026</v>
      </c>
      <c r="E35" s="34">
        <f t="shared" si="1"/>
        <v>27055.385327164575</v>
      </c>
      <c r="F35" s="35">
        <f t="shared" si="2"/>
        <v>0.86725959281169207</v>
      </c>
      <c r="G35" s="34">
        <f t="shared" si="3"/>
        <v>2484.6144532027233</v>
      </c>
      <c r="H35" s="34">
        <f t="shared" si="4"/>
        <v>357.48410148066995</v>
      </c>
      <c r="I35" s="34">
        <f t="shared" si="5"/>
        <v>2842.0985546833931</v>
      </c>
      <c r="J35" s="67">
        <f t="shared" si="6"/>
        <v>-387.16769311732503</v>
      </c>
      <c r="K35" s="34">
        <f t="shared" si="7"/>
        <v>2454.930861566068</v>
      </c>
      <c r="L35" s="34">
        <f t="shared" si="8"/>
        <v>8600190.2264719475</v>
      </c>
      <c r="M35" s="34">
        <f t="shared" si="9"/>
        <v>7428620.7870989218</v>
      </c>
      <c r="N35" s="38">
        <f>'jan-aug'!M35</f>
        <v>5210936.3829188664</v>
      </c>
      <c r="O35" s="38">
        <f t="shared" si="10"/>
        <v>2217684.4041800555</v>
      </c>
    </row>
    <row r="36" spans="1:15" s="31" customFormat="1" x14ac:dyDescent="0.2">
      <c r="A36" s="30">
        <v>1514</v>
      </c>
      <c r="B36" s="31" t="s">
        <v>429</v>
      </c>
      <c r="C36" s="33">
        <v>76512817</v>
      </c>
      <c r="D36" s="33">
        <v>2438</v>
      </c>
      <c r="E36" s="34">
        <f t="shared" si="1"/>
        <v>31383.436013125513</v>
      </c>
      <c r="F36" s="35">
        <f t="shared" si="2"/>
        <v>1.0059951321575744</v>
      </c>
      <c r="G36" s="34">
        <f t="shared" si="3"/>
        <v>-112.21595837383938</v>
      </c>
      <c r="H36" s="34">
        <f t="shared" si="4"/>
        <v>0</v>
      </c>
      <c r="I36" s="34">
        <f t="shared" si="5"/>
        <v>-112.21595837383938</v>
      </c>
      <c r="J36" s="67">
        <f t="shared" si="6"/>
        <v>-387.16769311732503</v>
      </c>
      <c r="K36" s="34">
        <f t="shared" si="7"/>
        <v>-499.38365149116441</v>
      </c>
      <c r="L36" s="34">
        <f t="shared" si="8"/>
        <v>-273582.50651542039</v>
      </c>
      <c r="M36" s="34">
        <f t="shared" si="9"/>
        <v>-1217497.3423354588</v>
      </c>
      <c r="N36" s="38">
        <f>'jan-aug'!M36</f>
        <v>-764275.45558089751</v>
      </c>
      <c r="O36" s="38">
        <f t="shared" si="10"/>
        <v>-453221.88675456133</v>
      </c>
    </row>
    <row r="37" spans="1:15" s="31" customFormat="1" x14ac:dyDescent="0.2">
      <c r="A37" s="30">
        <v>1515</v>
      </c>
      <c r="B37" s="31" t="s">
        <v>378</v>
      </c>
      <c r="C37" s="33">
        <v>296917160</v>
      </c>
      <c r="D37" s="33">
        <v>8968</v>
      </c>
      <c r="E37" s="34">
        <f t="shared" si="1"/>
        <v>33108.514719000894</v>
      </c>
      <c r="F37" s="35">
        <f t="shared" si="2"/>
        <v>1.0612924800953054</v>
      </c>
      <c r="G37" s="34">
        <f t="shared" si="3"/>
        <v>-1147.2631818990681</v>
      </c>
      <c r="H37" s="34">
        <f t="shared" si="4"/>
        <v>0</v>
      </c>
      <c r="I37" s="34">
        <f t="shared" si="5"/>
        <v>-1147.2631818990681</v>
      </c>
      <c r="J37" s="67">
        <f t="shared" si="6"/>
        <v>-387.16769311732503</v>
      </c>
      <c r="K37" s="34">
        <f t="shared" si="7"/>
        <v>-1534.4308750163932</v>
      </c>
      <c r="L37" s="34">
        <f t="shared" si="8"/>
        <v>-10288656.215270841</v>
      </c>
      <c r="M37" s="34">
        <f t="shared" si="9"/>
        <v>-13760776.087147014</v>
      </c>
      <c r="N37" s="38">
        <f>'jan-aug'!M37</f>
        <v>-14045510.082546948</v>
      </c>
      <c r="O37" s="38">
        <f t="shared" si="10"/>
        <v>284733.99539993331</v>
      </c>
    </row>
    <row r="38" spans="1:15" s="31" customFormat="1" x14ac:dyDescent="0.2">
      <c r="A38" s="30">
        <v>1516</v>
      </c>
      <c r="B38" s="31" t="s">
        <v>257</v>
      </c>
      <c r="C38" s="33">
        <v>256993286</v>
      </c>
      <c r="D38" s="33">
        <v>8861</v>
      </c>
      <c r="E38" s="34">
        <f t="shared" si="1"/>
        <v>29002.740774178987</v>
      </c>
      <c r="F38" s="35">
        <f t="shared" si="2"/>
        <v>0.92968201524681704</v>
      </c>
      <c r="G38" s="34">
        <f t="shared" si="3"/>
        <v>1316.2011849940761</v>
      </c>
      <c r="H38" s="34">
        <f t="shared" si="4"/>
        <v>0</v>
      </c>
      <c r="I38" s="34">
        <f t="shared" si="5"/>
        <v>1316.2011849940761</v>
      </c>
      <c r="J38" s="67">
        <f t="shared" si="6"/>
        <v>-387.16769311732503</v>
      </c>
      <c r="K38" s="34">
        <f t="shared" si="7"/>
        <v>929.0334918767511</v>
      </c>
      <c r="L38" s="34">
        <f t="shared" si="8"/>
        <v>11662858.700232508</v>
      </c>
      <c r="M38" s="34">
        <f t="shared" si="9"/>
        <v>8232165.7715198919</v>
      </c>
      <c r="N38" s="38">
        <f>'jan-aug'!M38</f>
        <v>7096964.7020909293</v>
      </c>
      <c r="O38" s="38">
        <f t="shared" si="10"/>
        <v>1135201.0694289627</v>
      </c>
    </row>
    <row r="39" spans="1:15" s="31" customFormat="1" x14ac:dyDescent="0.2">
      <c r="A39" s="30">
        <v>1517</v>
      </c>
      <c r="B39" s="31" t="s">
        <v>258</v>
      </c>
      <c r="C39" s="33">
        <v>127930041</v>
      </c>
      <c r="D39" s="33">
        <v>5322</v>
      </c>
      <c r="E39" s="34">
        <f t="shared" si="1"/>
        <v>24037.963359639234</v>
      </c>
      <c r="F39" s="35">
        <f t="shared" si="2"/>
        <v>0.77053621906363334</v>
      </c>
      <c r="G39" s="34">
        <f t="shared" si="3"/>
        <v>4295.0676337179275</v>
      </c>
      <c r="H39" s="34">
        <f t="shared" si="4"/>
        <v>1413.5817901145392</v>
      </c>
      <c r="I39" s="34">
        <f t="shared" si="5"/>
        <v>5708.6494238324667</v>
      </c>
      <c r="J39" s="67">
        <f t="shared" si="6"/>
        <v>-387.16769311732503</v>
      </c>
      <c r="K39" s="34">
        <f t="shared" si="7"/>
        <v>5321.4817307151416</v>
      </c>
      <c r="L39" s="34">
        <f t="shared" si="8"/>
        <v>30381432.233636387</v>
      </c>
      <c r="M39" s="34">
        <f t="shared" si="9"/>
        <v>28320925.770865984</v>
      </c>
      <c r="N39" s="38">
        <f>'jan-aug'!M39</f>
        <v>21977379.280963041</v>
      </c>
      <c r="O39" s="38">
        <f t="shared" si="10"/>
        <v>6343546.4899029434</v>
      </c>
    </row>
    <row r="40" spans="1:15" s="31" customFormat="1" x14ac:dyDescent="0.2">
      <c r="A40" s="30">
        <v>1520</v>
      </c>
      <c r="B40" s="31" t="s">
        <v>260</v>
      </c>
      <c r="C40" s="33">
        <v>283463030</v>
      </c>
      <c r="D40" s="33">
        <v>10958</v>
      </c>
      <c r="E40" s="34">
        <f t="shared" si="1"/>
        <v>25868.135608687717</v>
      </c>
      <c r="F40" s="35">
        <f t="shared" si="2"/>
        <v>0.82920233748300054</v>
      </c>
      <c r="G40" s="34">
        <f t="shared" si="3"/>
        <v>3196.9642842888379</v>
      </c>
      <c r="H40" s="34">
        <f t="shared" si="4"/>
        <v>773.0215029475703</v>
      </c>
      <c r="I40" s="34">
        <f t="shared" si="5"/>
        <v>3969.9857872364082</v>
      </c>
      <c r="J40" s="67">
        <f t="shared" si="6"/>
        <v>-387.16769311732503</v>
      </c>
      <c r="K40" s="34">
        <f t="shared" si="7"/>
        <v>3582.8180941190831</v>
      </c>
      <c r="L40" s="34">
        <f t="shared" si="8"/>
        <v>43503104.256536558</v>
      </c>
      <c r="M40" s="34">
        <f t="shared" si="9"/>
        <v>39260520.67535691</v>
      </c>
      <c r="N40" s="38">
        <f>'jan-aug'!M40</f>
        <v>31389193.385831103</v>
      </c>
      <c r="O40" s="38">
        <f t="shared" si="10"/>
        <v>7871327.2895258069</v>
      </c>
    </row>
    <row r="41" spans="1:15" s="31" customFormat="1" x14ac:dyDescent="0.2">
      <c r="A41" s="30">
        <v>1525</v>
      </c>
      <c r="B41" s="31" t="s">
        <v>261</v>
      </c>
      <c r="C41" s="33">
        <v>125782533</v>
      </c>
      <c r="D41" s="33">
        <v>4348</v>
      </c>
      <c r="E41" s="34">
        <f t="shared" si="1"/>
        <v>28928.825436982519</v>
      </c>
      <c r="F41" s="35">
        <f t="shared" si="2"/>
        <v>0.92731266125446477</v>
      </c>
      <c r="G41" s="34">
        <f t="shared" si="3"/>
        <v>1360.5503873119567</v>
      </c>
      <c r="H41" s="34">
        <f t="shared" si="4"/>
        <v>0</v>
      </c>
      <c r="I41" s="34">
        <f t="shared" si="5"/>
        <v>1360.5503873119567</v>
      </c>
      <c r="J41" s="67">
        <f t="shared" si="6"/>
        <v>-387.16769311732503</v>
      </c>
      <c r="K41" s="34">
        <f t="shared" si="7"/>
        <v>973.38269419463165</v>
      </c>
      <c r="L41" s="34">
        <f t="shared" si="8"/>
        <v>5915673.0840323875</v>
      </c>
      <c r="M41" s="34">
        <f t="shared" si="9"/>
        <v>4232267.9543582583</v>
      </c>
      <c r="N41" s="38">
        <f>'jan-aug'!M41</f>
        <v>3341476.7625653287</v>
      </c>
      <c r="O41" s="38">
        <f t="shared" si="10"/>
        <v>890791.19179292955</v>
      </c>
    </row>
    <row r="42" spans="1:15" s="31" customFormat="1" x14ac:dyDescent="0.2">
      <c r="A42" s="30">
        <v>1528</v>
      </c>
      <c r="B42" s="31" t="s">
        <v>262</v>
      </c>
      <c r="C42" s="33">
        <v>183875226</v>
      </c>
      <c r="D42" s="33">
        <v>7617</v>
      </c>
      <c r="E42" s="34">
        <f t="shared" si="1"/>
        <v>24140.111067349349</v>
      </c>
      <c r="F42" s="35">
        <f t="shared" si="2"/>
        <v>0.77381056087485045</v>
      </c>
      <c r="G42" s="34">
        <f t="shared" si="3"/>
        <v>4233.7790090918579</v>
      </c>
      <c r="H42" s="34">
        <f t="shared" si="4"/>
        <v>1377.8300924159987</v>
      </c>
      <c r="I42" s="34">
        <f t="shared" si="5"/>
        <v>5611.6091015078564</v>
      </c>
      <c r="J42" s="67">
        <f t="shared" si="6"/>
        <v>-387.16769311732503</v>
      </c>
      <c r="K42" s="34">
        <f t="shared" si="7"/>
        <v>5224.4414083905313</v>
      </c>
      <c r="L42" s="34">
        <f t="shared" si="8"/>
        <v>42743626.526185341</v>
      </c>
      <c r="M42" s="34">
        <f t="shared" si="9"/>
        <v>39794570.207710676</v>
      </c>
      <c r="N42" s="38">
        <f>'jan-aug'!M42</f>
        <v>28945507.189918369</v>
      </c>
      <c r="O42" s="38">
        <f t="shared" si="10"/>
        <v>10849063.017792307</v>
      </c>
    </row>
    <row r="43" spans="1:15" s="31" customFormat="1" x14ac:dyDescent="0.2">
      <c r="A43" s="30">
        <v>1531</v>
      </c>
      <c r="B43" s="31" t="s">
        <v>263</v>
      </c>
      <c r="C43" s="33">
        <v>242192909</v>
      </c>
      <c r="D43" s="33">
        <v>9720</v>
      </c>
      <c r="E43" s="34">
        <f t="shared" si="1"/>
        <v>24916.965946502056</v>
      </c>
      <c r="F43" s="35">
        <f t="shared" si="2"/>
        <v>0.79871262151899503</v>
      </c>
      <c r="G43" s="34">
        <f t="shared" si="3"/>
        <v>3767.6660816002345</v>
      </c>
      <c r="H43" s="34">
        <f t="shared" si="4"/>
        <v>1105.9308847125515</v>
      </c>
      <c r="I43" s="34">
        <f t="shared" si="5"/>
        <v>4873.5969663127862</v>
      </c>
      <c r="J43" s="67">
        <f t="shared" si="6"/>
        <v>-387.16769311732503</v>
      </c>
      <c r="K43" s="34">
        <f t="shared" si="7"/>
        <v>4486.4292731954611</v>
      </c>
      <c r="L43" s="34">
        <f t="shared" si="8"/>
        <v>47371362.512560286</v>
      </c>
      <c r="M43" s="34">
        <f t="shared" si="9"/>
        <v>43608092.535459884</v>
      </c>
      <c r="N43" s="38">
        <f>'jan-aug'!M43</f>
        <v>32648751.693810746</v>
      </c>
      <c r="O43" s="38">
        <f t="shared" si="10"/>
        <v>10959340.841649137</v>
      </c>
    </row>
    <row r="44" spans="1:15" s="31" customFormat="1" x14ac:dyDescent="0.2">
      <c r="A44" s="30">
        <v>1532</v>
      </c>
      <c r="B44" s="31" t="s">
        <v>264</v>
      </c>
      <c r="C44" s="33">
        <v>237532163</v>
      </c>
      <c r="D44" s="33">
        <v>8691</v>
      </c>
      <c r="E44" s="34">
        <f t="shared" si="1"/>
        <v>27330.82073409274</v>
      </c>
      <c r="F44" s="35">
        <f t="shared" si="2"/>
        <v>0.87608866680083997</v>
      </c>
      <c r="G44" s="34">
        <f t="shared" si="3"/>
        <v>2319.3532090458239</v>
      </c>
      <c r="H44" s="34">
        <f t="shared" si="4"/>
        <v>261.0817090558121</v>
      </c>
      <c r="I44" s="34">
        <f t="shared" si="5"/>
        <v>2580.434918101636</v>
      </c>
      <c r="J44" s="67">
        <f t="shared" si="6"/>
        <v>-387.16769311732503</v>
      </c>
      <c r="K44" s="34">
        <f t="shared" si="7"/>
        <v>2193.2672249843108</v>
      </c>
      <c r="L44" s="34">
        <f t="shared" si="8"/>
        <v>22426559.873221319</v>
      </c>
      <c r="M44" s="34">
        <f t="shared" si="9"/>
        <v>19061685.452338647</v>
      </c>
      <c r="N44" s="38">
        <f>'jan-aug'!M44</f>
        <v>12722313.071364123</v>
      </c>
      <c r="O44" s="38">
        <f t="shared" si="10"/>
        <v>6339372.3809745237</v>
      </c>
    </row>
    <row r="45" spans="1:15" s="31" customFormat="1" x14ac:dyDescent="0.2">
      <c r="A45" s="30">
        <v>1535</v>
      </c>
      <c r="B45" s="31" t="s">
        <v>265</v>
      </c>
      <c r="C45" s="33">
        <v>198489239</v>
      </c>
      <c r="D45" s="33">
        <v>7147</v>
      </c>
      <c r="E45" s="34">
        <f t="shared" si="1"/>
        <v>27772.385476423675</v>
      </c>
      <c r="F45" s="35">
        <f t="shared" si="2"/>
        <v>0.89024301182321264</v>
      </c>
      <c r="G45" s="34">
        <f t="shared" si="3"/>
        <v>2054.4143636472631</v>
      </c>
      <c r="H45" s="34">
        <f t="shared" si="4"/>
        <v>106.53404923998495</v>
      </c>
      <c r="I45" s="34">
        <f t="shared" si="5"/>
        <v>2160.9484128872482</v>
      </c>
      <c r="J45" s="67">
        <f t="shared" si="6"/>
        <v>-387.16769311732503</v>
      </c>
      <c r="K45" s="34">
        <f t="shared" si="7"/>
        <v>1773.7807197699231</v>
      </c>
      <c r="L45" s="34">
        <f t="shared" si="8"/>
        <v>15444298.306905163</v>
      </c>
      <c r="M45" s="34">
        <f t="shared" si="9"/>
        <v>12677210.804195641</v>
      </c>
      <c r="N45" s="38">
        <f>'jan-aug'!M45</f>
        <v>11052720.168149747</v>
      </c>
      <c r="O45" s="38">
        <f t="shared" si="10"/>
        <v>1624490.6360458937</v>
      </c>
    </row>
    <row r="46" spans="1:15" s="31" customFormat="1" x14ac:dyDescent="0.2">
      <c r="A46" s="30">
        <v>1539</v>
      </c>
      <c r="B46" s="31" t="s">
        <v>266</v>
      </c>
      <c r="C46" s="33">
        <v>196913650</v>
      </c>
      <c r="D46" s="33">
        <v>7299</v>
      </c>
      <c r="E46" s="34">
        <f t="shared" si="1"/>
        <v>26978.168242224961</v>
      </c>
      <c r="F46" s="35">
        <f t="shared" si="2"/>
        <v>0.86478440139109169</v>
      </c>
      <c r="G46" s="34">
        <f t="shared" si="3"/>
        <v>2530.9447041664912</v>
      </c>
      <c r="H46" s="34">
        <f t="shared" si="4"/>
        <v>384.51008120953463</v>
      </c>
      <c r="I46" s="34">
        <f t="shared" si="5"/>
        <v>2915.4547853760259</v>
      </c>
      <c r="J46" s="67">
        <f t="shared" si="6"/>
        <v>-387.16769311732503</v>
      </c>
      <c r="K46" s="34">
        <f t="shared" si="7"/>
        <v>2528.2870922587008</v>
      </c>
      <c r="L46" s="34">
        <f t="shared" si="8"/>
        <v>21279904.478459612</v>
      </c>
      <c r="M46" s="34">
        <f t="shared" si="9"/>
        <v>18453967.486396257</v>
      </c>
      <c r="N46" s="38">
        <f>'jan-aug'!M46</f>
        <v>14543214.209657893</v>
      </c>
      <c r="O46" s="38">
        <f t="shared" si="10"/>
        <v>3910753.2767383642</v>
      </c>
    </row>
    <row r="47" spans="1:15" s="31" customFormat="1" x14ac:dyDescent="0.2">
      <c r="A47" s="30">
        <v>1547</v>
      </c>
      <c r="B47" s="31" t="s">
        <v>267</v>
      </c>
      <c r="C47" s="33">
        <v>100784761</v>
      </c>
      <c r="D47" s="33">
        <v>3678</v>
      </c>
      <c r="E47" s="34">
        <f t="shared" si="1"/>
        <v>27402.055736813487</v>
      </c>
      <c r="F47" s="35">
        <f t="shared" si="2"/>
        <v>0.87837210274922795</v>
      </c>
      <c r="G47" s="34">
        <f t="shared" si="3"/>
        <v>2276.6122074133759</v>
      </c>
      <c r="H47" s="34">
        <f t="shared" si="4"/>
        <v>236.14945810355073</v>
      </c>
      <c r="I47" s="34">
        <f t="shared" si="5"/>
        <v>2512.7616655169268</v>
      </c>
      <c r="J47" s="67">
        <f t="shared" si="6"/>
        <v>-387.16769311732503</v>
      </c>
      <c r="K47" s="34">
        <f t="shared" si="7"/>
        <v>2125.5939723996016</v>
      </c>
      <c r="L47" s="34">
        <f t="shared" si="8"/>
        <v>9241937.4057712574</v>
      </c>
      <c r="M47" s="34">
        <f t="shared" si="9"/>
        <v>7817934.6304857349</v>
      </c>
      <c r="N47" s="38">
        <f>'jan-aug'!M47</f>
        <v>5687101.3188617276</v>
      </c>
      <c r="O47" s="38">
        <f t="shared" si="10"/>
        <v>2130833.3116240073</v>
      </c>
    </row>
    <row r="48" spans="1:15" s="31" customFormat="1" x14ac:dyDescent="0.2">
      <c r="A48" s="30">
        <v>1554</v>
      </c>
      <c r="B48" s="31" t="s">
        <v>268</v>
      </c>
      <c r="C48" s="33">
        <v>163022920</v>
      </c>
      <c r="D48" s="33">
        <v>5955</v>
      </c>
      <c r="E48" s="34">
        <f t="shared" si="1"/>
        <v>27375.805205709486</v>
      </c>
      <c r="F48" s="35">
        <f t="shared" si="2"/>
        <v>0.87753064273522141</v>
      </c>
      <c r="G48" s="34">
        <f t="shared" si="3"/>
        <v>2292.3625260757763</v>
      </c>
      <c r="H48" s="34">
        <f t="shared" si="4"/>
        <v>245.33714398995087</v>
      </c>
      <c r="I48" s="34">
        <f t="shared" si="5"/>
        <v>2537.6996700657273</v>
      </c>
      <c r="J48" s="67">
        <f t="shared" si="6"/>
        <v>-387.16769311732503</v>
      </c>
      <c r="K48" s="34">
        <f t="shared" si="7"/>
        <v>2150.5319769484022</v>
      </c>
      <c r="L48" s="34">
        <f t="shared" si="8"/>
        <v>15112001.535241406</v>
      </c>
      <c r="M48" s="34">
        <f t="shared" si="9"/>
        <v>12806417.922727736</v>
      </c>
      <c r="N48" s="38">
        <f>'jan-aug'!M48</f>
        <v>10231324.174217399</v>
      </c>
      <c r="O48" s="38">
        <f t="shared" si="10"/>
        <v>2575093.7485103365</v>
      </c>
    </row>
    <row r="49" spans="1:15" s="31" customFormat="1" x14ac:dyDescent="0.2">
      <c r="A49" s="30">
        <v>1557</v>
      </c>
      <c r="B49" s="31" t="s">
        <v>269</v>
      </c>
      <c r="C49" s="33">
        <v>64869640</v>
      </c>
      <c r="D49" s="33">
        <v>2700</v>
      </c>
      <c r="E49" s="34">
        <f t="shared" si="1"/>
        <v>24025.792592592592</v>
      </c>
      <c r="F49" s="35">
        <f t="shared" si="2"/>
        <v>0.77014608547856567</v>
      </c>
      <c r="G49" s="34">
        <f t="shared" si="3"/>
        <v>4302.3700939459131</v>
      </c>
      <c r="H49" s="34">
        <f t="shared" si="4"/>
        <v>1417.8415585808639</v>
      </c>
      <c r="I49" s="34">
        <f t="shared" si="5"/>
        <v>5720.2116525267775</v>
      </c>
      <c r="J49" s="67">
        <f t="shared" si="6"/>
        <v>-387.16769311732503</v>
      </c>
      <c r="K49" s="34">
        <f t="shared" si="7"/>
        <v>5333.0439594094523</v>
      </c>
      <c r="L49" s="34">
        <f t="shared" si="8"/>
        <v>15444571.461822299</v>
      </c>
      <c r="M49" s="34">
        <f t="shared" si="9"/>
        <v>14399218.690405522</v>
      </c>
      <c r="N49" s="38">
        <f>'jan-aug'!M49</f>
        <v>11642528.889947427</v>
      </c>
      <c r="O49" s="38">
        <f t="shared" si="10"/>
        <v>2756689.8004580941</v>
      </c>
    </row>
    <row r="50" spans="1:15" s="31" customFormat="1" x14ac:dyDescent="0.2">
      <c r="A50" s="30">
        <v>1560</v>
      </c>
      <c r="B50" s="31" t="s">
        <v>270</v>
      </c>
      <c r="C50" s="33">
        <v>73234589</v>
      </c>
      <c r="D50" s="33">
        <v>3041</v>
      </c>
      <c r="E50" s="34">
        <f t="shared" si="1"/>
        <v>24082.403485695493</v>
      </c>
      <c r="F50" s="35">
        <f t="shared" si="2"/>
        <v>0.77196074601684428</v>
      </c>
      <c r="G50" s="34">
        <f t="shared" si="3"/>
        <v>4268.4035580841719</v>
      </c>
      <c r="H50" s="34">
        <f t="shared" si="4"/>
        <v>1398.0277459948484</v>
      </c>
      <c r="I50" s="34">
        <f t="shared" si="5"/>
        <v>5666.4313040790203</v>
      </c>
      <c r="J50" s="67">
        <f t="shared" si="6"/>
        <v>-387.16769311732503</v>
      </c>
      <c r="K50" s="34">
        <f t="shared" si="7"/>
        <v>5279.2636109616951</v>
      </c>
      <c r="L50" s="34">
        <f t="shared" si="8"/>
        <v>17231617.595704302</v>
      </c>
      <c r="M50" s="34">
        <f t="shared" si="9"/>
        <v>16054240.640934516</v>
      </c>
      <c r="N50" s="38">
        <f>'jan-aug'!M50</f>
        <v>12941840.369251909</v>
      </c>
      <c r="O50" s="38">
        <f t="shared" si="10"/>
        <v>3112400.271682607</v>
      </c>
    </row>
    <row r="51" spans="1:15" s="31" customFormat="1" x14ac:dyDescent="0.2">
      <c r="A51" s="30">
        <v>1563</v>
      </c>
      <c r="B51" s="31" t="s">
        <v>271</v>
      </c>
      <c r="C51" s="33">
        <v>226449180</v>
      </c>
      <c r="D51" s="33">
        <v>7227</v>
      </c>
      <c r="E51" s="34">
        <f t="shared" si="1"/>
        <v>31333.773349937732</v>
      </c>
      <c r="F51" s="35">
        <f t="shared" si="2"/>
        <v>1.0044031969279203</v>
      </c>
      <c r="G51" s="34">
        <f t="shared" si="3"/>
        <v>-82.418360461170963</v>
      </c>
      <c r="H51" s="34">
        <f t="shared" si="4"/>
        <v>0</v>
      </c>
      <c r="I51" s="34">
        <f t="shared" si="5"/>
        <v>-82.418360461170963</v>
      </c>
      <c r="J51" s="67">
        <f t="shared" si="6"/>
        <v>-387.16769311732503</v>
      </c>
      <c r="K51" s="34">
        <f t="shared" si="7"/>
        <v>-469.58605357849598</v>
      </c>
      <c r="L51" s="34">
        <f t="shared" si="8"/>
        <v>-595637.49105288251</v>
      </c>
      <c r="M51" s="34">
        <f t="shared" si="9"/>
        <v>-3393698.4092117907</v>
      </c>
      <c r="N51" s="38">
        <f>'jan-aug'!M51</f>
        <v>-5745146.8091399278</v>
      </c>
      <c r="O51" s="38">
        <f t="shared" si="10"/>
        <v>2351448.3999281372</v>
      </c>
    </row>
    <row r="52" spans="1:15" s="31" customFormat="1" x14ac:dyDescent="0.2">
      <c r="A52" s="30">
        <v>1566</v>
      </c>
      <c r="B52" s="31" t="s">
        <v>272</v>
      </c>
      <c r="C52" s="33">
        <v>148043928</v>
      </c>
      <c r="D52" s="33">
        <v>5953</v>
      </c>
      <c r="E52" s="34">
        <f t="shared" si="1"/>
        <v>24868.793549470854</v>
      </c>
      <c r="F52" s="35">
        <f t="shared" si="2"/>
        <v>0.797168456727814</v>
      </c>
      <c r="G52" s="34">
        <f t="shared" si="3"/>
        <v>3796.5695198189551</v>
      </c>
      <c r="H52" s="34">
        <f t="shared" si="4"/>
        <v>1122.7912236734719</v>
      </c>
      <c r="I52" s="34">
        <f t="shared" si="5"/>
        <v>4919.360743492427</v>
      </c>
      <c r="J52" s="67">
        <f t="shared" si="6"/>
        <v>-387.16769311732503</v>
      </c>
      <c r="K52" s="34">
        <f t="shared" si="7"/>
        <v>4532.1930503751018</v>
      </c>
      <c r="L52" s="34">
        <f t="shared" si="8"/>
        <v>29284954.506010417</v>
      </c>
      <c r="M52" s="34">
        <f t="shared" si="9"/>
        <v>26980145.22888298</v>
      </c>
      <c r="N52" s="38">
        <f>'jan-aug'!M52</f>
        <v>20542806.046039648</v>
      </c>
      <c r="O52" s="38">
        <f t="shared" si="10"/>
        <v>6437339.1828433312</v>
      </c>
    </row>
    <row r="53" spans="1:15" s="31" customFormat="1" x14ac:dyDescent="0.2">
      <c r="A53" s="30">
        <v>1573</v>
      </c>
      <c r="B53" s="31" t="s">
        <v>274</v>
      </c>
      <c r="C53" s="33">
        <v>56956525</v>
      </c>
      <c r="D53" s="33">
        <v>2159</v>
      </c>
      <c r="E53" s="34">
        <f t="shared" si="1"/>
        <v>26380.974988420567</v>
      </c>
      <c r="F53" s="35">
        <f t="shared" si="2"/>
        <v>0.84564138894231766</v>
      </c>
      <c r="G53" s="34">
        <f t="shared" si="3"/>
        <v>2889.260656449128</v>
      </c>
      <c r="H53" s="34">
        <f t="shared" si="4"/>
        <v>593.52772004107283</v>
      </c>
      <c r="I53" s="34">
        <f t="shared" si="5"/>
        <v>3482.7883764902008</v>
      </c>
      <c r="J53" s="67">
        <f t="shared" si="6"/>
        <v>-387.16769311732503</v>
      </c>
      <c r="K53" s="34">
        <f t="shared" si="7"/>
        <v>3095.6206833728756</v>
      </c>
      <c r="L53" s="34">
        <f t="shared" si="8"/>
        <v>7519340.1048423434</v>
      </c>
      <c r="M53" s="34">
        <f t="shared" si="9"/>
        <v>6683445.0554020386</v>
      </c>
      <c r="N53" s="38">
        <f>'jan-aug'!M53</f>
        <v>4914226.1928690765</v>
      </c>
      <c r="O53" s="38">
        <f t="shared" si="10"/>
        <v>1769218.8625329621</v>
      </c>
    </row>
    <row r="54" spans="1:15" s="31" customFormat="1" x14ac:dyDescent="0.2">
      <c r="A54" s="30">
        <v>1576</v>
      </c>
      <c r="B54" s="31" t="s">
        <v>275</v>
      </c>
      <c r="C54" s="33">
        <v>91123308</v>
      </c>
      <c r="D54" s="33">
        <v>3408</v>
      </c>
      <c r="E54" s="34">
        <f t="shared" si="1"/>
        <v>26738.059859154928</v>
      </c>
      <c r="F54" s="35">
        <f t="shared" si="2"/>
        <v>0.85708773412821904</v>
      </c>
      <c r="G54" s="34">
        <f t="shared" si="3"/>
        <v>2675.0097340085113</v>
      </c>
      <c r="H54" s="34">
        <f t="shared" si="4"/>
        <v>468.54801528404636</v>
      </c>
      <c r="I54" s="34">
        <f t="shared" si="5"/>
        <v>3143.5577492925577</v>
      </c>
      <c r="J54" s="67">
        <f t="shared" si="6"/>
        <v>-387.16769311732503</v>
      </c>
      <c r="K54" s="34">
        <f t="shared" si="7"/>
        <v>2756.3900561752325</v>
      </c>
      <c r="L54" s="34">
        <f t="shared" si="8"/>
        <v>10713244.809589036</v>
      </c>
      <c r="M54" s="34">
        <f t="shared" si="9"/>
        <v>9393777.3114451934</v>
      </c>
      <c r="N54" s="38">
        <f>'jan-aug'!M54</f>
        <v>7176076.1648669848</v>
      </c>
      <c r="O54" s="38">
        <f t="shared" si="10"/>
        <v>2217701.1465782085</v>
      </c>
    </row>
    <row r="55" spans="1:15" s="31" customFormat="1" x14ac:dyDescent="0.2">
      <c r="A55" s="30">
        <v>1577</v>
      </c>
      <c r="B55" s="31" t="s">
        <v>259</v>
      </c>
      <c r="C55" s="33">
        <v>256867227</v>
      </c>
      <c r="D55" s="33">
        <v>11093</v>
      </c>
      <c r="E55" s="34">
        <f t="shared" si="1"/>
        <v>23155.794374830974</v>
      </c>
      <c r="F55" s="35">
        <f t="shared" si="2"/>
        <v>0.74225831781386786</v>
      </c>
      <c r="G55" s="34">
        <f t="shared" si="3"/>
        <v>4824.3690246028837</v>
      </c>
      <c r="H55" s="34">
        <f t="shared" si="4"/>
        <v>1722.3409347974302</v>
      </c>
      <c r="I55" s="34">
        <f t="shared" si="5"/>
        <v>6546.7099594003139</v>
      </c>
      <c r="J55" s="67">
        <f t="shared" si="6"/>
        <v>-387.16769311732503</v>
      </c>
      <c r="K55" s="34">
        <f t="shared" si="7"/>
        <v>6159.5422662829887</v>
      </c>
      <c r="L55" s="34">
        <f t="shared" si="8"/>
        <v>72622653.579627678</v>
      </c>
      <c r="M55" s="34">
        <f t="shared" si="9"/>
        <v>68327802.359877199</v>
      </c>
      <c r="N55" s="38">
        <f>'jan-aug'!M55</f>
        <v>54447288.46282848</v>
      </c>
      <c r="O55" s="38">
        <f t="shared" si="10"/>
        <v>13880513.897048719</v>
      </c>
    </row>
    <row r="56" spans="1:15" s="31" customFormat="1" x14ac:dyDescent="0.2">
      <c r="A56" s="30">
        <v>1578</v>
      </c>
      <c r="B56" s="31" t="s">
        <v>379</v>
      </c>
      <c r="C56" s="33">
        <v>70499588</v>
      </c>
      <c r="D56" s="33">
        <v>2492</v>
      </c>
      <c r="E56" s="34">
        <f t="shared" si="1"/>
        <v>28290.364365971109</v>
      </c>
      <c r="F56" s="35">
        <f t="shared" si="2"/>
        <v>0.90684681012073398</v>
      </c>
      <c r="G56" s="34">
        <f t="shared" si="3"/>
        <v>1743.6270299188029</v>
      </c>
      <c r="H56" s="34">
        <f t="shared" si="4"/>
        <v>0</v>
      </c>
      <c r="I56" s="34">
        <f t="shared" si="5"/>
        <v>1743.6270299188029</v>
      </c>
      <c r="J56" s="67">
        <f t="shared" si="6"/>
        <v>-387.16769311732503</v>
      </c>
      <c r="K56" s="34">
        <f t="shared" si="7"/>
        <v>1356.459336801478</v>
      </c>
      <c r="L56" s="34">
        <f t="shared" si="8"/>
        <v>4345118.5585576566</v>
      </c>
      <c r="M56" s="34">
        <f t="shared" si="9"/>
        <v>3380296.6673092833</v>
      </c>
      <c r="N56" s="38">
        <f>'jan-aug'!M56</f>
        <v>1897817.1914242869</v>
      </c>
      <c r="O56" s="38">
        <f t="shared" si="10"/>
        <v>1482479.4758849964</v>
      </c>
    </row>
    <row r="57" spans="1:15" s="31" customFormat="1" x14ac:dyDescent="0.2">
      <c r="A57" s="30">
        <v>1579</v>
      </c>
      <c r="B57" s="31" t="s">
        <v>380</v>
      </c>
      <c r="C57" s="33">
        <v>335754142</v>
      </c>
      <c r="D57" s="33">
        <v>13437</v>
      </c>
      <c r="E57" s="34">
        <f t="shared" si="1"/>
        <v>24987.284512912109</v>
      </c>
      <c r="F57" s="35">
        <f t="shared" si="2"/>
        <v>0.80096668112799474</v>
      </c>
      <c r="G57" s="34">
        <f t="shared" si="3"/>
        <v>3725.4749417542025</v>
      </c>
      <c r="H57" s="34">
        <f t="shared" si="4"/>
        <v>1081.3193864690329</v>
      </c>
      <c r="I57" s="34">
        <f t="shared" si="5"/>
        <v>4806.7943282232354</v>
      </c>
      <c r="J57" s="67">
        <f t="shared" si="6"/>
        <v>-387.16769311732503</v>
      </c>
      <c r="K57" s="34">
        <f t="shared" si="7"/>
        <v>4419.6266351059103</v>
      </c>
      <c r="L57" s="34">
        <f t="shared" si="8"/>
        <v>64588895.388335615</v>
      </c>
      <c r="M57" s="34">
        <f t="shared" si="9"/>
        <v>59386523.095918119</v>
      </c>
      <c r="N57" s="38">
        <f>'jan-aug'!M57</f>
        <v>47751103.837138399</v>
      </c>
      <c r="O57" s="38">
        <f t="shared" si="10"/>
        <v>11635419.258779719</v>
      </c>
    </row>
    <row r="58" spans="1:15" s="31" customFormat="1" x14ac:dyDescent="0.2">
      <c r="A58" s="30">
        <v>1580</v>
      </c>
      <c r="B58" s="31" t="s">
        <v>431</v>
      </c>
      <c r="C58" s="33">
        <v>244497998</v>
      </c>
      <c r="D58" s="33">
        <v>9357</v>
      </c>
      <c r="E58" s="34">
        <f t="shared" si="1"/>
        <v>26129.955968793416</v>
      </c>
      <c r="F58" s="35">
        <f t="shared" si="2"/>
        <v>0.83759498154071044</v>
      </c>
      <c r="G58" s="34">
        <f t="shared" si="3"/>
        <v>3039.8720682254184</v>
      </c>
      <c r="H58" s="34">
        <f t="shared" si="4"/>
        <v>681.3843769105755</v>
      </c>
      <c r="I58" s="34">
        <f t="shared" si="5"/>
        <v>3721.256445135994</v>
      </c>
      <c r="J58" s="67">
        <f t="shared" si="6"/>
        <v>-387.16769311732503</v>
      </c>
      <c r="K58" s="34">
        <f t="shared" si="7"/>
        <v>3334.0887520186689</v>
      </c>
      <c r="L58" s="34">
        <f t="shared" si="8"/>
        <v>34819796.557137497</v>
      </c>
      <c r="M58" s="34">
        <f t="shared" si="9"/>
        <v>31197068.452638686</v>
      </c>
      <c r="N58" s="38">
        <f>'jan-aug'!M58</f>
        <v>22815063.804551158</v>
      </c>
      <c r="O58" s="38">
        <f t="shared" si="10"/>
        <v>8382004.6480875276</v>
      </c>
    </row>
    <row r="59" spans="1:15" s="31" customFormat="1" x14ac:dyDescent="0.2">
      <c r="A59" s="30">
        <v>1804</v>
      </c>
      <c r="B59" s="31" t="s">
        <v>276</v>
      </c>
      <c r="C59" s="33">
        <v>1582261099</v>
      </c>
      <c r="D59" s="33">
        <v>53712</v>
      </c>
      <c r="E59" s="34">
        <f t="shared" si="1"/>
        <v>29458.242087429251</v>
      </c>
      <c r="F59" s="35">
        <f t="shared" si="2"/>
        <v>0.94428309664623744</v>
      </c>
      <c r="G59" s="34">
        <f t="shared" si="3"/>
        <v>1042.9003970439173</v>
      </c>
      <c r="H59" s="34">
        <f t="shared" si="4"/>
        <v>0</v>
      </c>
      <c r="I59" s="34">
        <f t="shared" si="5"/>
        <v>1042.9003970439173</v>
      </c>
      <c r="J59" s="67">
        <f t="shared" si="6"/>
        <v>-387.16769311732503</v>
      </c>
      <c r="K59" s="34">
        <f t="shared" si="7"/>
        <v>655.73270392659231</v>
      </c>
      <c r="L59" s="34">
        <f t="shared" si="8"/>
        <v>56016266.12602289</v>
      </c>
      <c r="M59" s="34">
        <f t="shared" si="9"/>
        <v>35220714.993305124</v>
      </c>
      <c r="N59" s="38">
        <f>'jan-aug'!M59</f>
        <v>28462232.154486813</v>
      </c>
      <c r="O59" s="38">
        <f t="shared" si="10"/>
        <v>6758482.8388183117</v>
      </c>
    </row>
    <row r="60" spans="1:15" s="31" customFormat="1" x14ac:dyDescent="0.2">
      <c r="A60" s="30">
        <v>1806</v>
      </c>
      <c r="B60" s="31" t="s">
        <v>277</v>
      </c>
      <c r="C60" s="33">
        <v>586845636</v>
      </c>
      <c r="D60" s="33">
        <v>21580</v>
      </c>
      <c r="E60" s="34">
        <f t="shared" si="1"/>
        <v>27193.959036144577</v>
      </c>
      <c r="F60" s="35">
        <f t="shared" si="2"/>
        <v>0.87170156903827856</v>
      </c>
      <c r="G60" s="34">
        <f t="shared" si="3"/>
        <v>2401.470227814722</v>
      </c>
      <c r="H60" s="34">
        <f t="shared" si="4"/>
        <v>308.98330333766916</v>
      </c>
      <c r="I60" s="34">
        <f t="shared" si="5"/>
        <v>2710.453531152391</v>
      </c>
      <c r="J60" s="67">
        <f t="shared" si="6"/>
        <v>-387.16769311732503</v>
      </c>
      <c r="K60" s="34">
        <f t="shared" si="7"/>
        <v>2323.2858380350658</v>
      </c>
      <c r="L60" s="34">
        <f t="shared" si="8"/>
        <v>58491587.202268593</v>
      </c>
      <c r="M60" s="34">
        <f t="shared" si="9"/>
        <v>50136508.384796724</v>
      </c>
      <c r="N60" s="38">
        <f>'jan-aug'!M60</f>
        <v>36412750.437802069</v>
      </c>
      <c r="O60" s="38">
        <f t="shared" si="10"/>
        <v>13723757.946994655</v>
      </c>
    </row>
    <row r="61" spans="1:15" s="31" customFormat="1" x14ac:dyDescent="0.2">
      <c r="A61" s="30">
        <v>1811</v>
      </c>
      <c r="B61" s="31" t="s">
        <v>278</v>
      </c>
      <c r="C61" s="33">
        <v>36944086</v>
      </c>
      <c r="D61" s="33">
        <v>1399</v>
      </c>
      <c r="E61" s="34">
        <f t="shared" si="1"/>
        <v>26407.495353824161</v>
      </c>
      <c r="F61" s="35">
        <f t="shared" si="2"/>
        <v>0.84649149848697991</v>
      </c>
      <c r="G61" s="34">
        <f t="shared" si="3"/>
        <v>2873.3484372069715</v>
      </c>
      <c r="H61" s="34">
        <f t="shared" si="4"/>
        <v>584.24559214981491</v>
      </c>
      <c r="I61" s="34">
        <f t="shared" si="5"/>
        <v>3457.5940293567865</v>
      </c>
      <c r="J61" s="67">
        <f t="shared" si="6"/>
        <v>-387.16769311732503</v>
      </c>
      <c r="K61" s="34">
        <f t="shared" si="7"/>
        <v>3070.4263362394613</v>
      </c>
      <c r="L61" s="34">
        <f t="shared" si="8"/>
        <v>4837174.0470701447</v>
      </c>
      <c r="M61" s="34">
        <f t="shared" si="9"/>
        <v>4295526.4443990067</v>
      </c>
      <c r="N61" s="38">
        <f>'jan-aug'!M61</f>
        <v>2345369.8853283194</v>
      </c>
      <c r="O61" s="38">
        <f t="shared" si="10"/>
        <v>1950156.5590706873</v>
      </c>
    </row>
    <row r="62" spans="1:15" s="31" customFormat="1" x14ac:dyDescent="0.2">
      <c r="A62" s="30">
        <v>1812</v>
      </c>
      <c r="B62" s="31" t="s">
        <v>279</v>
      </c>
      <c r="C62" s="33">
        <v>46082177</v>
      </c>
      <c r="D62" s="33">
        <v>1976</v>
      </c>
      <c r="E62" s="34">
        <f t="shared" si="1"/>
        <v>23320.939777327934</v>
      </c>
      <c r="F62" s="35">
        <f t="shared" si="2"/>
        <v>0.74755204890630345</v>
      </c>
      <c r="G62" s="34">
        <f t="shared" si="3"/>
        <v>4725.2817831047078</v>
      </c>
      <c r="H62" s="34">
        <f t="shared" si="4"/>
        <v>1664.5400439234941</v>
      </c>
      <c r="I62" s="34">
        <f t="shared" si="5"/>
        <v>6389.8218270282014</v>
      </c>
      <c r="J62" s="67">
        <f t="shared" si="6"/>
        <v>-387.16769311732503</v>
      </c>
      <c r="K62" s="34">
        <f t="shared" si="7"/>
        <v>6002.6541339108762</v>
      </c>
      <c r="L62" s="34">
        <f t="shared" si="8"/>
        <v>12626287.930207726</v>
      </c>
      <c r="M62" s="34">
        <f t="shared" si="9"/>
        <v>11861244.568607891</v>
      </c>
      <c r="N62" s="38">
        <f>'jan-aug'!M62</f>
        <v>9594402.7396059725</v>
      </c>
      <c r="O62" s="38">
        <f t="shared" si="10"/>
        <v>2266841.8290019184</v>
      </c>
    </row>
    <row r="63" spans="1:15" s="31" customFormat="1" x14ac:dyDescent="0.2">
      <c r="A63" s="30">
        <v>1813</v>
      </c>
      <c r="B63" s="31" t="s">
        <v>280</v>
      </c>
      <c r="C63" s="33">
        <v>211393166</v>
      </c>
      <c r="D63" s="33">
        <v>7826</v>
      </c>
      <c r="E63" s="34">
        <f t="shared" si="1"/>
        <v>27011.649118323538</v>
      </c>
      <c r="F63" s="35">
        <f t="shared" si="2"/>
        <v>0.86585762990442117</v>
      </c>
      <c r="G63" s="34">
        <f t="shared" si="3"/>
        <v>2510.8561785073457</v>
      </c>
      <c r="H63" s="34">
        <f t="shared" si="4"/>
        <v>372.791774575033</v>
      </c>
      <c r="I63" s="34">
        <f t="shared" si="5"/>
        <v>2883.6479530823785</v>
      </c>
      <c r="J63" s="67">
        <f t="shared" si="6"/>
        <v>-387.16769311732503</v>
      </c>
      <c r="K63" s="34">
        <f t="shared" si="7"/>
        <v>2496.4802599650534</v>
      </c>
      <c r="L63" s="34">
        <f t="shared" si="8"/>
        <v>22567428.880822696</v>
      </c>
      <c r="M63" s="34">
        <f t="shared" si="9"/>
        <v>19537454.514486507</v>
      </c>
      <c r="N63" s="38">
        <f>'jan-aug'!M63</f>
        <v>16186996.359492067</v>
      </c>
      <c r="O63" s="38">
        <f t="shared" si="10"/>
        <v>3350458.1549944393</v>
      </c>
    </row>
    <row r="64" spans="1:15" s="31" customFormat="1" x14ac:dyDescent="0.2">
      <c r="A64" s="30">
        <v>1815</v>
      </c>
      <c r="B64" s="31" t="s">
        <v>281</v>
      </c>
      <c r="C64" s="33">
        <v>27950079</v>
      </c>
      <c r="D64" s="33">
        <v>1208</v>
      </c>
      <c r="E64" s="34">
        <f t="shared" si="1"/>
        <v>23137.482615894041</v>
      </c>
      <c r="F64" s="35">
        <f t="shared" si="2"/>
        <v>0.74167133491167403</v>
      </c>
      <c r="G64" s="34">
        <f t="shared" si="3"/>
        <v>4835.3560799650431</v>
      </c>
      <c r="H64" s="34">
        <f t="shared" si="4"/>
        <v>1728.7500504253567</v>
      </c>
      <c r="I64" s="34">
        <f t="shared" si="5"/>
        <v>6564.1061303903998</v>
      </c>
      <c r="J64" s="67">
        <f t="shared" si="6"/>
        <v>-387.16769311732503</v>
      </c>
      <c r="K64" s="34">
        <f t="shared" si="7"/>
        <v>6176.9384372730747</v>
      </c>
      <c r="L64" s="34">
        <f t="shared" si="8"/>
        <v>7929440.2055116026</v>
      </c>
      <c r="M64" s="34">
        <f t="shared" si="9"/>
        <v>7461741.6322258739</v>
      </c>
      <c r="N64" s="38">
        <f>'jan-aug'!M64</f>
        <v>6023470.0693542594</v>
      </c>
      <c r="O64" s="38">
        <f t="shared" si="10"/>
        <v>1438271.5628716145</v>
      </c>
    </row>
    <row r="65" spans="1:15" s="31" customFormat="1" x14ac:dyDescent="0.2">
      <c r="A65" s="30">
        <v>1816</v>
      </c>
      <c r="B65" s="31" t="s">
        <v>282</v>
      </c>
      <c r="C65" s="33">
        <v>10711857</v>
      </c>
      <c r="D65" s="33">
        <v>480</v>
      </c>
      <c r="E65" s="34">
        <f t="shared" si="1"/>
        <v>22316.368750000001</v>
      </c>
      <c r="F65" s="35">
        <f t="shared" si="2"/>
        <v>0.7153505537298106</v>
      </c>
      <c r="G65" s="34">
        <f t="shared" si="3"/>
        <v>5328.0243995014671</v>
      </c>
      <c r="H65" s="34">
        <f t="shared" si="4"/>
        <v>2016.1399034882704</v>
      </c>
      <c r="I65" s="34">
        <f t="shared" si="5"/>
        <v>7344.1643029897377</v>
      </c>
      <c r="J65" s="67">
        <f t="shared" si="6"/>
        <v>-387.16769311732503</v>
      </c>
      <c r="K65" s="34">
        <f t="shared" si="7"/>
        <v>6956.9966098724126</v>
      </c>
      <c r="L65" s="34">
        <f t="shared" si="8"/>
        <v>3525198.8654350741</v>
      </c>
      <c r="M65" s="34">
        <f t="shared" si="9"/>
        <v>3339358.3727387581</v>
      </c>
      <c r="N65" s="38">
        <f>'jan-aug'!M65</f>
        <v>2822108.4126573219</v>
      </c>
      <c r="O65" s="38">
        <f t="shared" si="10"/>
        <v>517249.96008143621</v>
      </c>
    </row>
    <row r="66" spans="1:15" s="31" customFormat="1" x14ac:dyDescent="0.2">
      <c r="A66" s="30">
        <v>1818</v>
      </c>
      <c r="B66" s="31" t="s">
        <v>381</v>
      </c>
      <c r="C66" s="33">
        <v>54456121</v>
      </c>
      <c r="D66" s="33">
        <v>1842</v>
      </c>
      <c r="E66" s="34">
        <f t="shared" si="1"/>
        <v>29563.583604777417</v>
      </c>
      <c r="F66" s="35">
        <f t="shared" si="2"/>
        <v>0.94765981593287096</v>
      </c>
      <c r="G66" s="34">
        <f t="shared" si="3"/>
        <v>979.69548663501769</v>
      </c>
      <c r="H66" s="34">
        <f t="shared" si="4"/>
        <v>0</v>
      </c>
      <c r="I66" s="34">
        <f t="shared" si="5"/>
        <v>979.69548663501769</v>
      </c>
      <c r="J66" s="67">
        <f t="shared" si="6"/>
        <v>-387.16769311732503</v>
      </c>
      <c r="K66" s="34">
        <f t="shared" si="7"/>
        <v>592.52779351769266</v>
      </c>
      <c r="L66" s="34">
        <f t="shared" si="8"/>
        <v>1804599.0863817027</v>
      </c>
      <c r="M66" s="34">
        <f t="shared" si="9"/>
        <v>1091436.19565959</v>
      </c>
      <c r="N66" s="38">
        <f>'jan-aug'!M66</f>
        <v>1281456.2700656224</v>
      </c>
      <c r="O66" s="38">
        <f t="shared" si="10"/>
        <v>-190020.07440603245</v>
      </c>
    </row>
    <row r="67" spans="1:15" s="31" customFormat="1" x14ac:dyDescent="0.2">
      <c r="A67" s="30">
        <v>1820</v>
      </c>
      <c r="B67" s="31" t="s">
        <v>283</v>
      </c>
      <c r="C67" s="33">
        <v>188593134</v>
      </c>
      <c r="D67" s="33">
        <v>7421</v>
      </c>
      <c r="E67" s="34">
        <f t="shared" si="1"/>
        <v>25413.439428648431</v>
      </c>
      <c r="F67" s="35">
        <f t="shared" si="2"/>
        <v>0.81462706460533163</v>
      </c>
      <c r="G67" s="34">
        <f t="shared" si="3"/>
        <v>3469.7819923124093</v>
      </c>
      <c r="H67" s="34">
        <f t="shared" si="4"/>
        <v>932.16516596132021</v>
      </c>
      <c r="I67" s="34">
        <f t="shared" si="5"/>
        <v>4401.9471582737297</v>
      </c>
      <c r="J67" s="67">
        <f t="shared" si="6"/>
        <v>-387.16769311732503</v>
      </c>
      <c r="K67" s="34">
        <f t="shared" si="7"/>
        <v>4014.7794651564045</v>
      </c>
      <c r="L67" s="34">
        <f t="shared" si="8"/>
        <v>32666849.861549348</v>
      </c>
      <c r="M67" s="34">
        <f t="shared" si="9"/>
        <v>29793678.410925679</v>
      </c>
      <c r="N67" s="38">
        <f>'jan-aug'!M67</f>
        <v>24232132.078499958</v>
      </c>
      <c r="O67" s="38">
        <f t="shared" si="10"/>
        <v>5561546.332425721</v>
      </c>
    </row>
    <row r="68" spans="1:15" s="31" customFormat="1" x14ac:dyDescent="0.2">
      <c r="A68" s="30">
        <v>1822</v>
      </c>
      <c r="B68" s="31" t="s">
        <v>284</v>
      </c>
      <c r="C68" s="33">
        <v>50639778</v>
      </c>
      <c r="D68" s="33">
        <v>2352</v>
      </c>
      <c r="E68" s="34">
        <f t="shared" si="1"/>
        <v>21530.517857142859</v>
      </c>
      <c r="F68" s="35">
        <f t="shared" si="2"/>
        <v>0.69016012612700339</v>
      </c>
      <c r="G68" s="34">
        <f t="shared" si="3"/>
        <v>5799.5349352157527</v>
      </c>
      <c r="H68" s="34">
        <f t="shared" si="4"/>
        <v>2291.1877159882706</v>
      </c>
      <c r="I68" s="34">
        <f t="shared" si="5"/>
        <v>8090.7226512040234</v>
      </c>
      <c r="J68" s="67">
        <f t="shared" si="6"/>
        <v>-387.16769311732503</v>
      </c>
      <c r="K68" s="34">
        <f t="shared" si="7"/>
        <v>7703.5549580866982</v>
      </c>
      <c r="L68" s="34">
        <f t="shared" si="8"/>
        <v>19029379.675631862</v>
      </c>
      <c r="M68" s="34">
        <f t="shared" si="9"/>
        <v>18118761.261419915</v>
      </c>
      <c r="N68" s="38">
        <f>'jan-aug'!M68</f>
        <v>14127539.137020871</v>
      </c>
      <c r="O68" s="38">
        <f t="shared" si="10"/>
        <v>3991222.1243990436</v>
      </c>
    </row>
    <row r="69" spans="1:15" s="31" customFormat="1" x14ac:dyDescent="0.2">
      <c r="A69" s="30">
        <v>1824</v>
      </c>
      <c r="B69" s="31" t="s">
        <v>285</v>
      </c>
      <c r="C69" s="33">
        <v>340956979</v>
      </c>
      <c r="D69" s="33">
        <v>13469</v>
      </c>
      <c r="E69" s="34">
        <f t="shared" si="1"/>
        <v>25314.201425495583</v>
      </c>
      <c r="F69" s="35">
        <f t="shared" si="2"/>
        <v>0.8114459932893977</v>
      </c>
      <c r="G69" s="34">
        <f t="shared" si="3"/>
        <v>3529.3247942041185</v>
      </c>
      <c r="H69" s="34">
        <f t="shared" si="4"/>
        <v>966.89846706481705</v>
      </c>
      <c r="I69" s="34">
        <f t="shared" si="5"/>
        <v>4496.2232612689359</v>
      </c>
      <c r="J69" s="67">
        <f t="shared" si="6"/>
        <v>-387.16769311732503</v>
      </c>
      <c r="K69" s="34">
        <f t="shared" si="7"/>
        <v>4109.0555681516107</v>
      </c>
      <c r="L69" s="34">
        <f t="shared" si="8"/>
        <v>60559631.106031299</v>
      </c>
      <c r="M69" s="34">
        <f t="shared" si="9"/>
        <v>55344869.447434045</v>
      </c>
      <c r="N69" s="38">
        <f>'jan-aug'!M69</f>
        <v>47139995.337982215</v>
      </c>
      <c r="O69" s="38">
        <f t="shared" si="10"/>
        <v>8204874.1094518304</v>
      </c>
    </row>
    <row r="70" spans="1:15" s="31" customFormat="1" x14ac:dyDescent="0.2">
      <c r="A70" s="30">
        <v>1825</v>
      </c>
      <c r="B70" s="31" t="s">
        <v>286</v>
      </c>
      <c r="C70" s="33">
        <v>34227233</v>
      </c>
      <c r="D70" s="33">
        <v>1447</v>
      </c>
      <c r="E70" s="34">
        <f t="shared" si="1"/>
        <v>23653.927436074639</v>
      </c>
      <c r="F70" s="35">
        <f t="shared" si="2"/>
        <v>0.75822595866008669</v>
      </c>
      <c r="G70" s="34">
        <f t="shared" si="3"/>
        <v>4525.489187856685</v>
      </c>
      <c r="H70" s="34">
        <f t="shared" si="4"/>
        <v>1547.9943633621476</v>
      </c>
      <c r="I70" s="34">
        <f t="shared" si="5"/>
        <v>6073.4835512188329</v>
      </c>
      <c r="J70" s="67">
        <f t="shared" si="6"/>
        <v>-387.16769311732503</v>
      </c>
      <c r="K70" s="34">
        <f t="shared" si="7"/>
        <v>5686.3158581015077</v>
      </c>
      <c r="L70" s="34">
        <f t="shared" si="8"/>
        <v>8788330.6986136511</v>
      </c>
      <c r="M70" s="34">
        <f t="shared" si="9"/>
        <v>8228099.0466728816</v>
      </c>
      <c r="N70" s="38">
        <f>'jan-aug'!M70</f>
        <v>6486975.0115940496</v>
      </c>
      <c r="O70" s="38">
        <f t="shared" si="10"/>
        <v>1741124.0350788319</v>
      </c>
    </row>
    <row r="71" spans="1:15" s="31" customFormat="1" x14ac:dyDescent="0.2">
      <c r="A71" s="30">
        <v>1826</v>
      </c>
      <c r="B71" s="31" t="s">
        <v>421</v>
      </c>
      <c r="C71" s="33">
        <v>28154880</v>
      </c>
      <c r="D71" s="33">
        <v>1284</v>
      </c>
      <c r="E71" s="34">
        <f t="shared" si="1"/>
        <v>21927.47663551402</v>
      </c>
      <c r="F71" s="35">
        <f t="shared" si="2"/>
        <v>0.70288462826697273</v>
      </c>
      <c r="G71" s="34">
        <f t="shared" si="3"/>
        <v>5561.3596681930558</v>
      </c>
      <c r="H71" s="34">
        <f t="shared" si="4"/>
        <v>2152.252143558364</v>
      </c>
      <c r="I71" s="34">
        <f t="shared" si="5"/>
        <v>7713.6118117514197</v>
      </c>
      <c r="J71" s="67">
        <f t="shared" si="6"/>
        <v>-387.16769311732503</v>
      </c>
      <c r="K71" s="34">
        <f t="shared" si="7"/>
        <v>7326.4441186340946</v>
      </c>
      <c r="L71" s="34">
        <f t="shared" si="8"/>
        <v>9904277.5662888233</v>
      </c>
      <c r="M71" s="34">
        <f t="shared" si="9"/>
        <v>9407154.2483261768</v>
      </c>
      <c r="N71" s="38">
        <f>'jan-aug'!M71</f>
        <v>7045904.840108335</v>
      </c>
      <c r="O71" s="38">
        <f t="shared" si="10"/>
        <v>2361249.4082178418</v>
      </c>
    </row>
    <row r="72" spans="1:15" s="31" customFormat="1" x14ac:dyDescent="0.2">
      <c r="A72" s="30">
        <v>1827</v>
      </c>
      <c r="B72" s="31" t="s">
        <v>287</v>
      </c>
      <c r="C72" s="33">
        <v>42775254</v>
      </c>
      <c r="D72" s="33">
        <v>1427</v>
      </c>
      <c r="E72" s="34">
        <f t="shared" si="1"/>
        <v>29975.651016117728</v>
      </c>
      <c r="F72" s="35">
        <f t="shared" si="2"/>
        <v>0.96086862486493796</v>
      </c>
      <c r="G72" s="34">
        <f t="shared" si="3"/>
        <v>732.45503983083108</v>
      </c>
      <c r="H72" s="34">
        <f t="shared" si="4"/>
        <v>0</v>
      </c>
      <c r="I72" s="34">
        <f t="shared" si="5"/>
        <v>732.45503983083108</v>
      </c>
      <c r="J72" s="67">
        <f t="shared" si="6"/>
        <v>-387.16769311732503</v>
      </c>
      <c r="K72" s="34">
        <f t="shared" si="7"/>
        <v>345.28734671350605</v>
      </c>
      <c r="L72" s="34">
        <f t="shared" si="8"/>
        <v>1045213.3418385959</v>
      </c>
      <c r="M72" s="34">
        <f t="shared" si="9"/>
        <v>492725.04376017314</v>
      </c>
      <c r="N72" s="38">
        <f>'jan-aug'!M72</f>
        <v>900250.23104432353</v>
      </c>
      <c r="O72" s="38">
        <f t="shared" si="10"/>
        <v>-407525.18728415039</v>
      </c>
    </row>
    <row r="73" spans="1:15" s="31" customFormat="1" x14ac:dyDescent="0.2">
      <c r="A73" s="30">
        <v>1828</v>
      </c>
      <c r="B73" s="31" t="s">
        <v>288</v>
      </c>
      <c r="C73" s="33">
        <v>43960341</v>
      </c>
      <c r="D73" s="33">
        <v>1808</v>
      </c>
      <c r="E73" s="34">
        <f t="shared" ref="E73:E136" si="11">IF(ISNUMBER(C73),(C73)/D73,"")</f>
        <v>24314.347898230088</v>
      </c>
      <c r="F73" s="35">
        <f t="shared" ref="F73:F136" si="12">IF(ISNUMBER(C73),E73/E$366,"")</f>
        <v>0.77939571744073044</v>
      </c>
      <c r="G73" s="34">
        <f t="shared" ref="G73:G136" si="13">IF(ISNUMBER(D73),(E$366-E73)*0.6,"")</f>
        <v>4129.2369105634152</v>
      </c>
      <c r="H73" s="34">
        <f t="shared" ref="H73:H136" si="14">IF(ISNUMBER(D73),(IF(E73&gt;=E$366*0.9,0,IF(E73&lt;0.9*E$366,(E$366*0.9-E73)*0.35))),"")</f>
        <v>1316.8472016077403</v>
      </c>
      <c r="I73" s="34">
        <f t="shared" ref="I73:I136" si="15">IF(ISNUMBER(C73),G73+H73,"")</f>
        <v>5446.0841121711555</v>
      </c>
      <c r="J73" s="67">
        <f t="shared" ref="J73:J136" si="16">IF(ISNUMBER(D73),I$368,"")</f>
        <v>-387.16769311732503</v>
      </c>
      <c r="K73" s="34">
        <f t="shared" ref="K73:K136" si="17">IF(ISNUMBER(I73),I73+J73,"")</f>
        <v>5058.9164190538304</v>
      </c>
      <c r="L73" s="34">
        <f t="shared" ref="L73:L136" si="18">IF(ISNUMBER(I73),(I73*D73),"")</f>
        <v>9846520.0748054497</v>
      </c>
      <c r="M73" s="34">
        <f t="shared" ref="M73:M136" si="19">IF(ISNUMBER(K73),(K73*D73),"")</f>
        <v>9146520.8856493253</v>
      </c>
      <c r="N73" s="38">
        <f>'jan-aug'!M73</f>
        <v>7631939.5726759117</v>
      </c>
      <c r="O73" s="38">
        <f t="shared" ref="O73:O136" si="20">IF(ISNUMBER(M73),(M73-N73),"")</f>
        <v>1514581.3129734136</v>
      </c>
    </row>
    <row r="74" spans="1:15" s="31" customFormat="1" x14ac:dyDescent="0.2">
      <c r="A74" s="30">
        <v>1832</v>
      </c>
      <c r="B74" s="31" t="s">
        <v>289</v>
      </c>
      <c r="C74" s="33">
        <v>130159338</v>
      </c>
      <c r="D74" s="33">
        <v>4485</v>
      </c>
      <c r="E74" s="34">
        <f t="shared" si="11"/>
        <v>29021.034113712376</v>
      </c>
      <c r="F74" s="35">
        <f t="shared" si="12"/>
        <v>0.93026840771556385</v>
      </c>
      <c r="G74" s="34">
        <f t="shared" si="13"/>
        <v>1305.2251812740426</v>
      </c>
      <c r="H74" s="34">
        <f t="shared" si="14"/>
        <v>0</v>
      </c>
      <c r="I74" s="34">
        <f t="shared" si="15"/>
        <v>1305.2251812740426</v>
      </c>
      <c r="J74" s="67">
        <f t="shared" si="16"/>
        <v>-387.16769311732503</v>
      </c>
      <c r="K74" s="34">
        <f t="shared" si="17"/>
        <v>918.05748815671757</v>
      </c>
      <c r="L74" s="34">
        <f t="shared" si="18"/>
        <v>5853934.9380140807</v>
      </c>
      <c r="M74" s="34">
        <f t="shared" si="19"/>
        <v>4117487.8343828782</v>
      </c>
      <c r="N74" s="38">
        <f>'jan-aug'!M74</f>
        <v>-1183066.2626252333</v>
      </c>
      <c r="O74" s="38">
        <f t="shared" si="20"/>
        <v>5300554.097008111</v>
      </c>
    </row>
    <row r="75" spans="1:15" s="31" customFormat="1" x14ac:dyDescent="0.2">
      <c r="A75" s="30">
        <v>1833</v>
      </c>
      <c r="B75" s="31" t="s">
        <v>290</v>
      </c>
      <c r="C75" s="33">
        <v>703364509</v>
      </c>
      <c r="D75" s="33">
        <v>25994</v>
      </c>
      <c r="E75" s="34">
        <f t="shared" si="11"/>
        <v>27058.725436639226</v>
      </c>
      <c r="F75" s="35">
        <f t="shared" si="12"/>
        <v>0.86736665992413209</v>
      </c>
      <c r="G75" s="34">
        <f t="shared" si="13"/>
        <v>2482.6103875179324</v>
      </c>
      <c r="H75" s="34">
        <f t="shared" si="14"/>
        <v>356.31506316454193</v>
      </c>
      <c r="I75" s="34">
        <f t="shared" si="15"/>
        <v>2838.9254506824745</v>
      </c>
      <c r="J75" s="67">
        <f t="shared" si="16"/>
        <v>-387.16769311732503</v>
      </c>
      <c r="K75" s="34">
        <f t="shared" si="17"/>
        <v>2451.7577575651494</v>
      </c>
      <c r="L75" s="34">
        <f t="shared" si="18"/>
        <v>73795028.16504024</v>
      </c>
      <c r="M75" s="34">
        <f t="shared" si="19"/>
        <v>63730991.150148496</v>
      </c>
      <c r="N75" s="38">
        <f>'jan-aug'!M75</f>
        <v>51294433.976071708</v>
      </c>
      <c r="O75" s="38">
        <f t="shared" si="20"/>
        <v>12436557.174076788</v>
      </c>
    </row>
    <row r="76" spans="1:15" s="31" customFormat="1" x14ac:dyDescent="0.2">
      <c r="A76" s="30">
        <v>1834</v>
      </c>
      <c r="B76" s="31" t="s">
        <v>291</v>
      </c>
      <c r="C76" s="33">
        <v>83994234</v>
      </c>
      <c r="D76" s="33">
        <v>1886</v>
      </c>
      <c r="E76" s="34">
        <f t="shared" si="11"/>
        <v>44535.648992576884</v>
      </c>
      <c r="F76" s="35">
        <f t="shared" si="12"/>
        <v>1.4275889381670284</v>
      </c>
      <c r="G76" s="34">
        <f t="shared" si="13"/>
        <v>-8003.5437460446619</v>
      </c>
      <c r="H76" s="34">
        <f t="shared" si="14"/>
        <v>0</v>
      </c>
      <c r="I76" s="34">
        <f t="shared" si="15"/>
        <v>-8003.5437460446619</v>
      </c>
      <c r="J76" s="67">
        <f t="shared" si="16"/>
        <v>-387.16769311732503</v>
      </c>
      <c r="K76" s="34">
        <f t="shared" si="17"/>
        <v>-8390.7114391619871</v>
      </c>
      <c r="L76" s="34">
        <f t="shared" si="18"/>
        <v>-15094683.505040232</v>
      </c>
      <c r="M76" s="34">
        <f t="shared" si="19"/>
        <v>-15824881.774259508</v>
      </c>
      <c r="N76" s="38">
        <f>'jan-aug'!M76</f>
        <v>-11816029.069411637</v>
      </c>
      <c r="O76" s="38">
        <f t="shared" si="20"/>
        <v>-4008852.7048478704</v>
      </c>
    </row>
    <row r="77" spans="1:15" s="31" customFormat="1" x14ac:dyDescent="0.2">
      <c r="A77" s="30">
        <v>1835</v>
      </c>
      <c r="B77" s="31" t="s">
        <v>292</v>
      </c>
      <c r="C77" s="33">
        <v>12311283</v>
      </c>
      <c r="D77" s="33">
        <v>442</v>
      </c>
      <c r="E77" s="34">
        <f t="shared" si="11"/>
        <v>27853.581447963799</v>
      </c>
      <c r="F77" s="35">
        <f t="shared" si="12"/>
        <v>0.89284574633851577</v>
      </c>
      <c r="G77" s="34">
        <f t="shared" si="13"/>
        <v>2005.6967807231886</v>
      </c>
      <c r="H77" s="34">
        <f t="shared" si="14"/>
        <v>78.115459200941402</v>
      </c>
      <c r="I77" s="34">
        <f t="shared" si="15"/>
        <v>2083.8122399241302</v>
      </c>
      <c r="J77" s="67">
        <f t="shared" si="16"/>
        <v>-387.16769311732503</v>
      </c>
      <c r="K77" s="34">
        <f t="shared" si="17"/>
        <v>1696.644546806805</v>
      </c>
      <c r="L77" s="34">
        <f t="shared" si="18"/>
        <v>921045.01004646556</v>
      </c>
      <c r="M77" s="34">
        <f t="shared" si="19"/>
        <v>749916.88968860777</v>
      </c>
      <c r="N77" s="38">
        <f>'jan-aug'!M77</f>
        <v>439514.96252388996</v>
      </c>
      <c r="O77" s="38">
        <f t="shared" si="20"/>
        <v>310401.92716471781</v>
      </c>
    </row>
    <row r="78" spans="1:15" s="31" customFormat="1" x14ac:dyDescent="0.2">
      <c r="A78" s="30">
        <v>1836</v>
      </c>
      <c r="B78" s="31" t="s">
        <v>293</v>
      </c>
      <c r="C78" s="33">
        <v>28232102</v>
      </c>
      <c r="D78" s="33">
        <v>1139</v>
      </c>
      <c r="E78" s="34">
        <f t="shared" si="11"/>
        <v>24786.744512730464</v>
      </c>
      <c r="F78" s="35">
        <f t="shared" si="12"/>
        <v>0.79453837723223142</v>
      </c>
      <c r="G78" s="34">
        <f t="shared" si="13"/>
        <v>3845.7989418631896</v>
      </c>
      <c r="H78" s="34">
        <f t="shared" si="14"/>
        <v>1151.5083865326087</v>
      </c>
      <c r="I78" s="34">
        <f t="shared" si="15"/>
        <v>4997.3073283957983</v>
      </c>
      <c r="J78" s="67">
        <f t="shared" si="16"/>
        <v>-387.16769311732503</v>
      </c>
      <c r="K78" s="34">
        <f t="shared" si="17"/>
        <v>4610.1396352784732</v>
      </c>
      <c r="L78" s="34">
        <f t="shared" si="18"/>
        <v>5691933.0470428141</v>
      </c>
      <c r="M78" s="34">
        <f t="shared" si="19"/>
        <v>5250949.0445821807</v>
      </c>
      <c r="N78" s="38">
        <f>'jan-aug'!M78</f>
        <v>4325872.6222222671</v>
      </c>
      <c r="O78" s="38">
        <f t="shared" si="20"/>
        <v>925076.42235991359</v>
      </c>
    </row>
    <row r="79" spans="1:15" s="31" customFormat="1" x14ac:dyDescent="0.2">
      <c r="A79" s="30">
        <v>1837</v>
      </c>
      <c r="B79" s="31" t="s">
        <v>294</v>
      </c>
      <c r="C79" s="33">
        <v>179237072</v>
      </c>
      <c r="D79" s="33">
        <v>6180</v>
      </c>
      <c r="E79" s="34">
        <f t="shared" si="11"/>
        <v>29002.762459546924</v>
      </c>
      <c r="F79" s="35">
        <f t="shared" si="12"/>
        <v>0.92968271037065797</v>
      </c>
      <c r="G79" s="34">
        <f t="shared" si="13"/>
        <v>1316.1881737733136</v>
      </c>
      <c r="H79" s="34">
        <f t="shared" si="14"/>
        <v>0</v>
      </c>
      <c r="I79" s="34">
        <f t="shared" si="15"/>
        <v>1316.1881737733136</v>
      </c>
      <c r="J79" s="67">
        <f t="shared" si="16"/>
        <v>-387.16769311732503</v>
      </c>
      <c r="K79" s="34">
        <f t="shared" si="17"/>
        <v>929.02048065598854</v>
      </c>
      <c r="L79" s="34">
        <f t="shared" si="18"/>
        <v>8134042.9139190782</v>
      </c>
      <c r="M79" s="34">
        <f t="shared" si="19"/>
        <v>5741346.5704540089</v>
      </c>
      <c r="N79" s="38">
        <f>'jan-aug'!M79</f>
        <v>1644673.8461485042</v>
      </c>
      <c r="O79" s="38">
        <f t="shared" si="20"/>
        <v>4096672.7243055049</v>
      </c>
    </row>
    <row r="80" spans="1:15" s="31" customFormat="1" x14ac:dyDescent="0.2">
      <c r="A80" s="30">
        <v>1838</v>
      </c>
      <c r="B80" s="31" t="s">
        <v>295</v>
      </c>
      <c r="C80" s="33">
        <v>52583722</v>
      </c>
      <c r="D80" s="33">
        <v>1958</v>
      </c>
      <c r="E80" s="34">
        <f t="shared" si="11"/>
        <v>26855.833503575075</v>
      </c>
      <c r="F80" s="35">
        <f t="shared" si="12"/>
        <v>0.86086296488796044</v>
      </c>
      <c r="G80" s="34">
        <f t="shared" si="13"/>
        <v>2604.3455473564231</v>
      </c>
      <c r="H80" s="34">
        <f t="shared" si="14"/>
        <v>427.32723973699484</v>
      </c>
      <c r="I80" s="34">
        <f t="shared" si="15"/>
        <v>3031.6727870934178</v>
      </c>
      <c r="J80" s="67">
        <f t="shared" si="16"/>
        <v>-387.16769311732503</v>
      </c>
      <c r="K80" s="34">
        <f t="shared" si="17"/>
        <v>2644.5050939760927</v>
      </c>
      <c r="L80" s="34">
        <f t="shared" si="18"/>
        <v>5936015.3171289116</v>
      </c>
      <c r="M80" s="34">
        <f t="shared" si="19"/>
        <v>5177940.9740051897</v>
      </c>
      <c r="N80" s="38">
        <f>'jan-aug'!M80</f>
        <v>3333754.5360063221</v>
      </c>
      <c r="O80" s="38">
        <f t="shared" si="20"/>
        <v>1844186.4379988676</v>
      </c>
    </row>
    <row r="81" spans="1:15" s="31" customFormat="1" x14ac:dyDescent="0.2">
      <c r="A81" s="30">
        <v>1839</v>
      </c>
      <c r="B81" s="31" t="s">
        <v>296</v>
      </c>
      <c r="C81" s="33">
        <v>26838726</v>
      </c>
      <c r="D81" s="33">
        <v>1062</v>
      </c>
      <c r="E81" s="34">
        <f t="shared" si="11"/>
        <v>25271.870056497177</v>
      </c>
      <c r="F81" s="35">
        <f t="shared" si="12"/>
        <v>0.81008906248258128</v>
      </c>
      <c r="G81" s="34">
        <f t="shared" si="13"/>
        <v>3554.7236156031618</v>
      </c>
      <c r="H81" s="34">
        <f t="shared" si="14"/>
        <v>981.71444621425917</v>
      </c>
      <c r="I81" s="34">
        <f t="shared" si="15"/>
        <v>4536.4380618174209</v>
      </c>
      <c r="J81" s="67">
        <f t="shared" si="16"/>
        <v>-387.16769311732503</v>
      </c>
      <c r="K81" s="34">
        <f t="shared" si="17"/>
        <v>4149.2703687000958</v>
      </c>
      <c r="L81" s="34">
        <f t="shared" si="18"/>
        <v>4817697.2216501012</v>
      </c>
      <c r="M81" s="34">
        <f t="shared" si="19"/>
        <v>4406525.1315595014</v>
      </c>
      <c r="N81" s="38">
        <f>'jan-aug'!M81</f>
        <v>2285336.3623793232</v>
      </c>
      <c r="O81" s="38">
        <f t="shared" si="20"/>
        <v>2121188.7691801782</v>
      </c>
    </row>
    <row r="82" spans="1:15" s="31" customFormat="1" x14ac:dyDescent="0.2">
      <c r="A82" s="30">
        <v>1840</v>
      </c>
      <c r="B82" s="31" t="s">
        <v>297</v>
      </c>
      <c r="C82" s="33">
        <v>114071727</v>
      </c>
      <c r="D82" s="33">
        <v>4880</v>
      </c>
      <c r="E82" s="34">
        <f t="shared" si="11"/>
        <v>23375.353893442621</v>
      </c>
      <c r="F82" s="35">
        <f t="shared" si="12"/>
        <v>0.74929629182187008</v>
      </c>
      <c r="G82" s="34">
        <f t="shared" si="13"/>
        <v>4692.6333134358947</v>
      </c>
      <c r="H82" s="34">
        <f t="shared" si="14"/>
        <v>1645.4951032833535</v>
      </c>
      <c r="I82" s="34">
        <f t="shared" si="15"/>
        <v>6338.128416719248</v>
      </c>
      <c r="J82" s="67">
        <f t="shared" si="16"/>
        <v>-387.16769311732503</v>
      </c>
      <c r="K82" s="34">
        <f t="shared" si="17"/>
        <v>5950.9607236019228</v>
      </c>
      <c r="L82" s="34">
        <f t="shared" si="18"/>
        <v>30930066.67358993</v>
      </c>
      <c r="M82" s="34">
        <f t="shared" si="19"/>
        <v>29040688.331177384</v>
      </c>
      <c r="N82" s="38">
        <f>'jan-aug'!M82</f>
        <v>24025944.203682765</v>
      </c>
      <c r="O82" s="38">
        <f t="shared" si="20"/>
        <v>5014744.1274946183</v>
      </c>
    </row>
    <row r="83" spans="1:15" s="31" customFormat="1" x14ac:dyDescent="0.2">
      <c r="A83" s="30">
        <v>1841</v>
      </c>
      <c r="B83" s="31" t="s">
        <v>422</v>
      </c>
      <c r="C83" s="33">
        <v>253871429</v>
      </c>
      <c r="D83" s="33">
        <v>9827</v>
      </c>
      <c r="E83" s="34">
        <f t="shared" si="11"/>
        <v>25834.072351684135</v>
      </c>
      <c r="F83" s="35">
        <f t="shared" si="12"/>
        <v>0.82811044076663387</v>
      </c>
      <c r="G83" s="34">
        <f t="shared" si="13"/>
        <v>3217.4022384909867</v>
      </c>
      <c r="H83" s="34">
        <f t="shared" si="14"/>
        <v>784.94364289882378</v>
      </c>
      <c r="I83" s="34">
        <f t="shared" si="15"/>
        <v>4002.3458813898105</v>
      </c>
      <c r="J83" s="67">
        <f t="shared" si="16"/>
        <v>-387.16769311732503</v>
      </c>
      <c r="K83" s="34">
        <f t="shared" si="17"/>
        <v>3615.1781882724854</v>
      </c>
      <c r="L83" s="34">
        <f t="shared" si="18"/>
        <v>39331052.976417668</v>
      </c>
      <c r="M83" s="34">
        <f t="shared" si="19"/>
        <v>35526356.056153715</v>
      </c>
      <c r="N83" s="38">
        <f>'jan-aug'!M83</f>
        <v>26852431.4263198</v>
      </c>
      <c r="O83" s="38">
        <f t="shared" si="20"/>
        <v>8673924.6298339143</v>
      </c>
    </row>
    <row r="84" spans="1:15" s="31" customFormat="1" x14ac:dyDescent="0.2">
      <c r="A84" s="30">
        <v>1845</v>
      </c>
      <c r="B84" s="31" t="s">
        <v>298</v>
      </c>
      <c r="C84" s="33">
        <v>59505050</v>
      </c>
      <c r="D84" s="33">
        <v>1858</v>
      </c>
      <c r="E84" s="34">
        <f t="shared" si="11"/>
        <v>32026.39935414424</v>
      </c>
      <c r="F84" s="35">
        <f t="shared" si="12"/>
        <v>1.0266053034259495</v>
      </c>
      <c r="G84" s="34">
        <f t="shared" si="13"/>
        <v>-497.9939629850756</v>
      </c>
      <c r="H84" s="34">
        <f t="shared" si="14"/>
        <v>0</v>
      </c>
      <c r="I84" s="34">
        <f t="shared" si="15"/>
        <v>-497.9939629850756</v>
      </c>
      <c r="J84" s="67">
        <f t="shared" si="16"/>
        <v>-387.16769311732503</v>
      </c>
      <c r="K84" s="34">
        <f t="shared" si="17"/>
        <v>-885.16165610240068</v>
      </c>
      <c r="L84" s="34">
        <f t="shared" si="18"/>
        <v>-925272.78322627046</v>
      </c>
      <c r="M84" s="34">
        <f t="shared" si="19"/>
        <v>-1644630.3570382604</v>
      </c>
      <c r="N84" s="38">
        <f>'jan-aug'!M84</f>
        <v>-3167506.4715624708</v>
      </c>
      <c r="O84" s="38">
        <f t="shared" si="20"/>
        <v>1522876.1145242103</v>
      </c>
    </row>
    <row r="85" spans="1:15" s="31" customFormat="1" x14ac:dyDescent="0.2">
      <c r="A85" s="30">
        <v>1848</v>
      </c>
      <c r="B85" s="31" t="s">
        <v>299</v>
      </c>
      <c r="C85" s="33">
        <v>68130021</v>
      </c>
      <c r="D85" s="33">
        <v>2672</v>
      </c>
      <c r="E85" s="34">
        <f t="shared" si="11"/>
        <v>25497.762350299403</v>
      </c>
      <c r="F85" s="35">
        <f t="shared" si="12"/>
        <v>0.81733003341584387</v>
      </c>
      <c r="G85" s="34">
        <f t="shared" si="13"/>
        <v>3419.1882393218261</v>
      </c>
      <c r="H85" s="34">
        <f t="shared" si="14"/>
        <v>902.65214338348005</v>
      </c>
      <c r="I85" s="34">
        <f t="shared" si="15"/>
        <v>4321.8403827053062</v>
      </c>
      <c r="J85" s="67">
        <f t="shared" si="16"/>
        <v>-387.16769311732503</v>
      </c>
      <c r="K85" s="34">
        <f t="shared" si="17"/>
        <v>3934.672689587981</v>
      </c>
      <c r="L85" s="34">
        <f t="shared" si="18"/>
        <v>11547957.502588578</v>
      </c>
      <c r="M85" s="34">
        <f t="shared" si="19"/>
        <v>10513445.426579086</v>
      </c>
      <c r="N85" s="38">
        <f>'jan-aug'!M85</f>
        <v>8597050.4454590864</v>
      </c>
      <c r="O85" s="38">
        <f t="shared" si="20"/>
        <v>1916394.9811199997</v>
      </c>
    </row>
    <row r="86" spans="1:15" s="31" customFormat="1" x14ac:dyDescent="0.2">
      <c r="A86" s="30">
        <v>1851</v>
      </c>
      <c r="B86" s="31" t="s">
        <v>300</v>
      </c>
      <c r="C86" s="33">
        <v>49225978</v>
      </c>
      <c r="D86" s="33">
        <v>2060</v>
      </c>
      <c r="E86" s="34">
        <f t="shared" si="11"/>
        <v>23896.105825242717</v>
      </c>
      <c r="F86" s="35">
        <f t="shared" si="12"/>
        <v>0.76598897990845971</v>
      </c>
      <c r="G86" s="34">
        <f t="shared" si="13"/>
        <v>4380.1821543558372</v>
      </c>
      <c r="H86" s="34">
        <f t="shared" si="14"/>
        <v>1463.2319271533199</v>
      </c>
      <c r="I86" s="34">
        <f t="shared" si="15"/>
        <v>5843.4140815091569</v>
      </c>
      <c r="J86" s="67">
        <f t="shared" si="16"/>
        <v>-387.16769311732503</v>
      </c>
      <c r="K86" s="34">
        <f t="shared" si="17"/>
        <v>5456.2463883918317</v>
      </c>
      <c r="L86" s="34">
        <f t="shared" si="18"/>
        <v>12037433.007908864</v>
      </c>
      <c r="M86" s="34">
        <f t="shared" si="19"/>
        <v>11239867.560087174</v>
      </c>
      <c r="N86" s="38">
        <f>'jan-aug'!M86</f>
        <v>9035956.9730710071</v>
      </c>
      <c r="O86" s="38">
        <f t="shared" si="20"/>
        <v>2203910.5870161671</v>
      </c>
    </row>
    <row r="87" spans="1:15" s="31" customFormat="1" x14ac:dyDescent="0.2">
      <c r="A87" s="30">
        <v>1853</v>
      </c>
      <c r="B87" s="31" t="s">
        <v>423</v>
      </c>
      <c r="C87" s="33">
        <v>33930144</v>
      </c>
      <c r="D87" s="33">
        <v>1330</v>
      </c>
      <c r="E87" s="34">
        <f t="shared" si="11"/>
        <v>25511.386466165415</v>
      </c>
      <c r="F87" s="35">
        <f t="shared" si="12"/>
        <v>0.81776675405520993</v>
      </c>
      <c r="G87" s="34">
        <f t="shared" si="13"/>
        <v>3411.013769802219</v>
      </c>
      <c r="H87" s="34">
        <f t="shared" si="14"/>
        <v>897.8837028303758</v>
      </c>
      <c r="I87" s="34">
        <f t="shared" si="15"/>
        <v>4308.8974726325951</v>
      </c>
      <c r="J87" s="67">
        <f t="shared" si="16"/>
        <v>-387.16769311732503</v>
      </c>
      <c r="K87" s="34">
        <f t="shared" si="17"/>
        <v>3921.7297795152699</v>
      </c>
      <c r="L87" s="34">
        <f t="shared" si="18"/>
        <v>5730833.6386013515</v>
      </c>
      <c r="M87" s="34">
        <f t="shared" si="19"/>
        <v>5215900.6067553088</v>
      </c>
      <c r="N87" s="38">
        <f>'jan-aug'!M87</f>
        <v>4109884.9881963278</v>
      </c>
      <c r="O87" s="38">
        <f t="shared" si="20"/>
        <v>1106015.618558981</v>
      </c>
    </row>
    <row r="88" spans="1:15" s="31" customFormat="1" x14ac:dyDescent="0.2">
      <c r="A88" s="30">
        <v>1856</v>
      </c>
      <c r="B88" s="31" t="s">
        <v>302</v>
      </c>
      <c r="C88" s="33">
        <v>15018928</v>
      </c>
      <c r="D88" s="33">
        <v>460</v>
      </c>
      <c r="E88" s="34">
        <f t="shared" si="11"/>
        <v>32649.843478260871</v>
      </c>
      <c r="F88" s="35">
        <f t="shared" si="12"/>
        <v>1.0465897867620402</v>
      </c>
      <c r="G88" s="34">
        <f t="shared" si="13"/>
        <v>-872.06043745505451</v>
      </c>
      <c r="H88" s="34">
        <f t="shared" si="14"/>
        <v>0</v>
      </c>
      <c r="I88" s="34">
        <f t="shared" si="15"/>
        <v>-872.06043745505451</v>
      </c>
      <c r="J88" s="67">
        <f t="shared" si="16"/>
        <v>-387.16769311732503</v>
      </c>
      <c r="K88" s="34">
        <f t="shared" si="17"/>
        <v>-1259.2281305723795</v>
      </c>
      <c r="L88" s="34">
        <f t="shared" si="18"/>
        <v>-401147.80122932506</v>
      </c>
      <c r="M88" s="34">
        <f t="shared" si="19"/>
        <v>-579244.94006329461</v>
      </c>
      <c r="N88" s="38">
        <f>'jan-aug'!M88</f>
        <v>-613969.02180771588</v>
      </c>
      <c r="O88" s="38">
        <f t="shared" si="20"/>
        <v>34724.081744421273</v>
      </c>
    </row>
    <row r="89" spans="1:15" s="31" customFormat="1" x14ac:dyDescent="0.2">
      <c r="A89" s="30">
        <v>1857</v>
      </c>
      <c r="B89" s="31" t="s">
        <v>303</v>
      </c>
      <c r="C89" s="33">
        <v>20751957</v>
      </c>
      <c r="D89" s="33">
        <v>683</v>
      </c>
      <c r="E89" s="34">
        <f t="shared" si="11"/>
        <v>30383.538799414349</v>
      </c>
      <c r="F89" s="35">
        <f t="shared" si="12"/>
        <v>0.97394345594115694</v>
      </c>
      <c r="G89" s="34">
        <f t="shared" si="13"/>
        <v>487.72236985285849</v>
      </c>
      <c r="H89" s="34">
        <f t="shared" si="14"/>
        <v>0</v>
      </c>
      <c r="I89" s="34">
        <f t="shared" si="15"/>
        <v>487.72236985285849</v>
      </c>
      <c r="J89" s="67">
        <f t="shared" si="16"/>
        <v>-387.16769311732503</v>
      </c>
      <c r="K89" s="34">
        <f t="shared" si="17"/>
        <v>100.55467673553346</v>
      </c>
      <c r="L89" s="34">
        <f t="shared" si="18"/>
        <v>333114.37860950234</v>
      </c>
      <c r="M89" s="34">
        <f t="shared" si="19"/>
        <v>68678.844210369352</v>
      </c>
      <c r="N89" s="38">
        <f>'jan-aug'!M89</f>
        <v>-122574.28324928258</v>
      </c>
      <c r="O89" s="38">
        <f t="shared" si="20"/>
        <v>191253.12745965194</v>
      </c>
    </row>
    <row r="90" spans="1:15" s="31" customFormat="1" x14ac:dyDescent="0.2">
      <c r="A90" s="30">
        <v>1859</v>
      </c>
      <c r="B90" s="31" t="s">
        <v>304</v>
      </c>
      <c r="C90" s="33">
        <v>34647453</v>
      </c>
      <c r="D90" s="33">
        <v>1229</v>
      </c>
      <c r="E90" s="34">
        <f t="shared" si="11"/>
        <v>28191.580960130188</v>
      </c>
      <c r="F90" s="35">
        <f t="shared" si="12"/>
        <v>0.90368031090846324</v>
      </c>
      <c r="G90" s="34">
        <f t="shared" si="13"/>
        <v>1802.8970734233553</v>
      </c>
      <c r="H90" s="34">
        <f t="shared" si="14"/>
        <v>0</v>
      </c>
      <c r="I90" s="34">
        <f t="shared" si="15"/>
        <v>1802.8970734233553</v>
      </c>
      <c r="J90" s="67">
        <f t="shared" si="16"/>
        <v>-387.16769311732503</v>
      </c>
      <c r="K90" s="34">
        <f t="shared" si="17"/>
        <v>1415.7293803060302</v>
      </c>
      <c r="L90" s="34">
        <f t="shared" si="18"/>
        <v>2215760.5032373038</v>
      </c>
      <c r="M90" s="34">
        <f t="shared" si="19"/>
        <v>1739931.4083961111</v>
      </c>
      <c r="N90" s="38">
        <f>'jan-aug'!M90</f>
        <v>1140333.6586919916</v>
      </c>
      <c r="O90" s="38">
        <f t="shared" si="20"/>
        <v>599597.74970411952</v>
      </c>
    </row>
    <row r="91" spans="1:15" s="31" customFormat="1" x14ac:dyDescent="0.2">
      <c r="A91" s="30">
        <v>1860</v>
      </c>
      <c r="B91" s="31" t="s">
        <v>305</v>
      </c>
      <c r="C91" s="33">
        <v>290802811</v>
      </c>
      <c r="D91" s="33">
        <v>11619</v>
      </c>
      <c r="E91" s="34">
        <f t="shared" si="11"/>
        <v>25028.213357431792</v>
      </c>
      <c r="F91" s="35">
        <f t="shared" si="12"/>
        <v>0.80227865405327969</v>
      </c>
      <c r="G91" s="34">
        <f t="shared" si="13"/>
        <v>3700.9176350423927</v>
      </c>
      <c r="H91" s="34">
        <f t="shared" si="14"/>
        <v>1066.9942908871437</v>
      </c>
      <c r="I91" s="34">
        <f t="shared" si="15"/>
        <v>4767.9119259295367</v>
      </c>
      <c r="J91" s="67">
        <f t="shared" si="16"/>
        <v>-387.16769311732503</v>
      </c>
      <c r="K91" s="34">
        <f t="shared" si="17"/>
        <v>4380.7442328122115</v>
      </c>
      <c r="L91" s="34">
        <f t="shared" si="18"/>
        <v>55398368.667375289</v>
      </c>
      <c r="M91" s="34">
        <f t="shared" si="19"/>
        <v>50899867.241045088</v>
      </c>
      <c r="N91" s="38">
        <f>'jan-aug'!M91</f>
        <v>39545255.223573774</v>
      </c>
      <c r="O91" s="38">
        <f t="shared" si="20"/>
        <v>11354612.017471313</v>
      </c>
    </row>
    <row r="92" spans="1:15" s="31" customFormat="1" x14ac:dyDescent="0.2">
      <c r="A92" s="30">
        <v>1865</v>
      </c>
      <c r="B92" s="31" t="s">
        <v>306</v>
      </c>
      <c r="C92" s="33">
        <v>274529893</v>
      </c>
      <c r="D92" s="33">
        <v>9793</v>
      </c>
      <c r="E92" s="34">
        <f t="shared" si="11"/>
        <v>28033.278157867866</v>
      </c>
      <c r="F92" s="35">
        <f t="shared" si="12"/>
        <v>0.89860591916830468</v>
      </c>
      <c r="G92" s="34">
        <f t="shared" si="13"/>
        <v>1897.8787547807485</v>
      </c>
      <c r="H92" s="34">
        <f t="shared" si="14"/>
        <v>15.221610734518071</v>
      </c>
      <c r="I92" s="34">
        <f t="shared" si="15"/>
        <v>1913.1003655152665</v>
      </c>
      <c r="J92" s="67">
        <f t="shared" si="16"/>
        <v>-387.16769311732503</v>
      </c>
      <c r="K92" s="34">
        <f t="shared" si="17"/>
        <v>1525.9326723979416</v>
      </c>
      <c r="L92" s="34">
        <f t="shared" si="18"/>
        <v>18734991.879491005</v>
      </c>
      <c r="M92" s="34">
        <f t="shared" si="19"/>
        <v>14943458.660793042</v>
      </c>
      <c r="N92" s="38">
        <f>'jan-aug'!M92</f>
        <v>10992700.602254413</v>
      </c>
      <c r="O92" s="38">
        <f t="shared" si="20"/>
        <v>3950758.0585386287</v>
      </c>
    </row>
    <row r="93" spans="1:15" s="31" customFormat="1" x14ac:dyDescent="0.2">
      <c r="A93" s="30">
        <v>1866</v>
      </c>
      <c r="B93" s="31" t="s">
        <v>307</v>
      </c>
      <c r="C93" s="33">
        <v>239740537</v>
      </c>
      <c r="D93" s="33">
        <v>8236</v>
      </c>
      <c r="E93" s="34">
        <f t="shared" si="11"/>
        <v>29108.855876639147</v>
      </c>
      <c r="F93" s="35">
        <f t="shared" si="12"/>
        <v>0.93308353178180314</v>
      </c>
      <c r="G93" s="34">
        <f t="shared" si="13"/>
        <v>1252.5321235179799</v>
      </c>
      <c r="H93" s="34">
        <f t="shared" si="14"/>
        <v>0</v>
      </c>
      <c r="I93" s="34">
        <f t="shared" si="15"/>
        <v>1252.5321235179799</v>
      </c>
      <c r="J93" s="67">
        <f t="shared" si="16"/>
        <v>-387.16769311732503</v>
      </c>
      <c r="K93" s="34">
        <f t="shared" si="17"/>
        <v>865.3644304006549</v>
      </c>
      <c r="L93" s="34">
        <f t="shared" si="18"/>
        <v>10315854.569294082</v>
      </c>
      <c r="M93" s="34">
        <f t="shared" si="19"/>
        <v>7127141.4487797935</v>
      </c>
      <c r="N93" s="38">
        <f>'jan-aug'!M93</f>
        <v>6368303.1469383724</v>
      </c>
      <c r="O93" s="38">
        <f t="shared" si="20"/>
        <v>758838.30184142105</v>
      </c>
    </row>
    <row r="94" spans="1:15" s="31" customFormat="1" x14ac:dyDescent="0.2">
      <c r="A94" s="30">
        <v>1867</v>
      </c>
      <c r="B94" s="31" t="s">
        <v>430</v>
      </c>
      <c r="C94" s="33">
        <v>98086443</v>
      </c>
      <c r="D94" s="33">
        <v>2634</v>
      </c>
      <c r="E94" s="34">
        <f t="shared" si="11"/>
        <v>37238.588838268792</v>
      </c>
      <c r="F94" s="35">
        <f t="shared" si="12"/>
        <v>1.1936818863316336</v>
      </c>
      <c r="G94" s="34">
        <f t="shared" si="13"/>
        <v>-3625.3076534598067</v>
      </c>
      <c r="H94" s="34">
        <f t="shared" si="14"/>
        <v>0</v>
      </c>
      <c r="I94" s="34">
        <f t="shared" si="15"/>
        <v>-3625.3076534598067</v>
      </c>
      <c r="J94" s="67">
        <f t="shared" si="16"/>
        <v>-387.16769311732503</v>
      </c>
      <c r="K94" s="34">
        <f t="shared" si="17"/>
        <v>-4012.4753465771319</v>
      </c>
      <c r="L94" s="34">
        <f t="shared" si="18"/>
        <v>-9549060.3592131305</v>
      </c>
      <c r="M94" s="34">
        <f t="shared" si="19"/>
        <v>-10568860.062884165</v>
      </c>
      <c r="N94" s="38">
        <f>'jan-aug'!M94</f>
        <v>-9104506.6405250542</v>
      </c>
      <c r="O94" s="38">
        <f t="shared" si="20"/>
        <v>-1464353.4223591108</v>
      </c>
    </row>
    <row r="95" spans="1:15" s="31" customFormat="1" x14ac:dyDescent="0.2">
      <c r="A95" s="30">
        <v>1868</v>
      </c>
      <c r="B95" s="31" t="s">
        <v>308</v>
      </c>
      <c r="C95" s="33">
        <v>122008343</v>
      </c>
      <c r="D95" s="33">
        <v>4569</v>
      </c>
      <c r="E95" s="34">
        <f t="shared" si="11"/>
        <v>26703.511271613046</v>
      </c>
      <c r="F95" s="35">
        <f t="shared" si="12"/>
        <v>0.8559802801555082</v>
      </c>
      <c r="G95" s="34">
        <f t="shared" si="13"/>
        <v>2695.7388865336402</v>
      </c>
      <c r="H95" s="34">
        <f t="shared" si="14"/>
        <v>480.64002092370498</v>
      </c>
      <c r="I95" s="34">
        <f t="shared" si="15"/>
        <v>3176.3789074573451</v>
      </c>
      <c r="J95" s="67">
        <f t="shared" si="16"/>
        <v>-387.16769311732503</v>
      </c>
      <c r="K95" s="34">
        <f t="shared" si="17"/>
        <v>2789.21121434002</v>
      </c>
      <c r="L95" s="34">
        <f t="shared" si="18"/>
        <v>14512875.22817261</v>
      </c>
      <c r="M95" s="34">
        <f t="shared" si="19"/>
        <v>12743906.03831955</v>
      </c>
      <c r="N95" s="38">
        <f>'jan-aug'!M95</f>
        <v>8533341.3970443849</v>
      </c>
      <c r="O95" s="38">
        <f t="shared" si="20"/>
        <v>4210564.6412751656</v>
      </c>
    </row>
    <row r="96" spans="1:15" s="31" customFormat="1" x14ac:dyDescent="0.2">
      <c r="A96" s="30">
        <v>1870</v>
      </c>
      <c r="B96" s="31" t="s">
        <v>424</v>
      </c>
      <c r="C96" s="33">
        <v>281553746</v>
      </c>
      <c r="D96" s="33">
        <v>10618</v>
      </c>
      <c r="E96" s="34">
        <f t="shared" si="11"/>
        <v>26516.645884347334</v>
      </c>
      <c r="F96" s="35">
        <f t="shared" si="12"/>
        <v>0.84999031558058324</v>
      </c>
      <c r="G96" s="34">
        <f t="shared" si="13"/>
        <v>2807.858118893068</v>
      </c>
      <c r="H96" s="34">
        <f t="shared" si="14"/>
        <v>546.04290646670427</v>
      </c>
      <c r="I96" s="34">
        <f t="shared" si="15"/>
        <v>3353.9010253597721</v>
      </c>
      <c r="J96" s="67">
        <f t="shared" si="16"/>
        <v>-387.16769311732503</v>
      </c>
      <c r="K96" s="34">
        <f t="shared" si="17"/>
        <v>2966.733332242447</v>
      </c>
      <c r="L96" s="34">
        <f t="shared" si="18"/>
        <v>35611721.087270059</v>
      </c>
      <c r="M96" s="34">
        <f t="shared" si="19"/>
        <v>31500774.521750301</v>
      </c>
      <c r="N96" s="38">
        <f>'jan-aug'!M96</f>
        <v>25619674.745615501</v>
      </c>
      <c r="O96" s="38">
        <f t="shared" si="20"/>
        <v>5881099.7761348002</v>
      </c>
    </row>
    <row r="97" spans="1:15" s="31" customFormat="1" x14ac:dyDescent="0.2">
      <c r="A97" s="30">
        <v>1871</v>
      </c>
      <c r="B97" s="31" t="s">
        <v>309</v>
      </c>
      <c r="C97" s="33">
        <v>121792273</v>
      </c>
      <c r="D97" s="33">
        <v>4553</v>
      </c>
      <c r="E97" s="34">
        <f t="shared" si="11"/>
        <v>26749.895233911706</v>
      </c>
      <c r="F97" s="35">
        <f t="shared" si="12"/>
        <v>0.85746711672315223</v>
      </c>
      <c r="G97" s="34">
        <f t="shared" si="13"/>
        <v>2667.9085091544443</v>
      </c>
      <c r="H97" s="34">
        <f t="shared" si="14"/>
        <v>464.40563411917407</v>
      </c>
      <c r="I97" s="34">
        <f t="shared" si="15"/>
        <v>3132.3141432736184</v>
      </c>
      <c r="J97" s="67">
        <f t="shared" si="16"/>
        <v>-387.16769311732503</v>
      </c>
      <c r="K97" s="34">
        <f t="shared" si="17"/>
        <v>2745.1464501562932</v>
      </c>
      <c r="L97" s="34">
        <f t="shared" si="18"/>
        <v>14261426.294324784</v>
      </c>
      <c r="M97" s="34">
        <f t="shared" si="19"/>
        <v>12498651.787561603</v>
      </c>
      <c r="N97" s="38">
        <f>'jan-aug'!M97</f>
        <v>8550891.2716224585</v>
      </c>
      <c r="O97" s="38">
        <f t="shared" si="20"/>
        <v>3947760.5159391444</v>
      </c>
    </row>
    <row r="98" spans="1:15" s="31" customFormat="1" x14ac:dyDescent="0.2">
      <c r="A98" s="30">
        <v>1874</v>
      </c>
      <c r="B98" s="31" t="s">
        <v>310</v>
      </c>
      <c r="C98" s="33">
        <v>32659592</v>
      </c>
      <c r="D98" s="33">
        <v>954</v>
      </c>
      <c r="E98" s="34">
        <f t="shared" si="11"/>
        <v>34234.373165618446</v>
      </c>
      <c r="F98" s="35">
        <f t="shared" si="12"/>
        <v>1.0973818399831792</v>
      </c>
      <c r="G98" s="34">
        <f t="shared" si="13"/>
        <v>-1822.7782498695997</v>
      </c>
      <c r="H98" s="34">
        <f t="shared" si="14"/>
        <v>0</v>
      </c>
      <c r="I98" s="34">
        <f t="shared" si="15"/>
        <v>-1822.7782498695997</v>
      </c>
      <c r="J98" s="67">
        <f t="shared" si="16"/>
        <v>-387.16769311732503</v>
      </c>
      <c r="K98" s="34">
        <f t="shared" si="17"/>
        <v>-2209.9459429869248</v>
      </c>
      <c r="L98" s="34">
        <f t="shared" si="18"/>
        <v>-1738930.4503755982</v>
      </c>
      <c r="M98" s="34">
        <f t="shared" si="19"/>
        <v>-2108288.4296095264</v>
      </c>
      <c r="N98" s="38">
        <f>'jan-aug'!M98</f>
        <v>-2308116.5695751323</v>
      </c>
      <c r="O98" s="38">
        <f t="shared" si="20"/>
        <v>199828.13996560592</v>
      </c>
    </row>
    <row r="99" spans="1:15" s="31" customFormat="1" x14ac:dyDescent="0.2">
      <c r="A99" s="30">
        <v>1875</v>
      </c>
      <c r="B99" s="31" t="s">
        <v>371</v>
      </c>
      <c r="C99" s="33">
        <v>73093234</v>
      </c>
      <c r="D99" s="33">
        <v>2729</v>
      </c>
      <c r="E99" s="34">
        <f t="shared" si="11"/>
        <v>26783.889336753389</v>
      </c>
      <c r="F99" s="35">
        <f t="shared" si="12"/>
        <v>0.85855679670486285</v>
      </c>
      <c r="G99" s="34">
        <f t="shared" si="13"/>
        <v>2647.5120474494347</v>
      </c>
      <c r="H99" s="34">
        <f t="shared" si="14"/>
        <v>452.50769812458492</v>
      </c>
      <c r="I99" s="34">
        <f t="shared" si="15"/>
        <v>3100.0197455740195</v>
      </c>
      <c r="J99" s="67">
        <f t="shared" si="16"/>
        <v>-387.16769311732503</v>
      </c>
      <c r="K99" s="34">
        <f t="shared" si="17"/>
        <v>2712.8520524566943</v>
      </c>
      <c r="L99" s="34">
        <f t="shared" si="18"/>
        <v>8459953.8856714983</v>
      </c>
      <c r="M99" s="34">
        <f t="shared" si="19"/>
        <v>7403373.2511543185</v>
      </c>
      <c r="N99" s="38">
        <f>'jan-aug'!M99</f>
        <v>4578878.523524642</v>
      </c>
      <c r="O99" s="38">
        <f t="shared" si="20"/>
        <v>2824494.7276296765</v>
      </c>
    </row>
    <row r="100" spans="1:15" s="31" customFormat="1" x14ac:dyDescent="0.2">
      <c r="A100" s="30">
        <v>3101</v>
      </c>
      <c r="B100" s="31" t="s">
        <v>54</v>
      </c>
      <c r="C100" s="33">
        <v>760503095</v>
      </c>
      <c r="D100" s="33">
        <v>31935</v>
      </c>
      <c r="E100" s="34">
        <f t="shared" si="11"/>
        <v>23814.094097385314</v>
      </c>
      <c r="F100" s="35">
        <f t="shared" si="12"/>
        <v>0.76336009634804036</v>
      </c>
      <c r="G100" s="34">
        <f t="shared" si="13"/>
        <v>4429.3891910702796</v>
      </c>
      <c r="H100" s="34">
        <f t="shared" si="14"/>
        <v>1491.9360319034113</v>
      </c>
      <c r="I100" s="34">
        <f t="shared" si="15"/>
        <v>5921.3252229736909</v>
      </c>
      <c r="J100" s="67">
        <f t="shared" si="16"/>
        <v>-387.16769311732503</v>
      </c>
      <c r="K100" s="34">
        <f t="shared" si="17"/>
        <v>5534.1575298563657</v>
      </c>
      <c r="L100" s="34">
        <f t="shared" si="18"/>
        <v>189097520.99566481</v>
      </c>
      <c r="M100" s="34">
        <f t="shared" si="19"/>
        <v>176733320.71596304</v>
      </c>
      <c r="N100" s="38">
        <f>'jan-aug'!M100</f>
        <v>141524151.50304484</v>
      </c>
      <c r="O100" s="38">
        <f t="shared" si="20"/>
        <v>35209169.212918192</v>
      </c>
    </row>
    <row r="101" spans="1:15" s="31" customFormat="1" x14ac:dyDescent="0.2">
      <c r="A101" s="30">
        <v>3103</v>
      </c>
      <c r="B101" s="31" t="s">
        <v>55</v>
      </c>
      <c r="C101" s="33">
        <v>1500207696</v>
      </c>
      <c r="D101" s="33">
        <v>52051</v>
      </c>
      <c r="E101" s="34">
        <f t="shared" si="11"/>
        <v>28821.880386543966</v>
      </c>
      <c r="F101" s="35">
        <f t="shared" si="12"/>
        <v>0.92388454076107662</v>
      </c>
      <c r="G101" s="34">
        <f t="shared" si="13"/>
        <v>1424.7174175750886</v>
      </c>
      <c r="H101" s="34">
        <f t="shared" si="14"/>
        <v>0</v>
      </c>
      <c r="I101" s="34">
        <f t="shared" si="15"/>
        <v>1424.7174175750886</v>
      </c>
      <c r="J101" s="67">
        <f t="shared" si="16"/>
        <v>-387.16769311732503</v>
      </c>
      <c r="K101" s="34">
        <f t="shared" si="17"/>
        <v>1037.5497244577637</v>
      </c>
      <c r="L101" s="34">
        <f t="shared" si="18"/>
        <v>74157966.302200928</v>
      </c>
      <c r="M101" s="34">
        <f t="shared" si="19"/>
        <v>54005500.707751058</v>
      </c>
      <c r="N101" s="38">
        <f>'jan-aug'!M101</f>
        <v>40142078.319753356</v>
      </c>
      <c r="O101" s="38">
        <f t="shared" si="20"/>
        <v>13863422.387997702</v>
      </c>
    </row>
    <row r="102" spans="1:15" s="31" customFormat="1" x14ac:dyDescent="0.2">
      <c r="A102" s="30">
        <v>3105</v>
      </c>
      <c r="B102" s="31" t="s">
        <v>56</v>
      </c>
      <c r="C102" s="33">
        <v>1443421433</v>
      </c>
      <c r="D102" s="33">
        <v>59771</v>
      </c>
      <c r="E102" s="34">
        <f t="shared" si="11"/>
        <v>24149.1933044453</v>
      </c>
      <c r="F102" s="35">
        <f t="shared" si="12"/>
        <v>0.77410169172182985</v>
      </c>
      <c r="G102" s="34">
        <f t="shared" si="13"/>
        <v>4228.3296668342882</v>
      </c>
      <c r="H102" s="34">
        <f t="shared" si="14"/>
        <v>1374.6513094324162</v>
      </c>
      <c r="I102" s="34">
        <f t="shared" si="15"/>
        <v>5602.9809762667046</v>
      </c>
      <c r="J102" s="67">
        <f t="shared" si="16"/>
        <v>-387.16769311732503</v>
      </c>
      <c r="K102" s="34">
        <f t="shared" si="17"/>
        <v>5215.8132831493795</v>
      </c>
      <c r="L102" s="34">
        <f t="shared" si="18"/>
        <v>334895775.93243718</v>
      </c>
      <c r="M102" s="34">
        <f t="shared" si="19"/>
        <v>311754375.74712157</v>
      </c>
      <c r="N102" s="38">
        <f>'jan-aug'!M102</f>
        <v>242647539.03081402</v>
      </c>
      <c r="O102" s="38">
        <f t="shared" si="20"/>
        <v>69106836.716307551</v>
      </c>
    </row>
    <row r="103" spans="1:15" s="31" customFormat="1" x14ac:dyDescent="0.2">
      <c r="A103" s="30">
        <v>3107</v>
      </c>
      <c r="B103" s="31" t="s">
        <v>57</v>
      </c>
      <c r="C103" s="33">
        <v>2219196691</v>
      </c>
      <c r="D103" s="33">
        <v>85230</v>
      </c>
      <c r="E103" s="34">
        <f t="shared" si="11"/>
        <v>26037.741300011734</v>
      </c>
      <c r="F103" s="35">
        <f t="shared" si="12"/>
        <v>0.8346390430045636</v>
      </c>
      <c r="G103" s="34">
        <f t="shared" si="13"/>
        <v>3095.2008694944275</v>
      </c>
      <c r="H103" s="34">
        <f t="shared" si="14"/>
        <v>713.65951098416417</v>
      </c>
      <c r="I103" s="34">
        <f t="shared" si="15"/>
        <v>3808.8603804785917</v>
      </c>
      <c r="J103" s="67">
        <f t="shared" si="16"/>
        <v>-387.16769311732503</v>
      </c>
      <c r="K103" s="34">
        <f t="shared" si="17"/>
        <v>3421.6926873612665</v>
      </c>
      <c r="L103" s="34">
        <f t="shared" si="18"/>
        <v>324629170.22819036</v>
      </c>
      <c r="M103" s="34">
        <f t="shared" si="19"/>
        <v>291630867.74380076</v>
      </c>
      <c r="N103" s="38">
        <f>'jan-aug'!M103</f>
        <v>235193352.44434068</v>
      </c>
      <c r="O103" s="38">
        <f t="shared" si="20"/>
        <v>56437515.299460083</v>
      </c>
    </row>
    <row r="104" spans="1:15" s="31" customFormat="1" x14ac:dyDescent="0.2">
      <c r="A104" s="30">
        <v>3110</v>
      </c>
      <c r="B104" s="31" t="s">
        <v>58</v>
      </c>
      <c r="C104" s="33">
        <v>159884158</v>
      </c>
      <c r="D104" s="33">
        <v>4787</v>
      </c>
      <c r="E104" s="34">
        <f t="shared" si="11"/>
        <v>33399.656987674956</v>
      </c>
      <c r="F104" s="35">
        <f t="shared" si="12"/>
        <v>1.0706250370826578</v>
      </c>
      <c r="G104" s="34">
        <f t="shared" si="13"/>
        <v>-1321.9485431035057</v>
      </c>
      <c r="H104" s="34">
        <f t="shared" si="14"/>
        <v>0</v>
      </c>
      <c r="I104" s="34">
        <f t="shared" si="15"/>
        <v>-1321.9485431035057</v>
      </c>
      <c r="J104" s="67">
        <f t="shared" si="16"/>
        <v>-387.16769311732503</v>
      </c>
      <c r="K104" s="34">
        <f t="shared" si="17"/>
        <v>-1709.1162362208306</v>
      </c>
      <c r="L104" s="34">
        <f t="shared" si="18"/>
        <v>-6328167.6758364821</v>
      </c>
      <c r="M104" s="34">
        <f t="shared" si="19"/>
        <v>-8181539.4227891164</v>
      </c>
      <c r="N104" s="38">
        <f>'jan-aug'!M104</f>
        <v>-5552265.3108555181</v>
      </c>
      <c r="O104" s="38">
        <f t="shared" si="20"/>
        <v>-2629274.1119335983</v>
      </c>
    </row>
    <row r="105" spans="1:15" s="31" customFormat="1" x14ac:dyDescent="0.2">
      <c r="A105" s="30">
        <v>3112</v>
      </c>
      <c r="B105" s="31" t="s">
        <v>63</v>
      </c>
      <c r="C105" s="33">
        <v>209519776</v>
      </c>
      <c r="D105" s="33">
        <v>7883</v>
      </c>
      <c r="E105" s="34">
        <f t="shared" si="11"/>
        <v>26578.685272104529</v>
      </c>
      <c r="F105" s="35">
        <f t="shared" si="12"/>
        <v>0.85197898635773051</v>
      </c>
      <c r="G105" s="34">
        <f t="shared" si="13"/>
        <v>2770.6344862387509</v>
      </c>
      <c r="H105" s="34">
        <f t="shared" si="14"/>
        <v>524.32912075168599</v>
      </c>
      <c r="I105" s="34">
        <f t="shared" si="15"/>
        <v>3294.9636069904368</v>
      </c>
      <c r="J105" s="67">
        <f t="shared" si="16"/>
        <v>-387.16769311732503</v>
      </c>
      <c r="K105" s="34">
        <f t="shared" si="17"/>
        <v>2907.7959138731117</v>
      </c>
      <c r="L105" s="34">
        <f t="shared" si="18"/>
        <v>25974198.113905612</v>
      </c>
      <c r="M105" s="34">
        <f t="shared" si="19"/>
        <v>22922155.189061739</v>
      </c>
      <c r="N105" s="38">
        <f>'jan-aug'!M105</f>
        <v>18395261.237557631</v>
      </c>
      <c r="O105" s="38">
        <f t="shared" si="20"/>
        <v>4526893.9515041076</v>
      </c>
    </row>
    <row r="106" spans="1:15" s="31" customFormat="1" x14ac:dyDescent="0.2">
      <c r="A106" s="30">
        <v>3114</v>
      </c>
      <c r="B106" s="31" t="s">
        <v>427</v>
      </c>
      <c r="C106" s="33">
        <v>149775571</v>
      </c>
      <c r="D106" s="33">
        <v>6145</v>
      </c>
      <c r="E106" s="34">
        <f t="shared" si="11"/>
        <v>24373.567290480067</v>
      </c>
      <c r="F106" s="35">
        <f t="shared" si="12"/>
        <v>0.78129399334359506</v>
      </c>
      <c r="G106" s="34">
        <f t="shared" si="13"/>
        <v>4093.7052752134277</v>
      </c>
      <c r="H106" s="34">
        <f t="shared" si="14"/>
        <v>1296.1204143202476</v>
      </c>
      <c r="I106" s="34">
        <f t="shared" si="15"/>
        <v>5389.8256895336754</v>
      </c>
      <c r="J106" s="67">
        <f t="shared" si="16"/>
        <v>-387.16769311732503</v>
      </c>
      <c r="K106" s="34">
        <f t="shared" si="17"/>
        <v>5002.6579964163502</v>
      </c>
      <c r="L106" s="34">
        <f t="shared" si="18"/>
        <v>33120478.862184435</v>
      </c>
      <c r="M106" s="34">
        <f t="shared" si="19"/>
        <v>30741333.387978472</v>
      </c>
      <c r="N106" s="38">
        <f>'jan-aug'!M106</f>
        <v>24471941.801102582</v>
      </c>
      <c r="O106" s="38">
        <f t="shared" si="20"/>
        <v>6269391.5868758895</v>
      </c>
    </row>
    <row r="107" spans="1:15" s="31" customFormat="1" x14ac:dyDescent="0.2">
      <c r="A107" s="30">
        <v>3116</v>
      </c>
      <c r="B107" s="31" t="s">
        <v>61</v>
      </c>
      <c r="C107" s="33">
        <v>96648115</v>
      </c>
      <c r="D107" s="33">
        <v>3919</v>
      </c>
      <c r="E107" s="34">
        <f t="shared" si="11"/>
        <v>24661.422556774687</v>
      </c>
      <c r="F107" s="35">
        <f t="shared" si="12"/>
        <v>0.79052118556490569</v>
      </c>
      <c r="G107" s="34">
        <f t="shared" si="13"/>
        <v>3920.9921154366557</v>
      </c>
      <c r="H107" s="34">
        <f t="shared" si="14"/>
        <v>1195.3710711171307</v>
      </c>
      <c r="I107" s="34">
        <f t="shared" si="15"/>
        <v>5116.3631865537864</v>
      </c>
      <c r="J107" s="67">
        <f t="shared" si="16"/>
        <v>-387.16769311732503</v>
      </c>
      <c r="K107" s="34">
        <f t="shared" si="17"/>
        <v>4729.1954934364612</v>
      </c>
      <c r="L107" s="34">
        <f t="shared" si="18"/>
        <v>20051027.328104287</v>
      </c>
      <c r="M107" s="34">
        <f t="shared" si="19"/>
        <v>18533717.138777491</v>
      </c>
      <c r="N107" s="38">
        <f>'jan-aug'!M107</f>
        <v>14332675.589279253</v>
      </c>
      <c r="O107" s="38">
        <f t="shared" si="20"/>
        <v>4201041.5494982377</v>
      </c>
    </row>
    <row r="108" spans="1:15" s="31" customFormat="1" x14ac:dyDescent="0.2">
      <c r="A108" s="30">
        <v>3118</v>
      </c>
      <c r="B108" s="31" t="s">
        <v>382</v>
      </c>
      <c r="C108" s="33">
        <v>1180517209</v>
      </c>
      <c r="D108" s="33">
        <v>47006</v>
      </c>
      <c r="E108" s="34">
        <f t="shared" si="11"/>
        <v>25114.181359826405</v>
      </c>
      <c r="F108" s="35">
        <f t="shared" si="12"/>
        <v>0.80503435587936789</v>
      </c>
      <c r="G108" s="34">
        <f t="shared" si="13"/>
        <v>3649.3368336056251</v>
      </c>
      <c r="H108" s="34">
        <f t="shared" si="14"/>
        <v>1036.9054900490294</v>
      </c>
      <c r="I108" s="34">
        <f t="shared" si="15"/>
        <v>4686.2423236546547</v>
      </c>
      <c r="J108" s="67">
        <f t="shared" si="16"/>
        <v>-387.16769311732503</v>
      </c>
      <c r="K108" s="34">
        <f t="shared" si="17"/>
        <v>4299.0746305373295</v>
      </c>
      <c r="L108" s="34">
        <f t="shared" si="18"/>
        <v>220281506.66571069</v>
      </c>
      <c r="M108" s="34">
        <f t="shared" si="19"/>
        <v>202082302.0830377</v>
      </c>
      <c r="N108" s="38">
        <f>'jan-aug'!M108</f>
        <v>155027187.46139586</v>
      </c>
      <c r="O108" s="38">
        <f t="shared" si="20"/>
        <v>47055114.621641845</v>
      </c>
    </row>
    <row r="109" spans="1:15" s="31" customFormat="1" x14ac:dyDescent="0.2">
      <c r="A109" s="30">
        <v>3120</v>
      </c>
      <c r="B109" s="31" t="s">
        <v>62</v>
      </c>
      <c r="C109" s="33">
        <v>212205986</v>
      </c>
      <c r="D109" s="33">
        <v>8420</v>
      </c>
      <c r="E109" s="34">
        <f t="shared" si="11"/>
        <v>25202.611163895486</v>
      </c>
      <c r="F109" s="35">
        <f t="shared" si="12"/>
        <v>0.80786897068680763</v>
      </c>
      <c r="G109" s="34">
        <f t="shared" si="13"/>
        <v>3596.2789511641763</v>
      </c>
      <c r="H109" s="34">
        <f t="shared" si="14"/>
        <v>1005.9550586248509</v>
      </c>
      <c r="I109" s="34">
        <f t="shared" si="15"/>
        <v>4602.2340097890274</v>
      </c>
      <c r="J109" s="67">
        <f t="shared" si="16"/>
        <v>-387.16769311732503</v>
      </c>
      <c r="K109" s="34">
        <f t="shared" si="17"/>
        <v>4215.0663166717022</v>
      </c>
      <c r="L109" s="34">
        <f t="shared" si="18"/>
        <v>38750810.362423614</v>
      </c>
      <c r="M109" s="34">
        <f t="shared" si="19"/>
        <v>35490858.386375733</v>
      </c>
      <c r="N109" s="38">
        <f>'jan-aug'!M109</f>
        <v>28700689.078280512</v>
      </c>
      <c r="O109" s="38">
        <f t="shared" si="20"/>
        <v>6790169.3080952205</v>
      </c>
    </row>
    <row r="110" spans="1:15" s="31" customFormat="1" x14ac:dyDescent="0.2">
      <c r="A110" s="30">
        <v>3122</v>
      </c>
      <c r="B110" s="31" t="s">
        <v>60</v>
      </c>
      <c r="C110" s="33">
        <v>89150003</v>
      </c>
      <c r="D110" s="33">
        <v>3658</v>
      </c>
      <c r="E110" s="34">
        <f t="shared" si="11"/>
        <v>24371.241935483871</v>
      </c>
      <c r="F110" s="35">
        <f t="shared" si="12"/>
        <v>0.78121945415656235</v>
      </c>
      <c r="G110" s="34">
        <f t="shared" si="13"/>
        <v>4095.1004882111451</v>
      </c>
      <c r="H110" s="34">
        <f t="shared" si="14"/>
        <v>1296.9342885689161</v>
      </c>
      <c r="I110" s="34">
        <f t="shared" si="15"/>
        <v>5392.0347767800613</v>
      </c>
      <c r="J110" s="67">
        <f t="shared" si="16"/>
        <v>-387.16769311732503</v>
      </c>
      <c r="K110" s="34">
        <f t="shared" si="17"/>
        <v>5004.8670836627361</v>
      </c>
      <c r="L110" s="34">
        <f t="shared" si="18"/>
        <v>19724063.213461462</v>
      </c>
      <c r="M110" s="34">
        <f t="shared" si="19"/>
        <v>18307803.792038288</v>
      </c>
      <c r="N110" s="38">
        <f>'jan-aug'!M110</f>
        <v>14705370.037084332</v>
      </c>
      <c r="O110" s="38">
        <f t="shared" si="20"/>
        <v>3602433.7549539562</v>
      </c>
    </row>
    <row r="111" spans="1:15" s="31" customFormat="1" x14ac:dyDescent="0.2">
      <c r="A111" s="30">
        <v>3124</v>
      </c>
      <c r="B111" s="31" t="s">
        <v>59</v>
      </c>
      <c r="C111" s="33">
        <v>32765307</v>
      </c>
      <c r="D111" s="33">
        <v>1347</v>
      </c>
      <c r="E111" s="34">
        <f t="shared" si="11"/>
        <v>24324.652561247218</v>
      </c>
      <c r="F111" s="35">
        <f t="shared" si="12"/>
        <v>0.77972603311519717</v>
      </c>
      <c r="G111" s="34">
        <f t="shared" si="13"/>
        <v>4123.0541127531369</v>
      </c>
      <c r="H111" s="34">
        <f t="shared" si="14"/>
        <v>1313.2405695517448</v>
      </c>
      <c r="I111" s="34">
        <f t="shared" si="15"/>
        <v>5436.2946823048815</v>
      </c>
      <c r="J111" s="67">
        <f t="shared" si="16"/>
        <v>-387.16769311732503</v>
      </c>
      <c r="K111" s="34">
        <f t="shared" si="17"/>
        <v>5049.1269891875563</v>
      </c>
      <c r="L111" s="34">
        <f t="shared" si="18"/>
        <v>7322688.9370646756</v>
      </c>
      <c r="M111" s="34">
        <f t="shared" si="19"/>
        <v>6801174.0544356387</v>
      </c>
      <c r="N111" s="38">
        <f>'jan-aug'!M111</f>
        <v>5519789.7027071072</v>
      </c>
      <c r="O111" s="38">
        <f t="shared" si="20"/>
        <v>1281384.3517285315</v>
      </c>
    </row>
    <row r="112" spans="1:15" s="31" customFormat="1" x14ac:dyDescent="0.2">
      <c r="A112" s="30">
        <v>3201</v>
      </c>
      <c r="B112" s="31" t="s">
        <v>68</v>
      </c>
      <c r="C112" s="33">
        <v>6861572430</v>
      </c>
      <c r="D112" s="34">
        <v>130921</v>
      </c>
      <c r="E112" s="34">
        <f t="shared" si="11"/>
        <v>52410.021539707152</v>
      </c>
      <c r="F112" s="35">
        <f t="shared" si="12"/>
        <v>1.6800017220284016</v>
      </c>
      <c r="G112" s="34">
        <f t="shared" si="13"/>
        <v>-12728.167274322823</v>
      </c>
      <c r="H112" s="34">
        <f t="shared" si="14"/>
        <v>0</v>
      </c>
      <c r="I112" s="67">
        <f t="shared" si="15"/>
        <v>-12728.167274322823</v>
      </c>
      <c r="J112" s="34">
        <f t="shared" si="16"/>
        <v>-387.16769311732503</v>
      </c>
      <c r="K112" s="34">
        <f t="shared" si="17"/>
        <v>-13115.334967440147</v>
      </c>
      <c r="L112" s="34">
        <f t="shared" si="18"/>
        <v>-1666384387.7216182</v>
      </c>
      <c r="M112" s="38">
        <f t="shared" si="19"/>
        <v>-1717072769.2722316</v>
      </c>
      <c r="N112" s="38">
        <f>'jan-aug'!M112</f>
        <v>-1365210691.093235</v>
      </c>
      <c r="O112" s="38">
        <f t="shared" si="20"/>
        <v>-351862078.17899656</v>
      </c>
    </row>
    <row r="113" spans="1:15" s="31" customFormat="1" x14ac:dyDescent="0.2">
      <c r="A113" s="30">
        <v>3203</v>
      </c>
      <c r="B113" s="31" t="s">
        <v>69</v>
      </c>
      <c r="C113" s="33">
        <v>4121419215</v>
      </c>
      <c r="D113" s="34">
        <v>98815</v>
      </c>
      <c r="E113" s="34">
        <f t="shared" si="11"/>
        <v>41708.437129990387</v>
      </c>
      <c r="F113" s="35">
        <f t="shared" si="12"/>
        <v>1.3369627438220033</v>
      </c>
      <c r="G113" s="34">
        <f t="shared" si="13"/>
        <v>-6307.2166284927634</v>
      </c>
      <c r="H113" s="34">
        <f t="shared" si="14"/>
        <v>0</v>
      </c>
      <c r="I113" s="67">
        <f t="shared" si="15"/>
        <v>-6307.2166284927634</v>
      </c>
      <c r="J113" s="34">
        <f t="shared" si="16"/>
        <v>-387.16769311732503</v>
      </c>
      <c r="K113" s="34">
        <f t="shared" si="17"/>
        <v>-6694.3843216100886</v>
      </c>
      <c r="L113" s="34">
        <f t="shared" si="18"/>
        <v>-623247611.14451241</v>
      </c>
      <c r="M113" s="38">
        <f t="shared" si="19"/>
        <v>-661505586.73990095</v>
      </c>
      <c r="N113" s="38">
        <f>'jan-aug'!M113</f>
        <v>-521518307.57375973</v>
      </c>
      <c r="O113" s="38">
        <f t="shared" si="20"/>
        <v>-139987279.16614121</v>
      </c>
    </row>
    <row r="114" spans="1:15" s="31" customFormat="1" x14ac:dyDescent="0.2">
      <c r="A114" s="30">
        <v>3205</v>
      </c>
      <c r="B114" s="31" t="s">
        <v>384</v>
      </c>
      <c r="C114" s="33">
        <v>2813345341</v>
      </c>
      <c r="D114" s="34">
        <v>94201</v>
      </c>
      <c r="E114" s="34">
        <f t="shared" si="11"/>
        <v>29865.344752178851</v>
      </c>
      <c r="F114" s="35">
        <f t="shared" si="12"/>
        <v>0.95733276077017826</v>
      </c>
      <c r="G114" s="34">
        <f t="shared" si="13"/>
        <v>798.6387981941574</v>
      </c>
      <c r="H114" s="34">
        <f t="shared" si="14"/>
        <v>0</v>
      </c>
      <c r="I114" s="67">
        <f t="shared" si="15"/>
        <v>798.6387981941574</v>
      </c>
      <c r="J114" s="34">
        <f t="shared" si="16"/>
        <v>-387.16769311732503</v>
      </c>
      <c r="K114" s="34">
        <f t="shared" si="17"/>
        <v>411.47110507683237</v>
      </c>
      <c r="L114" s="34">
        <f t="shared" si="18"/>
        <v>75232573.428687826</v>
      </c>
      <c r="M114" s="38">
        <f t="shared" si="19"/>
        <v>38760989.569342688</v>
      </c>
      <c r="N114" s="38">
        <f>'jan-aug'!M114</f>
        <v>33579445.743242003</v>
      </c>
      <c r="O114" s="38">
        <f t="shared" si="20"/>
        <v>5181543.8261006847</v>
      </c>
    </row>
    <row r="115" spans="1:15" s="31" customFormat="1" x14ac:dyDescent="0.2">
      <c r="A115" s="30">
        <v>3207</v>
      </c>
      <c r="B115" s="31" t="s">
        <v>383</v>
      </c>
      <c r="C115" s="33">
        <v>2133381251</v>
      </c>
      <c r="D115" s="34">
        <v>63560</v>
      </c>
      <c r="E115" s="34">
        <f t="shared" si="11"/>
        <v>33564.840324103207</v>
      </c>
      <c r="F115" s="35">
        <f t="shared" si="12"/>
        <v>1.0759199841461617</v>
      </c>
      <c r="G115" s="34">
        <f t="shared" si="13"/>
        <v>-1421.0585449604557</v>
      </c>
      <c r="H115" s="34">
        <f t="shared" si="14"/>
        <v>0</v>
      </c>
      <c r="I115" s="67">
        <f t="shared" si="15"/>
        <v>-1421.0585449604557</v>
      </c>
      <c r="J115" s="34">
        <f t="shared" si="16"/>
        <v>-387.16769311732503</v>
      </c>
      <c r="K115" s="34">
        <f t="shared" si="17"/>
        <v>-1808.2262380777806</v>
      </c>
      <c r="L115" s="34">
        <f t="shared" si="18"/>
        <v>-90322481.11768657</v>
      </c>
      <c r="M115" s="38">
        <f t="shared" si="19"/>
        <v>-114930859.69222374</v>
      </c>
      <c r="N115" s="38">
        <f>'jan-aug'!M115</f>
        <v>-89341415.717605263</v>
      </c>
      <c r="O115" s="38">
        <f t="shared" si="20"/>
        <v>-25589443.97461848</v>
      </c>
    </row>
    <row r="116" spans="1:15" s="31" customFormat="1" x14ac:dyDescent="0.2">
      <c r="A116" s="30">
        <v>3209</v>
      </c>
      <c r="B116" s="31" t="s">
        <v>76</v>
      </c>
      <c r="C116" s="33">
        <v>1172907936</v>
      </c>
      <c r="D116" s="34">
        <v>43814</v>
      </c>
      <c r="E116" s="34">
        <f t="shared" si="11"/>
        <v>26770.163326790524</v>
      </c>
      <c r="F116" s="35">
        <f t="shared" si="12"/>
        <v>0.85811680985317418</v>
      </c>
      <c r="G116" s="34">
        <f t="shared" si="13"/>
        <v>2655.7476534271541</v>
      </c>
      <c r="H116" s="34">
        <f t="shared" si="14"/>
        <v>457.3118016115879</v>
      </c>
      <c r="I116" s="67">
        <f t="shared" si="15"/>
        <v>3113.0594550387418</v>
      </c>
      <c r="J116" s="34">
        <f t="shared" si="16"/>
        <v>-387.16769311732503</v>
      </c>
      <c r="K116" s="34">
        <f t="shared" si="17"/>
        <v>2725.8917619214167</v>
      </c>
      <c r="L116" s="34">
        <f t="shared" si="18"/>
        <v>136395586.96306744</v>
      </c>
      <c r="M116" s="38">
        <f t="shared" si="19"/>
        <v>119432221.65682495</v>
      </c>
      <c r="N116" s="38">
        <f>'jan-aug'!M116</f>
        <v>101431256.58972466</v>
      </c>
      <c r="O116" s="38">
        <f t="shared" si="20"/>
        <v>18000965.067100286</v>
      </c>
    </row>
    <row r="117" spans="1:15" s="31" customFormat="1" x14ac:dyDescent="0.2">
      <c r="A117" s="30">
        <v>3212</v>
      </c>
      <c r="B117" s="31" t="s">
        <v>67</v>
      </c>
      <c r="C117" s="33">
        <v>653347547</v>
      </c>
      <c r="D117" s="34">
        <v>20521</v>
      </c>
      <c r="E117" s="34">
        <f t="shared" si="11"/>
        <v>31837.997514740997</v>
      </c>
      <c r="F117" s="35">
        <f t="shared" si="12"/>
        <v>1.0205660879222702</v>
      </c>
      <c r="G117" s="34">
        <f t="shared" si="13"/>
        <v>-384.95285934312994</v>
      </c>
      <c r="H117" s="34">
        <f t="shared" si="14"/>
        <v>0</v>
      </c>
      <c r="I117" s="67">
        <f t="shared" si="15"/>
        <v>-384.95285934312994</v>
      </c>
      <c r="J117" s="34">
        <f t="shared" si="16"/>
        <v>-387.16769311732503</v>
      </c>
      <c r="K117" s="34">
        <f t="shared" si="17"/>
        <v>-772.12055246045497</v>
      </c>
      <c r="L117" s="34">
        <f t="shared" si="18"/>
        <v>-7899617.6265803697</v>
      </c>
      <c r="M117" s="38">
        <f t="shared" si="19"/>
        <v>-15844685.857040996</v>
      </c>
      <c r="N117" s="38">
        <f>'jan-aug'!M117</f>
        <v>-10846015.259382924</v>
      </c>
      <c r="O117" s="38">
        <f t="shared" si="20"/>
        <v>-4998670.5976580717</v>
      </c>
    </row>
    <row r="118" spans="1:15" s="31" customFormat="1" x14ac:dyDescent="0.2">
      <c r="A118" s="30">
        <v>3214</v>
      </c>
      <c r="B118" s="31" t="s">
        <v>66</v>
      </c>
      <c r="C118" s="33">
        <v>607388525</v>
      </c>
      <c r="D118" s="34">
        <v>16244</v>
      </c>
      <c r="E118" s="34">
        <f t="shared" si="11"/>
        <v>37391.561499630632</v>
      </c>
      <c r="F118" s="35">
        <f t="shared" si="12"/>
        <v>1.1985854205596524</v>
      </c>
      <c r="G118" s="34">
        <f t="shared" si="13"/>
        <v>-3717.0912502769111</v>
      </c>
      <c r="H118" s="34">
        <f t="shared" si="14"/>
        <v>0</v>
      </c>
      <c r="I118" s="67">
        <f t="shared" si="15"/>
        <v>-3717.0912502769111</v>
      </c>
      <c r="J118" s="34">
        <f t="shared" si="16"/>
        <v>-387.16769311732503</v>
      </c>
      <c r="K118" s="34">
        <f t="shared" si="17"/>
        <v>-4104.2589433942358</v>
      </c>
      <c r="L118" s="34">
        <f t="shared" si="18"/>
        <v>-60380430.269498147</v>
      </c>
      <c r="M118" s="38">
        <f t="shared" si="19"/>
        <v>-66669582.276495963</v>
      </c>
      <c r="N118" s="38">
        <f>'jan-aug'!M118</f>
        <v>-50341523.237922937</v>
      </c>
      <c r="O118" s="38">
        <f t="shared" si="20"/>
        <v>-16328059.038573027</v>
      </c>
    </row>
    <row r="119" spans="1:15" s="31" customFormat="1" x14ac:dyDescent="0.2">
      <c r="A119" s="30">
        <v>3216</v>
      </c>
      <c r="B119" s="31" t="s">
        <v>64</v>
      </c>
      <c r="C119" s="33">
        <v>563486577</v>
      </c>
      <c r="D119" s="34">
        <v>19493</v>
      </c>
      <c r="E119" s="34">
        <f t="shared" si="11"/>
        <v>28907.124454932538</v>
      </c>
      <c r="F119" s="35">
        <f t="shared" si="12"/>
        <v>0.926617036903575</v>
      </c>
      <c r="G119" s="34">
        <f t="shared" si="13"/>
        <v>1373.5709765419451</v>
      </c>
      <c r="H119" s="34">
        <f t="shared" si="14"/>
        <v>0</v>
      </c>
      <c r="I119" s="67">
        <f t="shared" si="15"/>
        <v>1373.5709765419451</v>
      </c>
      <c r="J119" s="34">
        <f t="shared" si="16"/>
        <v>-387.16769311732503</v>
      </c>
      <c r="K119" s="34">
        <f t="shared" si="17"/>
        <v>986.4032834246201</v>
      </c>
      <c r="L119" s="34">
        <f t="shared" si="18"/>
        <v>26775019.045732137</v>
      </c>
      <c r="M119" s="38">
        <f t="shared" si="19"/>
        <v>19227959.203796118</v>
      </c>
      <c r="N119" s="38">
        <f>'jan-aug'!M119</f>
        <v>17351268.690222155</v>
      </c>
      <c r="O119" s="38">
        <f t="shared" si="20"/>
        <v>1876690.5135739632</v>
      </c>
    </row>
    <row r="120" spans="1:15" s="31" customFormat="1" x14ac:dyDescent="0.2">
      <c r="A120" s="30">
        <v>3218</v>
      </c>
      <c r="B120" s="31" t="s">
        <v>65</v>
      </c>
      <c r="C120" s="33">
        <v>610824261</v>
      </c>
      <c r="D120" s="34">
        <v>22005</v>
      </c>
      <c r="E120" s="34">
        <f t="shared" si="11"/>
        <v>27758.430402181322</v>
      </c>
      <c r="F120" s="35">
        <f t="shared" si="12"/>
        <v>0.88979568232268147</v>
      </c>
      <c r="G120" s="34">
        <f t="shared" si="13"/>
        <v>2062.7874081926748</v>
      </c>
      <c r="H120" s="34">
        <f t="shared" si="14"/>
        <v>111.41832522480836</v>
      </c>
      <c r="I120" s="67">
        <f t="shared" si="15"/>
        <v>2174.2057334174833</v>
      </c>
      <c r="J120" s="34">
        <f t="shared" si="16"/>
        <v>-387.16769311732503</v>
      </c>
      <c r="K120" s="34">
        <f t="shared" si="17"/>
        <v>1787.0380403001582</v>
      </c>
      <c r="L120" s="34">
        <f t="shared" si="18"/>
        <v>47843397.163851723</v>
      </c>
      <c r="M120" s="38">
        <f t="shared" si="19"/>
        <v>39323772.076804981</v>
      </c>
      <c r="N120" s="38">
        <f>'jan-aug'!M120</f>
        <v>33908016.200571567</v>
      </c>
      <c r="O120" s="38">
        <f t="shared" si="20"/>
        <v>5415755.8762334138</v>
      </c>
    </row>
    <row r="121" spans="1:15" s="31" customFormat="1" x14ac:dyDescent="0.2">
      <c r="A121" s="30">
        <v>3220</v>
      </c>
      <c r="B121" s="31" t="s">
        <v>72</v>
      </c>
      <c r="C121" s="33">
        <v>290605271</v>
      </c>
      <c r="D121" s="34">
        <v>11482</v>
      </c>
      <c r="E121" s="34">
        <f t="shared" si="11"/>
        <v>25309.638651802823</v>
      </c>
      <c r="F121" s="35">
        <f t="shared" si="12"/>
        <v>0.81129973371086928</v>
      </c>
      <c r="G121" s="34">
        <f t="shared" si="13"/>
        <v>3532.0624584197744</v>
      </c>
      <c r="H121" s="34">
        <f t="shared" si="14"/>
        <v>968.49543785728304</v>
      </c>
      <c r="I121" s="67">
        <f t="shared" si="15"/>
        <v>4500.5578962770578</v>
      </c>
      <c r="J121" s="34">
        <f t="shared" si="16"/>
        <v>-387.16769311732503</v>
      </c>
      <c r="K121" s="34">
        <f t="shared" si="17"/>
        <v>4113.3902031597327</v>
      </c>
      <c r="L121" s="34">
        <f t="shared" si="18"/>
        <v>51675405.765053175</v>
      </c>
      <c r="M121" s="38">
        <f t="shared" si="19"/>
        <v>47229946.312680051</v>
      </c>
      <c r="N121" s="38">
        <f>'jan-aug'!M121</f>
        <v>37496330.768398665</v>
      </c>
      <c r="O121" s="38">
        <f t="shared" si="20"/>
        <v>9733615.5442813858</v>
      </c>
    </row>
    <row r="122" spans="1:15" s="31" customFormat="1" x14ac:dyDescent="0.2">
      <c r="A122" s="30">
        <v>3222</v>
      </c>
      <c r="B122" s="31" t="s">
        <v>73</v>
      </c>
      <c r="C122" s="33">
        <v>1457710554</v>
      </c>
      <c r="D122" s="34">
        <v>48188</v>
      </c>
      <c r="E122" s="34">
        <f t="shared" si="11"/>
        <v>30250.488793890596</v>
      </c>
      <c r="F122" s="35">
        <f t="shared" si="12"/>
        <v>0.9696785418688274</v>
      </c>
      <c r="G122" s="34">
        <f t="shared" si="13"/>
        <v>567.55237316711066</v>
      </c>
      <c r="H122" s="34">
        <f t="shared" si="14"/>
        <v>0</v>
      </c>
      <c r="I122" s="67">
        <f t="shared" si="15"/>
        <v>567.55237316711066</v>
      </c>
      <c r="J122" s="34">
        <f t="shared" si="16"/>
        <v>-387.16769311732503</v>
      </c>
      <c r="K122" s="34">
        <f t="shared" si="17"/>
        <v>180.38468004978563</v>
      </c>
      <c r="L122" s="34">
        <f t="shared" si="18"/>
        <v>27349213.758176729</v>
      </c>
      <c r="M122" s="38">
        <f t="shared" si="19"/>
        <v>8692376.9622390699</v>
      </c>
      <c r="N122" s="38">
        <f>'jan-aug'!M122</f>
        <v>7146852.3015864966</v>
      </c>
      <c r="O122" s="38">
        <f t="shared" si="20"/>
        <v>1545524.6606525732</v>
      </c>
    </row>
    <row r="123" spans="1:15" s="31" customFormat="1" x14ac:dyDescent="0.2">
      <c r="A123" s="30">
        <v>3224</v>
      </c>
      <c r="B123" s="31" t="s">
        <v>71</v>
      </c>
      <c r="C123" s="33">
        <v>587031331</v>
      </c>
      <c r="D123" s="34">
        <v>20099</v>
      </c>
      <c r="E123" s="34">
        <f t="shared" si="11"/>
        <v>29206.991939897507</v>
      </c>
      <c r="F123" s="35">
        <f t="shared" si="12"/>
        <v>0.93622928044634479</v>
      </c>
      <c r="G123" s="34">
        <f t="shared" si="13"/>
        <v>1193.6504855629639</v>
      </c>
      <c r="H123" s="34">
        <f t="shared" si="14"/>
        <v>0</v>
      </c>
      <c r="I123" s="67">
        <f t="shared" si="15"/>
        <v>1193.6504855629639</v>
      </c>
      <c r="J123" s="34">
        <f t="shared" si="16"/>
        <v>-387.16769311732503</v>
      </c>
      <c r="K123" s="34">
        <f t="shared" si="17"/>
        <v>806.48279244563889</v>
      </c>
      <c r="L123" s="34">
        <f t="shared" si="18"/>
        <v>23991181.109330013</v>
      </c>
      <c r="M123" s="38">
        <f t="shared" si="19"/>
        <v>16209497.645364895</v>
      </c>
      <c r="N123" s="38">
        <f>'jan-aug'!M123</f>
        <v>12934531.551058082</v>
      </c>
      <c r="O123" s="38">
        <f t="shared" si="20"/>
        <v>3274966.0943068136</v>
      </c>
    </row>
    <row r="124" spans="1:15" s="31" customFormat="1" x14ac:dyDescent="0.2">
      <c r="A124" s="30">
        <v>3226</v>
      </c>
      <c r="B124" s="31" t="s">
        <v>70</v>
      </c>
      <c r="C124" s="33">
        <v>432637274</v>
      </c>
      <c r="D124" s="34">
        <v>18058</v>
      </c>
      <c r="E124" s="34">
        <f t="shared" si="11"/>
        <v>23958.205449108427</v>
      </c>
      <c r="F124" s="35">
        <f t="shared" si="12"/>
        <v>0.76797958155232027</v>
      </c>
      <c r="G124" s="34">
        <f t="shared" si="13"/>
        <v>4342.9223800364116</v>
      </c>
      <c r="H124" s="34">
        <f t="shared" si="14"/>
        <v>1441.4970588003216</v>
      </c>
      <c r="I124" s="67">
        <f t="shared" si="15"/>
        <v>5784.4194388367332</v>
      </c>
      <c r="J124" s="34">
        <f t="shared" si="16"/>
        <v>-387.16769311732503</v>
      </c>
      <c r="K124" s="34">
        <f t="shared" si="17"/>
        <v>5397.2517457194081</v>
      </c>
      <c r="L124" s="34">
        <f t="shared" si="18"/>
        <v>104455046.22651373</v>
      </c>
      <c r="M124" s="38">
        <f t="shared" si="19"/>
        <v>97463572.024201065</v>
      </c>
      <c r="N124" s="38">
        <f>'jan-aug'!M124</f>
        <v>77950768.866803989</v>
      </c>
      <c r="O124" s="38">
        <f t="shared" si="20"/>
        <v>19512803.157397076</v>
      </c>
    </row>
    <row r="125" spans="1:15" s="31" customFormat="1" x14ac:dyDescent="0.2">
      <c r="A125" s="30">
        <v>3228</v>
      </c>
      <c r="B125" s="31" t="s">
        <v>77</v>
      </c>
      <c r="C125" s="33">
        <v>619915646</v>
      </c>
      <c r="D125" s="34">
        <v>24645</v>
      </c>
      <c r="E125" s="34">
        <f t="shared" si="11"/>
        <v>25153.809941164538</v>
      </c>
      <c r="F125" s="35">
        <f t="shared" si="12"/>
        <v>0.80630464890603959</v>
      </c>
      <c r="G125" s="34">
        <f t="shared" si="13"/>
        <v>3625.5596848027453</v>
      </c>
      <c r="H125" s="34">
        <f t="shared" si="14"/>
        <v>1023.0354865806828</v>
      </c>
      <c r="I125" s="67">
        <f t="shared" si="15"/>
        <v>4648.5951713834284</v>
      </c>
      <c r="J125" s="34">
        <f t="shared" si="16"/>
        <v>-387.16769311732503</v>
      </c>
      <c r="K125" s="34">
        <f t="shared" si="17"/>
        <v>4261.4274782661032</v>
      </c>
      <c r="L125" s="34">
        <f t="shared" si="18"/>
        <v>114564627.99874459</v>
      </c>
      <c r="M125" s="38">
        <f t="shared" si="19"/>
        <v>105022880.20186812</v>
      </c>
      <c r="N125" s="38">
        <f>'jan-aug'!M125</f>
        <v>84503658.545186862</v>
      </c>
      <c r="O125" s="38">
        <f t="shared" si="20"/>
        <v>20519221.656681255</v>
      </c>
    </row>
    <row r="126" spans="1:15" s="31" customFormat="1" x14ac:dyDescent="0.2">
      <c r="A126" s="30">
        <v>3230</v>
      </c>
      <c r="B126" s="31" t="s">
        <v>75</v>
      </c>
      <c r="C126" s="33">
        <v>245663223</v>
      </c>
      <c r="D126" s="34">
        <v>7398</v>
      </c>
      <c r="E126" s="34">
        <f t="shared" si="11"/>
        <v>33206.707623682079</v>
      </c>
      <c r="F126" s="35">
        <f t="shared" si="12"/>
        <v>1.0644400508100089</v>
      </c>
      <c r="G126" s="34">
        <f t="shared" si="13"/>
        <v>-1206.1789247077795</v>
      </c>
      <c r="H126" s="34">
        <f t="shared" si="14"/>
        <v>0</v>
      </c>
      <c r="I126" s="67">
        <f t="shared" si="15"/>
        <v>-1206.1789247077795</v>
      </c>
      <c r="J126" s="34">
        <f t="shared" si="16"/>
        <v>-387.16769311732503</v>
      </c>
      <c r="K126" s="34">
        <f t="shared" si="17"/>
        <v>-1593.3466178251047</v>
      </c>
      <c r="L126" s="34">
        <f t="shared" si="18"/>
        <v>-8923311.6849881522</v>
      </c>
      <c r="M126" s="38">
        <f t="shared" si="19"/>
        <v>-11787578.278670125</v>
      </c>
      <c r="N126" s="38">
        <f>'jan-aug'!M126</f>
        <v>-7014871.9602901889</v>
      </c>
      <c r="O126" s="38">
        <f t="shared" si="20"/>
        <v>-4772706.3183799358</v>
      </c>
    </row>
    <row r="127" spans="1:15" s="31" customFormat="1" x14ac:dyDescent="0.2">
      <c r="A127" s="30">
        <v>3232</v>
      </c>
      <c r="B127" s="31" t="s">
        <v>74</v>
      </c>
      <c r="C127" s="33">
        <v>810236081</v>
      </c>
      <c r="D127" s="34">
        <v>25882</v>
      </c>
      <c r="E127" s="34">
        <f t="shared" si="11"/>
        <v>31305.002743219226</v>
      </c>
      <c r="F127" s="35">
        <f t="shared" si="12"/>
        <v>1.0034809559631026</v>
      </c>
      <c r="G127" s="34">
        <f t="shared" si="13"/>
        <v>-65.155996430067162</v>
      </c>
      <c r="H127" s="34">
        <f t="shared" si="14"/>
        <v>0</v>
      </c>
      <c r="I127" s="67">
        <f t="shared" si="15"/>
        <v>-65.155996430067162</v>
      </c>
      <c r="J127" s="34">
        <f t="shared" si="16"/>
        <v>-387.16769311732503</v>
      </c>
      <c r="K127" s="34">
        <f t="shared" si="17"/>
        <v>-452.32368954739218</v>
      </c>
      <c r="L127" s="34">
        <f t="shared" si="18"/>
        <v>-1686367.4996029984</v>
      </c>
      <c r="M127" s="38">
        <f t="shared" si="19"/>
        <v>-11707041.732865604</v>
      </c>
      <c r="N127" s="38">
        <f>'jan-aug'!M127</f>
        <v>-6974337.8261463139</v>
      </c>
      <c r="O127" s="38">
        <f t="shared" si="20"/>
        <v>-4732703.9067192897</v>
      </c>
    </row>
    <row r="128" spans="1:15" s="31" customFormat="1" x14ac:dyDescent="0.2">
      <c r="A128" s="30">
        <v>3234</v>
      </c>
      <c r="B128" s="31" t="s">
        <v>119</v>
      </c>
      <c r="C128" s="33">
        <v>241873054</v>
      </c>
      <c r="D128" s="34">
        <v>9357</v>
      </c>
      <c r="E128" s="34">
        <f t="shared" si="11"/>
        <v>25849.423319439993</v>
      </c>
      <c r="F128" s="35">
        <f t="shared" si="12"/>
        <v>0.82860251559329856</v>
      </c>
      <c r="G128" s="34">
        <f t="shared" si="13"/>
        <v>3208.1916578374721</v>
      </c>
      <c r="H128" s="34">
        <f t="shared" si="14"/>
        <v>779.57080418427358</v>
      </c>
      <c r="I128" s="67">
        <f t="shared" si="15"/>
        <v>3987.7624620217457</v>
      </c>
      <c r="J128" s="34">
        <f t="shared" si="16"/>
        <v>-387.16769311732503</v>
      </c>
      <c r="K128" s="34">
        <f t="shared" si="17"/>
        <v>3600.5947689044206</v>
      </c>
      <c r="L128" s="34">
        <f t="shared" si="18"/>
        <v>37313493.357137471</v>
      </c>
      <c r="M128" s="38">
        <f t="shared" si="19"/>
        <v>33690765.25263866</v>
      </c>
      <c r="N128" s="38">
        <f>'jan-aug'!M128</f>
        <v>26992229.954551164</v>
      </c>
      <c r="O128" s="38">
        <f t="shared" si="20"/>
        <v>6698535.2980874963</v>
      </c>
    </row>
    <row r="129" spans="1:15" s="31" customFormat="1" x14ac:dyDescent="0.2">
      <c r="A129" s="30">
        <v>3236</v>
      </c>
      <c r="B129" s="31" t="s">
        <v>118</v>
      </c>
      <c r="C129" s="33">
        <v>178019101</v>
      </c>
      <c r="D129" s="34">
        <v>7037</v>
      </c>
      <c r="E129" s="34">
        <f t="shared" si="11"/>
        <v>25297.584339917579</v>
      </c>
      <c r="F129" s="35">
        <f t="shared" si="12"/>
        <v>0.81091333309262614</v>
      </c>
      <c r="G129" s="34">
        <f t="shared" si="13"/>
        <v>3539.2950455509203</v>
      </c>
      <c r="H129" s="34">
        <f t="shared" si="14"/>
        <v>972.71444701711835</v>
      </c>
      <c r="I129" s="67">
        <f t="shared" si="15"/>
        <v>4512.0094925680387</v>
      </c>
      <c r="J129" s="34">
        <f t="shared" si="16"/>
        <v>-387.16769311732503</v>
      </c>
      <c r="K129" s="34">
        <f t="shared" si="17"/>
        <v>4124.8417994507136</v>
      </c>
      <c r="L129" s="34">
        <f t="shared" si="18"/>
        <v>31751010.799201287</v>
      </c>
      <c r="M129" s="38">
        <f t="shared" si="19"/>
        <v>29026511.742734671</v>
      </c>
      <c r="N129" s="38">
        <f>'jan-aug'!M129</f>
        <v>24093955.7683741</v>
      </c>
      <c r="O129" s="38">
        <f t="shared" si="20"/>
        <v>4932555.9743605703</v>
      </c>
    </row>
    <row r="130" spans="1:15" s="31" customFormat="1" x14ac:dyDescent="0.2">
      <c r="A130" s="30">
        <v>3238</v>
      </c>
      <c r="B130" s="31" t="s">
        <v>79</v>
      </c>
      <c r="C130" s="33">
        <v>392285463</v>
      </c>
      <c r="D130" s="34">
        <v>16126</v>
      </c>
      <c r="E130" s="34">
        <f t="shared" si="11"/>
        <v>24326.272045144487</v>
      </c>
      <c r="F130" s="35">
        <f t="shared" si="12"/>
        <v>0.77977794562460434</v>
      </c>
      <c r="G130" s="34">
        <f t="shared" si="13"/>
        <v>4122.0824224147755</v>
      </c>
      <c r="H130" s="34">
        <f t="shared" si="14"/>
        <v>1312.6737501877005</v>
      </c>
      <c r="I130" s="67">
        <f t="shared" si="15"/>
        <v>5434.756172602476</v>
      </c>
      <c r="J130" s="34">
        <f t="shared" si="16"/>
        <v>-387.16769311732503</v>
      </c>
      <c r="K130" s="34">
        <f t="shared" si="17"/>
        <v>5047.5884794851509</v>
      </c>
      <c r="L130" s="34">
        <f t="shared" si="18"/>
        <v>87640878.039387524</v>
      </c>
      <c r="M130" s="38">
        <f t="shared" si="19"/>
        <v>81397411.82017754</v>
      </c>
      <c r="N130" s="38">
        <f>'jan-aug'!M130</f>
        <v>67221844.047108233</v>
      </c>
      <c r="O130" s="38">
        <f t="shared" si="20"/>
        <v>14175567.773069307</v>
      </c>
    </row>
    <row r="131" spans="1:15" s="31" customFormat="1" x14ac:dyDescent="0.2">
      <c r="A131" s="30">
        <v>3240</v>
      </c>
      <c r="B131" s="31" t="s">
        <v>78</v>
      </c>
      <c r="C131" s="33">
        <v>673331889</v>
      </c>
      <c r="D131" s="34">
        <v>27916</v>
      </c>
      <c r="E131" s="34">
        <f t="shared" si="11"/>
        <v>24119.927246023784</v>
      </c>
      <c r="F131" s="35">
        <f t="shared" si="12"/>
        <v>0.77316356906702655</v>
      </c>
      <c r="G131" s="34">
        <f t="shared" si="13"/>
        <v>4245.8893018871977</v>
      </c>
      <c r="H131" s="34">
        <f t="shared" si="14"/>
        <v>1384.8944298799465</v>
      </c>
      <c r="I131" s="67">
        <f t="shared" si="15"/>
        <v>5630.7837317671438</v>
      </c>
      <c r="J131" s="34">
        <f t="shared" si="16"/>
        <v>-387.16769311732503</v>
      </c>
      <c r="K131" s="34">
        <f t="shared" si="17"/>
        <v>5243.6160386498186</v>
      </c>
      <c r="L131" s="34">
        <f t="shared" si="18"/>
        <v>157188958.65601158</v>
      </c>
      <c r="M131" s="38">
        <f t="shared" si="19"/>
        <v>146380785.33494833</v>
      </c>
      <c r="N131" s="38">
        <f>'jan-aug'!M131</f>
        <v>118712231.15487875</v>
      </c>
      <c r="O131" s="38">
        <f t="shared" si="20"/>
        <v>27668554.180069581</v>
      </c>
    </row>
    <row r="132" spans="1:15" s="31" customFormat="1" x14ac:dyDescent="0.2">
      <c r="A132" s="30">
        <v>3242</v>
      </c>
      <c r="B132" s="31" t="s">
        <v>80</v>
      </c>
      <c r="C132" s="33">
        <v>67460687</v>
      </c>
      <c r="D132" s="34">
        <v>3041</v>
      </c>
      <c r="E132" s="34">
        <f t="shared" si="11"/>
        <v>22183.718184807629</v>
      </c>
      <c r="F132" s="35">
        <f t="shared" si="12"/>
        <v>0.71109844370573072</v>
      </c>
      <c r="G132" s="34">
        <f t="shared" si="13"/>
        <v>5407.6147386168905</v>
      </c>
      <c r="H132" s="34">
        <f t="shared" si="14"/>
        <v>2062.5676013056009</v>
      </c>
      <c r="I132" s="67">
        <f t="shared" si="15"/>
        <v>7470.1823399224913</v>
      </c>
      <c r="J132" s="34">
        <f t="shared" si="16"/>
        <v>-387.16769311732503</v>
      </c>
      <c r="K132" s="34">
        <f t="shared" si="17"/>
        <v>7083.0146468051662</v>
      </c>
      <c r="L132" s="34">
        <f t="shared" si="18"/>
        <v>22716824.495704297</v>
      </c>
      <c r="M132" s="38">
        <f t="shared" si="19"/>
        <v>21539447.540934511</v>
      </c>
      <c r="N132" s="38">
        <f>'jan-aug'!M132</f>
        <v>17231414.319251902</v>
      </c>
      <c r="O132" s="38">
        <f t="shared" si="20"/>
        <v>4308033.2216826081</v>
      </c>
    </row>
    <row r="133" spans="1:15" s="31" customFormat="1" x14ac:dyDescent="0.2">
      <c r="A133" s="30">
        <v>3301</v>
      </c>
      <c r="B133" s="31" t="s">
        <v>129</v>
      </c>
      <c r="C133" s="33">
        <v>2930829708</v>
      </c>
      <c r="D133" s="34">
        <v>104487</v>
      </c>
      <c r="E133" s="34">
        <f t="shared" si="11"/>
        <v>28049.706738637342</v>
      </c>
      <c r="F133" s="35">
        <f t="shared" si="12"/>
        <v>0.89913253684890015</v>
      </c>
      <c r="G133" s="34">
        <f t="shared" si="13"/>
        <v>1888.0216063190628</v>
      </c>
      <c r="H133" s="34">
        <f t="shared" si="14"/>
        <v>9.4716074652014868</v>
      </c>
      <c r="I133" s="67">
        <f t="shared" si="15"/>
        <v>1897.4932137842643</v>
      </c>
      <c r="J133" s="34">
        <f t="shared" si="16"/>
        <v>-387.16769311732503</v>
      </c>
      <c r="K133" s="34">
        <f t="shared" si="17"/>
        <v>1510.3255206669392</v>
      </c>
      <c r="L133" s="34">
        <f t="shared" si="18"/>
        <v>198263373.42867643</v>
      </c>
      <c r="M133" s="38">
        <f t="shared" si="19"/>
        <v>157809382.67792648</v>
      </c>
      <c r="N133" s="38">
        <f>'jan-aug'!M133</f>
        <v>132073298.42869917</v>
      </c>
      <c r="O133" s="38">
        <f t="shared" si="20"/>
        <v>25736084.249227315</v>
      </c>
    </row>
    <row r="134" spans="1:15" s="31" customFormat="1" x14ac:dyDescent="0.2">
      <c r="A134" s="30">
        <v>3303</v>
      </c>
      <c r="B134" s="31" t="s">
        <v>130</v>
      </c>
      <c r="C134" s="33">
        <v>891316501</v>
      </c>
      <c r="D134" s="34">
        <v>28848</v>
      </c>
      <c r="E134" s="34">
        <f t="shared" si="11"/>
        <v>30896.994627010539</v>
      </c>
      <c r="F134" s="35">
        <f t="shared" si="12"/>
        <v>0.99040226761887373</v>
      </c>
      <c r="G134" s="34">
        <f t="shared" si="13"/>
        <v>179.64887329514457</v>
      </c>
      <c r="H134" s="34">
        <f t="shared" si="14"/>
        <v>0</v>
      </c>
      <c r="I134" s="67">
        <f t="shared" si="15"/>
        <v>179.64887329514457</v>
      </c>
      <c r="J134" s="34">
        <f t="shared" si="16"/>
        <v>-387.16769311732503</v>
      </c>
      <c r="K134" s="34">
        <f t="shared" si="17"/>
        <v>-207.51881982218046</v>
      </c>
      <c r="L134" s="34">
        <f t="shared" si="18"/>
        <v>5182510.6968183303</v>
      </c>
      <c r="M134" s="38">
        <f t="shared" si="19"/>
        <v>-5986502.9142302619</v>
      </c>
      <c r="N134" s="38">
        <f>'jan-aug'!M134</f>
        <v>-4562497.5554543259</v>
      </c>
      <c r="O134" s="38">
        <f t="shared" si="20"/>
        <v>-1424005.3587759361</v>
      </c>
    </row>
    <row r="135" spans="1:15" s="31" customFormat="1" x14ac:dyDescent="0.2">
      <c r="A135" s="30">
        <v>3305</v>
      </c>
      <c r="B135" s="31" t="s">
        <v>131</v>
      </c>
      <c r="C135" s="33">
        <v>850186444</v>
      </c>
      <c r="D135" s="34">
        <v>31581</v>
      </c>
      <c r="E135" s="34">
        <f t="shared" si="11"/>
        <v>26920.820873309902</v>
      </c>
      <c r="F135" s="35">
        <f t="shared" si="12"/>
        <v>0.86294613314199153</v>
      </c>
      <c r="G135" s="34">
        <f t="shared" si="13"/>
        <v>2565.3531255155272</v>
      </c>
      <c r="H135" s="34">
        <f t="shared" si="14"/>
        <v>404.58166032980552</v>
      </c>
      <c r="I135" s="67">
        <f t="shared" si="15"/>
        <v>2969.9347858453325</v>
      </c>
      <c r="J135" s="34">
        <f t="shared" si="16"/>
        <v>-387.16769311732503</v>
      </c>
      <c r="K135" s="34">
        <f t="shared" si="17"/>
        <v>2582.7670927280074</v>
      </c>
      <c r="L135" s="34">
        <f t="shared" si="18"/>
        <v>93793510.471781448</v>
      </c>
      <c r="M135" s="38">
        <f t="shared" si="19"/>
        <v>81566367.555443197</v>
      </c>
      <c r="N135" s="38">
        <f>'jan-aug'!M135</f>
        <v>63640623.165585123</v>
      </c>
      <c r="O135" s="38">
        <f t="shared" si="20"/>
        <v>17925744.389858074</v>
      </c>
    </row>
    <row r="136" spans="1:15" s="31" customFormat="1" x14ac:dyDescent="0.2">
      <c r="A136" s="30">
        <v>3310</v>
      </c>
      <c r="B136" s="31" t="s">
        <v>132</v>
      </c>
      <c r="C136" s="33">
        <v>250056872</v>
      </c>
      <c r="D136" s="34">
        <v>6989</v>
      </c>
      <c r="E136" s="34">
        <f t="shared" si="11"/>
        <v>35778.633853197884</v>
      </c>
      <c r="F136" s="35">
        <f t="shared" si="12"/>
        <v>1.1468830715831064</v>
      </c>
      <c r="G136" s="34">
        <f t="shared" si="13"/>
        <v>-2749.3346624172618</v>
      </c>
      <c r="H136" s="34">
        <f t="shared" si="14"/>
        <v>0</v>
      </c>
      <c r="I136" s="67">
        <f t="shared" si="15"/>
        <v>-2749.3346624172618</v>
      </c>
      <c r="J136" s="34">
        <f t="shared" si="16"/>
        <v>-387.16769311732503</v>
      </c>
      <c r="K136" s="34">
        <f t="shared" si="17"/>
        <v>-3136.502355534587</v>
      </c>
      <c r="L136" s="34">
        <f t="shared" si="18"/>
        <v>-19215099.955634244</v>
      </c>
      <c r="M136" s="38">
        <f t="shared" si="19"/>
        <v>-21921014.962831229</v>
      </c>
      <c r="N136" s="38">
        <f>'jan-aug'!M136</f>
        <v>-16111865.927422017</v>
      </c>
      <c r="O136" s="38">
        <f t="shared" si="20"/>
        <v>-5809149.0354092121</v>
      </c>
    </row>
    <row r="137" spans="1:15" s="31" customFormat="1" x14ac:dyDescent="0.2">
      <c r="A137" s="30">
        <v>3312</v>
      </c>
      <c r="B137" s="31" t="s">
        <v>142</v>
      </c>
      <c r="C137" s="33">
        <v>956290976</v>
      </c>
      <c r="D137" s="34">
        <v>28470</v>
      </c>
      <c r="E137" s="34">
        <f t="shared" ref="E137:E200" si="21">IF(ISNUMBER(C137),(C137)/D137,"")</f>
        <v>33589.426624517037</v>
      </c>
      <c r="F137" s="35">
        <f t="shared" ref="F137:F200" si="22">IF(ISNUMBER(C137),E137/E$366,"")</f>
        <v>1.0767080972936112</v>
      </c>
      <c r="G137" s="34">
        <f t="shared" ref="G137:G200" si="23">IF(ISNUMBER(D137),(E$366-E137)*0.6,"")</f>
        <v>-1435.8103252087537</v>
      </c>
      <c r="H137" s="34">
        <f t="shared" ref="H137:H200" si="24">IF(ISNUMBER(D137),(IF(E137&gt;=E$366*0.9,0,IF(E137&lt;0.9*E$366,(E$366*0.9-E137)*0.35))),"")</f>
        <v>0</v>
      </c>
      <c r="I137" s="67">
        <f t="shared" ref="I137:I200" si="25">IF(ISNUMBER(C137),G137+H137,"")</f>
        <v>-1435.8103252087537</v>
      </c>
      <c r="J137" s="34">
        <f t="shared" ref="J137:J200" si="26">IF(ISNUMBER(D137),I$368,"")</f>
        <v>-387.16769311732503</v>
      </c>
      <c r="K137" s="34">
        <f t="shared" ref="K137:K200" si="27">IF(ISNUMBER(I137),I137+J137,"")</f>
        <v>-1822.9780183260787</v>
      </c>
      <c r="L137" s="34">
        <f t="shared" ref="L137:L200" si="28">IF(ISNUMBER(I137),(I137*D137),"")</f>
        <v>-40877519.958693221</v>
      </c>
      <c r="M137" s="38">
        <f t="shared" ref="M137:M200" si="29">IF(ISNUMBER(K137),(K137*D137),"")</f>
        <v>-51900184.181743458</v>
      </c>
      <c r="N137" s="38">
        <f>'jan-aug'!M137</f>
        <v>-39526678.2844906</v>
      </c>
      <c r="O137" s="38">
        <f t="shared" ref="O137:O200" si="30">IF(ISNUMBER(M137),(M137-N137),"")</f>
        <v>-12373505.897252858</v>
      </c>
    </row>
    <row r="138" spans="1:15" s="31" customFormat="1" x14ac:dyDescent="0.2">
      <c r="A138" s="30">
        <v>3314</v>
      </c>
      <c r="B138" s="31" t="s">
        <v>141</v>
      </c>
      <c r="C138" s="33">
        <v>573963981</v>
      </c>
      <c r="D138" s="34">
        <v>20779</v>
      </c>
      <c r="E138" s="34">
        <f t="shared" si="21"/>
        <v>27622.310072669523</v>
      </c>
      <c r="F138" s="35">
        <f t="shared" si="22"/>
        <v>0.8854323491038687</v>
      </c>
      <c r="G138" s="34">
        <f t="shared" si="23"/>
        <v>2144.4596058997545</v>
      </c>
      <c r="H138" s="34">
        <f t="shared" si="24"/>
        <v>159.06044055393812</v>
      </c>
      <c r="I138" s="67">
        <f t="shared" si="25"/>
        <v>2303.5200464536924</v>
      </c>
      <c r="J138" s="34">
        <f t="shared" si="26"/>
        <v>-387.16769311732503</v>
      </c>
      <c r="K138" s="34">
        <f t="shared" si="27"/>
        <v>1916.3523533363673</v>
      </c>
      <c r="L138" s="34">
        <f t="shared" si="28"/>
        <v>47864843.045261271</v>
      </c>
      <c r="M138" s="38">
        <f t="shared" si="29"/>
        <v>39819885.549976379</v>
      </c>
      <c r="N138" s="38">
        <f>'jan-aug'!M138</f>
        <v>31139142.577617649</v>
      </c>
      <c r="O138" s="38">
        <f t="shared" si="30"/>
        <v>8680742.9723587297</v>
      </c>
    </row>
    <row r="139" spans="1:15" s="31" customFormat="1" x14ac:dyDescent="0.2">
      <c r="A139" s="30">
        <v>3316</v>
      </c>
      <c r="B139" s="31" t="s">
        <v>140</v>
      </c>
      <c r="C139" s="33">
        <v>352399560</v>
      </c>
      <c r="D139" s="34">
        <v>14665</v>
      </c>
      <c r="E139" s="34">
        <f t="shared" si="21"/>
        <v>24029.973406068872</v>
      </c>
      <c r="F139" s="35">
        <f t="shared" si="22"/>
        <v>0.77028010133342095</v>
      </c>
      <c r="G139" s="34">
        <f t="shared" si="23"/>
        <v>4299.8616058601447</v>
      </c>
      <c r="H139" s="34">
        <f t="shared" si="24"/>
        <v>1416.378273864166</v>
      </c>
      <c r="I139" s="67">
        <f t="shared" si="25"/>
        <v>5716.2398797243104</v>
      </c>
      <c r="J139" s="34">
        <f t="shared" si="26"/>
        <v>-387.16769311732503</v>
      </c>
      <c r="K139" s="34">
        <f t="shared" si="27"/>
        <v>5329.0721866069853</v>
      </c>
      <c r="L139" s="34">
        <f t="shared" si="28"/>
        <v>83828657.836157009</v>
      </c>
      <c r="M139" s="38">
        <f t="shared" si="29"/>
        <v>78150843.616591439</v>
      </c>
      <c r="N139" s="38">
        <f>'jan-aug'!M139</f>
        <v>62241110.288270019</v>
      </c>
      <c r="O139" s="38">
        <f t="shared" si="30"/>
        <v>15909733.32832142</v>
      </c>
    </row>
    <row r="140" spans="1:15" s="31" customFormat="1" x14ac:dyDescent="0.2">
      <c r="A140" s="30">
        <v>3318</v>
      </c>
      <c r="B140" s="31" t="s">
        <v>139</v>
      </c>
      <c r="C140" s="33">
        <v>69792778</v>
      </c>
      <c r="D140" s="34">
        <v>2241</v>
      </c>
      <c r="E140" s="34">
        <f t="shared" si="21"/>
        <v>31143.586791610887</v>
      </c>
      <c r="F140" s="35">
        <f t="shared" si="22"/>
        <v>0.99830677231085196</v>
      </c>
      <c r="G140" s="34">
        <f t="shared" si="23"/>
        <v>31.69357453493576</v>
      </c>
      <c r="H140" s="34">
        <f t="shared" si="24"/>
        <v>0</v>
      </c>
      <c r="I140" s="67">
        <f t="shared" si="25"/>
        <v>31.69357453493576</v>
      </c>
      <c r="J140" s="34">
        <f t="shared" si="26"/>
        <v>-387.16769311732503</v>
      </c>
      <c r="K140" s="34">
        <f t="shared" si="27"/>
        <v>-355.47411858238928</v>
      </c>
      <c r="L140" s="34">
        <f t="shared" si="28"/>
        <v>71025.300532791036</v>
      </c>
      <c r="M140" s="38">
        <f t="shared" si="29"/>
        <v>-796617.49974313437</v>
      </c>
      <c r="N140" s="38">
        <f>'jan-aug'!M140</f>
        <v>-586759.94928498345</v>
      </c>
      <c r="O140" s="38">
        <f t="shared" si="30"/>
        <v>-209857.55045815092</v>
      </c>
    </row>
    <row r="141" spans="1:15" s="31" customFormat="1" x14ac:dyDescent="0.2">
      <c r="A141" s="30">
        <v>3320</v>
      </c>
      <c r="B141" s="31" t="s">
        <v>133</v>
      </c>
      <c r="C141" s="33">
        <v>36583333</v>
      </c>
      <c r="D141" s="34">
        <v>1115</v>
      </c>
      <c r="E141" s="34">
        <f t="shared" si="21"/>
        <v>32810.164125560535</v>
      </c>
      <c r="F141" s="35">
        <f t="shared" si="22"/>
        <v>1.0517288604664097</v>
      </c>
      <c r="G141" s="34">
        <f t="shared" si="23"/>
        <v>-968.25282583485307</v>
      </c>
      <c r="H141" s="34">
        <f t="shared" si="24"/>
        <v>0</v>
      </c>
      <c r="I141" s="67">
        <f t="shared" si="25"/>
        <v>-968.25282583485307</v>
      </c>
      <c r="J141" s="34">
        <f t="shared" si="26"/>
        <v>-387.16769311732503</v>
      </c>
      <c r="K141" s="34">
        <f t="shared" si="27"/>
        <v>-1355.4205189521781</v>
      </c>
      <c r="L141" s="34">
        <f t="shared" si="28"/>
        <v>-1079601.9008058612</v>
      </c>
      <c r="M141" s="38">
        <f t="shared" si="29"/>
        <v>-1511293.8786316786</v>
      </c>
      <c r="N141" s="38">
        <f>'jan-aug'!M141</f>
        <v>-930156.50720783509</v>
      </c>
      <c r="O141" s="38">
        <f t="shared" si="30"/>
        <v>-581137.37142384355</v>
      </c>
    </row>
    <row r="142" spans="1:15" s="31" customFormat="1" x14ac:dyDescent="0.2">
      <c r="A142" s="30">
        <v>3322</v>
      </c>
      <c r="B142" s="31" t="s">
        <v>385</v>
      </c>
      <c r="C142" s="33">
        <v>108414501</v>
      </c>
      <c r="D142" s="34">
        <v>3301</v>
      </c>
      <c r="E142" s="34">
        <f t="shared" si="21"/>
        <v>32842.926688882158</v>
      </c>
      <c r="F142" s="35">
        <f t="shared" si="22"/>
        <v>1.0527790634844849</v>
      </c>
      <c r="G142" s="34">
        <f t="shared" si="23"/>
        <v>-987.91036382782693</v>
      </c>
      <c r="H142" s="34">
        <f t="shared" si="24"/>
        <v>0</v>
      </c>
      <c r="I142" s="67">
        <f t="shared" si="25"/>
        <v>-987.91036382782693</v>
      </c>
      <c r="J142" s="34">
        <f t="shared" si="26"/>
        <v>-387.16769311732503</v>
      </c>
      <c r="K142" s="34">
        <f t="shared" si="27"/>
        <v>-1375.078056945152</v>
      </c>
      <c r="L142" s="34">
        <f t="shared" si="28"/>
        <v>-3261092.1109956568</v>
      </c>
      <c r="M142" s="38">
        <f t="shared" si="29"/>
        <v>-4539132.6659759469</v>
      </c>
      <c r="N142" s="38">
        <f>'jan-aug'!M142</f>
        <v>-4145730.7821462392</v>
      </c>
      <c r="O142" s="38">
        <f t="shared" si="30"/>
        <v>-393401.88382970775</v>
      </c>
    </row>
    <row r="143" spans="1:15" s="31" customFormat="1" x14ac:dyDescent="0.2">
      <c r="A143" s="30">
        <v>3324</v>
      </c>
      <c r="B143" s="31" t="s">
        <v>134</v>
      </c>
      <c r="C143" s="33">
        <v>153412365</v>
      </c>
      <c r="D143" s="34">
        <v>4986</v>
      </c>
      <c r="E143" s="34">
        <f t="shared" si="21"/>
        <v>30768.62515042118</v>
      </c>
      <c r="F143" s="35">
        <f t="shared" si="22"/>
        <v>0.9862873877659315</v>
      </c>
      <c r="G143" s="34">
        <f t="shared" si="23"/>
        <v>256.67055924876041</v>
      </c>
      <c r="H143" s="34">
        <f t="shared" si="24"/>
        <v>0</v>
      </c>
      <c r="I143" s="67">
        <f t="shared" si="25"/>
        <v>256.67055924876041</v>
      </c>
      <c r="J143" s="34">
        <f t="shared" si="26"/>
        <v>-387.16769311732503</v>
      </c>
      <c r="K143" s="34">
        <f t="shared" si="27"/>
        <v>-130.49713386856462</v>
      </c>
      <c r="L143" s="34">
        <f t="shared" si="28"/>
        <v>1279759.4084143194</v>
      </c>
      <c r="M143" s="38">
        <f t="shared" si="29"/>
        <v>-650658.7094686632</v>
      </c>
      <c r="N143" s="38">
        <f>'jan-aug'!M143</f>
        <v>-897824.05985494342</v>
      </c>
      <c r="O143" s="38">
        <f t="shared" si="30"/>
        <v>247165.35038628022</v>
      </c>
    </row>
    <row r="144" spans="1:15" s="31" customFormat="1" x14ac:dyDescent="0.2">
      <c r="A144" s="30">
        <v>3326</v>
      </c>
      <c r="B144" s="31" t="s">
        <v>135</v>
      </c>
      <c r="C144" s="33">
        <v>105256157</v>
      </c>
      <c r="D144" s="34">
        <v>2666</v>
      </c>
      <c r="E144" s="34">
        <f t="shared" si="21"/>
        <v>39480.929107276817</v>
      </c>
      <c r="F144" s="35">
        <f t="shared" si="22"/>
        <v>1.2655600386894426</v>
      </c>
      <c r="G144" s="34">
        <f t="shared" si="23"/>
        <v>-4970.7118148646223</v>
      </c>
      <c r="H144" s="34">
        <f t="shared" si="24"/>
        <v>0</v>
      </c>
      <c r="I144" s="67">
        <f t="shared" si="25"/>
        <v>-4970.7118148646223</v>
      </c>
      <c r="J144" s="34">
        <f t="shared" si="26"/>
        <v>-387.16769311732503</v>
      </c>
      <c r="K144" s="34">
        <f t="shared" si="27"/>
        <v>-5357.8795079819474</v>
      </c>
      <c r="L144" s="34">
        <f t="shared" si="28"/>
        <v>-13251917.698429083</v>
      </c>
      <c r="M144" s="38">
        <f t="shared" si="29"/>
        <v>-14284106.768279871</v>
      </c>
      <c r="N144" s="38">
        <f>'jan-aug'!M144</f>
        <v>-11244023.123781241</v>
      </c>
      <c r="O144" s="38">
        <f t="shared" si="30"/>
        <v>-3040083.6444986295</v>
      </c>
    </row>
    <row r="145" spans="1:15" s="31" customFormat="1" x14ac:dyDescent="0.2">
      <c r="A145" s="30">
        <v>3328</v>
      </c>
      <c r="B145" s="31" t="s">
        <v>136</v>
      </c>
      <c r="C145" s="33">
        <v>149702500</v>
      </c>
      <c r="D145" s="34">
        <v>5007</v>
      </c>
      <c r="E145" s="34">
        <f t="shared" si="21"/>
        <v>29898.641901338127</v>
      </c>
      <c r="F145" s="35">
        <f t="shared" si="22"/>
        <v>0.95840009992179143</v>
      </c>
      <c r="G145" s="34">
        <f t="shared" si="23"/>
        <v>778.66050869859168</v>
      </c>
      <c r="H145" s="34">
        <f t="shared" si="24"/>
        <v>0</v>
      </c>
      <c r="I145" s="67">
        <f t="shared" si="25"/>
        <v>778.66050869859168</v>
      </c>
      <c r="J145" s="34">
        <f t="shared" si="26"/>
        <v>-387.16769311732503</v>
      </c>
      <c r="K145" s="34">
        <f t="shared" si="27"/>
        <v>391.49281558126665</v>
      </c>
      <c r="L145" s="34">
        <f t="shared" si="28"/>
        <v>3898753.1670538485</v>
      </c>
      <c r="M145" s="38">
        <f t="shared" si="29"/>
        <v>1960204.5276154021</v>
      </c>
      <c r="N145" s="38">
        <f>'jan-aug'!M145</f>
        <v>301156.99175818486</v>
      </c>
      <c r="O145" s="38">
        <f t="shared" si="30"/>
        <v>1659047.5358572174</v>
      </c>
    </row>
    <row r="146" spans="1:15" s="31" customFormat="1" x14ac:dyDescent="0.2">
      <c r="A146" s="30">
        <v>3330</v>
      </c>
      <c r="B146" s="31" t="s">
        <v>137</v>
      </c>
      <c r="C146" s="33">
        <v>201256174</v>
      </c>
      <c r="D146" s="34">
        <v>4496</v>
      </c>
      <c r="E146" s="34">
        <f t="shared" si="21"/>
        <v>44763.383896797153</v>
      </c>
      <c r="F146" s="35">
        <f t="shared" si="22"/>
        <v>1.4348889739238571</v>
      </c>
      <c r="G146" s="34">
        <f t="shared" si="23"/>
        <v>-8140.1846885768236</v>
      </c>
      <c r="H146" s="34">
        <f t="shared" si="24"/>
        <v>0</v>
      </c>
      <c r="I146" s="67">
        <f t="shared" si="25"/>
        <v>-8140.1846885768236</v>
      </c>
      <c r="J146" s="34">
        <f t="shared" si="26"/>
        <v>-387.16769311732503</v>
      </c>
      <c r="K146" s="34">
        <f t="shared" si="27"/>
        <v>-8527.3523816941488</v>
      </c>
      <c r="L146" s="34">
        <f t="shared" si="28"/>
        <v>-36598270.359841399</v>
      </c>
      <c r="M146" s="38">
        <f t="shared" si="29"/>
        <v>-38338976.308096893</v>
      </c>
      <c r="N146" s="38">
        <f>'jan-aug'!M146</f>
        <v>-33967082.797494553</v>
      </c>
      <c r="O146" s="38">
        <f t="shared" si="30"/>
        <v>-4371893.5106023401</v>
      </c>
    </row>
    <row r="147" spans="1:15" s="31" customFormat="1" x14ac:dyDescent="0.2">
      <c r="A147" s="30">
        <v>3332</v>
      </c>
      <c r="B147" s="31" t="s">
        <v>138</v>
      </c>
      <c r="C147" s="33">
        <v>102986838</v>
      </c>
      <c r="D147" s="34">
        <v>3526</v>
      </c>
      <c r="E147" s="34">
        <f t="shared" si="21"/>
        <v>29207.838343732274</v>
      </c>
      <c r="F147" s="35">
        <f t="shared" si="22"/>
        <v>0.93625641189674613</v>
      </c>
      <c r="G147" s="34">
        <f t="shared" si="23"/>
        <v>1193.142643262104</v>
      </c>
      <c r="H147" s="34">
        <f t="shared" si="24"/>
        <v>0</v>
      </c>
      <c r="I147" s="67">
        <f t="shared" si="25"/>
        <v>1193.142643262104</v>
      </c>
      <c r="J147" s="34">
        <f t="shared" si="26"/>
        <v>-387.16769311732503</v>
      </c>
      <c r="K147" s="34">
        <f t="shared" si="27"/>
        <v>805.97495014477897</v>
      </c>
      <c r="L147" s="34">
        <f t="shared" si="28"/>
        <v>4207020.9601421785</v>
      </c>
      <c r="M147" s="38">
        <f t="shared" si="29"/>
        <v>2841867.6742104907</v>
      </c>
      <c r="N147" s="38">
        <f>'jan-aug'!M147</f>
        <v>2505504.1137086754</v>
      </c>
      <c r="O147" s="38">
        <f t="shared" si="30"/>
        <v>336363.56050181529</v>
      </c>
    </row>
    <row r="148" spans="1:15" s="31" customFormat="1" x14ac:dyDescent="0.2">
      <c r="A148" s="30">
        <v>3334</v>
      </c>
      <c r="B148" s="31" t="s">
        <v>143</v>
      </c>
      <c r="C148" s="33">
        <v>77064263</v>
      </c>
      <c r="D148" s="34">
        <v>2781</v>
      </c>
      <c r="E148" s="34">
        <f t="shared" si="21"/>
        <v>27710.989931679251</v>
      </c>
      <c r="F148" s="35">
        <f t="shared" si="22"/>
        <v>0.88827497941518629</v>
      </c>
      <c r="G148" s="34">
        <f t="shared" si="23"/>
        <v>2091.2516904939175</v>
      </c>
      <c r="H148" s="34">
        <f t="shared" si="24"/>
        <v>128.0224899005334</v>
      </c>
      <c r="I148" s="67">
        <f t="shared" si="25"/>
        <v>2219.2741803944509</v>
      </c>
      <c r="J148" s="34">
        <f t="shared" si="26"/>
        <v>-387.16769311732503</v>
      </c>
      <c r="K148" s="34">
        <f t="shared" si="27"/>
        <v>1832.1064872771258</v>
      </c>
      <c r="L148" s="34">
        <f t="shared" si="28"/>
        <v>6171801.4956769682</v>
      </c>
      <c r="M148" s="38">
        <f t="shared" si="29"/>
        <v>5095088.1411176864</v>
      </c>
      <c r="N148" s="38">
        <f>'jan-aug'!M148</f>
        <v>4408599.056145858</v>
      </c>
      <c r="O148" s="38">
        <f t="shared" si="30"/>
        <v>686489.08497182839</v>
      </c>
    </row>
    <row r="149" spans="1:15" s="31" customFormat="1" x14ac:dyDescent="0.2">
      <c r="A149" s="30">
        <v>3336</v>
      </c>
      <c r="B149" s="31" t="s">
        <v>144</v>
      </c>
      <c r="C149" s="33">
        <v>34714585</v>
      </c>
      <c r="D149" s="34">
        <v>1395</v>
      </c>
      <c r="E149" s="34">
        <f t="shared" si="21"/>
        <v>24885.007168458782</v>
      </c>
      <c r="F149" s="35">
        <f t="shared" si="22"/>
        <v>0.79768818381472983</v>
      </c>
      <c r="G149" s="34">
        <f t="shared" si="23"/>
        <v>3786.8413484261987</v>
      </c>
      <c r="H149" s="34">
        <f t="shared" si="24"/>
        <v>1117.1164570276974</v>
      </c>
      <c r="I149" s="67">
        <f t="shared" si="25"/>
        <v>4903.9578054538961</v>
      </c>
      <c r="J149" s="34">
        <f t="shared" si="26"/>
        <v>-387.16769311732503</v>
      </c>
      <c r="K149" s="34">
        <f t="shared" si="27"/>
        <v>4516.7901123365709</v>
      </c>
      <c r="L149" s="34">
        <f t="shared" si="28"/>
        <v>6841021.1386081846</v>
      </c>
      <c r="M149" s="38">
        <f t="shared" si="29"/>
        <v>6300922.2067095162</v>
      </c>
      <c r="N149" s="38">
        <f>'jan-aug'!M149</f>
        <v>5567420.1789728394</v>
      </c>
      <c r="O149" s="38">
        <f t="shared" si="30"/>
        <v>733502.02773667686</v>
      </c>
    </row>
    <row r="150" spans="1:15" s="31" customFormat="1" x14ac:dyDescent="0.2">
      <c r="A150" s="30">
        <v>3338</v>
      </c>
      <c r="B150" s="31" t="s">
        <v>145</v>
      </c>
      <c r="C150" s="33">
        <v>89012657</v>
      </c>
      <c r="D150" s="34">
        <v>2486</v>
      </c>
      <c r="E150" s="34">
        <f t="shared" si="21"/>
        <v>35805.574014481092</v>
      </c>
      <c r="F150" s="35">
        <f t="shared" si="22"/>
        <v>1.1477466376725274</v>
      </c>
      <c r="G150" s="34">
        <f t="shared" si="23"/>
        <v>-2765.4987591871868</v>
      </c>
      <c r="H150" s="34">
        <f t="shared" si="24"/>
        <v>0</v>
      </c>
      <c r="I150" s="67">
        <f t="shared" si="25"/>
        <v>-2765.4987591871868</v>
      </c>
      <c r="J150" s="34">
        <f t="shared" si="26"/>
        <v>-387.16769311732503</v>
      </c>
      <c r="K150" s="34">
        <f t="shared" si="27"/>
        <v>-3152.6664523045119</v>
      </c>
      <c r="L150" s="34">
        <f t="shared" si="28"/>
        <v>-6875029.915339346</v>
      </c>
      <c r="M150" s="38">
        <f t="shared" si="29"/>
        <v>-7837528.8004290164</v>
      </c>
      <c r="N150" s="38">
        <f>'jan-aug'!M150</f>
        <v>-8704480.8804651815</v>
      </c>
      <c r="O150" s="38">
        <f t="shared" si="30"/>
        <v>866952.08003616519</v>
      </c>
    </row>
    <row r="151" spans="1:15" s="31" customFormat="1" x14ac:dyDescent="0.2">
      <c r="A151" s="30">
        <v>3401</v>
      </c>
      <c r="B151" s="31" t="s">
        <v>82</v>
      </c>
      <c r="C151" s="33">
        <v>460251822</v>
      </c>
      <c r="D151" s="34">
        <v>18058</v>
      </c>
      <c r="E151" s="34">
        <f t="shared" si="21"/>
        <v>25487.419537047292</v>
      </c>
      <c r="F151" s="35">
        <f t="shared" si="22"/>
        <v>0.81699849483670017</v>
      </c>
      <c r="G151" s="34">
        <f t="shared" si="23"/>
        <v>3425.3939272730931</v>
      </c>
      <c r="H151" s="34">
        <f t="shared" si="24"/>
        <v>906.27212802171903</v>
      </c>
      <c r="I151" s="67">
        <f t="shared" si="25"/>
        <v>4331.6660552948124</v>
      </c>
      <c r="J151" s="34">
        <f t="shared" si="26"/>
        <v>-387.16769311732503</v>
      </c>
      <c r="K151" s="34">
        <f t="shared" si="27"/>
        <v>3944.4983621774873</v>
      </c>
      <c r="L151" s="34">
        <f t="shared" si="28"/>
        <v>78221225.62651372</v>
      </c>
      <c r="M151" s="38">
        <f t="shared" si="29"/>
        <v>71229751.424201071</v>
      </c>
      <c r="N151" s="38">
        <f>'jan-aug'!M151</f>
        <v>57837293.816803969</v>
      </c>
      <c r="O151" s="38">
        <f t="shared" si="30"/>
        <v>13392457.607397102</v>
      </c>
    </row>
    <row r="152" spans="1:15" s="31" customFormat="1" x14ac:dyDescent="0.2">
      <c r="A152" s="30">
        <v>3403</v>
      </c>
      <c r="B152" s="31" t="s">
        <v>83</v>
      </c>
      <c r="C152" s="33">
        <v>943044356</v>
      </c>
      <c r="D152" s="34">
        <v>32879</v>
      </c>
      <c r="E152" s="34">
        <f t="shared" si="21"/>
        <v>28682.270020377749</v>
      </c>
      <c r="F152" s="35">
        <f t="shared" si="22"/>
        <v>0.91940933451842011</v>
      </c>
      <c r="G152" s="34">
        <f t="shared" si="23"/>
        <v>1508.4836372748184</v>
      </c>
      <c r="H152" s="34">
        <f t="shared" si="24"/>
        <v>0</v>
      </c>
      <c r="I152" s="67">
        <f t="shared" si="25"/>
        <v>1508.4836372748184</v>
      </c>
      <c r="J152" s="34">
        <f t="shared" si="26"/>
        <v>-387.16769311732503</v>
      </c>
      <c r="K152" s="34">
        <f t="shared" si="27"/>
        <v>1121.3159441574935</v>
      </c>
      <c r="L152" s="34">
        <f t="shared" si="28"/>
        <v>49597433.509958751</v>
      </c>
      <c r="M152" s="38">
        <f t="shared" si="29"/>
        <v>36867746.927954227</v>
      </c>
      <c r="N152" s="38">
        <f>'jan-aug'!M152</f>
        <v>33218716.675617564</v>
      </c>
      <c r="O152" s="38">
        <f t="shared" si="30"/>
        <v>3649030.2523366623</v>
      </c>
    </row>
    <row r="153" spans="1:15" s="31" customFormat="1" x14ac:dyDescent="0.2">
      <c r="A153" s="30">
        <v>3405</v>
      </c>
      <c r="B153" s="31" t="s">
        <v>103</v>
      </c>
      <c r="C153" s="33">
        <v>823234986</v>
      </c>
      <c r="D153" s="34">
        <v>28768</v>
      </c>
      <c r="E153" s="34">
        <f t="shared" si="21"/>
        <v>28616.344062847609</v>
      </c>
      <c r="F153" s="35">
        <f t="shared" si="22"/>
        <v>0.91729607985980299</v>
      </c>
      <c r="G153" s="34">
        <f t="shared" si="23"/>
        <v>1548.0392117929025</v>
      </c>
      <c r="H153" s="34">
        <f t="shared" si="24"/>
        <v>0</v>
      </c>
      <c r="I153" s="67">
        <f t="shared" si="25"/>
        <v>1548.0392117929025</v>
      </c>
      <c r="J153" s="34">
        <f t="shared" si="26"/>
        <v>-387.16769311732503</v>
      </c>
      <c r="K153" s="34">
        <f t="shared" si="27"/>
        <v>1160.8715186755776</v>
      </c>
      <c r="L153" s="34">
        <f t="shared" si="28"/>
        <v>44533992.044858217</v>
      </c>
      <c r="M153" s="38">
        <f t="shared" si="29"/>
        <v>33395951.849259015</v>
      </c>
      <c r="N153" s="38">
        <f>'jan-aug'!M153</f>
        <v>27692860.752686143</v>
      </c>
      <c r="O153" s="38">
        <f t="shared" si="30"/>
        <v>5703091.0965728723</v>
      </c>
    </row>
    <row r="154" spans="1:15" s="31" customFormat="1" x14ac:dyDescent="0.2">
      <c r="A154" s="30">
        <v>3407</v>
      </c>
      <c r="B154" s="31" t="s">
        <v>104</v>
      </c>
      <c r="C154" s="33">
        <v>787014573</v>
      </c>
      <c r="D154" s="34">
        <v>30903</v>
      </c>
      <c r="E154" s="34">
        <f t="shared" si="21"/>
        <v>25467.254732550238</v>
      </c>
      <c r="F154" s="35">
        <f t="shared" si="22"/>
        <v>0.81635211261276319</v>
      </c>
      <c r="G154" s="34">
        <f t="shared" si="23"/>
        <v>3437.4928099713252</v>
      </c>
      <c r="H154" s="34">
        <f t="shared" si="24"/>
        <v>913.32980959568772</v>
      </c>
      <c r="I154" s="67">
        <f t="shared" si="25"/>
        <v>4350.8226195670131</v>
      </c>
      <c r="J154" s="34">
        <f t="shared" si="26"/>
        <v>-387.16769311732503</v>
      </c>
      <c r="K154" s="34">
        <f t="shared" si="27"/>
        <v>3963.654926449688</v>
      </c>
      <c r="L154" s="34">
        <f t="shared" si="28"/>
        <v>134453471.4124794</v>
      </c>
      <c r="M154" s="38">
        <f t="shared" si="29"/>
        <v>122488828.1920747</v>
      </c>
      <c r="N154" s="38">
        <f>'jan-aug'!M154</f>
        <v>103129861.7133317</v>
      </c>
      <c r="O154" s="38">
        <f t="shared" si="30"/>
        <v>19358966.478743002</v>
      </c>
    </row>
    <row r="155" spans="1:15" s="31" customFormat="1" x14ac:dyDescent="0.2">
      <c r="A155" s="30">
        <v>3411</v>
      </c>
      <c r="B155" s="31" t="s">
        <v>84</v>
      </c>
      <c r="C155" s="33">
        <v>882077067</v>
      </c>
      <c r="D155" s="34">
        <v>35612</v>
      </c>
      <c r="E155" s="34">
        <f t="shared" si="21"/>
        <v>24769.09656857239</v>
      </c>
      <c r="F155" s="35">
        <f t="shared" si="22"/>
        <v>0.79397267289354179</v>
      </c>
      <c r="G155" s="34">
        <f t="shared" si="23"/>
        <v>3856.3877083580342</v>
      </c>
      <c r="H155" s="34">
        <f t="shared" si="24"/>
        <v>1157.6851669879347</v>
      </c>
      <c r="I155" s="67">
        <f t="shared" si="25"/>
        <v>5014.0728753459689</v>
      </c>
      <c r="J155" s="34">
        <f t="shared" si="26"/>
        <v>-387.16769311732503</v>
      </c>
      <c r="K155" s="34">
        <f t="shared" si="27"/>
        <v>4626.9051822286438</v>
      </c>
      <c r="L155" s="34">
        <f t="shared" si="28"/>
        <v>178561163.23682064</v>
      </c>
      <c r="M155" s="38">
        <f t="shared" si="29"/>
        <v>164773347.34952646</v>
      </c>
      <c r="N155" s="38">
        <f>'jan-aug'!M155</f>
        <v>136807475.28281769</v>
      </c>
      <c r="O155" s="38">
        <f t="shared" si="30"/>
        <v>27965872.066708773</v>
      </c>
    </row>
    <row r="156" spans="1:15" s="31" customFormat="1" x14ac:dyDescent="0.2">
      <c r="A156" s="30">
        <v>3412</v>
      </c>
      <c r="B156" s="31" t="s">
        <v>85</v>
      </c>
      <c r="C156" s="33">
        <v>169796415</v>
      </c>
      <c r="D156" s="34">
        <v>7929</v>
      </c>
      <c r="E156" s="34">
        <f t="shared" si="21"/>
        <v>21414.606507756336</v>
      </c>
      <c r="F156" s="35">
        <f t="shared" si="22"/>
        <v>0.68644459118061041</v>
      </c>
      <c r="G156" s="34">
        <f t="shared" si="23"/>
        <v>5869.0817448476664</v>
      </c>
      <c r="H156" s="34">
        <f t="shared" si="24"/>
        <v>2331.7566882735532</v>
      </c>
      <c r="I156" s="67">
        <f t="shared" si="25"/>
        <v>8200.8384331212201</v>
      </c>
      <c r="J156" s="34">
        <f t="shared" si="26"/>
        <v>-387.16769311732503</v>
      </c>
      <c r="K156" s="34">
        <f t="shared" si="27"/>
        <v>7813.6707400038949</v>
      </c>
      <c r="L156" s="34">
        <f t="shared" si="28"/>
        <v>65024447.936218157</v>
      </c>
      <c r="M156" s="38">
        <f t="shared" si="29"/>
        <v>61954595.29749088</v>
      </c>
      <c r="N156" s="38">
        <f>'jan-aug'!M156</f>
        <v>50194778.235645615</v>
      </c>
      <c r="O156" s="38">
        <f t="shared" si="30"/>
        <v>11759817.061845265</v>
      </c>
    </row>
    <row r="157" spans="1:15" s="31" customFormat="1" x14ac:dyDescent="0.2">
      <c r="A157" s="30">
        <v>3413</v>
      </c>
      <c r="B157" s="31" t="s">
        <v>86</v>
      </c>
      <c r="C157" s="33">
        <v>515442477</v>
      </c>
      <c r="D157" s="34">
        <v>21605</v>
      </c>
      <c r="E157" s="34">
        <f t="shared" si="21"/>
        <v>23857.555056699839</v>
      </c>
      <c r="F157" s="35">
        <f t="shared" si="22"/>
        <v>0.76475323613971335</v>
      </c>
      <c r="G157" s="34">
        <f t="shared" si="23"/>
        <v>4403.3126154815645</v>
      </c>
      <c r="H157" s="34">
        <f t="shared" si="24"/>
        <v>1476.7246961433275</v>
      </c>
      <c r="I157" s="67">
        <f t="shared" si="25"/>
        <v>5880.037311624892</v>
      </c>
      <c r="J157" s="34">
        <f t="shared" si="26"/>
        <v>-387.16769311732503</v>
      </c>
      <c r="K157" s="34">
        <f t="shared" si="27"/>
        <v>5492.8696185075669</v>
      </c>
      <c r="L157" s="34">
        <f t="shared" si="28"/>
        <v>127038206.1176558</v>
      </c>
      <c r="M157" s="38">
        <f t="shared" si="29"/>
        <v>118673448.10785598</v>
      </c>
      <c r="N157" s="38">
        <f>'jan-aug'!M157</f>
        <v>98025769.415023774</v>
      </c>
      <c r="O157" s="38">
        <f t="shared" si="30"/>
        <v>20647678.692832202</v>
      </c>
    </row>
    <row r="158" spans="1:15" s="31" customFormat="1" x14ac:dyDescent="0.2">
      <c r="A158" s="30">
        <v>3414</v>
      </c>
      <c r="B158" s="31" t="s">
        <v>87</v>
      </c>
      <c r="C158" s="33">
        <v>110484699</v>
      </c>
      <c r="D158" s="34">
        <v>4992</v>
      </c>
      <c r="E158" s="34">
        <f t="shared" si="21"/>
        <v>22132.3515625</v>
      </c>
      <c r="F158" s="35">
        <f t="shared" si="22"/>
        <v>0.70945188811585724</v>
      </c>
      <c r="G158" s="34">
        <f t="shared" si="23"/>
        <v>5438.4347120014681</v>
      </c>
      <c r="H158" s="34">
        <f t="shared" si="24"/>
        <v>2080.5459191132709</v>
      </c>
      <c r="I158" s="67">
        <f t="shared" si="25"/>
        <v>7518.9806311147386</v>
      </c>
      <c r="J158" s="34">
        <f t="shared" si="26"/>
        <v>-387.16769311732503</v>
      </c>
      <c r="K158" s="34">
        <f t="shared" si="27"/>
        <v>7131.8129379974134</v>
      </c>
      <c r="L158" s="34">
        <f t="shared" si="28"/>
        <v>37534751.310524777</v>
      </c>
      <c r="M158" s="38">
        <f t="shared" si="29"/>
        <v>35602010.186483085</v>
      </c>
      <c r="N158" s="38">
        <f>'jan-aug'!M158</f>
        <v>28704213.631636135</v>
      </c>
      <c r="O158" s="38">
        <f t="shared" si="30"/>
        <v>6897796.5548469499</v>
      </c>
    </row>
    <row r="159" spans="1:15" s="31" customFormat="1" x14ac:dyDescent="0.2">
      <c r="A159" s="30">
        <v>3415</v>
      </c>
      <c r="B159" s="31" t="s">
        <v>88</v>
      </c>
      <c r="C159" s="33">
        <v>200636757</v>
      </c>
      <c r="D159" s="34">
        <v>8112</v>
      </c>
      <c r="E159" s="34">
        <f t="shared" si="21"/>
        <v>24733.328032544377</v>
      </c>
      <c r="F159" s="35">
        <f t="shared" si="22"/>
        <v>0.79282611350745247</v>
      </c>
      <c r="G159" s="34">
        <f t="shared" si="23"/>
        <v>3877.8488299748415</v>
      </c>
      <c r="H159" s="34">
        <f t="shared" si="24"/>
        <v>1170.204154597739</v>
      </c>
      <c r="I159" s="67">
        <f t="shared" si="25"/>
        <v>5048.0529845725805</v>
      </c>
      <c r="J159" s="34">
        <f t="shared" si="26"/>
        <v>-387.16769311732503</v>
      </c>
      <c r="K159" s="34">
        <f t="shared" si="27"/>
        <v>4660.8852914552554</v>
      </c>
      <c r="L159" s="34">
        <f t="shared" si="28"/>
        <v>40949805.810852773</v>
      </c>
      <c r="M159" s="38">
        <f t="shared" si="29"/>
        <v>37809101.484285034</v>
      </c>
      <c r="N159" s="38">
        <f>'jan-aug'!M159</f>
        <v>30536279.43890873</v>
      </c>
      <c r="O159" s="38">
        <f t="shared" si="30"/>
        <v>7272822.0453763045</v>
      </c>
    </row>
    <row r="160" spans="1:15" s="31" customFormat="1" x14ac:dyDescent="0.2">
      <c r="A160" s="30">
        <v>3416</v>
      </c>
      <c r="B160" s="31" t="s">
        <v>89</v>
      </c>
      <c r="C160" s="33">
        <v>133211757</v>
      </c>
      <c r="D160" s="34">
        <v>6040</v>
      </c>
      <c r="E160" s="34">
        <f t="shared" si="21"/>
        <v>22054.92665562914</v>
      </c>
      <c r="F160" s="35">
        <f t="shared" si="22"/>
        <v>0.7069700349692718</v>
      </c>
      <c r="G160" s="34">
        <f t="shared" si="23"/>
        <v>5484.8896561239835</v>
      </c>
      <c r="H160" s="34">
        <f t="shared" si="24"/>
        <v>2107.6446365180718</v>
      </c>
      <c r="I160" s="67">
        <f t="shared" si="25"/>
        <v>7592.5342926420553</v>
      </c>
      <c r="J160" s="34">
        <f t="shared" si="26"/>
        <v>-387.16769311732503</v>
      </c>
      <c r="K160" s="34">
        <f t="shared" si="27"/>
        <v>7205.3665995247302</v>
      </c>
      <c r="L160" s="34">
        <f t="shared" si="28"/>
        <v>45858907.127558015</v>
      </c>
      <c r="M160" s="38">
        <f t="shared" si="29"/>
        <v>43520414.261129372</v>
      </c>
      <c r="N160" s="38">
        <f>'jan-aug'!M160</f>
        <v>35822389.146771289</v>
      </c>
      <c r="O160" s="38">
        <f t="shared" si="30"/>
        <v>7698025.1143580824</v>
      </c>
    </row>
    <row r="161" spans="1:15" s="31" customFormat="1" x14ac:dyDescent="0.2">
      <c r="A161" s="30">
        <v>3417</v>
      </c>
      <c r="B161" s="31" t="s">
        <v>90</v>
      </c>
      <c r="C161" s="33">
        <v>113914851</v>
      </c>
      <c r="D161" s="34">
        <v>4532</v>
      </c>
      <c r="E161" s="34">
        <f t="shared" si="21"/>
        <v>25135.668799646955</v>
      </c>
      <c r="F161" s="35">
        <f t="shared" si="22"/>
        <v>0.80572313514027993</v>
      </c>
      <c r="G161" s="34">
        <f t="shared" si="23"/>
        <v>3636.4443697132947</v>
      </c>
      <c r="H161" s="34">
        <f t="shared" si="24"/>
        <v>1029.3848861118367</v>
      </c>
      <c r="I161" s="67">
        <f t="shared" si="25"/>
        <v>4665.8292558251314</v>
      </c>
      <c r="J161" s="34">
        <f t="shared" si="26"/>
        <v>-387.16769311732503</v>
      </c>
      <c r="K161" s="34">
        <f t="shared" si="27"/>
        <v>4278.6615627078063</v>
      </c>
      <c r="L161" s="34">
        <f t="shared" si="28"/>
        <v>21145538.187399495</v>
      </c>
      <c r="M161" s="38">
        <f t="shared" si="29"/>
        <v>19390894.202191778</v>
      </c>
      <c r="N161" s="38">
        <f>'jan-aug'!M161</f>
        <v>17494163.40075621</v>
      </c>
      <c r="O161" s="38">
        <f t="shared" si="30"/>
        <v>1896730.8014355674</v>
      </c>
    </row>
    <row r="162" spans="1:15" s="31" customFormat="1" x14ac:dyDescent="0.2">
      <c r="A162" s="30">
        <v>3418</v>
      </c>
      <c r="B162" s="31" t="s">
        <v>91</v>
      </c>
      <c r="C162" s="33">
        <v>158341824</v>
      </c>
      <c r="D162" s="34">
        <v>7339</v>
      </c>
      <c r="E162" s="34">
        <f t="shared" si="21"/>
        <v>21575.395012944544</v>
      </c>
      <c r="F162" s="35">
        <f t="shared" si="22"/>
        <v>0.69159866205604226</v>
      </c>
      <c r="G162" s="34">
        <f t="shared" si="23"/>
        <v>5772.6086417347415</v>
      </c>
      <c r="H162" s="34">
        <f t="shared" si="24"/>
        <v>2275.4807114576806</v>
      </c>
      <c r="I162" s="67">
        <f t="shared" si="25"/>
        <v>8048.0893531924221</v>
      </c>
      <c r="J162" s="34">
        <f t="shared" si="26"/>
        <v>-387.16769311732503</v>
      </c>
      <c r="K162" s="34">
        <f t="shared" si="27"/>
        <v>7660.921660075097</v>
      </c>
      <c r="L162" s="34">
        <f t="shared" si="28"/>
        <v>59064927.763079189</v>
      </c>
      <c r="M162" s="38">
        <f t="shared" si="29"/>
        <v>56223504.06329114</v>
      </c>
      <c r="N162" s="38">
        <f>'jan-aug'!M162</f>
        <v>45418726.373212673</v>
      </c>
      <c r="O162" s="38">
        <f t="shared" si="30"/>
        <v>10804777.690078467</v>
      </c>
    </row>
    <row r="163" spans="1:15" s="31" customFormat="1" x14ac:dyDescent="0.2">
      <c r="A163" s="30">
        <v>3419</v>
      </c>
      <c r="B163" s="31" t="s">
        <v>386</v>
      </c>
      <c r="C163" s="33">
        <v>77726057</v>
      </c>
      <c r="D163" s="34">
        <v>3615</v>
      </c>
      <c r="E163" s="34">
        <f t="shared" si="21"/>
        <v>21500.983955739972</v>
      </c>
      <c r="F163" s="35">
        <f t="shared" si="22"/>
        <v>0.68921341777319223</v>
      </c>
      <c r="G163" s="34">
        <f t="shared" si="23"/>
        <v>5817.2552760574845</v>
      </c>
      <c r="H163" s="34">
        <f t="shared" si="24"/>
        <v>2301.5245814792806</v>
      </c>
      <c r="I163" s="67">
        <f t="shared" si="25"/>
        <v>8118.7798575367651</v>
      </c>
      <c r="J163" s="34">
        <f t="shared" si="26"/>
        <v>-387.16769311732503</v>
      </c>
      <c r="K163" s="34">
        <f t="shared" si="27"/>
        <v>7731.61216441944</v>
      </c>
      <c r="L163" s="34">
        <f t="shared" si="28"/>
        <v>29349389.184995405</v>
      </c>
      <c r="M163" s="38">
        <f t="shared" si="29"/>
        <v>27949777.974376276</v>
      </c>
      <c r="N163" s="38">
        <f>'jan-aug'!M163</f>
        <v>22311983.506262943</v>
      </c>
      <c r="O163" s="38">
        <f t="shared" si="30"/>
        <v>5637794.468113333</v>
      </c>
    </row>
    <row r="164" spans="1:15" s="31" customFormat="1" x14ac:dyDescent="0.2">
      <c r="A164" s="30">
        <v>3420</v>
      </c>
      <c r="B164" s="31" t="s">
        <v>92</v>
      </c>
      <c r="C164" s="33">
        <v>529902904</v>
      </c>
      <c r="D164" s="34">
        <v>21761</v>
      </c>
      <c r="E164" s="34">
        <f t="shared" si="21"/>
        <v>24351.036441340013</v>
      </c>
      <c r="F164" s="35">
        <f t="shared" si="22"/>
        <v>0.78057176762717606</v>
      </c>
      <c r="G164" s="34">
        <f t="shared" si="23"/>
        <v>4107.2237846974604</v>
      </c>
      <c r="H164" s="34">
        <f t="shared" si="24"/>
        <v>1304.0062115192666</v>
      </c>
      <c r="I164" s="67">
        <f t="shared" si="25"/>
        <v>5411.2299962167272</v>
      </c>
      <c r="J164" s="34">
        <f t="shared" si="26"/>
        <v>-387.16769311732503</v>
      </c>
      <c r="K164" s="34">
        <f t="shared" si="27"/>
        <v>5024.062303099402</v>
      </c>
      <c r="L164" s="34">
        <f t="shared" si="28"/>
        <v>117753775.9476722</v>
      </c>
      <c r="M164" s="38">
        <f t="shared" si="29"/>
        <v>109328619.77774608</v>
      </c>
      <c r="N164" s="38">
        <f>'jan-aug'!M164</f>
        <v>88888084.56288746</v>
      </c>
      <c r="O164" s="38">
        <f t="shared" si="30"/>
        <v>20440535.214858621</v>
      </c>
    </row>
    <row r="165" spans="1:15" s="31" customFormat="1" x14ac:dyDescent="0.2">
      <c r="A165" s="30">
        <v>3421</v>
      </c>
      <c r="B165" s="31" t="s">
        <v>93</v>
      </c>
      <c r="C165" s="33">
        <v>170507904</v>
      </c>
      <c r="D165" s="34">
        <v>6566</v>
      </c>
      <c r="E165" s="34">
        <f t="shared" si="21"/>
        <v>25968.307036247334</v>
      </c>
      <c r="F165" s="35">
        <f t="shared" si="22"/>
        <v>0.83241332969125026</v>
      </c>
      <c r="G165" s="34">
        <f t="shared" si="23"/>
        <v>3136.8614277530678</v>
      </c>
      <c r="H165" s="34">
        <f t="shared" si="24"/>
        <v>737.9615033017044</v>
      </c>
      <c r="I165" s="67">
        <f t="shared" si="25"/>
        <v>3874.8229310547722</v>
      </c>
      <c r="J165" s="34">
        <f t="shared" si="26"/>
        <v>-387.16769311732503</v>
      </c>
      <c r="K165" s="34">
        <f t="shared" si="27"/>
        <v>3487.6552379374471</v>
      </c>
      <c r="L165" s="34">
        <f t="shared" si="28"/>
        <v>25442087.365305636</v>
      </c>
      <c r="M165" s="38">
        <f t="shared" si="29"/>
        <v>22899944.292297278</v>
      </c>
      <c r="N165" s="38">
        <f>'jan-aug'!M165</f>
        <v>18929892.157516606</v>
      </c>
      <c r="O165" s="38">
        <f t="shared" si="30"/>
        <v>3970052.1347806714</v>
      </c>
    </row>
    <row r="166" spans="1:15" s="31" customFormat="1" x14ac:dyDescent="0.2">
      <c r="A166" s="30">
        <v>3422</v>
      </c>
      <c r="B166" s="31" t="s">
        <v>94</v>
      </c>
      <c r="C166" s="33">
        <v>127409052</v>
      </c>
      <c r="D166" s="34">
        <v>4289</v>
      </c>
      <c r="E166" s="34">
        <f t="shared" si="21"/>
        <v>29706.004196782465</v>
      </c>
      <c r="F166" s="35">
        <f t="shared" si="22"/>
        <v>0.95222510388337311</v>
      </c>
      <c r="G166" s="34">
        <f t="shared" si="23"/>
        <v>894.2431314319889</v>
      </c>
      <c r="H166" s="34">
        <f t="shared" si="24"/>
        <v>0</v>
      </c>
      <c r="I166" s="67">
        <f t="shared" si="25"/>
        <v>894.2431314319889</v>
      </c>
      <c r="J166" s="34">
        <f t="shared" si="26"/>
        <v>-387.16769311732503</v>
      </c>
      <c r="K166" s="34">
        <f t="shared" si="27"/>
        <v>507.07543831466387</v>
      </c>
      <c r="L166" s="34">
        <f t="shared" si="28"/>
        <v>3835408.7907118006</v>
      </c>
      <c r="M166" s="38">
        <f t="shared" si="29"/>
        <v>2174846.5549315931</v>
      </c>
      <c r="N166" s="38">
        <f>'jan-aug'!M166</f>
        <v>52164.722318924614</v>
      </c>
      <c r="O166" s="38">
        <f t="shared" si="30"/>
        <v>2122681.8326126686</v>
      </c>
    </row>
    <row r="167" spans="1:15" s="31" customFormat="1" x14ac:dyDescent="0.2">
      <c r="A167" s="30">
        <v>3423</v>
      </c>
      <c r="B167" s="31" t="s">
        <v>95</v>
      </c>
      <c r="C167" s="33">
        <v>50528778</v>
      </c>
      <c r="D167" s="34">
        <v>2276</v>
      </c>
      <c r="E167" s="34">
        <f t="shared" si="21"/>
        <v>22200.693321616873</v>
      </c>
      <c r="F167" s="35">
        <f t="shared" si="22"/>
        <v>0.7116425812243462</v>
      </c>
      <c r="G167" s="34">
        <f t="shared" si="23"/>
        <v>5397.4296565313443</v>
      </c>
      <c r="H167" s="34">
        <f t="shared" si="24"/>
        <v>2056.6263034223657</v>
      </c>
      <c r="I167" s="67">
        <f t="shared" si="25"/>
        <v>7454.05595995371</v>
      </c>
      <c r="J167" s="34">
        <f t="shared" si="26"/>
        <v>-387.16769311732503</v>
      </c>
      <c r="K167" s="34">
        <f t="shared" si="27"/>
        <v>7066.8882668363849</v>
      </c>
      <c r="L167" s="34">
        <f t="shared" si="28"/>
        <v>16965431.364854645</v>
      </c>
      <c r="M167" s="38">
        <f t="shared" si="29"/>
        <v>16084237.695319612</v>
      </c>
      <c r="N167" s="38">
        <f>'jan-aug'!M167</f>
        <v>12719998.116266798</v>
      </c>
      <c r="O167" s="38">
        <f t="shared" si="30"/>
        <v>3364239.5790528134</v>
      </c>
    </row>
    <row r="168" spans="1:15" s="31" customFormat="1" x14ac:dyDescent="0.2">
      <c r="A168" s="30">
        <v>3424</v>
      </c>
      <c r="B168" s="31" t="s">
        <v>96</v>
      </c>
      <c r="C168" s="33">
        <v>42286737</v>
      </c>
      <c r="D168" s="34">
        <v>1837</v>
      </c>
      <c r="E168" s="34">
        <f t="shared" si="21"/>
        <v>23019.454001088732</v>
      </c>
      <c r="F168" s="35">
        <f t="shared" si="22"/>
        <v>0.73788793108362338</v>
      </c>
      <c r="G168" s="34">
        <f t="shared" si="23"/>
        <v>4906.1732488482285</v>
      </c>
      <c r="H168" s="34">
        <f t="shared" si="24"/>
        <v>1770.0600656072147</v>
      </c>
      <c r="I168" s="67">
        <f t="shared" si="25"/>
        <v>6676.2333144554432</v>
      </c>
      <c r="J168" s="34">
        <f t="shared" si="26"/>
        <v>-387.16769311732503</v>
      </c>
      <c r="K168" s="34">
        <f t="shared" si="27"/>
        <v>6289.065621338118</v>
      </c>
      <c r="L168" s="34">
        <f t="shared" si="28"/>
        <v>12264240.598654648</v>
      </c>
      <c r="M168" s="38">
        <f t="shared" si="29"/>
        <v>11553013.546398124</v>
      </c>
      <c r="N168" s="38">
        <f>'jan-aug'!M168</f>
        <v>8525116.806253124</v>
      </c>
      <c r="O168" s="38">
        <f t="shared" si="30"/>
        <v>3027896.7401449997</v>
      </c>
    </row>
    <row r="169" spans="1:15" s="31" customFormat="1" x14ac:dyDescent="0.2">
      <c r="A169" s="30">
        <v>3425</v>
      </c>
      <c r="B169" s="31" t="s">
        <v>97</v>
      </c>
      <c r="C169" s="33">
        <v>28448794</v>
      </c>
      <c r="D169" s="34">
        <v>1361</v>
      </c>
      <c r="E169" s="34">
        <f t="shared" si="21"/>
        <v>20902.861131520942</v>
      </c>
      <c r="F169" s="35">
        <f t="shared" si="22"/>
        <v>0.67004060797170861</v>
      </c>
      <c r="G169" s="34">
        <f t="shared" si="23"/>
        <v>6176.128970588903</v>
      </c>
      <c r="H169" s="34">
        <f t="shared" si="24"/>
        <v>2510.8675699559412</v>
      </c>
      <c r="I169" s="67">
        <f t="shared" si="25"/>
        <v>8686.9965405448438</v>
      </c>
      <c r="J169" s="34">
        <f t="shared" si="26"/>
        <v>-387.16769311732503</v>
      </c>
      <c r="K169" s="34">
        <f t="shared" si="27"/>
        <v>8299.8288474275196</v>
      </c>
      <c r="L169" s="34">
        <f t="shared" si="28"/>
        <v>11823002.291681532</v>
      </c>
      <c r="M169" s="38">
        <f t="shared" si="29"/>
        <v>11296067.061348854</v>
      </c>
      <c r="N169" s="38">
        <f>'jan-aug'!M169</f>
        <v>9267033.2499512788</v>
      </c>
      <c r="O169" s="38">
        <f t="shared" si="30"/>
        <v>2029033.8113975748</v>
      </c>
    </row>
    <row r="170" spans="1:15" s="31" customFormat="1" x14ac:dyDescent="0.2">
      <c r="A170" s="30">
        <v>3426</v>
      </c>
      <c r="B170" s="31" t="s">
        <v>98</v>
      </c>
      <c r="C170" s="33">
        <v>33451338</v>
      </c>
      <c r="D170" s="34">
        <v>1604</v>
      </c>
      <c r="E170" s="34">
        <f t="shared" si="21"/>
        <v>20854.948877805487</v>
      </c>
      <c r="F170" s="35">
        <f t="shared" si="22"/>
        <v>0.66850478206697694</v>
      </c>
      <c r="G170" s="34">
        <f t="shared" si="23"/>
        <v>6204.8763228181751</v>
      </c>
      <c r="H170" s="34">
        <f t="shared" si="24"/>
        <v>2527.6368587563502</v>
      </c>
      <c r="I170" s="67">
        <f t="shared" si="25"/>
        <v>8732.5131815745262</v>
      </c>
      <c r="J170" s="34">
        <f t="shared" si="26"/>
        <v>-387.16769311732503</v>
      </c>
      <c r="K170" s="34">
        <f t="shared" si="27"/>
        <v>8345.345488457202</v>
      </c>
      <c r="L170" s="34">
        <f t="shared" si="28"/>
        <v>14006951.143245541</v>
      </c>
      <c r="M170" s="38">
        <f t="shared" si="29"/>
        <v>13385934.163485352</v>
      </c>
      <c r="N170" s="38">
        <f>'jan-aug'!M170</f>
        <v>10748570.648546549</v>
      </c>
      <c r="O170" s="38">
        <f t="shared" si="30"/>
        <v>2637363.5149388034</v>
      </c>
    </row>
    <row r="171" spans="1:15" s="31" customFormat="1" x14ac:dyDescent="0.2">
      <c r="A171" s="30">
        <v>3427</v>
      </c>
      <c r="B171" s="31" t="s">
        <v>99</v>
      </c>
      <c r="C171" s="33">
        <v>137605025</v>
      </c>
      <c r="D171" s="34">
        <v>5692</v>
      </c>
      <c r="E171" s="34">
        <f t="shared" si="21"/>
        <v>24175.162508784259</v>
      </c>
      <c r="F171" s="35">
        <f t="shared" si="22"/>
        <v>0.77493413381453358</v>
      </c>
      <c r="G171" s="34">
        <f t="shared" si="23"/>
        <v>4212.7481442309127</v>
      </c>
      <c r="H171" s="34">
        <f t="shared" si="24"/>
        <v>1365.5620879137805</v>
      </c>
      <c r="I171" s="67">
        <f t="shared" si="25"/>
        <v>5578.3102321446931</v>
      </c>
      <c r="J171" s="34">
        <f t="shared" si="26"/>
        <v>-387.16769311732503</v>
      </c>
      <c r="K171" s="34">
        <f t="shared" si="27"/>
        <v>5191.142539027368</v>
      </c>
      <c r="L171" s="34">
        <f t="shared" si="28"/>
        <v>31751741.841367595</v>
      </c>
      <c r="M171" s="38">
        <f t="shared" si="29"/>
        <v>29547983.33214378</v>
      </c>
      <c r="N171" s="38">
        <f>'jan-aug'!M171</f>
        <v>23731748.893844746</v>
      </c>
      <c r="O171" s="38">
        <f t="shared" si="30"/>
        <v>5816234.4382990338</v>
      </c>
    </row>
    <row r="172" spans="1:15" s="31" customFormat="1" x14ac:dyDescent="0.2">
      <c r="A172" s="30">
        <v>3428</v>
      </c>
      <c r="B172" s="31" t="s">
        <v>100</v>
      </c>
      <c r="C172" s="33">
        <v>60854191</v>
      </c>
      <c r="D172" s="34">
        <v>2526</v>
      </c>
      <c r="E172" s="34">
        <f t="shared" si="21"/>
        <v>24091.128661916075</v>
      </c>
      <c r="F172" s="35">
        <f t="shared" si="22"/>
        <v>0.7722404312878085</v>
      </c>
      <c r="G172" s="34">
        <f t="shared" si="23"/>
        <v>4263.1684523518234</v>
      </c>
      <c r="H172" s="34">
        <f t="shared" si="24"/>
        <v>1394.973934317645</v>
      </c>
      <c r="I172" s="67">
        <f t="shared" si="25"/>
        <v>5658.1423866694686</v>
      </c>
      <c r="J172" s="34">
        <f t="shared" si="26"/>
        <v>-387.16769311732503</v>
      </c>
      <c r="K172" s="34">
        <f t="shared" si="27"/>
        <v>5270.9746935521434</v>
      </c>
      <c r="L172" s="34">
        <f t="shared" si="28"/>
        <v>14292467.668727078</v>
      </c>
      <c r="M172" s="38">
        <f t="shared" si="29"/>
        <v>13314482.075912714</v>
      </c>
      <c r="N172" s="38">
        <f>'jan-aug'!M172</f>
        <v>10121440.788484151</v>
      </c>
      <c r="O172" s="38">
        <f t="shared" si="30"/>
        <v>3193041.2874285635</v>
      </c>
    </row>
    <row r="173" spans="1:15" s="31" customFormat="1" x14ac:dyDescent="0.2">
      <c r="A173" s="30">
        <v>3429</v>
      </c>
      <c r="B173" s="31" t="s">
        <v>101</v>
      </c>
      <c r="C173" s="33">
        <v>34813820</v>
      </c>
      <c r="D173" s="34">
        <v>1532</v>
      </c>
      <c r="E173" s="34">
        <f t="shared" si="21"/>
        <v>22724.425587467362</v>
      </c>
      <c r="F173" s="35">
        <f t="shared" si="22"/>
        <v>0.72843080383257475</v>
      </c>
      <c r="G173" s="34">
        <f t="shared" si="23"/>
        <v>5083.1902970210513</v>
      </c>
      <c r="H173" s="34">
        <f t="shared" si="24"/>
        <v>1873.3200103746944</v>
      </c>
      <c r="I173" s="67">
        <f t="shared" si="25"/>
        <v>6956.5103073957453</v>
      </c>
      <c r="J173" s="34">
        <f t="shared" si="26"/>
        <v>-387.16769311732503</v>
      </c>
      <c r="K173" s="34">
        <f t="shared" si="27"/>
        <v>6569.3426142784201</v>
      </c>
      <c r="L173" s="34">
        <f t="shared" si="28"/>
        <v>10657373.790930282</v>
      </c>
      <c r="M173" s="38">
        <f t="shared" si="29"/>
        <v>10064232.885074539</v>
      </c>
      <c r="N173" s="38">
        <f>'jan-aug'!M173</f>
        <v>7974589.6341479486</v>
      </c>
      <c r="O173" s="38">
        <f t="shared" si="30"/>
        <v>2089643.2509265905</v>
      </c>
    </row>
    <row r="174" spans="1:15" s="31" customFormat="1" x14ac:dyDescent="0.2">
      <c r="A174" s="30">
        <v>3430</v>
      </c>
      <c r="B174" s="31" t="s">
        <v>102</v>
      </c>
      <c r="C174" s="33">
        <v>44142707</v>
      </c>
      <c r="D174" s="34">
        <v>1891</v>
      </c>
      <c r="E174" s="34">
        <f t="shared" si="21"/>
        <v>23343.57852987837</v>
      </c>
      <c r="F174" s="35">
        <f t="shared" si="22"/>
        <v>0.74827773346341608</v>
      </c>
      <c r="G174" s="34">
        <f t="shared" si="23"/>
        <v>4711.698531574446</v>
      </c>
      <c r="H174" s="34">
        <f t="shared" si="24"/>
        <v>1656.6164805308415</v>
      </c>
      <c r="I174" s="67">
        <f t="shared" si="25"/>
        <v>6368.3150121052877</v>
      </c>
      <c r="J174" s="34">
        <f t="shared" si="26"/>
        <v>-387.16769311732503</v>
      </c>
      <c r="K174" s="34">
        <f t="shared" si="27"/>
        <v>5981.1473189879625</v>
      </c>
      <c r="L174" s="34">
        <f t="shared" si="28"/>
        <v>12042483.6878911</v>
      </c>
      <c r="M174" s="38">
        <f t="shared" si="29"/>
        <v>11310349.580206238</v>
      </c>
      <c r="N174" s="38">
        <f>'jan-aug'!M174</f>
        <v>9622952.0170520712</v>
      </c>
      <c r="O174" s="38">
        <f t="shared" si="30"/>
        <v>1687397.5631541666</v>
      </c>
    </row>
    <row r="175" spans="1:15" s="31" customFormat="1" x14ac:dyDescent="0.2">
      <c r="A175" s="30">
        <v>3431</v>
      </c>
      <c r="B175" s="31" t="s">
        <v>105</v>
      </c>
      <c r="C175" s="33">
        <v>56751686</v>
      </c>
      <c r="D175" s="34">
        <v>2503</v>
      </c>
      <c r="E175" s="34">
        <f t="shared" si="21"/>
        <v>22673.466240511385</v>
      </c>
      <c r="F175" s="35">
        <f t="shared" si="22"/>
        <v>0.72679730344229876</v>
      </c>
      <c r="G175" s="34">
        <f t="shared" si="23"/>
        <v>5113.7659051946366</v>
      </c>
      <c r="H175" s="34">
        <f t="shared" si="24"/>
        <v>1891.1557818092863</v>
      </c>
      <c r="I175" s="67">
        <f t="shared" si="25"/>
        <v>7004.9216870039227</v>
      </c>
      <c r="J175" s="34">
        <f t="shared" si="26"/>
        <v>-387.16769311732503</v>
      </c>
      <c r="K175" s="34">
        <f t="shared" si="27"/>
        <v>6617.7539938865975</v>
      </c>
      <c r="L175" s="34">
        <f t="shared" si="28"/>
        <v>17533318.98257082</v>
      </c>
      <c r="M175" s="38">
        <f t="shared" si="29"/>
        <v>16564238.246698154</v>
      </c>
      <c r="N175" s="38">
        <f>'jan-aug'!M175</f>
        <v>13308786.839440154</v>
      </c>
      <c r="O175" s="38">
        <f t="shared" si="30"/>
        <v>3255451.4072580002</v>
      </c>
    </row>
    <row r="176" spans="1:15" s="31" customFormat="1" x14ac:dyDescent="0.2">
      <c r="A176" s="30">
        <v>3432</v>
      </c>
      <c r="B176" s="31" t="s">
        <v>106</v>
      </c>
      <c r="C176" s="33">
        <v>49552466</v>
      </c>
      <c r="D176" s="34">
        <v>1983</v>
      </c>
      <c r="E176" s="34">
        <f t="shared" si="21"/>
        <v>24988.636409480587</v>
      </c>
      <c r="F176" s="35">
        <f t="shared" si="22"/>
        <v>0.80101001613333001</v>
      </c>
      <c r="G176" s="34">
        <f t="shared" si="23"/>
        <v>3724.6638038131159</v>
      </c>
      <c r="H176" s="34">
        <f t="shared" si="24"/>
        <v>1080.8462226700658</v>
      </c>
      <c r="I176" s="67">
        <f t="shared" si="25"/>
        <v>4805.5100264831817</v>
      </c>
      <c r="J176" s="34">
        <f t="shared" si="26"/>
        <v>-387.16769311732503</v>
      </c>
      <c r="K176" s="34">
        <f t="shared" si="27"/>
        <v>4418.3423333658566</v>
      </c>
      <c r="L176" s="34">
        <f t="shared" si="28"/>
        <v>9529326.3825161494</v>
      </c>
      <c r="M176" s="38">
        <f t="shared" si="29"/>
        <v>8761572.8470644932</v>
      </c>
      <c r="N176" s="38">
        <f>'jan-aug'!M176</f>
        <v>6804889.6632280601</v>
      </c>
      <c r="O176" s="38">
        <f t="shared" si="30"/>
        <v>1956683.1838364331</v>
      </c>
    </row>
    <row r="177" spans="1:15" s="31" customFormat="1" x14ac:dyDescent="0.2">
      <c r="A177" s="30">
        <v>3433</v>
      </c>
      <c r="B177" s="31" t="s">
        <v>107</v>
      </c>
      <c r="C177" s="33">
        <v>63917788</v>
      </c>
      <c r="D177" s="34">
        <v>2141</v>
      </c>
      <c r="E177" s="34">
        <f t="shared" si="21"/>
        <v>29854.174684726764</v>
      </c>
      <c r="F177" s="35">
        <f t="shared" si="22"/>
        <v>0.95697470458162159</v>
      </c>
      <c r="G177" s="34">
        <f t="shared" si="23"/>
        <v>805.34083866540971</v>
      </c>
      <c r="H177" s="34">
        <f t="shared" si="24"/>
        <v>0</v>
      </c>
      <c r="I177" s="67">
        <f t="shared" si="25"/>
        <v>805.34083866540971</v>
      </c>
      <c r="J177" s="34">
        <f t="shared" si="26"/>
        <v>-387.16769311732503</v>
      </c>
      <c r="K177" s="34">
        <f t="shared" si="27"/>
        <v>418.17314554808468</v>
      </c>
      <c r="L177" s="34">
        <f t="shared" si="28"/>
        <v>1724234.7355826423</v>
      </c>
      <c r="M177" s="38">
        <f t="shared" si="29"/>
        <v>895308.70461844932</v>
      </c>
      <c r="N177" s="38">
        <f>'jan-aug'!M177</f>
        <v>-856129.41410939279</v>
      </c>
      <c r="O177" s="38">
        <f t="shared" si="30"/>
        <v>1751438.1187278421</v>
      </c>
    </row>
    <row r="178" spans="1:15" s="31" customFormat="1" x14ac:dyDescent="0.2">
      <c r="A178" s="30">
        <v>3434</v>
      </c>
      <c r="B178" s="31" t="s">
        <v>108</v>
      </c>
      <c r="C178" s="33">
        <v>54248751</v>
      </c>
      <c r="D178" s="34">
        <v>2212</v>
      </c>
      <c r="E178" s="34">
        <f t="shared" si="21"/>
        <v>24524.751808318266</v>
      </c>
      <c r="F178" s="35">
        <f t="shared" si="22"/>
        <v>0.78614020868276979</v>
      </c>
      <c r="G178" s="34">
        <f t="shared" si="23"/>
        <v>4002.9945645105086</v>
      </c>
      <c r="H178" s="34">
        <f t="shared" si="24"/>
        <v>1243.205833076878</v>
      </c>
      <c r="I178" s="67">
        <f t="shared" si="25"/>
        <v>5246.2003975873868</v>
      </c>
      <c r="J178" s="34">
        <f t="shared" si="26"/>
        <v>-387.16769311732503</v>
      </c>
      <c r="K178" s="34">
        <f t="shared" si="27"/>
        <v>4859.0327044700616</v>
      </c>
      <c r="L178" s="34">
        <f t="shared" si="28"/>
        <v>11604595.279463299</v>
      </c>
      <c r="M178" s="38">
        <f t="shared" si="29"/>
        <v>10748180.342287777</v>
      </c>
      <c r="N178" s="38">
        <f>'jan-aug'!M178</f>
        <v>8682406.1645791586</v>
      </c>
      <c r="O178" s="38">
        <f t="shared" si="30"/>
        <v>2065774.1777086183</v>
      </c>
    </row>
    <row r="179" spans="1:15" s="31" customFormat="1" x14ac:dyDescent="0.2">
      <c r="A179" s="30">
        <v>3435</v>
      </c>
      <c r="B179" s="31" t="s">
        <v>109</v>
      </c>
      <c r="C179" s="33">
        <v>81610781</v>
      </c>
      <c r="D179" s="34">
        <v>3531</v>
      </c>
      <c r="E179" s="34">
        <f t="shared" si="21"/>
        <v>23112.653922401587</v>
      </c>
      <c r="F179" s="35">
        <f t="shared" si="22"/>
        <v>0.74087545186111214</v>
      </c>
      <c r="G179" s="34">
        <f t="shared" si="23"/>
        <v>4850.2532960605158</v>
      </c>
      <c r="H179" s="34">
        <f t="shared" si="24"/>
        <v>1737.4400931477157</v>
      </c>
      <c r="I179" s="67">
        <f t="shared" si="25"/>
        <v>6587.6933892082316</v>
      </c>
      <c r="J179" s="34">
        <f t="shared" si="26"/>
        <v>-387.16769311732503</v>
      </c>
      <c r="K179" s="34">
        <f t="shared" si="27"/>
        <v>6200.5256960909064</v>
      </c>
      <c r="L179" s="34">
        <f t="shared" si="28"/>
        <v>23261145.357294265</v>
      </c>
      <c r="M179" s="38">
        <f t="shared" si="29"/>
        <v>21894056.232896991</v>
      </c>
      <c r="N179" s="38">
        <f>'jan-aug'!M179</f>
        <v>16972689.622797925</v>
      </c>
      <c r="O179" s="38">
        <f t="shared" si="30"/>
        <v>4921366.610099066</v>
      </c>
    </row>
    <row r="180" spans="1:15" s="31" customFormat="1" x14ac:dyDescent="0.2">
      <c r="A180" s="30">
        <v>3436</v>
      </c>
      <c r="B180" s="31" t="s">
        <v>110</v>
      </c>
      <c r="C180" s="33">
        <v>152535881</v>
      </c>
      <c r="D180" s="34">
        <v>5586</v>
      </c>
      <c r="E180" s="34">
        <f t="shared" si="21"/>
        <v>27306.817221625493</v>
      </c>
      <c r="F180" s="35">
        <f t="shared" si="22"/>
        <v>0.87531923490413388</v>
      </c>
      <c r="G180" s="34">
        <f t="shared" si="23"/>
        <v>2333.755316526172</v>
      </c>
      <c r="H180" s="34">
        <f t="shared" si="24"/>
        <v>269.48293841934844</v>
      </c>
      <c r="I180" s="67">
        <f t="shared" si="25"/>
        <v>2603.2382549455206</v>
      </c>
      <c r="J180" s="34">
        <f t="shared" si="26"/>
        <v>-387.16769311732503</v>
      </c>
      <c r="K180" s="34">
        <f t="shared" si="27"/>
        <v>2216.0705618281954</v>
      </c>
      <c r="L180" s="34">
        <f t="shared" si="28"/>
        <v>14541688.892125677</v>
      </c>
      <c r="M180" s="38">
        <f t="shared" si="29"/>
        <v>12378970.1583723</v>
      </c>
      <c r="N180" s="38">
        <f>'jan-aug'!M180</f>
        <v>6807279.0004245685</v>
      </c>
      <c r="O180" s="38">
        <f t="shared" si="30"/>
        <v>5571691.1579477312</v>
      </c>
    </row>
    <row r="181" spans="1:15" s="31" customFormat="1" x14ac:dyDescent="0.2">
      <c r="A181" s="30">
        <v>3437</v>
      </c>
      <c r="B181" s="31" t="s">
        <v>111</v>
      </c>
      <c r="C181" s="33">
        <v>119338296</v>
      </c>
      <c r="D181" s="34">
        <v>5756</v>
      </c>
      <c r="E181" s="34">
        <f t="shared" si="21"/>
        <v>20732.851980542044</v>
      </c>
      <c r="F181" s="35">
        <f t="shared" si="22"/>
        <v>0.66459096956259744</v>
      </c>
      <c r="G181" s="34">
        <f t="shared" si="23"/>
        <v>6278.1344611762415</v>
      </c>
      <c r="H181" s="34">
        <f t="shared" si="24"/>
        <v>2570.3707727985557</v>
      </c>
      <c r="I181" s="67">
        <f t="shared" si="25"/>
        <v>8848.5052339747963</v>
      </c>
      <c r="J181" s="34">
        <f t="shared" si="26"/>
        <v>-387.16769311732503</v>
      </c>
      <c r="K181" s="34">
        <f t="shared" si="27"/>
        <v>8461.337540857472</v>
      </c>
      <c r="L181" s="34">
        <f t="shared" si="28"/>
        <v>50931996.126758926</v>
      </c>
      <c r="M181" s="38">
        <f t="shared" si="29"/>
        <v>48703458.885175608</v>
      </c>
      <c r="N181" s="38">
        <f>'jan-aug'!M181</f>
        <v>38936268.795532376</v>
      </c>
      <c r="O181" s="38">
        <f t="shared" si="30"/>
        <v>9767190.0896432325</v>
      </c>
    </row>
    <row r="182" spans="1:15" s="31" customFormat="1" x14ac:dyDescent="0.2">
      <c r="A182" s="30">
        <v>3438</v>
      </c>
      <c r="B182" s="31" t="s">
        <v>112</v>
      </c>
      <c r="C182" s="33">
        <v>84082475</v>
      </c>
      <c r="D182" s="34">
        <v>3119</v>
      </c>
      <c r="E182" s="34">
        <f t="shared" si="21"/>
        <v>26958.151651170247</v>
      </c>
      <c r="F182" s="35">
        <f t="shared" si="22"/>
        <v>0.86414277014475493</v>
      </c>
      <c r="G182" s="34">
        <f t="shared" si="23"/>
        <v>2542.95465879932</v>
      </c>
      <c r="H182" s="34">
        <f t="shared" si="24"/>
        <v>391.51588807868484</v>
      </c>
      <c r="I182" s="67">
        <f t="shared" si="25"/>
        <v>2934.4705468780048</v>
      </c>
      <c r="J182" s="34">
        <f t="shared" si="26"/>
        <v>-387.16769311732503</v>
      </c>
      <c r="K182" s="34">
        <f t="shared" si="27"/>
        <v>2547.3028537606797</v>
      </c>
      <c r="L182" s="34">
        <f t="shared" si="28"/>
        <v>9152613.6357124969</v>
      </c>
      <c r="M182" s="38">
        <f t="shared" si="29"/>
        <v>7945037.6008795602</v>
      </c>
      <c r="N182" s="38">
        <f>'jan-aug'!M182</f>
        <v>5223947.9181837216</v>
      </c>
      <c r="O182" s="38">
        <f t="shared" si="30"/>
        <v>2721089.6826958386</v>
      </c>
    </row>
    <row r="183" spans="1:15" s="31" customFormat="1" x14ac:dyDescent="0.2">
      <c r="A183" s="30">
        <v>3439</v>
      </c>
      <c r="B183" s="31" t="s">
        <v>113</v>
      </c>
      <c r="C183" s="33">
        <v>115347953</v>
      </c>
      <c r="D183" s="34">
        <v>4413</v>
      </c>
      <c r="E183" s="34">
        <f t="shared" si="21"/>
        <v>26138.217312485838</v>
      </c>
      <c r="F183" s="35">
        <f t="shared" si="22"/>
        <v>0.83785979867342275</v>
      </c>
      <c r="G183" s="34">
        <f t="shared" si="23"/>
        <v>3034.9152620099653</v>
      </c>
      <c r="H183" s="34">
        <f t="shared" si="24"/>
        <v>678.49290661822772</v>
      </c>
      <c r="I183" s="67">
        <f t="shared" si="25"/>
        <v>3713.4081686281929</v>
      </c>
      <c r="J183" s="34">
        <f t="shared" si="26"/>
        <v>-387.16769311732503</v>
      </c>
      <c r="K183" s="34">
        <f t="shared" si="27"/>
        <v>3326.2404755108678</v>
      </c>
      <c r="L183" s="34">
        <f t="shared" si="28"/>
        <v>16387270.248156216</v>
      </c>
      <c r="M183" s="38">
        <f t="shared" si="29"/>
        <v>14678699.218429459</v>
      </c>
      <c r="N183" s="38">
        <f>'jan-aug'!M183</f>
        <v>13193870.049180744</v>
      </c>
      <c r="O183" s="38">
        <f t="shared" si="30"/>
        <v>1484829.169248715</v>
      </c>
    </row>
    <row r="184" spans="1:15" s="31" customFormat="1" x14ac:dyDescent="0.2">
      <c r="A184" s="30">
        <v>3440</v>
      </c>
      <c r="B184" s="31" t="s">
        <v>114</v>
      </c>
      <c r="C184" s="33">
        <v>144532022</v>
      </c>
      <c r="D184" s="34">
        <v>5124</v>
      </c>
      <c r="E184" s="34">
        <f t="shared" si="21"/>
        <v>28206.873926619828</v>
      </c>
      <c r="F184" s="35">
        <f t="shared" si="22"/>
        <v>0.90417052650621976</v>
      </c>
      <c r="G184" s="34">
        <f t="shared" si="23"/>
        <v>1793.7212935295713</v>
      </c>
      <c r="H184" s="34">
        <f t="shared" si="24"/>
        <v>0</v>
      </c>
      <c r="I184" s="67">
        <f t="shared" si="25"/>
        <v>1793.7212935295713</v>
      </c>
      <c r="J184" s="34">
        <f t="shared" si="26"/>
        <v>-387.16769311732503</v>
      </c>
      <c r="K184" s="34">
        <f t="shared" si="27"/>
        <v>1406.5536004122464</v>
      </c>
      <c r="L184" s="34">
        <f t="shared" si="28"/>
        <v>9191027.9080455229</v>
      </c>
      <c r="M184" s="38">
        <f t="shared" si="29"/>
        <v>7207180.6485123504</v>
      </c>
      <c r="N184" s="38">
        <f>'jan-aug'!M184</f>
        <v>5022230.193602738</v>
      </c>
      <c r="O184" s="38">
        <f t="shared" si="30"/>
        <v>2184950.4549096124</v>
      </c>
    </row>
    <row r="185" spans="1:15" s="31" customFormat="1" x14ac:dyDescent="0.2">
      <c r="A185" s="30">
        <v>3441</v>
      </c>
      <c r="B185" s="31" t="s">
        <v>115</v>
      </c>
      <c r="C185" s="33">
        <v>161910364</v>
      </c>
      <c r="D185" s="34">
        <v>6177</v>
      </c>
      <c r="E185" s="34">
        <f t="shared" si="21"/>
        <v>26211.812206572769</v>
      </c>
      <c r="F185" s="35">
        <f t="shared" si="22"/>
        <v>0.84021888087118279</v>
      </c>
      <c r="G185" s="34">
        <f t="shared" si="23"/>
        <v>2990.7583255578065</v>
      </c>
      <c r="H185" s="34">
        <f t="shared" si="24"/>
        <v>652.73469368780184</v>
      </c>
      <c r="I185" s="67">
        <f t="shared" si="25"/>
        <v>3643.4930192456086</v>
      </c>
      <c r="J185" s="34">
        <f t="shared" si="26"/>
        <v>-387.16769311732503</v>
      </c>
      <c r="K185" s="34">
        <f t="shared" si="27"/>
        <v>3256.3253261282835</v>
      </c>
      <c r="L185" s="34">
        <f t="shared" si="28"/>
        <v>22505856.379880123</v>
      </c>
      <c r="M185" s="38">
        <f t="shared" si="29"/>
        <v>20114321.539494406</v>
      </c>
      <c r="N185" s="38">
        <f>'jan-aug'!M185</f>
        <v>17308244.401946407</v>
      </c>
      <c r="O185" s="38">
        <f t="shared" si="30"/>
        <v>2806077.1375479996</v>
      </c>
    </row>
    <row r="186" spans="1:15" s="31" customFormat="1" x14ac:dyDescent="0.2">
      <c r="A186" s="30">
        <v>3442</v>
      </c>
      <c r="B186" s="31" t="s">
        <v>116</v>
      </c>
      <c r="C186" s="33">
        <v>367358411</v>
      </c>
      <c r="D186" s="34">
        <v>14840</v>
      </c>
      <c r="E186" s="34">
        <f t="shared" si="21"/>
        <v>24754.609905660378</v>
      </c>
      <c r="F186" s="35">
        <f t="shared" si="22"/>
        <v>0.79350830333360589</v>
      </c>
      <c r="G186" s="34">
        <f t="shared" si="23"/>
        <v>3865.0797061052413</v>
      </c>
      <c r="H186" s="34">
        <f t="shared" si="24"/>
        <v>1162.7554990071387</v>
      </c>
      <c r="I186" s="67">
        <f t="shared" si="25"/>
        <v>5027.8352051123802</v>
      </c>
      <c r="J186" s="34">
        <f t="shared" si="26"/>
        <v>-387.16769311732503</v>
      </c>
      <c r="K186" s="34">
        <f t="shared" si="27"/>
        <v>4640.6675119950551</v>
      </c>
      <c r="L186" s="34">
        <f t="shared" si="28"/>
        <v>74613074.443867728</v>
      </c>
      <c r="M186" s="38">
        <f t="shared" si="29"/>
        <v>68867505.878006622</v>
      </c>
      <c r="N186" s="38">
        <f>'jan-aug'!M186</f>
        <v>56606022.978822187</v>
      </c>
      <c r="O186" s="38">
        <f t="shared" si="30"/>
        <v>12261482.899184436</v>
      </c>
    </row>
    <row r="187" spans="1:15" s="31" customFormat="1" x14ac:dyDescent="0.2">
      <c r="A187" s="30">
        <v>3443</v>
      </c>
      <c r="B187" s="31" t="s">
        <v>117</v>
      </c>
      <c r="C187" s="33">
        <v>317389716</v>
      </c>
      <c r="D187" s="34">
        <v>13691</v>
      </c>
      <c r="E187" s="34">
        <f t="shared" si="21"/>
        <v>23182.361843546856</v>
      </c>
      <c r="F187" s="35">
        <f t="shared" si="22"/>
        <v>0.74310993725384089</v>
      </c>
      <c r="G187" s="34">
        <f t="shared" si="23"/>
        <v>4808.4285433733539</v>
      </c>
      <c r="H187" s="34">
        <f t="shared" si="24"/>
        <v>1713.0423207468714</v>
      </c>
      <c r="I187" s="67">
        <f t="shared" si="25"/>
        <v>6521.4708641202251</v>
      </c>
      <c r="J187" s="34">
        <f t="shared" si="26"/>
        <v>-387.16769311732503</v>
      </c>
      <c r="K187" s="34">
        <f t="shared" si="27"/>
        <v>6134.3031710028999</v>
      </c>
      <c r="L187" s="34">
        <f t="shared" si="28"/>
        <v>89285457.600669995</v>
      </c>
      <c r="M187" s="38">
        <f t="shared" si="29"/>
        <v>83984744.714200705</v>
      </c>
      <c r="N187" s="38">
        <f>'jan-aug'!M187</f>
        <v>69034386.665711209</v>
      </c>
      <c r="O187" s="38">
        <f t="shared" si="30"/>
        <v>14950358.048489496</v>
      </c>
    </row>
    <row r="188" spans="1:15" s="31" customFormat="1" x14ac:dyDescent="0.2">
      <c r="A188" s="30">
        <v>3446</v>
      </c>
      <c r="B188" s="31" t="s">
        <v>120</v>
      </c>
      <c r="C188" s="33">
        <v>358123946</v>
      </c>
      <c r="D188" s="34">
        <v>13593</v>
      </c>
      <c r="E188" s="34">
        <f t="shared" si="21"/>
        <v>26346.203634223497</v>
      </c>
      <c r="F188" s="35">
        <f t="shared" si="22"/>
        <v>0.8445267941909288</v>
      </c>
      <c r="G188" s="34">
        <f t="shared" si="23"/>
        <v>2910.1234689673697</v>
      </c>
      <c r="H188" s="34">
        <f t="shared" si="24"/>
        <v>605.69769401004714</v>
      </c>
      <c r="I188" s="67">
        <f t="shared" si="25"/>
        <v>3515.8211629774169</v>
      </c>
      <c r="J188" s="34">
        <f t="shared" si="26"/>
        <v>-387.16769311732503</v>
      </c>
      <c r="K188" s="34">
        <f t="shared" si="27"/>
        <v>3128.6534698600917</v>
      </c>
      <c r="L188" s="34">
        <f t="shared" si="28"/>
        <v>47790557.068352029</v>
      </c>
      <c r="M188" s="38">
        <f t="shared" si="29"/>
        <v>42527786.615808226</v>
      </c>
      <c r="N188" s="38">
        <f>'jan-aug'!M188</f>
        <v>35965450.735001996</v>
      </c>
      <c r="O188" s="38">
        <f t="shared" si="30"/>
        <v>6562335.88080623</v>
      </c>
    </row>
    <row r="189" spans="1:15" s="31" customFormat="1" x14ac:dyDescent="0.2">
      <c r="A189" s="30">
        <v>3447</v>
      </c>
      <c r="B189" s="31" t="s">
        <v>121</v>
      </c>
      <c r="C189" s="33">
        <v>117866819</v>
      </c>
      <c r="D189" s="34">
        <v>5587</v>
      </c>
      <c r="E189" s="34">
        <f t="shared" si="21"/>
        <v>21096.620547700019</v>
      </c>
      <c r="F189" s="35">
        <f t="shared" si="22"/>
        <v>0.67625156044371715</v>
      </c>
      <c r="G189" s="34">
        <f t="shared" si="23"/>
        <v>6059.8733208814565</v>
      </c>
      <c r="H189" s="34">
        <f t="shared" si="24"/>
        <v>2443.0517742932643</v>
      </c>
      <c r="I189" s="67">
        <f t="shared" si="25"/>
        <v>8502.9250951747199</v>
      </c>
      <c r="J189" s="34">
        <f t="shared" si="26"/>
        <v>-387.16769311732503</v>
      </c>
      <c r="K189" s="34">
        <f t="shared" si="27"/>
        <v>8115.7574020573948</v>
      </c>
      <c r="L189" s="34">
        <f t="shared" si="28"/>
        <v>47505842.506741159</v>
      </c>
      <c r="M189" s="38">
        <f t="shared" si="29"/>
        <v>45342736.605294667</v>
      </c>
      <c r="N189" s="38">
        <f>'jan-aug'!M189</f>
        <v>37199360.539513454</v>
      </c>
      <c r="O189" s="38">
        <f t="shared" si="30"/>
        <v>8143376.0657812133</v>
      </c>
    </row>
    <row r="190" spans="1:15" s="31" customFormat="1" x14ac:dyDescent="0.2">
      <c r="A190" s="30">
        <v>3448</v>
      </c>
      <c r="B190" s="31" t="s">
        <v>122</v>
      </c>
      <c r="C190" s="33">
        <v>144496978</v>
      </c>
      <c r="D190" s="34">
        <v>6510</v>
      </c>
      <c r="E190" s="34">
        <f t="shared" si="21"/>
        <v>22196.156374807986</v>
      </c>
      <c r="F190" s="35">
        <f t="shared" si="22"/>
        <v>0.7114971495258321</v>
      </c>
      <c r="G190" s="34">
        <f t="shared" si="23"/>
        <v>5400.1518246166761</v>
      </c>
      <c r="H190" s="34">
        <f t="shared" si="24"/>
        <v>2058.2142348054758</v>
      </c>
      <c r="I190" s="67">
        <f t="shared" si="25"/>
        <v>7458.3660594221519</v>
      </c>
      <c r="J190" s="34">
        <f t="shared" si="26"/>
        <v>-387.16769311732503</v>
      </c>
      <c r="K190" s="34">
        <f t="shared" si="27"/>
        <v>7071.1983663048268</v>
      </c>
      <c r="L190" s="34">
        <f t="shared" si="28"/>
        <v>48553963.046838209</v>
      </c>
      <c r="M190" s="38">
        <f t="shared" si="29"/>
        <v>46033501.364644423</v>
      </c>
      <c r="N190" s="38">
        <f>'jan-aug'!M190</f>
        <v>35584490.768539928</v>
      </c>
      <c r="O190" s="38">
        <f t="shared" si="30"/>
        <v>10449010.596104495</v>
      </c>
    </row>
    <row r="191" spans="1:15" s="31" customFormat="1" x14ac:dyDescent="0.2">
      <c r="A191" s="30">
        <v>3449</v>
      </c>
      <c r="B191" s="31" t="s">
        <v>123</v>
      </c>
      <c r="C191" s="33">
        <v>73117377</v>
      </c>
      <c r="D191" s="34">
        <v>2836</v>
      </c>
      <c r="E191" s="34">
        <f t="shared" si="21"/>
        <v>25781.867771509169</v>
      </c>
      <c r="F191" s="35">
        <f t="shared" si="22"/>
        <v>0.82643702446160017</v>
      </c>
      <c r="G191" s="34">
        <f t="shared" si="23"/>
        <v>3248.7249865959666</v>
      </c>
      <c r="H191" s="34">
        <f t="shared" si="24"/>
        <v>803.21524596006202</v>
      </c>
      <c r="I191" s="67">
        <f t="shared" si="25"/>
        <v>4051.9402325560286</v>
      </c>
      <c r="J191" s="34">
        <f t="shared" si="26"/>
        <v>-387.16769311732503</v>
      </c>
      <c r="K191" s="34">
        <f t="shared" si="27"/>
        <v>3664.7725394387035</v>
      </c>
      <c r="L191" s="34">
        <f t="shared" si="28"/>
        <v>11491302.499528898</v>
      </c>
      <c r="M191" s="38">
        <f t="shared" si="29"/>
        <v>10393294.921848163</v>
      </c>
      <c r="N191" s="38">
        <f>'jan-aug'!M191</f>
        <v>7565356.7060336741</v>
      </c>
      <c r="O191" s="38">
        <f t="shared" si="30"/>
        <v>2827938.2158144889</v>
      </c>
    </row>
    <row r="192" spans="1:15" s="31" customFormat="1" x14ac:dyDescent="0.2">
      <c r="A192" s="30">
        <v>3450</v>
      </c>
      <c r="B192" s="31" t="s">
        <v>124</v>
      </c>
      <c r="C192" s="33">
        <v>29530512</v>
      </c>
      <c r="D192" s="34">
        <v>1366</v>
      </c>
      <c r="E192" s="34">
        <f t="shared" si="21"/>
        <v>21618.237188872619</v>
      </c>
      <c r="F192" s="35">
        <f t="shared" si="22"/>
        <v>0.69297196676419015</v>
      </c>
      <c r="G192" s="34">
        <f t="shared" si="23"/>
        <v>5746.9033361778966</v>
      </c>
      <c r="H192" s="34">
        <f t="shared" si="24"/>
        <v>2260.4859498828541</v>
      </c>
      <c r="I192" s="67">
        <f t="shared" si="25"/>
        <v>8007.3892860607502</v>
      </c>
      <c r="J192" s="34">
        <f t="shared" si="26"/>
        <v>-387.16769311732503</v>
      </c>
      <c r="K192" s="34">
        <f t="shared" si="27"/>
        <v>7620.2215929434251</v>
      </c>
      <c r="L192" s="34">
        <f t="shared" si="28"/>
        <v>10938093.764758985</v>
      </c>
      <c r="M192" s="38">
        <f t="shared" si="29"/>
        <v>10409222.695960719</v>
      </c>
      <c r="N192" s="38">
        <f>'jan-aug'!M192</f>
        <v>8364396.3453956265</v>
      </c>
      <c r="O192" s="38">
        <f t="shared" si="30"/>
        <v>2044826.3505650926</v>
      </c>
    </row>
    <row r="193" spans="1:15" s="31" customFormat="1" x14ac:dyDescent="0.2">
      <c r="A193" s="30">
        <v>3451</v>
      </c>
      <c r="B193" s="31" t="s">
        <v>125</v>
      </c>
      <c r="C193" s="33">
        <v>172097466</v>
      </c>
      <c r="D193" s="34">
        <v>6562</v>
      </c>
      <c r="E193" s="34">
        <f t="shared" si="21"/>
        <v>26226.373971350196</v>
      </c>
      <c r="F193" s="35">
        <f t="shared" si="22"/>
        <v>0.84068565781923876</v>
      </c>
      <c r="G193" s="34">
        <f t="shared" si="23"/>
        <v>2982.0212666913503</v>
      </c>
      <c r="H193" s="34">
        <f t="shared" si="24"/>
        <v>647.63807601570238</v>
      </c>
      <c r="I193" s="67">
        <f t="shared" si="25"/>
        <v>3629.6593427070529</v>
      </c>
      <c r="J193" s="34">
        <f t="shared" si="26"/>
        <v>-387.16769311732503</v>
      </c>
      <c r="K193" s="34">
        <f t="shared" si="27"/>
        <v>3242.4916495897278</v>
      </c>
      <c r="L193" s="34">
        <f t="shared" si="28"/>
        <v>23817824.60684368</v>
      </c>
      <c r="M193" s="38">
        <f t="shared" si="29"/>
        <v>21277230.204607792</v>
      </c>
      <c r="N193" s="38">
        <f>'jan-aug'!M193</f>
        <v>17304608.301161136</v>
      </c>
      <c r="O193" s="38">
        <f t="shared" si="30"/>
        <v>3972621.9034466557</v>
      </c>
    </row>
    <row r="194" spans="1:15" s="31" customFormat="1" x14ac:dyDescent="0.2">
      <c r="A194" s="30">
        <v>3452</v>
      </c>
      <c r="B194" s="31" t="s">
        <v>126</v>
      </c>
      <c r="C194" s="33">
        <v>61897077</v>
      </c>
      <c r="D194" s="34">
        <v>2112</v>
      </c>
      <c r="E194" s="34">
        <f t="shared" si="21"/>
        <v>29307.328125</v>
      </c>
      <c r="F194" s="35">
        <f t="shared" si="22"/>
        <v>0.939445553952858</v>
      </c>
      <c r="G194" s="34">
        <f t="shared" si="23"/>
        <v>1133.4487745014681</v>
      </c>
      <c r="H194" s="34">
        <f t="shared" si="24"/>
        <v>0</v>
      </c>
      <c r="I194" s="67">
        <f t="shared" si="25"/>
        <v>1133.4487745014681</v>
      </c>
      <c r="J194" s="34">
        <f t="shared" si="26"/>
        <v>-387.16769311732503</v>
      </c>
      <c r="K194" s="34">
        <f t="shared" si="27"/>
        <v>746.28108138414302</v>
      </c>
      <c r="L194" s="34">
        <f t="shared" si="28"/>
        <v>2393843.8117471007</v>
      </c>
      <c r="M194" s="38">
        <f t="shared" si="29"/>
        <v>1576145.64388331</v>
      </c>
      <c r="N194" s="38">
        <f>'jan-aug'!M194</f>
        <v>2229829.7050915281</v>
      </c>
      <c r="O194" s="38">
        <f t="shared" si="30"/>
        <v>-653684.0612082181</v>
      </c>
    </row>
    <row r="195" spans="1:15" s="31" customFormat="1" x14ac:dyDescent="0.2">
      <c r="A195" s="30">
        <v>3453</v>
      </c>
      <c r="B195" s="31" t="s">
        <v>127</v>
      </c>
      <c r="C195" s="33">
        <v>99768382</v>
      </c>
      <c r="D195" s="34">
        <v>3298</v>
      </c>
      <c r="E195" s="34">
        <f t="shared" si="21"/>
        <v>30251.177077016375</v>
      </c>
      <c r="F195" s="35">
        <f t="shared" si="22"/>
        <v>0.96970060476448328</v>
      </c>
      <c r="G195" s="34">
        <f t="shared" si="23"/>
        <v>567.13940329164325</v>
      </c>
      <c r="H195" s="34">
        <f t="shared" si="24"/>
        <v>0</v>
      </c>
      <c r="I195" s="67">
        <f t="shared" si="25"/>
        <v>567.13940329164325</v>
      </c>
      <c r="J195" s="34">
        <f t="shared" si="26"/>
        <v>-387.16769311732503</v>
      </c>
      <c r="K195" s="34">
        <f t="shared" si="27"/>
        <v>179.97171017431822</v>
      </c>
      <c r="L195" s="34">
        <f t="shared" si="28"/>
        <v>1870425.7520558394</v>
      </c>
      <c r="M195" s="38">
        <f t="shared" si="29"/>
        <v>593546.70015490148</v>
      </c>
      <c r="N195" s="38">
        <f>'jan-aug'!M195</f>
        <v>1264365.7819090222</v>
      </c>
      <c r="O195" s="38">
        <f t="shared" si="30"/>
        <v>-670819.08175412077</v>
      </c>
    </row>
    <row r="196" spans="1:15" s="31" customFormat="1" x14ac:dyDescent="0.2">
      <c r="A196" s="30">
        <v>3454</v>
      </c>
      <c r="B196" s="31" t="s">
        <v>128</v>
      </c>
      <c r="C196" s="33">
        <v>49916662</v>
      </c>
      <c r="D196" s="34">
        <v>1645</v>
      </c>
      <c r="E196" s="34">
        <f t="shared" si="21"/>
        <v>30344.475379939209</v>
      </c>
      <c r="F196" s="35">
        <f t="shared" si="22"/>
        <v>0.97269127916162956</v>
      </c>
      <c r="G196" s="34">
        <f t="shared" si="23"/>
        <v>511.16042153794257</v>
      </c>
      <c r="H196" s="34">
        <f t="shared" si="24"/>
        <v>0</v>
      </c>
      <c r="I196" s="67">
        <f t="shared" si="25"/>
        <v>511.16042153794257</v>
      </c>
      <c r="J196" s="34">
        <f t="shared" si="26"/>
        <v>-387.16769311732503</v>
      </c>
      <c r="K196" s="34">
        <f t="shared" si="27"/>
        <v>123.99272842061754</v>
      </c>
      <c r="L196" s="34">
        <f t="shared" si="28"/>
        <v>840858.89342991554</v>
      </c>
      <c r="M196" s="38">
        <f t="shared" si="29"/>
        <v>203968.03825191586</v>
      </c>
      <c r="N196" s="38">
        <f>'jan-aug'!M196</f>
        <v>-333944.62363846379</v>
      </c>
      <c r="O196" s="38">
        <f t="shared" si="30"/>
        <v>537912.66189037962</v>
      </c>
    </row>
    <row r="197" spans="1:15" s="31" customFormat="1" x14ac:dyDescent="0.2">
      <c r="A197" s="30">
        <v>3901</v>
      </c>
      <c r="B197" s="31" t="s">
        <v>146</v>
      </c>
      <c r="C197" s="33">
        <v>706043606</v>
      </c>
      <c r="D197" s="34">
        <v>27939</v>
      </c>
      <c r="E197" s="34">
        <f t="shared" si="21"/>
        <v>25270.897526754714</v>
      </c>
      <c r="F197" s="35">
        <f t="shared" si="22"/>
        <v>0.81005788806986279</v>
      </c>
      <c r="G197" s="34">
        <f t="shared" si="23"/>
        <v>3555.3071334486399</v>
      </c>
      <c r="H197" s="34">
        <f t="shared" si="24"/>
        <v>982.05483162412122</v>
      </c>
      <c r="I197" s="67">
        <f t="shared" si="25"/>
        <v>4537.3619650727614</v>
      </c>
      <c r="J197" s="34">
        <f t="shared" si="26"/>
        <v>-387.16769311732503</v>
      </c>
      <c r="K197" s="34">
        <f t="shared" si="27"/>
        <v>4150.1942719554363</v>
      </c>
      <c r="L197" s="34">
        <f t="shared" si="28"/>
        <v>126769355.94216788</v>
      </c>
      <c r="M197" s="38">
        <f t="shared" si="29"/>
        <v>115952277.76416293</v>
      </c>
      <c r="N197" s="38">
        <f>'jan-aug'!M197</f>
        <v>94898823.303922713</v>
      </c>
      <c r="O197" s="38">
        <f t="shared" si="30"/>
        <v>21053454.460240215</v>
      </c>
    </row>
    <row r="198" spans="1:15" s="31" customFormat="1" x14ac:dyDescent="0.2">
      <c r="A198" s="30">
        <v>3903</v>
      </c>
      <c r="B198" s="31" t="s">
        <v>150</v>
      </c>
      <c r="C198" s="33">
        <v>730390040</v>
      </c>
      <c r="D198" s="34">
        <v>26872</v>
      </c>
      <c r="E198" s="34">
        <f t="shared" si="21"/>
        <v>27180.337898183985</v>
      </c>
      <c r="F198" s="35">
        <f t="shared" si="22"/>
        <v>0.8712649438555844</v>
      </c>
      <c r="G198" s="34">
        <f t="shared" si="23"/>
        <v>2409.642910591077</v>
      </c>
      <c r="H198" s="34">
        <f t="shared" si="24"/>
        <v>313.75070162387635</v>
      </c>
      <c r="I198" s="67">
        <f t="shared" si="25"/>
        <v>2723.3936122149535</v>
      </c>
      <c r="J198" s="34">
        <f t="shared" si="26"/>
        <v>-387.16769311732503</v>
      </c>
      <c r="K198" s="34">
        <f t="shared" si="27"/>
        <v>2336.2259190976283</v>
      </c>
      <c r="L198" s="34">
        <f t="shared" si="28"/>
        <v>73183033.147440225</v>
      </c>
      <c r="M198" s="38">
        <f t="shared" si="29"/>
        <v>62779062.897991471</v>
      </c>
      <c r="N198" s="38">
        <f>'jan-aug'!M198</f>
        <v>51254230.046099015</v>
      </c>
      <c r="O198" s="38">
        <f t="shared" si="30"/>
        <v>11524832.851892456</v>
      </c>
    </row>
    <row r="199" spans="1:15" s="31" customFormat="1" x14ac:dyDescent="0.2">
      <c r="A199" s="30">
        <v>3905</v>
      </c>
      <c r="B199" s="31" t="s">
        <v>147</v>
      </c>
      <c r="C199" s="33">
        <v>1741383072</v>
      </c>
      <c r="D199" s="34">
        <v>59174</v>
      </c>
      <c r="E199" s="34">
        <f t="shared" si="21"/>
        <v>29428.179132727211</v>
      </c>
      <c r="F199" s="35">
        <f t="shared" si="22"/>
        <v>0.94331942950424963</v>
      </c>
      <c r="G199" s="34">
        <f t="shared" si="23"/>
        <v>1060.9381698651414</v>
      </c>
      <c r="H199" s="34">
        <f t="shared" si="24"/>
        <v>0</v>
      </c>
      <c r="I199" s="67">
        <f t="shared" si="25"/>
        <v>1060.9381698651414</v>
      </c>
      <c r="J199" s="34">
        <f t="shared" si="26"/>
        <v>-387.16769311732503</v>
      </c>
      <c r="K199" s="34">
        <f t="shared" si="27"/>
        <v>673.77047674781636</v>
      </c>
      <c r="L199" s="34">
        <f t="shared" si="28"/>
        <v>62779955.26359988</v>
      </c>
      <c r="M199" s="38">
        <f t="shared" si="29"/>
        <v>39869694.191075288</v>
      </c>
      <c r="N199" s="38">
        <f>'jan-aug'!M199</f>
        <v>31702264.531196032</v>
      </c>
      <c r="O199" s="38">
        <f t="shared" si="30"/>
        <v>8167429.659879256</v>
      </c>
    </row>
    <row r="200" spans="1:15" s="31" customFormat="1" x14ac:dyDescent="0.2">
      <c r="A200" s="30">
        <v>3907</v>
      </c>
      <c r="B200" s="31" t="s">
        <v>148</v>
      </c>
      <c r="C200" s="33">
        <v>1829293164</v>
      </c>
      <c r="D200" s="34">
        <v>66231</v>
      </c>
      <c r="E200" s="34">
        <f t="shared" si="21"/>
        <v>27619.89346378584</v>
      </c>
      <c r="F200" s="35">
        <f t="shared" si="22"/>
        <v>0.88535488477611646</v>
      </c>
      <c r="G200" s="34">
        <f t="shared" si="23"/>
        <v>2145.9095712299641</v>
      </c>
      <c r="H200" s="34">
        <f t="shared" si="24"/>
        <v>159.90625366322709</v>
      </c>
      <c r="I200" s="67">
        <f t="shared" si="25"/>
        <v>2305.8158248931913</v>
      </c>
      <c r="J200" s="34">
        <f t="shared" si="26"/>
        <v>-387.16769311732503</v>
      </c>
      <c r="K200" s="34">
        <f t="shared" si="27"/>
        <v>1918.6481317758662</v>
      </c>
      <c r="L200" s="34">
        <f t="shared" si="28"/>
        <v>152716487.89850095</v>
      </c>
      <c r="M200" s="38">
        <f t="shared" si="29"/>
        <v>127073984.41564739</v>
      </c>
      <c r="N200" s="38">
        <f>'jan-aug'!M200</f>
        <v>104994152.89491057</v>
      </c>
      <c r="O200" s="38">
        <f t="shared" si="30"/>
        <v>22079831.520736814</v>
      </c>
    </row>
    <row r="201" spans="1:15" s="31" customFormat="1" x14ac:dyDescent="0.2">
      <c r="A201" s="30">
        <v>3909</v>
      </c>
      <c r="B201" s="31" t="s">
        <v>149</v>
      </c>
      <c r="C201" s="33">
        <v>1323311667</v>
      </c>
      <c r="D201" s="34">
        <v>48715</v>
      </c>
      <c r="E201" s="34">
        <f t="shared" ref="E201:E264" si="31">IF(ISNUMBER(C201),(C201)/D201,"")</f>
        <v>27164.357323206405</v>
      </c>
      <c r="F201" s="35">
        <f t="shared" ref="F201:F264" si="32">IF(ISNUMBER(C201),E201/E$366,"")</f>
        <v>0.87075268698766839</v>
      </c>
      <c r="G201" s="34">
        <f t="shared" ref="G201:G264" si="33">IF(ISNUMBER(D201),(E$366-E201)*0.6,"")</f>
        <v>2419.2312555776252</v>
      </c>
      <c r="H201" s="34">
        <f t="shared" ref="H201:H264" si="34">IF(ISNUMBER(D201),(IF(E201&gt;=E$366*0.9,0,IF(E201&lt;0.9*E$366,(E$366*0.9-E201)*0.35))),"")</f>
        <v>319.34390286602957</v>
      </c>
      <c r="I201" s="67">
        <f t="shared" ref="I201:I264" si="35">IF(ISNUMBER(C201),G201+H201,"")</f>
        <v>2738.5751584436548</v>
      </c>
      <c r="J201" s="34">
        <f t="shared" ref="J201:J264" si="36">IF(ISNUMBER(D201),I$368,"")</f>
        <v>-387.16769311732503</v>
      </c>
      <c r="K201" s="34">
        <f t="shared" ref="K201:K264" si="37">IF(ISNUMBER(I201),I201+J201,"")</f>
        <v>2351.4074653263297</v>
      </c>
      <c r="L201" s="34">
        <f t="shared" ref="L201:L264" si="38">IF(ISNUMBER(I201),(I201*D201),"")</f>
        <v>133409688.84358265</v>
      </c>
      <c r="M201" s="38">
        <f t="shared" ref="M201:M264" si="39">IF(ISNUMBER(K201),(K201*D201),"")</f>
        <v>114548814.67337215</v>
      </c>
      <c r="N201" s="38">
        <f>'jan-aug'!M201</f>
        <v>94379790.31427379</v>
      </c>
      <c r="O201" s="38">
        <f t="shared" ref="O201:O264" si="40">IF(ISNUMBER(M201),(M201-N201),"")</f>
        <v>20169024.35909836</v>
      </c>
    </row>
    <row r="202" spans="1:15" s="31" customFormat="1" x14ac:dyDescent="0.2">
      <c r="A202" s="30">
        <v>3911</v>
      </c>
      <c r="B202" s="31" t="s">
        <v>151</v>
      </c>
      <c r="C202" s="33">
        <v>856311015</v>
      </c>
      <c r="D202" s="34">
        <v>27501</v>
      </c>
      <c r="E202" s="34">
        <f t="shared" si="31"/>
        <v>31137.450092723902</v>
      </c>
      <c r="F202" s="35">
        <f t="shared" si="32"/>
        <v>0.99811006060582252</v>
      </c>
      <c r="G202" s="34">
        <f t="shared" si="33"/>
        <v>35.375593867126732</v>
      </c>
      <c r="H202" s="34">
        <f t="shared" si="34"/>
        <v>0</v>
      </c>
      <c r="I202" s="67">
        <f t="shared" si="35"/>
        <v>35.375593867126732</v>
      </c>
      <c r="J202" s="34">
        <f t="shared" si="36"/>
        <v>-387.16769311732503</v>
      </c>
      <c r="K202" s="34">
        <f t="shared" si="37"/>
        <v>-351.79209925019831</v>
      </c>
      <c r="L202" s="34">
        <f t="shared" si="38"/>
        <v>972864.20693985221</v>
      </c>
      <c r="M202" s="38">
        <f t="shared" si="39"/>
        <v>-9674634.5214797035</v>
      </c>
      <c r="N202" s="38">
        <f>'jan-aug'!M202</f>
        <v>-5559528.094639129</v>
      </c>
      <c r="O202" s="38">
        <f t="shared" si="40"/>
        <v>-4115106.4268405745</v>
      </c>
    </row>
    <row r="203" spans="1:15" s="31" customFormat="1" x14ac:dyDescent="0.2">
      <c r="A203" s="30">
        <v>4001</v>
      </c>
      <c r="B203" s="31" t="s">
        <v>152</v>
      </c>
      <c r="C203" s="33">
        <v>1016164373</v>
      </c>
      <c r="D203" s="34">
        <v>37193</v>
      </c>
      <c r="E203" s="34">
        <f t="shared" si="31"/>
        <v>27321.387707364291</v>
      </c>
      <c r="F203" s="35">
        <f t="shared" si="32"/>
        <v>0.87578629140235387</v>
      </c>
      <c r="G203" s="34">
        <f t="shared" si="33"/>
        <v>2325.0130250828938</v>
      </c>
      <c r="H203" s="34">
        <f t="shared" si="34"/>
        <v>264.3832684107694</v>
      </c>
      <c r="I203" s="67">
        <f t="shared" si="35"/>
        <v>2589.3962934936631</v>
      </c>
      <c r="J203" s="34">
        <f t="shared" si="36"/>
        <v>-387.16769311732503</v>
      </c>
      <c r="K203" s="34">
        <f t="shared" si="37"/>
        <v>2202.2286003763379</v>
      </c>
      <c r="L203" s="34">
        <f t="shared" si="38"/>
        <v>96307416.343909815</v>
      </c>
      <c r="M203" s="38">
        <f t="shared" si="39"/>
        <v>81907488.333797142</v>
      </c>
      <c r="N203" s="38">
        <f>'jan-aug'!M203</f>
        <v>66083606.182320356</v>
      </c>
      <c r="O203" s="38">
        <f t="shared" si="40"/>
        <v>15823882.151476786</v>
      </c>
    </row>
    <row r="204" spans="1:15" s="31" customFormat="1" x14ac:dyDescent="0.2">
      <c r="A204" s="30">
        <v>4003</v>
      </c>
      <c r="B204" s="31" t="s">
        <v>153</v>
      </c>
      <c r="C204" s="33">
        <v>1426218212</v>
      </c>
      <c r="D204" s="34">
        <v>56619</v>
      </c>
      <c r="E204" s="34">
        <f t="shared" si="31"/>
        <v>25189.745703739027</v>
      </c>
      <c r="F204" s="35">
        <f t="shared" si="32"/>
        <v>0.80745656873423133</v>
      </c>
      <c r="G204" s="34">
        <f t="shared" si="33"/>
        <v>3603.9982272580519</v>
      </c>
      <c r="H204" s="34">
        <f t="shared" si="34"/>
        <v>1010.4579696796117</v>
      </c>
      <c r="I204" s="67">
        <f t="shared" si="35"/>
        <v>4614.4561969376637</v>
      </c>
      <c r="J204" s="34">
        <f t="shared" si="36"/>
        <v>-387.16769311732503</v>
      </c>
      <c r="K204" s="34">
        <f t="shared" si="37"/>
        <v>4227.2885038203385</v>
      </c>
      <c r="L204" s="34">
        <f t="shared" si="38"/>
        <v>261265895.41441357</v>
      </c>
      <c r="M204" s="38">
        <f t="shared" si="39"/>
        <v>239344847.79780376</v>
      </c>
      <c r="N204" s="38">
        <f>'jan-aug'!M204</f>
        <v>193596730.3226977</v>
      </c>
      <c r="O204" s="38">
        <f t="shared" si="40"/>
        <v>45748117.475106061</v>
      </c>
    </row>
    <row r="205" spans="1:15" s="31" customFormat="1" x14ac:dyDescent="0.2">
      <c r="A205" s="30">
        <v>4005</v>
      </c>
      <c r="B205" s="31" t="s">
        <v>154</v>
      </c>
      <c r="C205" s="33">
        <v>334259165</v>
      </c>
      <c r="D205" s="34">
        <v>13266</v>
      </c>
      <c r="E205" s="34">
        <f t="shared" si="31"/>
        <v>25196.680612091059</v>
      </c>
      <c r="F205" s="35">
        <f t="shared" si="32"/>
        <v>0.80767886702053715</v>
      </c>
      <c r="G205" s="34">
        <f t="shared" si="33"/>
        <v>3599.8372822468327</v>
      </c>
      <c r="H205" s="34">
        <f t="shared" si="34"/>
        <v>1008.0307517564005</v>
      </c>
      <c r="I205" s="67">
        <f t="shared" si="35"/>
        <v>4607.8680340032333</v>
      </c>
      <c r="J205" s="34">
        <f t="shared" si="36"/>
        <v>-387.16769311732503</v>
      </c>
      <c r="K205" s="34">
        <f t="shared" si="37"/>
        <v>4220.7003408859082</v>
      </c>
      <c r="L205" s="34">
        <f t="shared" si="38"/>
        <v>61127977.33908689</v>
      </c>
      <c r="M205" s="38">
        <f t="shared" si="39"/>
        <v>55991810.722192459</v>
      </c>
      <c r="N205" s="38">
        <f>'jan-aug'!M205</f>
        <v>42018062.802941702</v>
      </c>
      <c r="O205" s="38">
        <f t="shared" si="40"/>
        <v>13973747.919250757</v>
      </c>
    </row>
    <row r="206" spans="1:15" s="31" customFormat="1" x14ac:dyDescent="0.2">
      <c r="A206" s="30">
        <v>4010</v>
      </c>
      <c r="B206" s="31" t="s">
        <v>155</v>
      </c>
      <c r="C206" s="33">
        <v>58889196</v>
      </c>
      <c r="D206" s="34">
        <v>2382</v>
      </c>
      <c r="E206" s="34">
        <f t="shared" si="31"/>
        <v>24722.584382871537</v>
      </c>
      <c r="F206" s="35">
        <f t="shared" si="32"/>
        <v>0.79248172612845535</v>
      </c>
      <c r="G206" s="34">
        <f t="shared" si="33"/>
        <v>3884.2950197785458</v>
      </c>
      <c r="H206" s="34">
        <f t="shared" si="34"/>
        <v>1173.9644319832332</v>
      </c>
      <c r="I206" s="67">
        <f t="shared" si="35"/>
        <v>5058.259451761779</v>
      </c>
      <c r="J206" s="34">
        <f t="shared" si="36"/>
        <v>-387.16769311732503</v>
      </c>
      <c r="K206" s="34">
        <f t="shared" si="37"/>
        <v>4671.0917586444539</v>
      </c>
      <c r="L206" s="34">
        <f t="shared" si="38"/>
        <v>12048774.014096558</v>
      </c>
      <c r="M206" s="38">
        <f t="shared" si="39"/>
        <v>11126540.569091089</v>
      </c>
      <c r="N206" s="38">
        <f>'jan-aug'!M206</f>
        <v>9184812.9596869536</v>
      </c>
      <c r="O206" s="38">
        <f t="shared" si="40"/>
        <v>1941727.6094041355</v>
      </c>
    </row>
    <row r="207" spans="1:15" s="31" customFormat="1" x14ac:dyDescent="0.2">
      <c r="A207" s="30">
        <v>4012</v>
      </c>
      <c r="B207" s="31" t="s">
        <v>156</v>
      </c>
      <c r="C207" s="33">
        <v>393923011</v>
      </c>
      <c r="D207" s="34">
        <v>14269</v>
      </c>
      <c r="E207" s="34">
        <f t="shared" si="31"/>
        <v>27606.910855701171</v>
      </c>
      <c r="F207" s="35">
        <f t="shared" si="32"/>
        <v>0.8849387276500954</v>
      </c>
      <c r="G207" s="34">
        <f t="shared" si="33"/>
        <v>2153.6991360807651</v>
      </c>
      <c r="H207" s="34">
        <f t="shared" si="34"/>
        <v>164.45016649286117</v>
      </c>
      <c r="I207" s="67">
        <f t="shared" si="35"/>
        <v>2318.1493025736263</v>
      </c>
      <c r="J207" s="34">
        <f t="shared" si="36"/>
        <v>-387.16769311732503</v>
      </c>
      <c r="K207" s="34">
        <f t="shared" si="37"/>
        <v>1930.9816094563012</v>
      </c>
      <c r="L207" s="34">
        <f t="shared" si="38"/>
        <v>33077672.398423072</v>
      </c>
      <c r="M207" s="38">
        <f t="shared" si="39"/>
        <v>27553176.585331962</v>
      </c>
      <c r="N207" s="38">
        <f>'jan-aug'!M207</f>
        <v>20936815.459077731</v>
      </c>
      <c r="O207" s="38">
        <f t="shared" si="40"/>
        <v>6616361.1262542307</v>
      </c>
    </row>
    <row r="208" spans="1:15" s="31" customFormat="1" x14ac:dyDescent="0.2">
      <c r="A208" s="30">
        <v>4014</v>
      </c>
      <c r="B208" s="31" t="s">
        <v>157</v>
      </c>
      <c r="C208" s="33">
        <v>277812903</v>
      </c>
      <c r="D208" s="34">
        <v>10445</v>
      </c>
      <c r="E208" s="34">
        <f t="shared" si="31"/>
        <v>26597.69296314026</v>
      </c>
      <c r="F208" s="35">
        <f t="shared" si="32"/>
        <v>0.85258827734318876</v>
      </c>
      <c r="G208" s="34">
        <f t="shared" si="33"/>
        <v>2759.2298716173123</v>
      </c>
      <c r="H208" s="34">
        <f t="shared" si="34"/>
        <v>517.6764288891801</v>
      </c>
      <c r="I208" s="67">
        <f t="shared" si="35"/>
        <v>3276.9063005064922</v>
      </c>
      <c r="J208" s="34">
        <f t="shared" si="36"/>
        <v>-387.16769311732503</v>
      </c>
      <c r="K208" s="34">
        <f t="shared" si="37"/>
        <v>2889.7386073891671</v>
      </c>
      <c r="L208" s="34">
        <f t="shared" si="38"/>
        <v>34227286.308790311</v>
      </c>
      <c r="M208" s="38">
        <f t="shared" si="39"/>
        <v>30183319.75417985</v>
      </c>
      <c r="N208" s="38">
        <f>'jan-aug'!M208</f>
        <v>24758460.233241081</v>
      </c>
      <c r="O208" s="38">
        <f t="shared" si="40"/>
        <v>5424859.520938769</v>
      </c>
    </row>
    <row r="209" spans="1:15" s="31" customFormat="1" x14ac:dyDescent="0.2">
      <c r="A209" s="30">
        <v>4016</v>
      </c>
      <c r="B209" s="31" t="s">
        <v>158</v>
      </c>
      <c r="C209" s="33">
        <v>90854351</v>
      </c>
      <c r="D209" s="34">
        <v>4086</v>
      </c>
      <c r="E209" s="34">
        <f t="shared" si="31"/>
        <v>22235.52398433676</v>
      </c>
      <c r="F209" s="35">
        <f t="shared" si="32"/>
        <v>0.71275907710871567</v>
      </c>
      <c r="G209" s="34">
        <f t="shared" si="33"/>
        <v>5376.531258899412</v>
      </c>
      <c r="H209" s="34">
        <f t="shared" si="34"/>
        <v>2044.435571470405</v>
      </c>
      <c r="I209" s="67">
        <f t="shared" si="35"/>
        <v>7420.9668303698172</v>
      </c>
      <c r="J209" s="34">
        <f t="shared" si="36"/>
        <v>-387.16769311732503</v>
      </c>
      <c r="K209" s="34">
        <f t="shared" si="37"/>
        <v>7033.7991372524921</v>
      </c>
      <c r="L209" s="34">
        <f t="shared" si="38"/>
        <v>30322070.468891073</v>
      </c>
      <c r="M209" s="38">
        <f t="shared" si="39"/>
        <v>28740103.274813682</v>
      </c>
      <c r="N209" s="38">
        <f>'jan-aug'!M209</f>
        <v>22803328.667120449</v>
      </c>
      <c r="O209" s="38">
        <f t="shared" si="40"/>
        <v>5936774.6076932326</v>
      </c>
    </row>
    <row r="210" spans="1:15" s="31" customFormat="1" x14ac:dyDescent="0.2">
      <c r="A210" s="30">
        <v>4018</v>
      </c>
      <c r="B210" s="31" t="s">
        <v>159</v>
      </c>
      <c r="C210" s="33">
        <v>161652130</v>
      </c>
      <c r="D210" s="34">
        <v>6539</v>
      </c>
      <c r="E210" s="34">
        <f t="shared" si="31"/>
        <v>24721.231075087933</v>
      </c>
      <c r="F210" s="35">
        <f t="shared" si="32"/>
        <v>0.79243834588666007</v>
      </c>
      <c r="G210" s="34">
        <f t="shared" si="33"/>
        <v>3885.1070044487078</v>
      </c>
      <c r="H210" s="34">
        <f t="shared" si="34"/>
        <v>1174.4380897074943</v>
      </c>
      <c r="I210" s="67">
        <f t="shared" si="35"/>
        <v>5059.5450941562021</v>
      </c>
      <c r="J210" s="34">
        <f t="shared" si="36"/>
        <v>-387.16769311732503</v>
      </c>
      <c r="K210" s="34">
        <f t="shared" si="37"/>
        <v>4672.377401038877</v>
      </c>
      <c r="L210" s="34">
        <f t="shared" si="38"/>
        <v>33084365.370687407</v>
      </c>
      <c r="M210" s="38">
        <f t="shared" si="39"/>
        <v>30552675.825393215</v>
      </c>
      <c r="N210" s="38">
        <f>'jan-aug'!M210</f>
        <v>23848798.352117144</v>
      </c>
      <c r="O210" s="38">
        <f t="shared" si="40"/>
        <v>6703877.4732760713</v>
      </c>
    </row>
    <row r="211" spans="1:15" s="31" customFormat="1" x14ac:dyDescent="0.2">
      <c r="A211" s="30">
        <v>4020</v>
      </c>
      <c r="B211" s="31" t="s">
        <v>387</v>
      </c>
      <c r="C211" s="33">
        <v>249215841</v>
      </c>
      <c r="D211" s="34">
        <v>10904</v>
      </c>
      <c r="E211" s="34">
        <f t="shared" si="31"/>
        <v>22855.451302274396</v>
      </c>
      <c r="F211" s="35">
        <f t="shared" si="32"/>
        <v>0.73263082932462786</v>
      </c>
      <c r="G211" s="34">
        <f t="shared" si="33"/>
        <v>5004.5748681368304</v>
      </c>
      <c r="H211" s="34">
        <f t="shared" si="34"/>
        <v>1827.4610101922324</v>
      </c>
      <c r="I211" s="67">
        <f t="shared" si="35"/>
        <v>6832.0358783290631</v>
      </c>
      <c r="J211" s="34">
        <f t="shared" si="36"/>
        <v>-387.16769311732503</v>
      </c>
      <c r="K211" s="34">
        <f t="shared" si="37"/>
        <v>6444.8681852117379</v>
      </c>
      <c r="L211" s="34">
        <f t="shared" si="38"/>
        <v>74496519.217300102</v>
      </c>
      <c r="M211" s="38">
        <f t="shared" si="39"/>
        <v>70274842.691548795</v>
      </c>
      <c r="N211" s="38">
        <f>'jan-aug'!M211</f>
        <v>56147777.025032155</v>
      </c>
      <c r="O211" s="38">
        <f t="shared" si="40"/>
        <v>14127065.666516639</v>
      </c>
    </row>
    <row r="212" spans="1:15" s="31" customFormat="1" x14ac:dyDescent="0.2">
      <c r="A212" s="30">
        <v>4022</v>
      </c>
      <c r="B212" s="31" t="s">
        <v>162</v>
      </c>
      <c r="C212" s="33">
        <v>81825360</v>
      </c>
      <c r="D212" s="34">
        <v>2979</v>
      </c>
      <c r="E212" s="34">
        <f t="shared" si="31"/>
        <v>27467.391742195367</v>
      </c>
      <c r="F212" s="35">
        <f t="shared" si="32"/>
        <v>0.88046644650882466</v>
      </c>
      <c r="G212" s="34">
        <f t="shared" si="33"/>
        <v>2237.4106041842483</v>
      </c>
      <c r="H212" s="34">
        <f t="shared" si="34"/>
        <v>213.28185621989286</v>
      </c>
      <c r="I212" s="67">
        <f t="shared" si="35"/>
        <v>2450.692460404141</v>
      </c>
      <c r="J212" s="34">
        <f t="shared" si="36"/>
        <v>-387.16769311732503</v>
      </c>
      <c r="K212" s="34">
        <f t="shared" si="37"/>
        <v>2063.5247672868159</v>
      </c>
      <c r="L212" s="34">
        <f t="shared" si="38"/>
        <v>7300612.8395439358</v>
      </c>
      <c r="M212" s="38">
        <f t="shared" si="39"/>
        <v>6147240.281747424</v>
      </c>
      <c r="N212" s="38">
        <f>'jan-aug'!M212</f>
        <v>5080736.4457420008</v>
      </c>
      <c r="O212" s="38">
        <f t="shared" si="40"/>
        <v>1066503.8360054232</v>
      </c>
    </row>
    <row r="213" spans="1:15" s="31" customFormat="1" x14ac:dyDescent="0.2">
      <c r="A213" s="30">
        <v>4024</v>
      </c>
      <c r="B213" s="31" t="s">
        <v>161</v>
      </c>
      <c r="C213" s="33">
        <v>49452775</v>
      </c>
      <c r="D213" s="34">
        <v>1630</v>
      </c>
      <c r="E213" s="34">
        <f t="shared" si="31"/>
        <v>30339.125766871166</v>
      </c>
      <c r="F213" s="35">
        <f t="shared" si="32"/>
        <v>0.97251979746972284</v>
      </c>
      <c r="G213" s="34">
        <f t="shared" si="33"/>
        <v>514.37018937876849</v>
      </c>
      <c r="H213" s="34">
        <f t="shared" si="34"/>
        <v>0</v>
      </c>
      <c r="I213" s="67">
        <f t="shared" si="35"/>
        <v>514.37018937876849</v>
      </c>
      <c r="J213" s="34">
        <f t="shared" si="36"/>
        <v>-387.16769311732503</v>
      </c>
      <c r="K213" s="34">
        <f t="shared" si="37"/>
        <v>127.20249626144346</v>
      </c>
      <c r="L213" s="34">
        <f t="shared" si="38"/>
        <v>838423.4086873926</v>
      </c>
      <c r="M213" s="38">
        <f t="shared" si="39"/>
        <v>207340.06890615282</v>
      </c>
      <c r="N213" s="38">
        <f>'jan-aug'!M213</f>
        <v>-277538.00336212467</v>
      </c>
      <c r="O213" s="38">
        <f t="shared" si="40"/>
        <v>484878.07226827752</v>
      </c>
    </row>
    <row r="214" spans="1:15" s="31" customFormat="1" x14ac:dyDescent="0.2">
      <c r="A214" s="30">
        <v>4026</v>
      </c>
      <c r="B214" s="31" t="s">
        <v>160</v>
      </c>
      <c r="C214" s="33">
        <v>197769073</v>
      </c>
      <c r="D214" s="34">
        <v>5533</v>
      </c>
      <c r="E214" s="34">
        <f t="shared" si="31"/>
        <v>35743.5519609615</v>
      </c>
      <c r="F214" s="35">
        <f t="shared" si="32"/>
        <v>1.1457585225438642</v>
      </c>
      <c r="G214" s="34">
        <f t="shared" si="33"/>
        <v>-2728.2855270754321</v>
      </c>
      <c r="H214" s="34">
        <f t="shared" si="34"/>
        <v>0</v>
      </c>
      <c r="I214" s="67">
        <f t="shared" si="35"/>
        <v>-2728.2855270754321</v>
      </c>
      <c r="J214" s="34">
        <f t="shared" si="36"/>
        <v>-387.16769311732503</v>
      </c>
      <c r="K214" s="34">
        <f t="shared" si="37"/>
        <v>-3115.4532201927573</v>
      </c>
      <c r="L214" s="34">
        <f t="shared" si="38"/>
        <v>-15095603.821308365</v>
      </c>
      <c r="M214" s="38">
        <f t="shared" si="39"/>
        <v>-17237802.667326525</v>
      </c>
      <c r="N214" s="38">
        <f>'jan-aug'!M214</f>
        <v>-19336459.639265426</v>
      </c>
      <c r="O214" s="38">
        <f t="shared" si="40"/>
        <v>2098656.9719389006</v>
      </c>
    </row>
    <row r="215" spans="1:15" s="31" customFormat="1" x14ac:dyDescent="0.2">
      <c r="A215" s="30">
        <v>4028</v>
      </c>
      <c r="B215" s="31" t="s">
        <v>163</v>
      </c>
      <c r="C215" s="33">
        <v>68707478</v>
      </c>
      <c r="D215" s="34">
        <v>2458</v>
      </c>
      <c r="E215" s="34">
        <f t="shared" si="31"/>
        <v>27952.594792514239</v>
      </c>
      <c r="F215" s="35">
        <f t="shared" si="32"/>
        <v>0.89601961622945847</v>
      </c>
      <c r="G215" s="34">
        <f t="shared" si="33"/>
        <v>1946.2887739929247</v>
      </c>
      <c r="H215" s="34">
        <f t="shared" si="34"/>
        <v>43.460788608287473</v>
      </c>
      <c r="I215" s="67">
        <f t="shared" si="35"/>
        <v>1989.7495626012121</v>
      </c>
      <c r="J215" s="34">
        <f t="shared" si="36"/>
        <v>-387.16769311732503</v>
      </c>
      <c r="K215" s="34">
        <f t="shared" si="37"/>
        <v>1602.5818694838872</v>
      </c>
      <c r="L215" s="34">
        <f t="shared" si="38"/>
        <v>4890804.4248737795</v>
      </c>
      <c r="M215" s="38">
        <f t="shared" si="39"/>
        <v>3939146.2351913946</v>
      </c>
      <c r="N215" s="38">
        <f>'jan-aug'!M215</f>
        <v>2819308.9173839856</v>
      </c>
      <c r="O215" s="38">
        <f t="shared" si="40"/>
        <v>1119837.317807409</v>
      </c>
    </row>
    <row r="216" spans="1:15" s="31" customFormat="1" x14ac:dyDescent="0.2">
      <c r="A216" s="30">
        <v>4030</v>
      </c>
      <c r="B216" s="31" t="s">
        <v>164</v>
      </c>
      <c r="C216" s="33">
        <v>41880858</v>
      </c>
      <c r="D216" s="34">
        <v>1471</v>
      </c>
      <c r="E216" s="34">
        <f t="shared" si="31"/>
        <v>28471.011556764108</v>
      </c>
      <c r="F216" s="35">
        <f t="shared" si="32"/>
        <v>0.91263745058788026</v>
      </c>
      <c r="G216" s="34">
        <f t="shared" si="33"/>
        <v>1635.2387154430035</v>
      </c>
      <c r="H216" s="34">
        <f t="shared" si="34"/>
        <v>0</v>
      </c>
      <c r="I216" s="67">
        <f t="shared" si="35"/>
        <v>1635.2387154430035</v>
      </c>
      <c r="J216" s="34">
        <f t="shared" si="36"/>
        <v>-387.16769311732503</v>
      </c>
      <c r="K216" s="34">
        <f t="shared" si="37"/>
        <v>1248.0710223256783</v>
      </c>
      <c r="L216" s="34">
        <f t="shared" si="38"/>
        <v>2405436.1504166583</v>
      </c>
      <c r="M216" s="38">
        <f t="shared" si="39"/>
        <v>1835912.4738410728</v>
      </c>
      <c r="N216" s="38">
        <f>'jan-aug'!M216</f>
        <v>806273.8915670634</v>
      </c>
      <c r="O216" s="38">
        <f t="shared" si="40"/>
        <v>1029638.5822740094</v>
      </c>
    </row>
    <row r="217" spans="1:15" s="31" customFormat="1" x14ac:dyDescent="0.2">
      <c r="A217" s="30">
        <v>4032</v>
      </c>
      <c r="B217" s="31" t="s">
        <v>165</v>
      </c>
      <c r="C217" s="33">
        <v>34774894</v>
      </c>
      <c r="D217" s="34">
        <v>1256</v>
      </c>
      <c r="E217" s="34">
        <f t="shared" si="31"/>
        <v>27687.017515923566</v>
      </c>
      <c r="F217" s="35">
        <f t="shared" si="32"/>
        <v>0.88750654432266829</v>
      </c>
      <c r="G217" s="34">
        <f t="shared" si="33"/>
        <v>2105.6351399473283</v>
      </c>
      <c r="H217" s="34">
        <f t="shared" si="34"/>
        <v>136.41283541502307</v>
      </c>
      <c r="I217" s="67">
        <f t="shared" si="35"/>
        <v>2242.0479753623513</v>
      </c>
      <c r="J217" s="34">
        <f t="shared" si="36"/>
        <v>-387.16769311732503</v>
      </c>
      <c r="K217" s="34">
        <f t="shared" si="37"/>
        <v>1854.8802822450261</v>
      </c>
      <c r="L217" s="34">
        <f t="shared" si="38"/>
        <v>2816012.2570551131</v>
      </c>
      <c r="M217" s="38">
        <f t="shared" si="39"/>
        <v>2329729.6344997529</v>
      </c>
      <c r="N217" s="38">
        <f>'jan-aug'!M217</f>
        <v>1282360.582194583</v>
      </c>
      <c r="O217" s="38">
        <f t="shared" si="40"/>
        <v>1047369.0523051699</v>
      </c>
    </row>
    <row r="218" spans="1:15" s="31" customFormat="1" x14ac:dyDescent="0.2">
      <c r="A218" s="30">
        <v>4034</v>
      </c>
      <c r="B218" s="31" t="s">
        <v>166</v>
      </c>
      <c r="C218" s="33">
        <v>80148857</v>
      </c>
      <c r="D218" s="34">
        <v>2212</v>
      </c>
      <c r="E218" s="34">
        <f t="shared" si="31"/>
        <v>36233.660488245929</v>
      </c>
      <c r="F218" s="35">
        <f t="shared" si="32"/>
        <v>1.1614689371865072</v>
      </c>
      <c r="G218" s="34">
        <f t="shared" si="33"/>
        <v>-3022.3506434460892</v>
      </c>
      <c r="H218" s="34">
        <f t="shared" si="34"/>
        <v>0</v>
      </c>
      <c r="I218" s="67">
        <f t="shared" si="35"/>
        <v>-3022.3506434460892</v>
      </c>
      <c r="J218" s="34">
        <f t="shared" si="36"/>
        <v>-387.16769311732503</v>
      </c>
      <c r="K218" s="34">
        <f t="shared" si="37"/>
        <v>-3409.5183365634143</v>
      </c>
      <c r="L218" s="34">
        <f t="shared" si="38"/>
        <v>-6685439.6233027494</v>
      </c>
      <c r="M218" s="38">
        <f t="shared" si="39"/>
        <v>-7541854.5604782728</v>
      </c>
      <c r="N218" s="38">
        <f>'jan-aug'!M218</f>
        <v>-8516886.0300840605</v>
      </c>
      <c r="O218" s="38">
        <f t="shared" si="40"/>
        <v>975031.46960578766</v>
      </c>
    </row>
    <row r="219" spans="1:15" s="31" customFormat="1" x14ac:dyDescent="0.2">
      <c r="A219" s="30">
        <v>4036</v>
      </c>
      <c r="B219" s="31" t="s">
        <v>167</v>
      </c>
      <c r="C219" s="33">
        <v>153679585</v>
      </c>
      <c r="D219" s="34">
        <v>3851</v>
      </c>
      <c r="E219" s="34">
        <f t="shared" si="31"/>
        <v>39906.410023370554</v>
      </c>
      <c r="F219" s="35">
        <f t="shared" si="32"/>
        <v>1.2791988171277635</v>
      </c>
      <c r="G219" s="34">
        <f t="shared" si="33"/>
        <v>-5226.0003645208644</v>
      </c>
      <c r="H219" s="34">
        <f t="shared" si="34"/>
        <v>0</v>
      </c>
      <c r="I219" s="67">
        <f t="shared" si="35"/>
        <v>-5226.0003645208644</v>
      </c>
      <c r="J219" s="34">
        <f t="shared" si="36"/>
        <v>-387.16769311732503</v>
      </c>
      <c r="K219" s="34">
        <f t="shared" si="37"/>
        <v>-5613.1680576381896</v>
      </c>
      <c r="L219" s="34">
        <f t="shared" si="38"/>
        <v>-20125327.403769851</v>
      </c>
      <c r="M219" s="38">
        <f t="shared" si="39"/>
        <v>-21616310.189964667</v>
      </c>
      <c r="N219" s="38">
        <f>'jan-aug'!M219</f>
        <v>-22005564.725611996</v>
      </c>
      <c r="O219" s="38">
        <f t="shared" si="40"/>
        <v>389254.53564732894</v>
      </c>
    </row>
    <row r="220" spans="1:15" s="31" customFormat="1" x14ac:dyDescent="0.2">
      <c r="A220" s="30">
        <v>4201</v>
      </c>
      <c r="B220" s="31" t="s">
        <v>168</v>
      </c>
      <c r="C220" s="33">
        <v>171535002</v>
      </c>
      <c r="D220" s="34">
        <v>6825</v>
      </c>
      <c r="E220" s="34">
        <f t="shared" si="31"/>
        <v>25133.333626373627</v>
      </c>
      <c r="F220" s="35">
        <f t="shared" si="32"/>
        <v>0.80564828122865828</v>
      </c>
      <c r="G220" s="34">
        <f t="shared" si="33"/>
        <v>3637.8454736772915</v>
      </c>
      <c r="H220" s="34">
        <f t="shared" si="34"/>
        <v>1030.2021967575015</v>
      </c>
      <c r="I220" s="67">
        <f t="shared" si="35"/>
        <v>4668.047670434793</v>
      </c>
      <c r="J220" s="34">
        <f t="shared" si="36"/>
        <v>-387.16769311732503</v>
      </c>
      <c r="K220" s="34">
        <f t="shared" si="37"/>
        <v>4280.8799773174678</v>
      </c>
      <c r="L220" s="34">
        <f t="shared" si="38"/>
        <v>31859425.350717463</v>
      </c>
      <c r="M220" s="38">
        <f t="shared" si="39"/>
        <v>29217005.845191717</v>
      </c>
      <c r="N220" s="38">
        <f>'jan-aug'!M220</f>
        <v>22595768.781533789</v>
      </c>
      <c r="O220" s="38">
        <f t="shared" si="40"/>
        <v>6621237.0636579283</v>
      </c>
    </row>
    <row r="221" spans="1:15" s="31" customFormat="1" x14ac:dyDescent="0.2">
      <c r="A221" s="30">
        <v>4202</v>
      </c>
      <c r="B221" s="31" t="s">
        <v>169</v>
      </c>
      <c r="C221" s="33">
        <v>661059860</v>
      </c>
      <c r="D221" s="34">
        <v>24969</v>
      </c>
      <c r="E221" s="34">
        <f t="shared" si="31"/>
        <v>26475.223677359925</v>
      </c>
      <c r="F221" s="35">
        <f t="shared" si="32"/>
        <v>0.84866252793568908</v>
      </c>
      <c r="G221" s="34">
        <f t="shared" si="33"/>
        <v>2832.7114430855131</v>
      </c>
      <c r="H221" s="34">
        <f t="shared" si="34"/>
        <v>560.54067891229727</v>
      </c>
      <c r="I221" s="67">
        <f t="shared" si="35"/>
        <v>3393.2521219978103</v>
      </c>
      <c r="J221" s="34">
        <f t="shared" si="36"/>
        <v>-387.16769311732503</v>
      </c>
      <c r="K221" s="34">
        <f t="shared" si="37"/>
        <v>3006.0844288804851</v>
      </c>
      <c r="L221" s="34">
        <f t="shared" si="38"/>
        <v>84726112.234163329</v>
      </c>
      <c r="M221" s="38">
        <f t="shared" si="39"/>
        <v>75058922.104716837</v>
      </c>
      <c r="N221" s="38">
        <f>'jan-aug'!M221</f>
        <v>60106794.109980561</v>
      </c>
      <c r="O221" s="38">
        <f t="shared" si="40"/>
        <v>14952127.994736277</v>
      </c>
    </row>
    <row r="222" spans="1:15" s="31" customFormat="1" x14ac:dyDescent="0.2">
      <c r="A222" s="30">
        <v>4203</v>
      </c>
      <c r="B222" s="31" t="s">
        <v>170</v>
      </c>
      <c r="C222" s="33">
        <v>1199229942</v>
      </c>
      <c r="D222" s="34">
        <v>46355</v>
      </c>
      <c r="E222" s="34">
        <f t="shared" si="31"/>
        <v>25870.562873476432</v>
      </c>
      <c r="F222" s="35">
        <f t="shared" si="32"/>
        <v>0.82928014338547995</v>
      </c>
      <c r="G222" s="34">
        <f t="shared" si="33"/>
        <v>3195.5079254156085</v>
      </c>
      <c r="H222" s="34">
        <f t="shared" si="34"/>
        <v>772.17196027151977</v>
      </c>
      <c r="I222" s="67">
        <f t="shared" si="35"/>
        <v>3967.6798856871283</v>
      </c>
      <c r="J222" s="34">
        <f t="shared" si="36"/>
        <v>-387.16769311732503</v>
      </c>
      <c r="K222" s="34">
        <f t="shared" si="37"/>
        <v>3580.5121925698031</v>
      </c>
      <c r="L222" s="34">
        <f t="shared" si="38"/>
        <v>183921801.10102683</v>
      </c>
      <c r="M222" s="38">
        <f t="shared" si="39"/>
        <v>165974642.68657324</v>
      </c>
      <c r="N222" s="38">
        <f>'jan-aug'!M222</f>
        <v>131623651.06454195</v>
      </c>
      <c r="O222" s="38">
        <f t="shared" si="40"/>
        <v>34350991.622031286</v>
      </c>
    </row>
    <row r="223" spans="1:15" s="31" customFormat="1" x14ac:dyDescent="0.2">
      <c r="A223" s="30">
        <v>4204</v>
      </c>
      <c r="B223" s="31" t="s">
        <v>183</v>
      </c>
      <c r="C223" s="33">
        <v>3129095804</v>
      </c>
      <c r="D223" s="34">
        <v>116986</v>
      </c>
      <c r="E223" s="34">
        <f t="shared" si="31"/>
        <v>26747.609149812797</v>
      </c>
      <c r="F223" s="35">
        <f t="shared" si="32"/>
        <v>0.85739383636359434</v>
      </c>
      <c r="G223" s="34">
        <f t="shared" si="33"/>
        <v>2669.2801596137897</v>
      </c>
      <c r="H223" s="34">
        <f t="shared" si="34"/>
        <v>465.20576355379211</v>
      </c>
      <c r="I223" s="67">
        <f t="shared" si="35"/>
        <v>3134.4859231675819</v>
      </c>
      <c r="J223" s="34">
        <f t="shared" si="36"/>
        <v>-387.16769311732503</v>
      </c>
      <c r="K223" s="34">
        <f t="shared" si="37"/>
        <v>2747.3182300502567</v>
      </c>
      <c r="L223" s="34">
        <f t="shared" si="38"/>
        <v>366690970.20768273</v>
      </c>
      <c r="M223" s="38">
        <f t="shared" si="39"/>
        <v>321397770.46065933</v>
      </c>
      <c r="N223" s="38">
        <f>'jan-aug'!M223</f>
        <v>268684986.65047812</v>
      </c>
      <c r="O223" s="38">
        <f t="shared" si="40"/>
        <v>52712783.810181201</v>
      </c>
    </row>
    <row r="224" spans="1:15" s="31" customFormat="1" x14ac:dyDescent="0.2">
      <c r="A224" s="30">
        <v>4205</v>
      </c>
      <c r="B224" s="31" t="s">
        <v>188</v>
      </c>
      <c r="C224" s="33">
        <v>586450598</v>
      </c>
      <c r="D224" s="34">
        <v>23690</v>
      </c>
      <c r="E224" s="34">
        <f t="shared" si="31"/>
        <v>24755.196200928662</v>
      </c>
      <c r="F224" s="35">
        <f t="shared" si="32"/>
        <v>0.79352709701144453</v>
      </c>
      <c r="G224" s="34">
        <f t="shared" si="33"/>
        <v>3864.7279289442708</v>
      </c>
      <c r="H224" s="34">
        <f t="shared" si="34"/>
        <v>1162.5502956632395</v>
      </c>
      <c r="I224" s="67">
        <f t="shared" si="35"/>
        <v>5027.2782246075103</v>
      </c>
      <c r="J224" s="34">
        <f t="shared" si="36"/>
        <v>-387.16769311732503</v>
      </c>
      <c r="K224" s="34">
        <f t="shared" si="37"/>
        <v>4640.1105314901852</v>
      </c>
      <c r="L224" s="34">
        <f t="shared" si="38"/>
        <v>119096221.14095192</v>
      </c>
      <c r="M224" s="38">
        <f t="shared" si="39"/>
        <v>109924218.49100249</v>
      </c>
      <c r="N224" s="38">
        <f>'jan-aug'!M224</f>
        <v>86772953.015316561</v>
      </c>
      <c r="O224" s="38">
        <f t="shared" si="40"/>
        <v>23151265.475685924</v>
      </c>
    </row>
    <row r="225" spans="1:15" s="31" customFormat="1" x14ac:dyDescent="0.2">
      <c r="A225" s="30">
        <v>4206</v>
      </c>
      <c r="B225" s="31" t="s">
        <v>184</v>
      </c>
      <c r="C225" s="33">
        <v>246026715</v>
      </c>
      <c r="D225" s="34">
        <v>9876</v>
      </c>
      <c r="E225" s="34">
        <f t="shared" si="31"/>
        <v>24911.575030376669</v>
      </c>
      <c r="F225" s="35">
        <f t="shared" si="32"/>
        <v>0.79853981585878175</v>
      </c>
      <c r="G225" s="34">
        <f t="shared" si="33"/>
        <v>3770.9006312754664</v>
      </c>
      <c r="H225" s="34">
        <f t="shared" si="34"/>
        <v>1107.8177053564368</v>
      </c>
      <c r="I225" s="67">
        <f t="shared" si="35"/>
        <v>4878.7183366319032</v>
      </c>
      <c r="J225" s="34">
        <f t="shared" si="36"/>
        <v>-387.16769311732503</v>
      </c>
      <c r="K225" s="34">
        <f t="shared" si="37"/>
        <v>4491.550643514578</v>
      </c>
      <c r="L225" s="34">
        <f t="shared" si="38"/>
        <v>48182222.292576678</v>
      </c>
      <c r="M225" s="38">
        <f t="shared" si="39"/>
        <v>44358554.15534997</v>
      </c>
      <c r="N225" s="38">
        <f>'jan-aug'!M225</f>
        <v>35225453.191674396</v>
      </c>
      <c r="O225" s="38">
        <f t="shared" si="40"/>
        <v>9133100.9636755735</v>
      </c>
    </row>
    <row r="226" spans="1:15" s="31" customFormat="1" x14ac:dyDescent="0.2">
      <c r="A226" s="30">
        <v>4207</v>
      </c>
      <c r="B226" s="31" t="s">
        <v>185</v>
      </c>
      <c r="C226" s="33">
        <v>243415959</v>
      </c>
      <c r="D226" s="34">
        <v>9279</v>
      </c>
      <c r="E226" s="34">
        <f t="shared" si="31"/>
        <v>26232.994827028775</v>
      </c>
      <c r="F226" s="35">
        <f t="shared" si="32"/>
        <v>0.84089788915619568</v>
      </c>
      <c r="G226" s="34">
        <f t="shared" si="33"/>
        <v>2978.048753284203</v>
      </c>
      <c r="H226" s="34">
        <f t="shared" si="34"/>
        <v>645.32077652819987</v>
      </c>
      <c r="I226" s="67">
        <f t="shared" si="35"/>
        <v>3623.369529812403</v>
      </c>
      <c r="J226" s="34">
        <f t="shared" si="36"/>
        <v>-387.16769311732503</v>
      </c>
      <c r="K226" s="34">
        <f t="shared" si="37"/>
        <v>3236.2018366950779</v>
      </c>
      <c r="L226" s="34">
        <f t="shared" si="38"/>
        <v>33621245.867129289</v>
      </c>
      <c r="M226" s="38">
        <f t="shared" si="39"/>
        <v>30028716.842693627</v>
      </c>
      <c r="N226" s="38">
        <f>'jan-aug'!M226</f>
        <v>23179085.105619349</v>
      </c>
      <c r="O226" s="38">
        <f t="shared" si="40"/>
        <v>6849631.7370742783</v>
      </c>
    </row>
    <row r="227" spans="1:15" s="31" customFormat="1" x14ac:dyDescent="0.2">
      <c r="A227" s="30">
        <v>4211</v>
      </c>
      <c r="B227" s="31" t="s">
        <v>171</v>
      </c>
      <c r="C227" s="33">
        <v>51100295</v>
      </c>
      <c r="D227" s="34">
        <v>2444</v>
      </c>
      <c r="E227" s="34">
        <f t="shared" si="31"/>
        <v>20908.46767594108</v>
      </c>
      <c r="F227" s="35">
        <f t="shared" si="32"/>
        <v>0.67022032559066291</v>
      </c>
      <c r="G227" s="34">
        <f t="shared" si="33"/>
        <v>6172.7650439368199</v>
      </c>
      <c r="H227" s="34">
        <f t="shared" si="34"/>
        <v>2508.905279408893</v>
      </c>
      <c r="I227" s="67">
        <f t="shared" si="35"/>
        <v>8681.6703233457119</v>
      </c>
      <c r="J227" s="34">
        <f t="shared" si="36"/>
        <v>-387.16769311732503</v>
      </c>
      <c r="K227" s="34">
        <f t="shared" si="37"/>
        <v>8294.5026302283877</v>
      </c>
      <c r="L227" s="34">
        <f t="shared" si="38"/>
        <v>21218002.270256922</v>
      </c>
      <c r="M227" s="38">
        <f t="shared" si="39"/>
        <v>20271764.428278178</v>
      </c>
      <c r="N227" s="38">
        <f>'jan-aug'!M227</f>
        <v>15721346.133196861</v>
      </c>
      <c r="O227" s="38">
        <f t="shared" si="40"/>
        <v>4550418.2950813174</v>
      </c>
    </row>
    <row r="228" spans="1:15" s="31" customFormat="1" x14ac:dyDescent="0.2">
      <c r="A228" s="30">
        <v>4212</v>
      </c>
      <c r="B228" s="31" t="s">
        <v>172</v>
      </c>
      <c r="C228" s="33">
        <v>46733328</v>
      </c>
      <c r="D228" s="34">
        <v>2268</v>
      </c>
      <c r="E228" s="34">
        <f t="shared" si="31"/>
        <v>20605.523809523809</v>
      </c>
      <c r="F228" s="35">
        <f t="shared" si="32"/>
        <v>0.66050946872956884</v>
      </c>
      <c r="G228" s="34">
        <f t="shared" si="33"/>
        <v>6354.5313637871823</v>
      </c>
      <c r="H228" s="34">
        <f t="shared" si="34"/>
        <v>2614.9356326549378</v>
      </c>
      <c r="I228" s="67">
        <f t="shared" si="35"/>
        <v>8969.4669964421191</v>
      </c>
      <c r="J228" s="34">
        <f t="shared" si="36"/>
        <v>-387.16769311732503</v>
      </c>
      <c r="K228" s="34">
        <f t="shared" si="37"/>
        <v>8582.2993033247949</v>
      </c>
      <c r="L228" s="34">
        <f t="shared" si="38"/>
        <v>20342751.147930726</v>
      </c>
      <c r="M228" s="38">
        <f t="shared" si="39"/>
        <v>19464654.819940634</v>
      </c>
      <c r="N228" s="38">
        <f>'jan-aug'!M228</f>
        <v>15258330.453555843</v>
      </c>
      <c r="O228" s="38">
        <f t="shared" si="40"/>
        <v>4206324.3663847912</v>
      </c>
    </row>
    <row r="229" spans="1:15" s="31" customFormat="1" x14ac:dyDescent="0.2">
      <c r="A229" s="30">
        <v>4213</v>
      </c>
      <c r="B229" s="31" t="s">
        <v>173</v>
      </c>
      <c r="C229" s="33">
        <v>156484609</v>
      </c>
      <c r="D229" s="34">
        <v>6323</v>
      </c>
      <c r="E229" s="34">
        <f t="shared" si="31"/>
        <v>24748.475249090621</v>
      </c>
      <c r="F229" s="35">
        <f t="shared" si="32"/>
        <v>0.79331165709499607</v>
      </c>
      <c r="G229" s="34">
        <f t="shared" si="33"/>
        <v>3868.7605000470953</v>
      </c>
      <c r="H229" s="34">
        <f t="shared" si="34"/>
        <v>1164.9026288065536</v>
      </c>
      <c r="I229" s="67">
        <f t="shared" si="35"/>
        <v>5033.6631288536491</v>
      </c>
      <c r="J229" s="34">
        <f t="shared" si="36"/>
        <v>-387.16769311732503</v>
      </c>
      <c r="K229" s="34">
        <f t="shared" si="37"/>
        <v>4646.495435736324</v>
      </c>
      <c r="L229" s="34">
        <f t="shared" si="38"/>
        <v>31827851.963741623</v>
      </c>
      <c r="M229" s="38">
        <f t="shared" si="39"/>
        <v>29379790.640160777</v>
      </c>
      <c r="N229" s="38">
        <f>'jan-aug'!M229</f>
        <v>22792876.158921335</v>
      </c>
      <c r="O229" s="38">
        <f t="shared" si="40"/>
        <v>6586914.4812394418</v>
      </c>
    </row>
    <row r="230" spans="1:15" s="31" customFormat="1" x14ac:dyDescent="0.2">
      <c r="A230" s="30">
        <v>4214</v>
      </c>
      <c r="B230" s="31" t="s">
        <v>174</v>
      </c>
      <c r="C230" s="33">
        <v>146169084</v>
      </c>
      <c r="D230" s="34">
        <v>6236</v>
      </c>
      <c r="E230" s="34">
        <f t="shared" si="31"/>
        <v>23439.558050032072</v>
      </c>
      <c r="F230" s="35">
        <f t="shared" si="32"/>
        <v>0.75135435420121743</v>
      </c>
      <c r="G230" s="34">
        <f t="shared" si="33"/>
        <v>4654.1108194822245</v>
      </c>
      <c r="H230" s="34">
        <f t="shared" si="34"/>
        <v>1623.0236484770458</v>
      </c>
      <c r="I230" s="67">
        <f t="shared" si="35"/>
        <v>6277.1344679592703</v>
      </c>
      <c r="J230" s="34">
        <f t="shared" si="36"/>
        <v>-387.16769311732503</v>
      </c>
      <c r="K230" s="34">
        <f t="shared" si="37"/>
        <v>5889.9667748419452</v>
      </c>
      <c r="L230" s="34">
        <f t="shared" si="38"/>
        <v>39144210.542194009</v>
      </c>
      <c r="M230" s="38">
        <f t="shared" si="39"/>
        <v>36729832.807914369</v>
      </c>
      <c r="N230" s="38">
        <f>'jan-aug'!M230</f>
        <v>28174583.7081897</v>
      </c>
      <c r="O230" s="38">
        <f t="shared" si="40"/>
        <v>8555249.099724669</v>
      </c>
    </row>
    <row r="231" spans="1:15" s="31" customFormat="1" x14ac:dyDescent="0.2">
      <c r="A231" s="30">
        <v>4215</v>
      </c>
      <c r="B231" s="31" t="s">
        <v>175</v>
      </c>
      <c r="C231" s="33">
        <v>323645166</v>
      </c>
      <c r="D231" s="34">
        <v>11523</v>
      </c>
      <c r="E231" s="34">
        <f t="shared" si="31"/>
        <v>28086.884144753971</v>
      </c>
      <c r="F231" s="35">
        <f t="shared" si="32"/>
        <v>0.90032425752486223</v>
      </c>
      <c r="G231" s="34">
        <f t="shared" si="33"/>
        <v>1865.7151626490856</v>
      </c>
      <c r="H231" s="34">
        <f t="shared" si="34"/>
        <v>0</v>
      </c>
      <c r="I231" s="67">
        <f t="shared" si="35"/>
        <v>1865.7151626490856</v>
      </c>
      <c r="J231" s="34">
        <f t="shared" si="36"/>
        <v>-387.16769311732503</v>
      </c>
      <c r="K231" s="34">
        <f t="shared" si="37"/>
        <v>1478.5474695317607</v>
      </c>
      <c r="L231" s="34">
        <f t="shared" si="38"/>
        <v>21498635.819205415</v>
      </c>
      <c r="M231" s="38">
        <f t="shared" si="39"/>
        <v>17037302.49141448</v>
      </c>
      <c r="N231" s="38">
        <f>'jan-aug'!M231</f>
        <v>18053062.571042318</v>
      </c>
      <c r="O231" s="38">
        <f t="shared" si="40"/>
        <v>-1015760.079627838</v>
      </c>
    </row>
    <row r="232" spans="1:15" s="31" customFormat="1" x14ac:dyDescent="0.2">
      <c r="A232" s="30">
        <v>4216</v>
      </c>
      <c r="B232" s="31" t="s">
        <v>176</v>
      </c>
      <c r="C232" s="33">
        <v>117567608</v>
      </c>
      <c r="D232" s="34">
        <v>5480</v>
      </c>
      <c r="E232" s="34">
        <f t="shared" si="31"/>
        <v>21453.943065693431</v>
      </c>
      <c r="F232" s="35">
        <f t="shared" si="32"/>
        <v>0.68770552340562241</v>
      </c>
      <c r="G232" s="34">
        <f t="shared" si="33"/>
        <v>5845.4798100854096</v>
      </c>
      <c r="H232" s="34">
        <f t="shared" si="34"/>
        <v>2317.98889299557</v>
      </c>
      <c r="I232" s="67">
        <f t="shared" si="35"/>
        <v>8163.46870308098</v>
      </c>
      <c r="J232" s="34">
        <f t="shared" si="36"/>
        <v>-387.16769311732503</v>
      </c>
      <c r="K232" s="34">
        <f t="shared" si="37"/>
        <v>7776.3010099636549</v>
      </c>
      <c r="L232" s="34">
        <f t="shared" si="38"/>
        <v>44735808.492883772</v>
      </c>
      <c r="M232" s="38">
        <f t="shared" si="39"/>
        <v>42614129.534600832</v>
      </c>
      <c r="N232" s="38">
        <f>'jan-aug'!M232</f>
        <v>33540508.45700442</v>
      </c>
      <c r="O232" s="38">
        <f t="shared" si="40"/>
        <v>9073621.0775964111</v>
      </c>
    </row>
    <row r="233" spans="1:15" s="31" customFormat="1" x14ac:dyDescent="0.2">
      <c r="A233" s="30">
        <v>4217</v>
      </c>
      <c r="B233" s="31" t="s">
        <v>177</v>
      </c>
      <c r="C233" s="33">
        <v>44106429</v>
      </c>
      <c r="D233" s="34">
        <v>1802</v>
      </c>
      <c r="E233" s="34">
        <f t="shared" si="31"/>
        <v>24476.375693673697</v>
      </c>
      <c r="F233" s="35">
        <f t="shared" si="32"/>
        <v>0.78458951372939445</v>
      </c>
      <c r="G233" s="34">
        <f t="shared" si="33"/>
        <v>4032.0202332972494</v>
      </c>
      <c r="H233" s="34">
        <f t="shared" si="34"/>
        <v>1260.1374732024769</v>
      </c>
      <c r="I233" s="67">
        <f t="shared" si="35"/>
        <v>5292.1577064997264</v>
      </c>
      <c r="J233" s="34">
        <f t="shared" si="36"/>
        <v>-387.16769311732503</v>
      </c>
      <c r="K233" s="34">
        <f t="shared" si="37"/>
        <v>4904.9900133824012</v>
      </c>
      <c r="L233" s="34">
        <f t="shared" si="38"/>
        <v>9536468.1871125065</v>
      </c>
      <c r="M233" s="38">
        <f t="shared" si="39"/>
        <v>8838792.0041150879</v>
      </c>
      <c r="N233" s="38">
        <f>'jan-aug'!M233</f>
        <v>6186596.5881426958</v>
      </c>
      <c r="O233" s="38">
        <f t="shared" si="40"/>
        <v>2652195.4159723921</v>
      </c>
    </row>
    <row r="234" spans="1:15" s="31" customFormat="1" x14ac:dyDescent="0.2">
      <c r="A234" s="30">
        <v>4218</v>
      </c>
      <c r="B234" s="31" t="s">
        <v>178</v>
      </c>
      <c r="C234" s="33">
        <v>31344507</v>
      </c>
      <c r="D234" s="34">
        <v>1380</v>
      </c>
      <c r="E234" s="34">
        <f t="shared" si="31"/>
        <v>22713.410869565218</v>
      </c>
      <c r="F234" s="35">
        <f t="shared" si="32"/>
        <v>0.72807772736934073</v>
      </c>
      <c r="G234" s="34">
        <f t="shared" si="33"/>
        <v>5089.7991277623378</v>
      </c>
      <c r="H234" s="34">
        <f t="shared" si="34"/>
        <v>1877.1751616404449</v>
      </c>
      <c r="I234" s="67">
        <f t="shared" si="35"/>
        <v>6966.9742894027822</v>
      </c>
      <c r="J234" s="34">
        <f t="shared" si="36"/>
        <v>-387.16769311732503</v>
      </c>
      <c r="K234" s="34">
        <f t="shared" si="37"/>
        <v>6579.8065962854571</v>
      </c>
      <c r="L234" s="34">
        <f t="shared" si="38"/>
        <v>9614424.5193758402</v>
      </c>
      <c r="M234" s="38">
        <f t="shared" si="39"/>
        <v>9080133.1028739307</v>
      </c>
      <c r="N234" s="38">
        <f>'jan-aug'!M234</f>
        <v>6042800.4926398005</v>
      </c>
      <c r="O234" s="38">
        <f t="shared" si="40"/>
        <v>3037332.6102341302</v>
      </c>
    </row>
    <row r="235" spans="1:15" s="31" customFormat="1" x14ac:dyDescent="0.2">
      <c r="A235" s="30">
        <v>4219</v>
      </c>
      <c r="B235" s="31" t="s">
        <v>179</v>
      </c>
      <c r="C235" s="33">
        <v>87035139</v>
      </c>
      <c r="D235" s="34">
        <v>3967</v>
      </c>
      <c r="E235" s="34">
        <f t="shared" si="31"/>
        <v>21939.788001008317</v>
      </c>
      <c r="F235" s="35">
        <f t="shared" si="32"/>
        <v>0.70327926873120661</v>
      </c>
      <c r="G235" s="34">
        <f t="shared" si="33"/>
        <v>5553.9728488964774</v>
      </c>
      <c r="H235" s="34">
        <f t="shared" si="34"/>
        <v>2147.9431656353599</v>
      </c>
      <c r="I235" s="67">
        <f t="shared" si="35"/>
        <v>7701.9160145318374</v>
      </c>
      <c r="J235" s="34">
        <f t="shared" si="36"/>
        <v>-387.16769311732503</v>
      </c>
      <c r="K235" s="34">
        <f t="shared" si="37"/>
        <v>7314.7483214145122</v>
      </c>
      <c r="L235" s="34">
        <f t="shared" si="38"/>
        <v>30553500.829647798</v>
      </c>
      <c r="M235" s="38">
        <f t="shared" si="39"/>
        <v>29017606.59105137</v>
      </c>
      <c r="N235" s="38">
        <f>'jan-aug'!M235</f>
        <v>22850733.115544982</v>
      </c>
      <c r="O235" s="38">
        <f t="shared" si="40"/>
        <v>6166873.4755063877</v>
      </c>
    </row>
    <row r="236" spans="1:15" s="31" customFormat="1" x14ac:dyDescent="0.2">
      <c r="A236" s="30">
        <v>4220</v>
      </c>
      <c r="B236" s="31" t="s">
        <v>180</v>
      </c>
      <c r="C236" s="33">
        <v>31539891</v>
      </c>
      <c r="D236" s="34">
        <v>1180</v>
      </c>
      <c r="E236" s="34">
        <f t="shared" si="31"/>
        <v>26728.721186440678</v>
      </c>
      <c r="F236" s="35">
        <f t="shared" si="32"/>
        <v>0.85678838324492457</v>
      </c>
      <c r="G236" s="34">
        <f t="shared" si="33"/>
        <v>2680.6129376370613</v>
      </c>
      <c r="H236" s="34">
        <f t="shared" si="34"/>
        <v>471.8165507340338</v>
      </c>
      <c r="I236" s="67">
        <f t="shared" si="35"/>
        <v>3152.429488371095</v>
      </c>
      <c r="J236" s="34">
        <f t="shared" si="36"/>
        <v>-387.16769311732503</v>
      </c>
      <c r="K236" s="34">
        <f t="shared" si="37"/>
        <v>2765.2617952537698</v>
      </c>
      <c r="L236" s="34">
        <f t="shared" si="38"/>
        <v>3719866.7962778918</v>
      </c>
      <c r="M236" s="38">
        <f t="shared" si="39"/>
        <v>3263008.9183994485</v>
      </c>
      <c r="N236" s="38">
        <f>'jan-aug'!M236</f>
        <v>2078809.0248659155</v>
      </c>
      <c r="O236" s="38">
        <f t="shared" si="40"/>
        <v>1184199.893533533</v>
      </c>
    </row>
    <row r="237" spans="1:15" s="31" customFormat="1" x14ac:dyDescent="0.2">
      <c r="A237" s="30">
        <v>4221</v>
      </c>
      <c r="B237" s="31" t="s">
        <v>181</v>
      </c>
      <c r="C237" s="33">
        <v>49072624</v>
      </c>
      <c r="D237" s="34">
        <v>1205</v>
      </c>
      <c r="E237" s="34">
        <f t="shared" si="31"/>
        <v>40724.16929460581</v>
      </c>
      <c r="F237" s="35">
        <f t="shared" si="32"/>
        <v>1.3054120668750293</v>
      </c>
      <c r="G237" s="34">
        <f t="shared" si="33"/>
        <v>-5716.6559272620179</v>
      </c>
      <c r="H237" s="34">
        <f t="shared" si="34"/>
        <v>0</v>
      </c>
      <c r="I237" s="67">
        <f t="shared" si="35"/>
        <v>-5716.6559272620179</v>
      </c>
      <c r="J237" s="34">
        <f t="shared" si="36"/>
        <v>-387.16769311732503</v>
      </c>
      <c r="K237" s="34">
        <f t="shared" si="37"/>
        <v>-6103.8236203793431</v>
      </c>
      <c r="L237" s="34">
        <f t="shared" si="38"/>
        <v>-6888570.3923507314</v>
      </c>
      <c r="M237" s="38">
        <f t="shared" si="39"/>
        <v>-7355107.4625571081</v>
      </c>
      <c r="N237" s="38">
        <f>'jan-aug'!M237</f>
        <v>-7680509.4288658639</v>
      </c>
      <c r="O237" s="38">
        <f t="shared" si="40"/>
        <v>325401.9663087558</v>
      </c>
    </row>
    <row r="238" spans="1:15" s="31" customFormat="1" x14ac:dyDescent="0.2">
      <c r="A238" s="30">
        <v>4222</v>
      </c>
      <c r="B238" s="31" t="s">
        <v>182</v>
      </c>
      <c r="C238" s="33">
        <v>77901356</v>
      </c>
      <c r="D238" s="34">
        <v>1011</v>
      </c>
      <c r="E238" s="34">
        <f t="shared" si="31"/>
        <v>77053.764589515325</v>
      </c>
      <c r="F238" s="35">
        <f t="shared" si="32"/>
        <v>2.4699561915097075</v>
      </c>
      <c r="G238" s="34">
        <f t="shared" si="33"/>
        <v>-27514.413104207728</v>
      </c>
      <c r="H238" s="34">
        <f t="shared" si="34"/>
        <v>0</v>
      </c>
      <c r="I238" s="67">
        <f t="shared" si="35"/>
        <v>-27514.413104207728</v>
      </c>
      <c r="J238" s="34">
        <f t="shared" si="36"/>
        <v>-387.16769311732503</v>
      </c>
      <c r="K238" s="34">
        <f t="shared" si="37"/>
        <v>-27901.580797325052</v>
      </c>
      <c r="L238" s="34">
        <f t="shared" si="38"/>
        <v>-27817071.648354013</v>
      </c>
      <c r="M238" s="38">
        <f t="shared" si="39"/>
        <v>-28208498.186095629</v>
      </c>
      <c r="N238" s="38">
        <f>'jan-aug'!M238</f>
        <v>-26994294.286625225</v>
      </c>
      <c r="O238" s="38">
        <f t="shared" si="40"/>
        <v>-1214203.8994704038</v>
      </c>
    </row>
    <row r="239" spans="1:15" s="31" customFormat="1" x14ac:dyDescent="0.2">
      <c r="A239" s="30">
        <v>4223</v>
      </c>
      <c r="B239" s="31" t="s">
        <v>186</v>
      </c>
      <c r="C239" s="33">
        <v>331113544</v>
      </c>
      <c r="D239" s="34">
        <v>15452</v>
      </c>
      <c r="E239" s="34">
        <f t="shared" si="31"/>
        <v>21428.523427388041</v>
      </c>
      <c r="F239" s="35">
        <f t="shared" si="32"/>
        <v>0.6868906976362027</v>
      </c>
      <c r="G239" s="34">
        <f t="shared" si="33"/>
        <v>5860.7315930686427</v>
      </c>
      <c r="H239" s="34">
        <f t="shared" si="34"/>
        <v>2326.8857664024563</v>
      </c>
      <c r="I239" s="67">
        <f t="shared" si="35"/>
        <v>8187.617359471099</v>
      </c>
      <c r="J239" s="34">
        <f t="shared" si="36"/>
        <v>-387.16769311732503</v>
      </c>
      <c r="K239" s="34">
        <f t="shared" si="37"/>
        <v>7800.4496663537739</v>
      </c>
      <c r="L239" s="34">
        <f t="shared" si="38"/>
        <v>126515063.43854742</v>
      </c>
      <c r="M239" s="38">
        <f t="shared" si="39"/>
        <v>120532548.24449852</v>
      </c>
      <c r="N239" s="38">
        <f>'jan-aug'!M239</f>
        <v>93161880.601210251</v>
      </c>
      <c r="O239" s="38">
        <f t="shared" si="40"/>
        <v>27370667.64328827</v>
      </c>
    </row>
    <row r="240" spans="1:15" s="31" customFormat="1" x14ac:dyDescent="0.2">
      <c r="A240" s="30">
        <v>4224</v>
      </c>
      <c r="B240" s="31" t="s">
        <v>187</v>
      </c>
      <c r="C240" s="33">
        <v>40119968</v>
      </c>
      <c r="D240" s="34">
        <v>923</v>
      </c>
      <c r="E240" s="34">
        <f t="shared" si="31"/>
        <v>43466.920910075838</v>
      </c>
      <c r="F240" s="35">
        <f t="shared" si="32"/>
        <v>1.393330890445724</v>
      </c>
      <c r="G240" s="34">
        <f t="shared" si="33"/>
        <v>-7362.3068965440343</v>
      </c>
      <c r="H240" s="34">
        <f t="shared" si="34"/>
        <v>0</v>
      </c>
      <c r="I240" s="67">
        <f t="shared" si="35"/>
        <v>-7362.3068965440343</v>
      </c>
      <c r="J240" s="34">
        <f t="shared" si="36"/>
        <v>-387.16769311732503</v>
      </c>
      <c r="K240" s="34">
        <f t="shared" si="37"/>
        <v>-7749.4745896613595</v>
      </c>
      <c r="L240" s="34">
        <f t="shared" si="38"/>
        <v>-6795409.2655101437</v>
      </c>
      <c r="M240" s="38">
        <f t="shared" si="39"/>
        <v>-7152765.0462574344</v>
      </c>
      <c r="N240" s="38">
        <f>'jan-aug'!M240</f>
        <v>-7561221.0076706987</v>
      </c>
      <c r="O240" s="38">
        <f t="shared" si="40"/>
        <v>408455.96141326427</v>
      </c>
    </row>
    <row r="241" spans="1:15" s="31" customFormat="1" x14ac:dyDescent="0.2">
      <c r="A241" s="30">
        <v>4225</v>
      </c>
      <c r="B241" s="31" t="s">
        <v>189</v>
      </c>
      <c r="C241" s="33">
        <v>245700964</v>
      </c>
      <c r="D241" s="34">
        <v>10835</v>
      </c>
      <c r="E241" s="34">
        <f t="shared" si="31"/>
        <v>22676.600276880479</v>
      </c>
      <c r="F241" s="35">
        <f t="shared" si="32"/>
        <v>0.72689776488731062</v>
      </c>
      <c r="G241" s="34">
        <f t="shared" si="33"/>
        <v>5111.8854833731803</v>
      </c>
      <c r="H241" s="34">
        <f t="shared" si="34"/>
        <v>1890.0588690801032</v>
      </c>
      <c r="I241" s="67">
        <f t="shared" si="35"/>
        <v>7001.9443524532835</v>
      </c>
      <c r="J241" s="34">
        <f t="shared" si="36"/>
        <v>-387.16769311732503</v>
      </c>
      <c r="K241" s="34">
        <f t="shared" si="37"/>
        <v>6614.7766593359584</v>
      </c>
      <c r="L241" s="34">
        <f t="shared" si="38"/>
        <v>75866067.058831334</v>
      </c>
      <c r="M241" s="38">
        <f t="shared" si="39"/>
        <v>71671105.103905112</v>
      </c>
      <c r="N241" s="38">
        <f>'jan-aug'!M241</f>
        <v>56607519.377900176</v>
      </c>
      <c r="O241" s="38">
        <f t="shared" si="40"/>
        <v>15063585.726004936</v>
      </c>
    </row>
    <row r="242" spans="1:15" s="31" customFormat="1" x14ac:dyDescent="0.2">
      <c r="A242" s="30">
        <v>4226</v>
      </c>
      <c r="B242" s="31" t="s">
        <v>190</v>
      </c>
      <c r="C242" s="33">
        <v>43181241</v>
      </c>
      <c r="D242" s="34">
        <v>1776</v>
      </c>
      <c r="E242" s="34">
        <f t="shared" si="31"/>
        <v>24313.761824324323</v>
      </c>
      <c r="F242" s="35">
        <f t="shared" si="32"/>
        <v>0.779376930858661</v>
      </c>
      <c r="G242" s="34">
        <f t="shared" si="33"/>
        <v>4129.5885549068744</v>
      </c>
      <c r="H242" s="34">
        <f t="shared" si="34"/>
        <v>1317.0523274747579</v>
      </c>
      <c r="I242" s="67">
        <f t="shared" si="35"/>
        <v>5446.6408823816328</v>
      </c>
      <c r="J242" s="34">
        <f t="shared" si="36"/>
        <v>-387.16769311732503</v>
      </c>
      <c r="K242" s="34">
        <f t="shared" si="37"/>
        <v>5059.4731892643076</v>
      </c>
      <c r="L242" s="34">
        <f t="shared" si="38"/>
        <v>9673234.2071097791</v>
      </c>
      <c r="M242" s="38">
        <f t="shared" si="39"/>
        <v>8985624.3841334097</v>
      </c>
      <c r="N242" s="38">
        <f>'jan-aug'!M242</f>
        <v>6914862.5718320897</v>
      </c>
      <c r="O242" s="38">
        <f t="shared" si="40"/>
        <v>2070761.81230132</v>
      </c>
    </row>
    <row r="243" spans="1:15" s="31" customFormat="1" x14ac:dyDescent="0.2">
      <c r="A243" s="30">
        <v>4227</v>
      </c>
      <c r="B243" s="31" t="s">
        <v>191</v>
      </c>
      <c r="C243" s="33">
        <v>169364114</v>
      </c>
      <c r="D243" s="34">
        <v>6192</v>
      </c>
      <c r="E243" s="34">
        <f t="shared" si="31"/>
        <v>27352.085594315246</v>
      </c>
      <c r="F243" s="35">
        <f t="shared" si="32"/>
        <v>0.87677031127918537</v>
      </c>
      <c r="G243" s="34">
        <f t="shared" si="33"/>
        <v>2306.5942929123207</v>
      </c>
      <c r="H243" s="34">
        <f t="shared" si="34"/>
        <v>253.63900797793519</v>
      </c>
      <c r="I243" s="67">
        <f t="shared" si="35"/>
        <v>2560.233300890256</v>
      </c>
      <c r="J243" s="34">
        <f t="shared" si="36"/>
        <v>-387.16769311732503</v>
      </c>
      <c r="K243" s="34">
        <f t="shared" si="37"/>
        <v>2173.0656077729309</v>
      </c>
      <c r="L243" s="34">
        <f t="shared" si="38"/>
        <v>15852964.599112466</v>
      </c>
      <c r="M243" s="38">
        <f t="shared" si="39"/>
        <v>13455622.243329989</v>
      </c>
      <c r="N243" s="38">
        <f>'jan-aug'!M243</f>
        <v>6176922.9899274418</v>
      </c>
      <c r="O243" s="38">
        <f t="shared" si="40"/>
        <v>7278699.253402547</v>
      </c>
    </row>
    <row r="244" spans="1:15" s="31" customFormat="1" x14ac:dyDescent="0.2">
      <c r="A244" s="30">
        <v>4228</v>
      </c>
      <c r="B244" s="31" t="s">
        <v>192</v>
      </c>
      <c r="C244" s="33">
        <v>100499911</v>
      </c>
      <c r="D244" s="34">
        <v>1873</v>
      </c>
      <c r="E244" s="34">
        <f t="shared" si="31"/>
        <v>53657.186865990392</v>
      </c>
      <c r="F244" s="35">
        <f t="shared" si="32"/>
        <v>1.7199795704294474</v>
      </c>
      <c r="G244" s="34">
        <f t="shared" si="33"/>
        <v>-13476.466470092766</v>
      </c>
      <c r="H244" s="34">
        <f t="shared" si="34"/>
        <v>0</v>
      </c>
      <c r="I244" s="67">
        <f t="shared" si="35"/>
        <v>-13476.466470092766</v>
      </c>
      <c r="J244" s="34">
        <f t="shared" si="36"/>
        <v>-387.16769311732503</v>
      </c>
      <c r="K244" s="34">
        <f t="shared" si="37"/>
        <v>-13863.63416321009</v>
      </c>
      <c r="L244" s="34">
        <f t="shared" si="38"/>
        <v>-25241421.69848375</v>
      </c>
      <c r="M244" s="38">
        <f t="shared" si="39"/>
        <v>-25966586.787692498</v>
      </c>
      <c r="N244" s="38">
        <f>'jan-aug'!M244</f>
        <v>-25108409.691838812</v>
      </c>
      <c r="O244" s="38">
        <f t="shared" si="40"/>
        <v>-858177.09585368633</v>
      </c>
    </row>
    <row r="245" spans="1:15" s="31" customFormat="1" x14ac:dyDescent="0.2">
      <c r="A245" s="30">
        <v>4601</v>
      </c>
      <c r="B245" s="31" t="s">
        <v>216</v>
      </c>
      <c r="C245" s="33">
        <v>9587785766</v>
      </c>
      <c r="D245" s="34">
        <v>291940</v>
      </c>
      <c r="E245" s="34">
        <f t="shared" si="31"/>
        <v>32841.631040624787</v>
      </c>
      <c r="F245" s="35">
        <f t="shared" si="32"/>
        <v>1.0527375315171323</v>
      </c>
      <c r="G245" s="34">
        <f t="shared" si="33"/>
        <v>-987.13297487340378</v>
      </c>
      <c r="H245" s="34">
        <f t="shared" si="34"/>
        <v>0</v>
      </c>
      <c r="I245" s="67">
        <f t="shared" si="35"/>
        <v>-987.13297487340378</v>
      </c>
      <c r="J245" s="34">
        <f t="shared" si="36"/>
        <v>-387.16769311732503</v>
      </c>
      <c r="K245" s="34">
        <f t="shared" si="37"/>
        <v>-1374.3006679907289</v>
      </c>
      <c r="L245" s="34">
        <f t="shared" si="38"/>
        <v>-288183600.68454152</v>
      </c>
      <c r="M245" s="38">
        <f t="shared" si="39"/>
        <v>-401213337.0132134</v>
      </c>
      <c r="N245" s="38">
        <f>'jan-aug'!M245</f>
        <v>-300469746.23161894</v>
      </c>
      <c r="O245" s="38">
        <f t="shared" si="40"/>
        <v>-100743590.78159446</v>
      </c>
    </row>
    <row r="246" spans="1:15" s="31" customFormat="1" x14ac:dyDescent="0.2">
      <c r="A246" s="30">
        <v>4602</v>
      </c>
      <c r="B246" s="31" t="s">
        <v>388</v>
      </c>
      <c r="C246" s="33">
        <v>538140772</v>
      </c>
      <c r="D246" s="34">
        <v>17349</v>
      </c>
      <c r="E246" s="34">
        <f t="shared" si="31"/>
        <v>31018.547005591099</v>
      </c>
      <c r="F246" s="35">
        <f t="shared" si="32"/>
        <v>0.99429862559264925</v>
      </c>
      <c r="G246" s="34">
        <f t="shared" si="33"/>
        <v>106.71744614680865</v>
      </c>
      <c r="H246" s="34">
        <f t="shared" si="34"/>
        <v>0</v>
      </c>
      <c r="I246" s="67">
        <f t="shared" si="35"/>
        <v>106.71744614680865</v>
      </c>
      <c r="J246" s="34">
        <f t="shared" si="36"/>
        <v>-387.16769311732503</v>
      </c>
      <c r="K246" s="34">
        <f t="shared" si="37"/>
        <v>-280.45024697051639</v>
      </c>
      <c r="L246" s="34">
        <f t="shared" si="38"/>
        <v>1851440.9732009834</v>
      </c>
      <c r="M246" s="38">
        <f t="shared" si="39"/>
        <v>-4865531.3346914891</v>
      </c>
      <c r="N246" s="38">
        <f>'jan-aug'!M246</f>
        <v>-6271165.1316132024</v>
      </c>
      <c r="O246" s="38">
        <f t="shared" si="40"/>
        <v>1405633.7969217133</v>
      </c>
    </row>
    <row r="247" spans="1:15" s="31" customFormat="1" x14ac:dyDescent="0.2">
      <c r="A247" s="30">
        <v>4611</v>
      </c>
      <c r="B247" s="31" t="s">
        <v>217</v>
      </c>
      <c r="C247" s="33">
        <v>110644187</v>
      </c>
      <c r="D247" s="34">
        <v>4072</v>
      </c>
      <c r="E247" s="34">
        <f t="shared" si="31"/>
        <v>27171.951620825148</v>
      </c>
      <c r="F247" s="35">
        <f t="shared" si="32"/>
        <v>0.87099612197781473</v>
      </c>
      <c r="G247" s="34">
        <f t="shared" si="33"/>
        <v>2414.6746770063792</v>
      </c>
      <c r="H247" s="34">
        <f t="shared" si="34"/>
        <v>316.68589869946936</v>
      </c>
      <c r="I247" s="67">
        <f t="shared" si="35"/>
        <v>2731.3605757058485</v>
      </c>
      <c r="J247" s="34">
        <f t="shared" si="36"/>
        <v>-387.16769311732503</v>
      </c>
      <c r="K247" s="34">
        <f t="shared" si="37"/>
        <v>2344.1928825885234</v>
      </c>
      <c r="L247" s="34">
        <f t="shared" si="38"/>
        <v>11122100.264274215</v>
      </c>
      <c r="M247" s="38">
        <f t="shared" si="39"/>
        <v>9545553.4179004673</v>
      </c>
      <c r="N247" s="38">
        <f>'jan-aug'!M247</f>
        <v>7261286.9698762726</v>
      </c>
      <c r="O247" s="38">
        <f t="shared" si="40"/>
        <v>2284266.4480241947</v>
      </c>
    </row>
    <row r="248" spans="1:15" s="31" customFormat="1" x14ac:dyDescent="0.2">
      <c r="A248" s="30">
        <v>4612</v>
      </c>
      <c r="B248" s="31" t="s">
        <v>218</v>
      </c>
      <c r="C248" s="33">
        <v>150028051</v>
      </c>
      <c r="D248" s="34">
        <v>5742</v>
      </c>
      <c r="E248" s="34">
        <f t="shared" si="31"/>
        <v>26128.187216997561</v>
      </c>
      <c r="F248" s="35">
        <f t="shared" si="32"/>
        <v>0.8375382842531387</v>
      </c>
      <c r="G248" s="34">
        <f t="shared" si="33"/>
        <v>3040.9333193029311</v>
      </c>
      <c r="H248" s="34">
        <f t="shared" si="34"/>
        <v>682.0034400391246</v>
      </c>
      <c r="I248" s="67">
        <f t="shared" si="35"/>
        <v>3722.9367593420557</v>
      </c>
      <c r="J248" s="34">
        <f t="shared" si="36"/>
        <v>-387.16769311732503</v>
      </c>
      <c r="K248" s="34">
        <f t="shared" si="37"/>
        <v>3335.7690662247305</v>
      </c>
      <c r="L248" s="34">
        <f t="shared" si="38"/>
        <v>21377102.872142084</v>
      </c>
      <c r="M248" s="38">
        <f t="shared" si="39"/>
        <v>19153985.978262402</v>
      </c>
      <c r="N248" s="38">
        <f>'jan-aug'!M248</f>
        <v>15164267.848288216</v>
      </c>
      <c r="O248" s="38">
        <f t="shared" si="40"/>
        <v>3989718.1299741864</v>
      </c>
    </row>
    <row r="249" spans="1:15" s="31" customFormat="1" x14ac:dyDescent="0.2">
      <c r="A249" s="30">
        <v>4613</v>
      </c>
      <c r="B249" s="31" t="s">
        <v>219</v>
      </c>
      <c r="C249" s="33">
        <v>356444180</v>
      </c>
      <c r="D249" s="34">
        <v>12268</v>
      </c>
      <c r="E249" s="34">
        <f t="shared" si="31"/>
        <v>29054.79132702967</v>
      </c>
      <c r="F249" s="35">
        <f t="shared" si="32"/>
        <v>0.93135049421043337</v>
      </c>
      <c r="G249" s="34">
        <f t="shared" si="33"/>
        <v>1284.970853283666</v>
      </c>
      <c r="H249" s="34">
        <f t="shared" si="34"/>
        <v>0</v>
      </c>
      <c r="I249" s="67">
        <f t="shared" si="35"/>
        <v>1284.970853283666</v>
      </c>
      <c r="J249" s="34">
        <f t="shared" si="36"/>
        <v>-387.16769311732503</v>
      </c>
      <c r="K249" s="34">
        <f t="shared" si="37"/>
        <v>897.80316016634094</v>
      </c>
      <c r="L249" s="34">
        <f t="shared" si="38"/>
        <v>15764022.428084014</v>
      </c>
      <c r="M249" s="38">
        <f t="shared" si="39"/>
        <v>11014249.168920672</v>
      </c>
      <c r="N249" s="38">
        <f>'jan-aug'!M249</f>
        <v>8142742.8566585453</v>
      </c>
      <c r="O249" s="38">
        <f t="shared" si="40"/>
        <v>2871506.3122621262</v>
      </c>
    </row>
    <row r="250" spans="1:15" s="31" customFormat="1" x14ac:dyDescent="0.2">
      <c r="A250" s="30">
        <v>4614</v>
      </c>
      <c r="B250" s="31" t="s">
        <v>220</v>
      </c>
      <c r="C250" s="33">
        <v>617355958</v>
      </c>
      <c r="D250" s="34">
        <v>19287</v>
      </c>
      <c r="E250" s="34">
        <f t="shared" si="31"/>
        <v>32008.915746357648</v>
      </c>
      <c r="F250" s="35">
        <f t="shared" si="32"/>
        <v>1.0260448668848867</v>
      </c>
      <c r="G250" s="34">
        <f t="shared" si="33"/>
        <v>-487.50379831312091</v>
      </c>
      <c r="H250" s="34">
        <f t="shared" si="34"/>
        <v>0</v>
      </c>
      <c r="I250" s="67">
        <f t="shared" si="35"/>
        <v>-487.50379831312091</v>
      </c>
      <c r="J250" s="34">
        <f t="shared" si="36"/>
        <v>-387.16769311732503</v>
      </c>
      <c r="K250" s="34">
        <f t="shared" si="37"/>
        <v>-874.67149143044594</v>
      </c>
      <c r="L250" s="34">
        <f t="shared" si="38"/>
        <v>-9402485.7580651622</v>
      </c>
      <c r="M250" s="38">
        <f t="shared" si="39"/>
        <v>-16869789.05521901</v>
      </c>
      <c r="N250" s="38">
        <f>'jan-aug'!M250</f>
        <v>-13232485.111316131</v>
      </c>
      <c r="O250" s="38">
        <f t="shared" si="40"/>
        <v>-3637303.9439028781</v>
      </c>
    </row>
    <row r="251" spans="1:15" s="31" customFormat="1" x14ac:dyDescent="0.2">
      <c r="A251" s="30">
        <v>4615</v>
      </c>
      <c r="B251" s="31" t="s">
        <v>221</v>
      </c>
      <c r="C251" s="33">
        <v>87424355</v>
      </c>
      <c r="D251" s="34">
        <v>3203</v>
      </c>
      <c r="E251" s="34">
        <f t="shared" si="31"/>
        <v>27294.522322822355</v>
      </c>
      <c r="F251" s="35">
        <f t="shared" si="32"/>
        <v>0.87492512227920793</v>
      </c>
      <c r="G251" s="34">
        <f t="shared" si="33"/>
        <v>2341.1322558080551</v>
      </c>
      <c r="H251" s="34">
        <f t="shared" si="34"/>
        <v>273.78615300044692</v>
      </c>
      <c r="I251" s="67">
        <f t="shared" si="35"/>
        <v>2614.9184088085021</v>
      </c>
      <c r="J251" s="34">
        <f t="shared" si="36"/>
        <v>-387.16769311732503</v>
      </c>
      <c r="K251" s="34">
        <f t="shared" si="37"/>
        <v>2227.750715691177</v>
      </c>
      <c r="L251" s="34">
        <f t="shared" si="38"/>
        <v>8375583.6634136327</v>
      </c>
      <c r="M251" s="38">
        <f t="shared" si="39"/>
        <v>7135485.5423588399</v>
      </c>
      <c r="N251" s="38">
        <f>'jan-aug'!M251</f>
        <v>5743480.4516487448</v>
      </c>
      <c r="O251" s="38">
        <f t="shared" si="40"/>
        <v>1392005.0907100951</v>
      </c>
    </row>
    <row r="252" spans="1:15" s="31" customFormat="1" x14ac:dyDescent="0.2">
      <c r="A252" s="30">
        <v>4616</v>
      </c>
      <c r="B252" s="31" t="s">
        <v>222</v>
      </c>
      <c r="C252" s="33">
        <v>106018085</v>
      </c>
      <c r="D252" s="34">
        <v>2922</v>
      </c>
      <c r="E252" s="34">
        <f t="shared" si="31"/>
        <v>36282.712183436</v>
      </c>
      <c r="F252" s="35">
        <f t="shared" si="32"/>
        <v>1.1630412878546956</v>
      </c>
      <c r="G252" s="34">
        <f t="shared" si="33"/>
        <v>-3051.781660560132</v>
      </c>
      <c r="H252" s="34">
        <f t="shared" si="34"/>
        <v>0</v>
      </c>
      <c r="I252" s="67">
        <f t="shared" si="35"/>
        <v>-3051.781660560132</v>
      </c>
      <c r="J252" s="34">
        <f t="shared" si="36"/>
        <v>-387.16769311732503</v>
      </c>
      <c r="K252" s="34">
        <f t="shared" si="37"/>
        <v>-3438.9493536774571</v>
      </c>
      <c r="L252" s="34">
        <f t="shared" si="38"/>
        <v>-8917306.0121567063</v>
      </c>
      <c r="M252" s="38">
        <f t="shared" si="39"/>
        <v>-10048610.01144553</v>
      </c>
      <c r="N252" s="38">
        <f>'jan-aug'!M252</f>
        <v>-7659666.5898307515</v>
      </c>
      <c r="O252" s="38">
        <f t="shared" si="40"/>
        <v>-2388943.4216147782</v>
      </c>
    </row>
    <row r="253" spans="1:15" s="31" customFormat="1" x14ac:dyDescent="0.2">
      <c r="A253" s="30">
        <v>4617</v>
      </c>
      <c r="B253" s="31" t="s">
        <v>223</v>
      </c>
      <c r="C253" s="33">
        <v>392598562</v>
      </c>
      <c r="D253" s="34">
        <v>13089</v>
      </c>
      <c r="E253" s="34">
        <f t="shared" si="31"/>
        <v>29994.542134616855</v>
      </c>
      <c r="F253" s="35">
        <f t="shared" si="32"/>
        <v>0.96147417912111266</v>
      </c>
      <c r="G253" s="34">
        <f t="shared" si="33"/>
        <v>721.12036873135514</v>
      </c>
      <c r="H253" s="34">
        <f t="shared" si="34"/>
        <v>0</v>
      </c>
      <c r="I253" s="67">
        <f t="shared" si="35"/>
        <v>721.12036873135514</v>
      </c>
      <c r="J253" s="34">
        <f t="shared" si="36"/>
        <v>-387.16769311732503</v>
      </c>
      <c r="K253" s="34">
        <f t="shared" si="37"/>
        <v>333.95267561403011</v>
      </c>
      <c r="L253" s="34">
        <f t="shared" si="38"/>
        <v>9438744.5063247066</v>
      </c>
      <c r="M253" s="38">
        <f t="shared" si="39"/>
        <v>4371106.5711120404</v>
      </c>
      <c r="N253" s="38">
        <f>'jan-aug'!M253</f>
        <v>220526.82686697028</v>
      </c>
      <c r="O253" s="38">
        <f t="shared" si="40"/>
        <v>4150579.74424507</v>
      </c>
    </row>
    <row r="254" spans="1:15" s="31" customFormat="1" x14ac:dyDescent="0.2">
      <c r="A254" s="30">
        <v>4618</v>
      </c>
      <c r="B254" s="31" t="s">
        <v>224</v>
      </c>
      <c r="C254" s="33">
        <v>367159716</v>
      </c>
      <c r="D254" s="34">
        <v>11017</v>
      </c>
      <c r="E254" s="34">
        <f t="shared" si="31"/>
        <v>33326.651175456114</v>
      </c>
      <c r="F254" s="35">
        <f t="shared" si="32"/>
        <v>1.0682848378871124</v>
      </c>
      <c r="G254" s="34">
        <f t="shared" si="33"/>
        <v>-1278.1450557722003</v>
      </c>
      <c r="H254" s="34">
        <f t="shared" si="34"/>
        <v>0</v>
      </c>
      <c r="I254" s="67">
        <f t="shared" si="35"/>
        <v>-1278.1450557722003</v>
      </c>
      <c r="J254" s="34">
        <f t="shared" si="36"/>
        <v>-387.16769311732503</v>
      </c>
      <c r="K254" s="34">
        <f t="shared" si="37"/>
        <v>-1665.3127488895252</v>
      </c>
      <c r="L254" s="34">
        <f t="shared" si="38"/>
        <v>-14081324.079442332</v>
      </c>
      <c r="M254" s="38">
        <f t="shared" si="39"/>
        <v>-18346750.554515898</v>
      </c>
      <c r="N254" s="38">
        <f>'jan-aug'!M254</f>
        <v>-18531271.1322948</v>
      </c>
      <c r="O254" s="38">
        <f t="shared" si="40"/>
        <v>184520.5777789019</v>
      </c>
    </row>
    <row r="255" spans="1:15" s="31" customFormat="1" x14ac:dyDescent="0.2">
      <c r="A255" s="30">
        <v>4619</v>
      </c>
      <c r="B255" s="31" t="s">
        <v>225</v>
      </c>
      <c r="C255" s="33">
        <v>55936160</v>
      </c>
      <c r="D255" s="34">
        <v>968</v>
      </c>
      <c r="E255" s="34">
        <f t="shared" si="31"/>
        <v>57785.289256198346</v>
      </c>
      <c r="F255" s="35">
        <f t="shared" si="32"/>
        <v>1.8523057729478842</v>
      </c>
      <c r="G255" s="34">
        <f t="shared" si="33"/>
        <v>-15953.327904217538</v>
      </c>
      <c r="H255" s="34">
        <f t="shared" si="34"/>
        <v>0</v>
      </c>
      <c r="I255" s="67">
        <f t="shared" si="35"/>
        <v>-15953.327904217538</v>
      </c>
      <c r="J255" s="34">
        <f t="shared" si="36"/>
        <v>-387.16769311732503</v>
      </c>
      <c r="K255" s="34">
        <f t="shared" si="37"/>
        <v>-16340.495597334862</v>
      </c>
      <c r="L255" s="34">
        <f t="shared" si="38"/>
        <v>-15442821.411282577</v>
      </c>
      <c r="M255" s="38">
        <f t="shared" si="39"/>
        <v>-15817599.738220146</v>
      </c>
      <c r="N255" s="38">
        <f>'jan-aug'!M255</f>
        <v>-15677400.068499716</v>
      </c>
      <c r="O255" s="38">
        <f t="shared" si="40"/>
        <v>-140199.66972042993</v>
      </c>
    </row>
    <row r="256" spans="1:15" s="31" customFormat="1" x14ac:dyDescent="0.2">
      <c r="A256" s="30">
        <v>4620</v>
      </c>
      <c r="B256" s="31" t="s">
        <v>226</v>
      </c>
      <c r="C256" s="33">
        <v>36118014</v>
      </c>
      <c r="D256" s="34">
        <v>1089</v>
      </c>
      <c r="E256" s="34">
        <f t="shared" si="31"/>
        <v>33166.220385674933</v>
      </c>
      <c r="F256" s="35">
        <f t="shared" si="32"/>
        <v>1.0631422335686891</v>
      </c>
      <c r="G256" s="34">
        <f t="shared" si="33"/>
        <v>-1181.8865819034916</v>
      </c>
      <c r="H256" s="34">
        <f t="shared" si="34"/>
        <v>0</v>
      </c>
      <c r="I256" s="67">
        <f t="shared" si="35"/>
        <v>-1181.8865819034916</v>
      </c>
      <c r="J256" s="34">
        <f t="shared" si="36"/>
        <v>-387.16769311732503</v>
      </c>
      <c r="K256" s="34">
        <f t="shared" si="37"/>
        <v>-1569.0542750208165</v>
      </c>
      <c r="L256" s="34">
        <f t="shared" si="38"/>
        <v>-1287074.4876929023</v>
      </c>
      <c r="M256" s="38">
        <f t="shared" si="39"/>
        <v>-1708700.1054976692</v>
      </c>
      <c r="N256" s="38">
        <f>'jan-aug'!M256</f>
        <v>-2518356.7520621791</v>
      </c>
      <c r="O256" s="38">
        <f t="shared" si="40"/>
        <v>809656.64656450995</v>
      </c>
    </row>
    <row r="257" spans="1:15" s="31" customFormat="1" x14ac:dyDescent="0.2">
      <c r="A257" s="30">
        <v>4621</v>
      </c>
      <c r="B257" s="31" t="s">
        <v>227</v>
      </c>
      <c r="C257" s="33">
        <v>448212525</v>
      </c>
      <c r="D257" s="34">
        <v>16471</v>
      </c>
      <c r="E257" s="34">
        <f t="shared" si="31"/>
        <v>27212.22299799648</v>
      </c>
      <c r="F257" s="35">
        <f t="shared" si="32"/>
        <v>0.87228701980629653</v>
      </c>
      <c r="G257" s="34">
        <f t="shared" si="33"/>
        <v>2390.5118507035804</v>
      </c>
      <c r="H257" s="34">
        <f t="shared" si="34"/>
        <v>302.59091668950327</v>
      </c>
      <c r="I257" s="67">
        <f t="shared" si="35"/>
        <v>2693.1027673930839</v>
      </c>
      <c r="J257" s="34">
        <f t="shared" si="36"/>
        <v>-387.16769311732503</v>
      </c>
      <c r="K257" s="34">
        <f t="shared" si="37"/>
        <v>2305.9350742757588</v>
      </c>
      <c r="L257" s="34">
        <f t="shared" si="38"/>
        <v>44358095.681731485</v>
      </c>
      <c r="M257" s="38">
        <f t="shared" si="39"/>
        <v>37981056.608396024</v>
      </c>
      <c r="N257" s="38">
        <f>'jan-aug'!M257</f>
        <v>27884936.032768209</v>
      </c>
      <c r="O257" s="38">
        <f t="shared" si="40"/>
        <v>10096120.575627815</v>
      </c>
    </row>
    <row r="258" spans="1:15" s="31" customFormat="1" x14ac:dyDescent="0.2">
      <c r="A258" s="30">
        <v>4622</v>
      </c>
      <c r="B258" s="31" t="s">
        <v>228</v>
      </c>
      <c r="C258" s="33">
        <v>235883829</v>
      </c>
      <c r="D258" s="34">
        <v>8496</v>
      </c>
      <c r="E258" s="34">
        <f t="shared" si="31"/>
        <v>27764.104166666668</v>
      </c>
      <c r="F258" s="35">
        <f t="shared" si="32"/>
        <v>0.88997755467887851</v>
      </c>
      <c r="G258" s="34">
        <f t="shared" si="33"/>
        <v>2059.3831495014674</v>
      </c>
      <c r="H258" s="34">
        <f t="shared" si="34"/>
        <v>109.4325076549374</v>
      </c>
      <c r="I258" s="67">
        <f t="shared" si="35"/>
        <v>2168.815657156405</v>
      </c>
      <c r="J258" s="34">
        <f t="shared" si="36"/>
        <v>-387.16769311732503</v>
      </c>
      <c r="K258" s="34">
        <f t="shared" si="37"/>
        <v>1781.6479640390799</v>
      </c>
      <c r="L258" s="34">
        <f t="shared" si="38"/>
        <v>18426257.823200818</v>
      </c>
      <c r="M258" s="38">
        <f t="shared" si="39"/>
        <v>15136881.102476023</v>
      </c>
      <c r="N258" s="38">
        <f>'jan-aug'!M258</f>
        <v>11127668.999034587</v>
      </c>
      <c r="O258" s="38">
        <f t="shared" si="40"/>
        <v>4009212.1034414358</v>
      </c>
    </row>
    <row r="259" spans="1:15" s="31" customFormat="1" x14ac:dyDescent="0.2">
      <c r="A259" s="30">
        <v>4623</v>
      </c>
      <c r="B259" s="31" t="s">
        <v>229</v>
      </c>
      <c r="C259" s="33">
        <v>67970443</v>
      </c>
      <c r="D259" s="34">
        <v>2502</v>
      </c>
      <c r="E259" s="34">
        <f t="shared" si="31"/>
        <v>27166.44404476419</v>
      </c>
      <c r="F259" s="35">
        <f t="shared" si="32"/>
        <v>0.8708195767867466</v>
      </c>
      <c r="G259" s="34">
        <f t="shared" si="33"/>
        <v>2417.979222642954</v>
      </c>
      <c r="H259" s="34">
        <f t="shared" si="34"/>
        <v>318.61355032080462</v>
      </c>
      <c r="I259" s="67">
        <f t="shared" si="35"/>
        <v>2736.5927729637588</v>
      </c>
      <c r="J259" s="34">
        <f t="shared" si="36"/>
        <v>-387.16769311732503</v>
      </c>
      <c r="K259" s="34">
        <f t="shared" si="37"/>
        <v>2349.4250798464336</v>
      </c>
      <c r="L259" s="34">
        <f t="shared" si="38"/>
        <v>6846955.1179553242</v>
      </c>
      <c r="M259" s="38">
        <f t="shared" si="39"/>
        <v>5878261.5497757765</v>
      </c>
      <c r="N259" s="38">
        <f>'jan-aug'!M259</f>
        <v>3792363.4503512857</v>
      </c>
      <c r="O259" s="38">
        <f t="shared" si="40"/>
        <v>2085898.0994244907</v>
      </c>
    </row>
    <row r="260" spans="1:15" s="31" customFormat="1" x14ac:dyDescent="0.2">
      <c r="A260" s="30">
        <v>4624</v>
      </c>
      <c r="B260" s="31" t="s">
        <v>389</v>
      </c>
      <c r="C260" s="33">
        <v>738584948</v>
      </c>
      <c r="D260" s="34">
        <v>26080</v>
      </c>
      <c r="E260" s="34">
        <f t="shared" si="31"/>
        <v>28319.974999999999</v>
      </c>
      <c r="F260" s="35">
        <f t="shared" si="32"/>
        <v>0.9077959781366487</v>
      </c>
      <c r="G260" s="34">
        <f t="shared" si="33"/>
        <v>1725.860649501469</v>
      </c>
      <c r="H260" s="34">
        <f t="shared" si="34"/>
        <v>0</v>
      </c>
      <c r="I260" s="67">
        <f t="shared" si="35"/>
        <v>1725.860649501469</v>
      </c>
      <c r="J260" s="34">
        <f t="shared" si="36"/>
        <v>-387.16769311732503</v>
      </c>
      <c r="K260" s="34">
        <f t="shared" si="37"/>
        <v>1338.6929563841441</v>
      </c>
      <c r="L260" s="34">
        <f t="shared" si="38"/>
        <v>45010445.738998309</v>
      </c>
      <c r="M260" s="38">
        <f t="shared" si="39"/>
        <v>34913112.302498475</v>
      </c>
      <c r="N260" s="38">
        <f>'jan-aug'!M260</f>
        <v>28671968.146205973</v>
      </c>
      <c r="O260" s="38">
        <f t="shared" si="40"/>
        <v>6241144.1562925018</v>
      </c>
    </row>
    <row r="261" spans="1:15" s="31" customFormat="1" x14ac:dyDescent="0.2">
      <c r="A261" s="30">
        <v>4625</v>
      </c>
      <c r="B261" s="31" t="s">
        <v>230</v>
      </c>
      <c r="C261" s="33">
        <v>261314684</v>
      </c>
      <c r="D261" s="34">
        <v>5300</v>
      </c>
      <c r="E261" s="34">
        <f t="shared" si="31"/>
        <v>49304.657358490564</v>
      </c>
      <c r="F261" s="35">
        <f t="shared" si="32"/>
        <v>1.5804593631683381</v>
      </c>
      <c r="G261" s="34">
        <f t="shared" si="33"/>
        <v>-10864.94876559287</v>
      </c>
      <c r="H261" s="34">
        <f t="shared" si="34"/>
        <v>0</v>
      </c>
      <c r="I261" s="67">
        <f t="shared" si="35"/>
        <v>-10864.94876559287</v>
      </c>
      <c r="J261" s="34">
        <f t="shared" si="36"/>
        <v>-387.16769311732503</v>
      </c>
      <c r="K261" s="34">
        <f t="shared" si="37"/>
        <v>-11252.116458710194</v>
      </c>
      <c r="L261" s="34">
        <f t="shared" si="38"/>
        <v>-57584228.457642213</v>
      </c>
      <c r="M261" s="38">
        <f t="shared" si="39"/>
        <v>-59636217.231164031</v>
      </c>
      <c r="N261" s="38">
        <f>'jan-aug'!M261</f>
        <v>-49568177.564306296</v>
      </c>
      <c r="O261" s="38">
        <f t="shared" si="40"/>
        <v>-10068039.666857734</v>
      </c>
    </row>
    <row r="262" spans="1:15" s="31" customFormat="1" x14ac:dyDescent="0.2">
      <c r="A262" s="30">
        <v>4626</v>
      </c>
      <c r="B262" s="31" t="s">
        <v>235</v>
      </c>
      <c r="C262" s="33">
        <v>1131243348</v>
      </c>
      <c r="D262" s="34">
        <v>39768</v>
      </c>
      <c r="E262" s="34">
        <f t="shared" si="31"/>
        <v>28446.070911285457</v>
      </c>
      <c r="F262" s="35">
        <f t="shared" si="32"/>
        <v>0.91183797891964424</v>
      </c>
      <c r="G262" s="34">
        <f t="shared" si="33"/>
        <v>1650.2031027301941</v>
      </c>
      <c r="H262" s="34">
        <f t="shared" si="34"/>
        <v>0</v>
      </c>
      <c r="I262" s="67">
        <f t="shared" si="35"/>
        <v>1650.2031027301941</v>
      </c>
      <c r="J262" s="34">
        <f t="shared" si="36"/>
        <v>-387.16769311732503</v>
      </c>
      <c r="K262" s="34">
        <f t="shared" si="37"/>
        <v>1263.035409612869</v>
      </c>
      <c r="L262" s="34">
        <f t="shared" si="38"/>
        <v>65625276.989374362</v>
      </c>
      <c r="M262" s="38">
        <f t="shared" si="39"/>
        <v>50228392.169484571</v>
      </c>
      <c r="N262" s="38">
        <f>'jan-aug'!M262</f>
        <v>38507979.483371153</v>
      </c>
      <c r="O262" s="38">
        <f t="shared" si="40"/>
        <v>11720412.686113417</v>
      </c>
    </row>
    <row r="263" spans="1:15" s="31" customFormat="1" x14ac:dyDescent="0.2">
      <c r="A263" s="30">
        <v>4627</v>
      </c>
      <c r="B263" s="31" t="s">
        <v>231</v>
      </c>
      <c r="C263" s="33">
        <v>781183789</v>
      </c>
      <c r="D263" s="34">
        <v>30145</v>
      </c>
      <c r="E263" s="34">
        <f t="shared" si="31"/>
        <v>25914.207629789351</v>
      </c>
      <c r="F263" s="35">
        <f t="shared" si="32"/>
        <v>0.83067917478461151</v>
      </c>
      <c r="G263" s="34">
        <f t="shared" si="33"/>
        <v>3169.3210716278577</v>
      </c>
      <c r="H263" s="34">
        <f t="shared" si="34"/>
        <v>756.89629556199827</v>
      </c>
      <c r="I263" s="67">
        <f t="shared" si="35"/>
        <v>3926.2173671898558</v>
      </c>
      <c r="J263" s="34">
        <f t="shared" si="36"/>
        <v>-387.16769311732503</v>
      </c>
      <c r="K263" s="34">
        <f t="shared" si="37"/>
        <v>3539.0496740725307</v>
      </c>
      <c r="L263" s="34">
        <f t="shared" si="38"/>
        <v>118355822.5339382</v>
      </c>
      <c r="M263" s="38">
        <f t="shared" si="39"/>
        <v>106684652.42491643</v>
      </c>
      <c r="N263" s="38">
        <f>'jan-aug'!M263</f>
        <v>83454375.883968681</v>
      </c>
      <c r="O263" s="38">
        <f t="shared" si="40"/>
        <v>23230276.54094775</v>
      </c>
    </row>
    <row r="264" spans="1:15" s="31" customFormat="1" x14ac:dyDescent="0.2">
      <c r="A264" s="30">
        <v>4628</v>
      </c>
      <c r="B264" s="31" t="s">
        <v>232</v>
      </c>
      <c r="C264" s="33">
        <v>105621226</v>
      </c>
      <c r="D264" s="34">
        <v>3852</v>
      </c>
      <c r="E264" s="34">
        <f t="shared" si="31"/>
        <v>27419.840602284527</v>
      </c>
      <c r="F264" s="35">
        <f t="shared" si="32"/>
        <v>0.87894219609663771</v>
      </c>
      <c r="G264" s="34">
        <f t="shared" si="33"/>
        <v>2265.9412881307521</v>
      </c>
      <c r="H264" s="34">
        <f t="shared" si="34"/>
        <v>229.92475518868685</v>
      </c>
      <c r="I264" s="67">
        <f t="shared" si="35"/>
        <v>2495.8660433194391</v>
      </c>
      <c r="J264" s="34">
        <f t="shared" si="36"/>
        <v>-387.16769311732503</v>
      </c>
      <c r="K264" s="34">
        <f t="shared" si="37"/>
        <v>2108.6983502021139</v>
      </c>
      <c r="L264" s="34">
        <f t="shared" si="38"/>
        <v>9614075.9988664798</v>
      </c>
      <c r="M264" s="38">
        <f t="shared" si="39"/>
        <v>8122706.0449785432</v>
      </c>
      <c r="N264" s="38">
        <f>'jan-aug'!M264</f>
        <v>3466732.7530362494</v>
      </c>
      <c r="O264" s="38">
        <f t="shared" si="40"/>
        <v>4655973.2919422938</v>
      </c>
    </row>
    <row r="265" spans="1:15" s="31" customFormat="1" x14ac:dyDescent="0.2">
      <c r="A265" s="30">
        <v>4629</v>
      </c>
      <c r="B265" s="31" t="s">
        <v>233</v>
      </c>
      <c r="C265" s="33">
        <v>25836803</v>
      </c>
      <c r="D265" s="34">
        <v>384</v>
      </c>
      <c r="E265" s="34">
        <f t="shared" ref="E265:E328" si="41">IF(ISNUMBER(C265),(C265)/D265,"")</f>
        <v>67283.341145833328</v>
      </c>
      <c r="F265" s="35">
        <f t="shared" ref="F265:F328" si="42">IF(ISNUMBER(C265),E265/E$366,"")</f>
        <v>2.1567655510918913</v>
      </c>
      <c r="G265" s="34">
        <f t="shared" ref="G265:G328" si="43">IF(ISNUMBER(D265),(E$366-E265)*0.6,"")</f>
        <v>-21652.159037998532</v>
      </c>
      <c r="H265" s="34">
        <f t="shared" ref="H265:H328" si="44">IF(ISNUMBER(D265),(IF(E265&gt;=E$366*0.9,0,IF(E265&lt;0.9*E$366,(E$366*0.9-E265)*0.35))),"")</f>
        <v>0</v>
      </c>
      <c r="I265" s="67">
        <f t="shared" ref="I265:I328" si="45">IF(ISNUMBER(C265),G265+H265,"")</f>
        <v>-21652.159037998532</v>
      </c>
      <c r="J265" s="34">
        <f t="shared" ref="J265:J328" si="46">IF(ISNUMBER(D265),I$368,"")</f>
        <v>-387.16769311732503</v>
      </c>
      <c r="K265" s="34">
        <f t="shared" ref="K265:K328" si="47">IF(ISNUMBER(I265),I265+J265,"")</f>
        <v>-22039.326731115856</v>
      </c>
      <c r="L265" s="34">
        <f t="shared" ref="L265:L328" si="48">IF(ISNUMBER(I265),(I265*D265),"")</f>
        <v>-8314429.0705914367</v>
      </c>
      <c r="M265" s="38">
        <f t="shared" ref="M265:M328" si="49">IF(ISNUMBER(K265),(K265*D265),"")</f>
        <v>-8463101.4647484887</v>
      </c>
      <c r="N265" s="38">
        <f>'jan-aug'!M265</f>
        <v>-8725955.799074268</v>
      </c>
      <c r="O265" s="38">
        <f t="shared" ref="O265:O328" si="50">IF(ISNUMBER(M265),(M265-N265),"")</f>
        <v>262854.33432577923</v>
      </c>
    </row>
    <row r="266" spans="1:15" s="31" customFormat="1" x14ac:dyDescent="0.2">
      <c r="A266" s="30">
        <v>4630</v>
      </c>
      <c r="B266" s="31" t="s">
        <v>234</v>
      </c>
      <c r="C266" s="33">
        <v>204182902</v>
      </c>
      <c r="D266" s="34">
        <v>8200</v>
      </c>
      <c r="E266" s="34">
        <f t="shared" si="41"/>
        <v>24900.353902439023</v>
      </c>
      <c r="F266" s="35">
        <f t="shared" si="42"/>
        <v>0.7981801229278398</v>
      </c>
      <c r="G266" s="34">
        <f t="shared" si="43"/>
        <v>3777.6333080380541</v>
      </c>
      <c r="H266" s="34">
        <f t="shared" si="44"/>
        <v>1111.745100134613</v>
      </c>
      <c r="I266" s="67">
        <f t="shared" si="45"/>
        <v>4889.3784081726672</v>
      </c>
      <c r="J266" s="34">
        <f t="shared" si="46"/>
        <v>-387.16769311732503</v>
      </c>
      <c r="K266" s="34">
        <f t="shared" si="47"/>
        <v>4502.210715055342</v>
      </c>
      <c r="L266" s="34">
        <f t="shared" si="48"/>
        <v>40092902.947015874</v>
      </c>
      <c r="M266" s="38">
        <f t="shared" si="49"/>
        <v>36918127.863453805</v>
      </c>
      <c r="N266" s="38">
        <f>'jan-aug'!M266</f>
        <v>28887084.628729235</v>
      </c>
      <c r="O266" s="38">
        <f t="shared" si="50"/>
        <v>8031043.2347245701</v>
      </c>
    </row>
    <row r="267" spans="1:15" s="31" customFormat="1" x14ac:dyDescent="0.2">
      <c r="A267" s="30">
        <v>4631</v>
      </c>
      <c r="B267" s="31" t="s">
        <v>390</v>
      </c>
      <c r="C267" s="33">
        <v>799555941</v>
      </c>
      <c r="D267" s="34">
        <v>29986</v>
      </c>
      <c r="E267" s="34">
        <f t="shared" si="41"/>
        <v>26664.30804375375</v>
      </c>
      <c r="F267" s="35">
        <f t="shared" si="42"/>
        <v>0.85472362182227724</v>
      </c>
      <c r="G267" s="34">
        <f t="shared" si="43"/>
        <v>2719.260823249218</v>
      </c>
      <c r="H267" s="34">
        <f t="shared" si="44"/>
        <v>494.3611506744586</v>
      </c>
      <c r="I267" s="67">
        <f t="shared" si="45"/>
        <v>3213.6219739236767</v>
      </c>
      <c r="J267" s="34">
        <f t="shared" si="46"/>
        <v>-387.16769311732503</v>
      </c>
      <c r="K267" s="34">
        <f t="shared" si="47"/>
        <v>2826.4542808063516</v>
      </c>
      <c r="L267" s="34">
        <f t="shared" si="48"/>
        <v>96363668.510075375</v>
      </c>
      <c r="M267" s="38">
        <f t="shared" si="49"/>
        <v>84754058.064259261</v>
      </c>
      <c r="N267" s="38">
        <f>'jan-aug'!M267</f>
        <v>66272983.018838361</v>
      </c>
      <c r="O267" s="38">
        <f t="shared" si="50"/>
        <v>18481075.0454209</v>
      </c>
    </row>
    <row r="268" spans="1:15" s="31" customFormat="1" x14ac:dyDescent="0.2">
      <c r="A268" s="30">
        <v>4632</v>
      </c>
      <c r="B268" s="31" t="s">
        <v>236</v>
      </c>
      <c r="C268" s="33">
        <v>111113196</v>
      </c>
      <c r="D268" s="34">
        <v>2881</v>
      </c>
      <c r="E268" s="34">
        <f t="shared" si="41"/>
        <v>38567.579312738635</v>
      </c>
      <c r="F268" s="35">
        <f t="shared" si="42"/>
        <v>1.2362826374871569</v>
      </c>
      <c r="G268" s="34">
        <f t="shared" si="43"/>
        <v>-4422.7019381417131</v>
      </c>
      <c r="H268" s="34">
        <f t="shared" si="44"/>
        <v>0</v>
      </c>
      <c r="I268" s="67">
        <f t="shared" si="45"/>
        <v>-4422.7019381417131</v>
      </c>
      <c r="J268" s="34">
        <f t="shared" si="46"/>
        <v>-387.16769311732503</v>
      </c>
      <c r="K268" s="34">
        <f t="shared" si="47"/>
        <v>-4809.8696312590382</v>
      </c>
      <c r="L268" s="34">
        <f t="shared" si="48"/>
        <v>-12741804.283786274</v>
      </c>
      <c r="M268" s="38">
        <f t="shared" si="49"/>
        <v>-13857234.40765729</v>
      </c>
      <c r="N268" s="38">
        <f>'jan-aug'!M268</f>
        <v>-11148205.414408762</v>
      </c>
      <c r="O268" s="38">
        <f t="shared" si="50"/>
        <v>-2709028.9932485279</v>
      </c>
    </row>
    <row r="269" spans="1:15" s="31" customFormat="1" x14ac:dyDescent="0.2">
      <c r="A269" s="30">
        <v>4633</v>
      </c>
      <c r="B269" s="31" t="s">
        <v>237</v>
      </c>
      <c r="C269" s="33">
        <v>13880551</v>
      </c>
      <c r="D269" s="34">
        <v>519</v>
      </c>
      <c r="E269" s="34">
        <f t="shared" si="41"/>
        <v>26744.799614643543</v>
      </c>
      <c r="F269" s="35">
        <f t="shared" si="42"/>
        <v>0.85730377679514203</v>
      </c>
      <c r="G269" s="34">
        <f t="shared" si="43"/>
        <v>2670.9658807153419</v>
      </c>
      <c r="H269" s="34">
        <f t="shared" si="44"/>
        <v>466.18910086303089</v>
      </c>
      <c r="I269" s="67">
        <f t="shared" si="45"/>
        <v>3137.1549815783728</v>
      </c>
      <c r="J269" s="34">
        <f t="shared" si="46"/>
        <v>-387.16769311732503</v>
      </c>
      <c r="K269" s="34">
        <f t="shared" si="47"/>
        <v>2749.9872884610477</v>
      </c>
      <c r="L269" s="34">
        <f t="shared" si="48"/>
        <v>1628183.4354391755</v>
      </c>
      <c r="M269" s="38">
        <f t="shared" si="49"/>
        <v>1427243.4027112836</v>
      </c>
      <c r="N269" s="38">
        <f>'jan-aug'!M269</f>
        <v>1050761.5371232277</v>
      </c>
      <c r="O269" s="38">
        <f t="shared" si="50"/>
        <v>376481.86558805592</v>
      </c>
    </row>
    <row r="270" spans="1:15" s="31" customFormat="1" x14ac:dyDescent="0.2">
      <c r="A270" s="30">
        <v>4634</v>
      </c>
      <c r="B270" s="31" t="s">
        <v>238</v>
      </c>
      <c r="C270" s="33">
        <v>59862633</v>
      </c>
      <c r="D270" s="34">
        <v>1694</v>
      </c>
      <c r="E270" s="34">
        <f t="shared" si="41"/>
        <v>35338.036009445103</v>
      </c>
      <c r="F270" s="35">
        <f t="shared" si="42"/>
        <v>1.1327597204666435</v>
      </c>
      <c r="G270" s="34">
        <f t="shared" si="43"/>
        <v>-2484.9759561655933</v>
      </c>
      <c r="H270" s="34">
        <f t="shared" si="44"/>
        <v>0</v>
      </c>
      <c r="I270" s="67">
        <f t="shared" si="45"/>
        <v>-2484.9759561655933</v>
      </c>
      <c r="J270" s="34">
        <f t="shared" si="46"/>
        <v>-387.16769311732503</v>
      </c>
      <c r="K270" s="34">
        <f t="shared" si="47"/>
        <v>-2872.1436492829184</v>
      </c>
      <c r="L270" s="34">
        <f t="shared" si="48"/>
        <v>-4209549.2697445154</v>
      </c>
      <c r="M270" s="38">
        <f t="shared" si="49"/>
        <v>-4865411.341885264</v>
      </c>
      <c r="N270" s="38">
        <f>'jan-aug'!M270</f>
        <v>-5154553.1698745033</v>
      </c>
      <c r="O270" s="38">
        <f t="shared" si="50"/>
        <v>289141.82798923925</v>
      </c>
    </row>
    <row r="271" spans="1:15" s="31" customFormat="1" x14ac:dyDescent="0.2">
      <c r="A271" s="30">
        <v>4635</v>
      </c>
      <c r="B271" s="31" t="s">
        <v>239</v>
      </c>
      <c r="C271" s="33">
        <v>74514018</v>
      </c>
      <c r="D271" s="34">
        <v>2234</v>
      </c>
      <c r="E271" s="34">
        <f t="shared" si="41"/>
        <v>33354.529095792299</v>
      </c>
      <c r="F271" s="35">
        <f t="shared" si="42"/>
        <v>1.0691784638158077</v>
      </c>
      <c r="G271" s="34">
        <f t="shared" si="43"/>
        <v>-1294.8718079739112</v>
      </c>
      <c r="H271" s="34">
        <f t="shared" si="44"/>
        <v>0</v>
      </c>
      <c r="I271" s="67">
        <f t="shared" si="45"/>
        <v>-1294.8718079739112</v>
      </c>
      <c r="J271" s="34">
        <f t="shared" si="46"/>
        <v>-387.16769311732503</v>
      </c>
      <c r="K271" s="34">
        <f t="shared" si="47"/>
        <v>-1682.0395010912362</v>
      </c>
      <c r="L271" s="34">
        <f t="shared" si="48"/>
        <v>-2892743.6190137179</v>
      </c>
      <c r="M271" s="38">
        <f t="shared" si="49"/>
        <v>-3757676.2454378214</v>
      </c>
      <c r="N271" s="38">
        <f>'jan-aug'!M271</f>
        <v>-2958285.6998226908</v>
      </c>
      <c r="O271" s="38">
        <f t="shared" si="50"/>
        <v>-799390.54561513057</v>
      </c>
    </row>
    <row r="272" spans="1:15" s="31" customFormat="1" x14ac:dyDescent="0.2">
      <c r="A272" s="30">
        <v>4636</v>
      </c>
      <c r="B272" s="31" t="s">
        <v>240</v>
      </c>
      <c r="C272" s="33">
        <v>24230591</v>
      </c>
      <c r="D272" s="34">
        <v>750</v>
      </c>
      <c r="E272" s="34">
        <f t="shared" si="41"/>
        <v>32307.454666666668</v>
      </c>
      <c r="F272" s="35">
        <f t="shared" si="42"/>
        <v>1.0356145233261012</v>
      </c>
      <c r="G272" s="34">
        <f t="shared" si="43"/>
        <v>-666.62715049853284</v>
      </c>
      <c r="H272" s="34">
        <f t="shared" si="44"/>
        <v>0</v>
      </c>
      <c r="I272" s="67">
        <f t="shared" si="45"/>
        <v>-666.62715049853284</v>
      </c>
      <c r="J272" s="34">
        <f t="shared" si="46"/>
        <v>-387.16769311732503</v>
      </c>
      <c r="K272" s="34">
        <f t="shared" si="47"/>
        <v>-1053.7948436158579</v>
      </c>
      <c r="L272" s="34">
        <f t="shared" si="48"/>
        <v>-499970.36287389963</v>
      </c>
      <c r="M272" s="38">
        <f t="shared" si="49"/>
        <v>-790346.13271189341</v>
      </c>
      <c r="N272" s="38">
        <f>'jan-aug'!M272</f>
        <v>-868935.41381692805</v>
      </c>
      <c r="O272" s="38">
        <f t="shared" si="50"/>
        <v>78589.281105034635</v>
      </c>
    </row>
    <row r="273" spans="1:15" s="31" customFormat="1" x14ac:dyDescent="0.2">
      <c r="A273" s="30">
        <v>4637</v>
      </c>
      <c r="B273" s="31" t="s">
        <v>241</v>
      </c>
      <c r="C273" s="33">
        <v>34829924</v>
      </c>
      <c r="D273" s="34">
        <v>1268</v>
      </c>
      <c r="E273" s="34">
        <f t="shared" si="41"/>
        <v>27468.394321766562</v>
      </c>
      <c r="F273" s="35">
        <f t="shared" si="42"/>
        <v>0.88049858416793247</v>
      </c>
      <c r="G273" s="34">
        <f t="shared" si="43"/>
        <v>2236.8090564415311</v>
      </c>
      <c r="H273" s="34">
        <f t="shared" si="44"/>
        <v>212.93095336997447</v>
      </c>
      <c r="I273" s="67">
        <f t="shared" si="45"/>
        <v>2449.7400098115054</v>
      </c>
      <c r="J273" s="34">
        <f t="shared" si="46"/>
        <v>-387.16769311732503</v>
      </c>
      <c r="K273" s="34">
        <f t="shared" si="47"/>
        <v>2062.5723166941802</v>
      </c>
      <c r="L273" s="34">
        <f t="shared" si="48"/>
        <v>3106270.3324409886</v>
      </c>
      <c r="M273" s="38">
        <f t="shared" si="49"/>
        <v>2615341.6975682206</v>
      </c>
      <c r="N273" s="38">
        <f>'jan-aug'!M273</f>
        <v>2077429.1146864241</v>
      </c>
      <c r="O273" s="38">
        <f t="shared" si="50"/>
        <v>537912.58288179641</v>
      </c>
    </row>
    <row r="274" spans="1:15" s="31" customFormat="1" x14ac:dyDescent="0.2">
      <c r="A274" s="30">
        <v>4638</v>
      </c>
      <c r="B274" s="31" t="s">
        <v>242</v>
      </c>
      <c r="C274" s="33">
        <v>119713093</v>
      </c>
      <c r="D274" s="34">
        <v>3879</v>
      </c>
      <c r="E274" s="34">
        <f t="shared" si="41"/>
        <v>30861.844031967001</v>
      </c>
      <c r="F274" s="35">
        <f t="shared" si="42"/>
        <v>0.98927551631313859</v>
      </c>
      <c r="G274" s="34">
        <f t="shared" si="43"/>
        <v>200.73923032126768</v>
      </c>
      <c r="H274" s="34">
        <f t="shared" si="44"/>
        <v>0</v>
      </c>
      <c r="I274" s="67">
        <f t="shared" si="45"/>
        <v>200.73923032126768</v>
      </c>
      <c r="J274" s="34">
        <f t="shared" si="46"/>
        <v>-387.16769311732503</v>
      </c>
      <c r="K274" s="34">
        <f t="shared" si="47"/>
        <v>-186.42846279605735</v>
      </c>
      <c r="L274" s="34">
        <f t="shared" si="48"/>
        <v>778667.47441619739</v>
      </c>
      <c r="M274" s="38">
        <f t="shared" si="49"/>
        <v>-723156.0071859064</v>
      </c>
      <c r="N274" s="38">
        <f>'jan-aug'!M274</f>
        <v>-2221810.5234611575</v>
      </c>
      <c r="O274" s="38">
        <f t="shared" si="50"/>
        <v>1498654.5162752511</v>
      </c>
    </row>
    <row r="275" spans="1:15" s="31" customFormat="1" x14ac:dyDescent="0.2">
      <c r="A275" s="30">
        <v>4639</v>
      </c>
      <c r="B275" s="31" t="s">
        <v>243</v>
      </c>
      <c r="C275" s="33">
        <v>81802639</v>
      </c>
      <c r="D275" s="34">
        <v>2551</v>
      </c>
      <c r="E275" s="34">
        <f t="shared" si="41"/>
        <v>32066.891023128184</v>
      </c>
      <c r="F275" s="35">
        <f t="shared" si="42"/>
        <v>1.0279032627021023</v>
      </c>
      <c r="G275" s="34">
        <f t="shared" si="43"/>
        <v>-522.28896437544245</v>
      </c>
      <c r="H275" s="34">
        <f t="shared" si="44"/>
        <v>0</v>
      </c>
      <c r="I275" s="67">
        <f t="shared" si="45"/>
        <v>-522.28896437544245</v>
      </c>
      <c r="J275" s="34">
        <f t="shared" si="46"/>
        <v>-387.16769311732503</v>
      </c>
      <c r="K275" s="34">
        <f t="shared" si="47"/>
        <v>-909.45665749276748</v>
      </c>
      <c r="L275" s="34">
        <f t="shared" si="48"/>
        <v>-1332359.1481217537</v>
      </c>
      <c r="M275" s="38">
        <f t="shared" si="49"/>
        <v>-2320023.9332640497</v>
      </c>
      <c r="N275" s="38">
        <f>'jan-aug'!M275</f>
        <v>-2715167.7683293112</v>
      </c>
      <c r="O275" s="38">
        <f t="shared" si="50"/>
        <v>395143.83506526146</v>
      </c>
    </row>
    <row r="276" spans="1:15" s="31" customFormat="1" x14ac:dyDescent="0.2">
      <c r="A276" s="30">
        <v>4640</v>
      </c>
      <c r="B276" s="31" t="s">
        <v>244</v>
      </c>
      <c r="C276" s="33">
        <v>323616739</v>
      </c>
      <c r="D276" s="34">
        <v>12319</v>
      </c>
      <c r="E276" s="34">
        <f t="shared" si="41"/>
        <v>26269.724734150499</v>
      </c>
      <c r="F276" s="35">
        <f t="shared" si="42"/>
        <v>0.842075265264841</v>
      </c>
      <c r="G276" s="34">
        <f t="shared" si="43"/>
        <v>2956.0108090111685</v>
      </c>
      <c r="H276" s="34">
        <f t="shared" si="44"/>
        <v>632.46530903559642</v>
      </c>
      <c r="I276" s="67">
        <f t="shared" si="45"/>
        <v>3588.4761180467649</v>
      </c>
      <c r="J276" s="34">
        <f t="shared" si="46"/>
        <v>-387.16769311732503</v>
      </c>
      <c r="K276" s="34">
        <f t="shared" si="47"/>
        <v>3201.3084249294398</v>
      </c>
      <c r="L276" s="34">
        <f t="shared" si="48"/>
        <v>44206437.298218094</v>
      </c>
      <c r="M276" s="38">
        <f t="shared" si="49"/>
        <v>39436918.486705765</v>
      </c>
      <c r="N276" s="38">
        <f>'jan-aug'!M276</f>
        <v>31984706.435782362</v>
      </c>
      <c r="O276" s="38">
        <f t="shared" si="50"/>
        <v>7452212.0509234034</v>
      </c>
    </row>
    <row r="277" spans="1:15" s="31" customFormat="1" x14ac:dyDescent="0.2">
      <c r="A277" s="30">
        <v>4641</v>
      </c>
      <c r="B277" s="31" t="s">
        <v>245</v>
      </c>
      <c r="C277" s="33">
        <v>82853041</v>
      </c>
      <c r="D277" s="34">
        <v>1800</v>
      </c>
      <c r="E277" s="34">
        <f t="shared" si="41"/>
        <v>46029.467222222222</v>
      </c>
      <c r="F277" s="35">
        <f t="shared" si="42"/>
        <v>1.4754732382393005</v>
      </c>
      <c r="G277" s="34">
        <f t="shared" si="43"/>
        <v>-8899.8346838318648</v>
      </c>
      <c r="H277" s="34">
        <f t="shared" si="44"/>
        <v>0</v>
      </c>
      <c r="I277" s="67">
        <f t="shared" si="45"/>
        <v>-8899.8346838318648</v>
      </c>
      <c r="J277" s="34">
        <f t="shared" si="46"/>
        <v>-387.16769311732503</v>
      </c>
      <c r="K277" s="34">
        <f t="shared" si="47"/>
        <v>-9287.0023769491891</v>
      </c>
      <c r="L277" s="34">
        <f t="shared" si="48"/>
        <v>-16019702.430897357</v>
      </c>
      <c r="M277" s="38">
        <f t="shared" si="49"/>
        <v>-16716604.27850854</v>
      </c>
      <c r="N277" s="38">
        <f>'jan-aug'!M277</f>
        <v>-16804506.033160631</v>
      </c>
      <c r="O277" s="38">
        <f t="shared" si="50"/>
        <v>87901.754652090371</v>
      </c>
    </row>
    <row r="278" spans="1:15" s="31" customFormat="1" x14ac:dyDescent="0.2">
      <c r="A278" s="30">
        <v>4642</v>
      </c>
      <c r="B278" s="31" t="s">
        <v>246</v>
      </c>
      <c r="C278" s="33">
        <v>71188032</v>
      </c>
      <c r="D278" s="34">
        <v>2160</v>
      </c>
      <c r="E278" s="34">
        <f t="shared" si="41"/>
        <v>32957.422222222223</v>
      </c>
      <c r="F278" s="35">
        <f t="shared" si="42"/>
        <v>1.0564492144885278</v>
      </c>
      <c r="G278" s="34">
        <f t="shared" si="43"/>
        <v>-1056.6076838318659</v>
      </c>
      <c r="H278" s="34">
        <f t="shared" si="44"/>
        <v>0</v>
      </c>
      <c r="I278" s="67">
        <f t="shared" si="45"/>
        <v>-1056.6076838318659</v>
      </c>
      <c r="J278" s="34">
        <f t="shared" si="46"/>
        <v>-387.16769311732503</v>
      </c>
      <c r="K278" s="34">
        <f t="shared" si="47"/>
        <v>-1443.775376949191</v>
      </c>
      <c r="L278" s="34">
        <f t="shared" si="48"/>
        <v>-2282272.5970768305</v>
      </c>
      <c r="M278" s="38">
        <f t="shared" si="49"/>
        <v>-3118554.8142102524</v>
      </c>
      <c r="N278" s="38">
        <f>'jan-aug'!M278</f>
        <v>-3754275.5197927547</v>
      </c>
      <c r="O278" s="38">
        <f t="shared" si="50"/>
        <v>635720.7055825023</v>
      </c>
    </row>
    <row r="279" spans="1:15" s="31" customFormat="1" x14ac:dyDescent="0.2">
      <c r="A279" s="30">
        <v>4643</v>
      </c>
      <c r="B279" s="31" t="s">
        <v>247</v>
      </c>
      <c r="C279" s="33">
        <v>174097049</v>
      </c>
      <c r="D279" s="34">
        <v>5239</v>
      </c>
      <c r="E279" s="34">
        <f t="shared" si="41"/>
        <v>33230.969459820575</v>
      </c>
      <c r="F279" s="35">
        <f t="shared" si="42"/>
        <v>1.0652177632645128</v>
      </c>
      <c r="G279" s="34">
        <f t="shared" si="43"/>
        <v>-1220.736026390877</v>
      </c>
      <c r="H279" s="34">
        <f t="shared" si="44"/>
        <v>0</v>
      </c>
      <c r="I279" s="67">
        <f t="shared" si="45"/>
        <v>-1220.736026390877</v>
      </c>
      <c r="J279" s="34">
        <f t="shared" si="46"/>
        <v>-387.16769311732503</v>
      </c>
      <c r="K279" s="34">
        <f t="shared" si="47"/>
        <v>-1607.9037195082019</v>
      </c>
      <c r="L279" s="34">
        <f t="shared" si="48"/>
        <v>-6395436.0422618045</v>
      </c>
      <c r="M279" s="38">
        <f t="shared" si="49"/>
        <v>-8423807.5865034703</v>
      </c>
      <c r="N279" s="38">
        <f>'jan-aug'!M279</f>
        <v>-8753752.9618491866</v>
      </c>
      <c r="O279" s="38">
        <f t="shared" si="50"/>
        <v>329945.37534571625</v>
      </c>
    </row>
    <row r="280" spans="1:15" s="31" customFormat="1" x14ac:dyDescent="0.2">
      <c r="A280" s="30">
        <v>4644</v>
      </c>
      <c r="B280" s="31" t="s">
        <v>248</v>
      </c>
      <c r="C280" s="33">
        <v>171438711</v>
      </c>
      <c r="D280" s="34">
        <v>5371</v>
      </c>
      <c r="E280" s="34">
        <f t="shared" si="41"/>
        <v>31919.328058089741</v>
      </c>
      <c r="F280" s="35">
        <f t="shared" si="42"/>
        <v>1.0231731361329999</v>
      </c>
      <c r="G280" s="34">
        <f t="shared" si="43"/>
        <v>-433.75118535237635</v>
      </c>
      <c r="H280" s="34">
        <f t="shared" si="44"/>
        <v>0</v>
      </c>
      <c r="I280" s="67">
        <f t="shared" si="45"/>
        <v>-433.75118535237635</v>
      </c>
      <c r="J280" s="34">
        <f t="shared" si="46"/>
        <v>-387.16769311732503</v>
      </c>
      <c r="K280" s="34">
        <f t="shared" si="47"/>
        <v>-820.91887846970144</v>
      </c>
      <c r="L280" s="34">
        <f t="shared" si="48"/>
        <v>-2329677.6165276133</v>
      </c>
      <c r="M280" s="38">
        <f t="shared" si="49"/>
        <v>-4409155.2962607667</v>
      </c>
      <c r="N280" s="38">
        <f>'jan-aug'!M280</f>
        <v>-8005889.9802809628</v>
      </c>
      <c r="O280" s="38">
        <f t="shared" si="50"/>
        <v>3596734.6840201961</v>
      </c>
    </row>
    <row r="281" spans="1:15" s="31" customFormat="1" x14ac:dyDescent="0.2">
      <c r="A281" s="30">
        <v>4645</v>
      </c>
      <c r="B281" s="31" t="s">
        <v>249</v>
      </c>
      <c r="C281" s="33">
        <v>81022087</v>
      </c>
      <c r="D281" s="34">
        <v>2986</v>
      </c>
      <c r="E281" s="34">
        <f t="shared" si="41"/>
        <v>27133.98760884126</v>
      </c>
      <c r="F281" s="35">
        <f t="shared" si="42"/>
        <v>0.86977918667356724</v>
      </c>
      <c r="G281" s="34">
        <f t="shared" si="43"/>
        <v>2437.4530841967121</v>
      </c>
      <c r="H281" s="34">
        <f t="shared" si="44"/>
        <v>329.97330289383007</v>
      </c>
      <c r="I281" s="67">
        <f t="shared" si="45"/>
        <v>2767.426387090542</v>
      </c>
      <c r="J281" s="34">
        <f t="shared" si="46"/>
        <v>-387.16769311732503</v>
      </c>
      <c r="K281" s="34">
        <f t="shared" si="47"/>
        <v>2380.2586939732169</v>
      </c>
      <c r="L281" s="34">
        <f t="shared" si="48"/>
        <v>8263535.1918523582</v>
      </c>
      <c r="M281" s="38">
        <f t="shared" si="49"/>
        <v>7107452.4602040257</v>
      </c>
      <c r="N281" s="38">
        <f>'jan-aug'!M281</f>
        <v>5926877.1693640864</v>
      </c>
      <c r="O281" s="38">
        <f t="shared" si="50"/>
        <v>1180575.2908399394</v>
      </c>
    </row>
    <row r="282" spans="1:15" s="31" customFormat="1" x14ac:dyDescent="0.2">
      <c r="A282" s="30">
        <v>4646</v>
      </c>
      <c r="B282" s="31" t="s">
        <v>250</v>
      </c>
      <c r="C282" s="33">
        <v>84772320</v>
      </c>
      <c r="D282" s="34">
        <v>2869</v>
      </c>
      <c r="E282" s="34">
        <f t="shared" si="41"/>
        <v>29547.689090275358</v>
      </c>
      <c r="F282" s="35">
        <f t="shared" si="42"/>
        <v>0.94715031773100444</v>
      </c>
      <c r="G282" s="34">
        <f t="shared" si="43"/>
        <v>989.23219533625297</v>
      </c>
      <c r="H282" s="34">
        <f t="shared" si="44"/>
        <v>0</v>
      </c>
      <c r="I282" s="67">
        <f t="shared" si="45"/>
        <v>989.23219533625297</v>
      </c>
      <c r="J282" s="34">
        <f t="shared" si="46"/>
        <v>-387.16769311732503</v>
      </c>
      <c r="K282" s="34">
        <f t="shared" si="47"/>
        <v>602.06450221892794</v>
      </c>
      <c r="L282" s="34">
        <f t="shared" si="48"/>
        <v>2838107.1684197099</v>
      </c>
      <c r="M282" s="38">
        <f t="shared" si="49"/>
        <v>1727323.0568661042</v>
      </c>
      <c r="N282" s="38">
        <f>'jan-aug'!M282</f>
        <v>1810201.8418123089</v>
      </c>
      <c r="O282" s="38">
        <f t="shared" si="50"/>
        <v>-82878.784946204629</v>
      </c>
    </row>
    <row r="283" spans="1:15" s="31" customFormat="1" x14ac:dyDescent="0.2">
      <c r="A283" s="30">
        <v>4647</v>
      </c>
      <c r="B283" s="31" t="s">
        <v>391</v>
      </c>
      <c r="C283" s="33">
        <v>643771192</v>
      </c>
      <c r="D283" s="34">
        <v>22450</v>
      </c>
      <c r="E283" s="34">
        <f t="shared" si="41"/>
        <v>28675.776926503342</v>
      </c>
      <c r="F283" s="35">
        <f t="shared" si="42"/>
        <v>0.91920119858239435</v>
      </c>
      <c r="G283" s="34">
        <f t="shared" si="43"/>
        <v>1512.3794935994629</v>
      </c>
      <c r="H283" s="34">
        <f t="shared" si="44"/>
        <v>0</v>
      </c>
      <c r="I283" s="67">
        <f t="shared" si="45"/>
        <v>1512.3794935994629</v>
      </c>
      <c r="J283" s="34">
        <f t="shared" si="46"/>
        <v>-387.16769311732503</v>
      </c>
      <c r="K283" s="34">
        <f t="shared" si="47"/>
        <v>1125.2118004821377</v>
      </c>
      <c r="L283" s="34">
        <f t="shared" si="48"/>
        <v>33952919.631307945</v>
      </c>
      <c r="M283" s="38">
        <f t="shared" si="49"/>
        <v>25261004.920823991</v>
      </c>
      <c r="N283" s="38">
        <f>'jan-aug'!M283</f>
        <v>20903443.053079925</v>
      </c>
      <c r="O283" s="38">
        <f t="shared" si="50"/>
        <v>4357561.8677440658</v>
      </c>
    </row>
    <row r="284" spans="1:15" s="31" customFormat="1" x14ac:dyDescent="0.2">
      <c r="A284" s="30">
        <v>4648</v>
      </c>
      <c r="B284" s="31" t="s">
        <v>251</v>
      </c>
      <c r="C284" s="33">
        <v>104101150</v>
      </c>
      <c r="D284" s="34">
        <v>3392</v>
      </c>
      <c r="E284" s="34">
        <f t="shared" si="41"/>
        <v>30690.197523584906</v>
      </c>
      <c r="F284" s="35">
        <f t="shared" si="42"/>
        <v>0.98377339245990558</v>
      </c>
      <c r="G284" s="34">
        <f t="shared" si="43"/>
        <v>303.72713535052463</v>
      </c>
      <c r="H284" s="34">
        <f t="shared" si="44"/>
        <v>0</v>
      </c>
      <c r="I284" s="67">
        <f t="shared" si="45"/>
        <v>303.72713535052463</v>
      </c>
      <c r="J284" s="34">
        <f t="shared" si="46"/>
        <v>-387.16769311732503</v>
      </c>
      <c r="K284" s="34">
        <f t="shared" si="47"/>
        <v>-83.440557766800396</v>
      </c>
      <c r="L284" s="34">
        <f t="shared" si="48"/>
        <v>1030242.4431089796</v>
      </c>
      <c r="M284" s="38">
        <f t="shared" si="49"/>
        <v>-283030.37194498692</v>
      </c>
      <c r="N284" s="38">
        <f>'jan-aug'!M284</f>
        <v>-1889188.4251560306</v>
      </c>
      <c r="O284" s="38">
        <f t="shared" si="50"/>
        <v>1606158.0532110436</v>
      </c>
    </row>
    <row r="285" spans="1:15" s="31" customFormat="1" x14ac:dyDescent="0.2">
      <c r="A285" s="30">
        <v>4649</v>
      </c>
      <c r="B285" s="31" t="s">
        <v>392</v>
      </c>
      <c r="C285" s="33">
        <v>247006871</v>
      </c>
      <c r="D285" s="34">
        <v>9610</v>
      </c>
      <c r="E285" s="34">
        <f t="shared" si="41"/>
        <v>25703.108324661811</v>
      </c>
      <c r="F285" s="35">
        <f t="shared" si="42"/>
        <v>0.82391239267473249</v>
      </c>
      <c r="G285" s="34">
        <f t="shared" si="43"/>
        <v>3295.9806547043813</v>
      </c>
      <c r="H285" s="34">
        <f t="shared" si="44"/>
        <v>830.78105235663725</v>
      </c>
      <c r="I285" s="67">
        <f t="shared" si="45"/>
        <v>4126.7617070610186</v>
      </c>
      <c r="J285" s="34">
        <f t="shared" si="46"/>
        <v>-387.16769311732503</v>
      </c>
      <c r="K285" s="34">
        <f t="shared" si="47"/>
        <v>3739.5940139436934</v>
      </c>
      <c r="L285" s="34">
        <f t="shared" si="48"/>
        <v>39658180.004856385</v>
      </c>
      <c r="M285" s="38">
        <f t="shared" si="49"/>
        <v>35937498.473998897</v>
      </c>
      <c r="N285" s="38">
        <f>'jan-aug'!M285</f>
        <v>28843627.794035126</v>
      </c>
      <c r="O285" s="38">
        <f t="shared" si="50"/>
        <v>7093870.6799637713</v>
      </c>
    </row>
    <row r="286" spans="1:15" s="31" customFormat="1" x14ac:dyDescent="0.2">
      <c r="A286" s="30">
        <v>4650</v>
      </c>
      <c r="B286" s="31" t="s">
        <v>252</v>
      </c>
      <c r="C286" s="33">
        <v>161509896</v>
      </c>
      <c r="D286" s="34">
        <v>5926</v>
      </c>
      <c r="E286" s="34">
        <f t="shared" si="41"/>
        <v>27254.454269321632</v>
      </c>
      <c r="F286" s="35">
        <f t="shared" si="42"/>
        <v>0.87364074198509678</v>
      </c>
      <c r="G286" s="34">
        <f t="shared" si="43"/>
        <v>2365.1730879084889</v>
      </c>
      <c r="H286" s="34">
        <f t="shared" si="44"/>
        <v>287.80997172570005</v>
      </c>
      <c r="I286" s="67">
        <f t="shared" si="45"/>
        <v>2652.983059634189</v>
      </c>
      <c r="J286" s="34">
        <f t="shared" si="46"/>
        <v>-387.16769311732503</v>
      </c>
      <c r="K286" s="34">
        <f t="shared" si="47"/>
        <v>2265.8153665168638</v>
      </c>
      <c r="L286" s="34">
        <f t="shared" si="48"/>
        <v>15721577.611392204</v>
      </c>
      <c r="M286" s="38">
        <f t="shared" si="49"/>
        <v>13427221.861978935</v>
      </c>
      <c r="N286" s="38">
        <f>'jan-aug'!M286</f>
        <v>9613024.6906401813</v>
      </c>
      <c r="O286" s="38">
        <f t="shared" si="50"/>
        <v>3814197.1713387538</v>
      </c>
    </row>
    <row r="287" spans="1:15" s="31" customFormat="1" x14ac:dyDescent="0.2">
      <c r="A287" s="30">
        <v>4651</v>
      </c>
      <c r="B287" s="31" t="s">
        <v>253</v>
      </c>
      <c r="C287" s="33">
        <v>197286673</v>
      </c>
      <c r="D287" s="34">
        <v>7271</v>
      </c>
      <c r="E287" s="34">
        <f t="shared" si="41"/>
        <v>27133.361710906342</v>
      </c>
      <c r="F287" s="35">
        <f t="shared" si="42"/>
        <v>0.86975912353339702</v>
      </c>
      <c r="G287" s="34">
        <f t="shared" si="43"/>
        <v>2437.8286229576629</v>
      </c>
      <c r="H287" s="34">
        <f t="shared" si="44"/>
        <v>330.19236717105156</v>
      </c>
      <c r="I287" s="67">
        <f t="shared" si="45"/>
        <v>2768.0209901287144</v>
      </c>
      <c r="J287" s="34">
        <f t="shared" si="46"/>
        <v>-387.16769311732503</v>
      </c>
      <c r="K287" s="34">
        <f t="shared" si="47"/>
        <v>2380.8532970113893</v>
      </c>
      <c r="L287" s="34">
        <f t="shared" si="48"/>
        <v>20126280.619225882</v>
      </c>
      <c r="M287" s="38">
        <f t="shared" si="49"/>
        <v>17311184.32256981</v>
      </c>
      <c r="N287" s="38">
        <f>'jan-aug'!M287</f>
        <v>14208937.915169548</v>
      </c>
      <c r="O287" s="38">
        <f t="shared" si="50"/>
        <v>3102246.4074002616</v>
      </c>
    </row>
    <row r="288" spans="1:15" s="31" customFormat="1" x14ac:dyDescent="0.2">
      <c r="A288" s="30">
        <v>5001</v>
      </c>
      <c r="B288" s="31" t="s">
        <v>339</v>
      </c>
      <c r="C288" s="33">
        <v>6760427675</v>
      </c>
      <c r="D288" s="34">
        <v>214565</v>
      </c>
      <c r="E288" s="34">
        <f t="shared" si="41"/>
        <v>31507.597581152564</v>
      </c>
      <c r="F288" s="35">
        <f t="shared" si="42"/>
        <v>1.0099751276234636</v>
      </c>
      <c r="G288" s="34">
        <f t="shared" si="43"/>
        <v>-186.71289919007032</v>
      </c>
      <c r="H288" s="34">
        <f t="shared" si="44"/>
        <v>0</v>
      </c>
      <c r="I288" s="67">
        <f t="shared" si="45"/>
        <v>-186.71289919007032</v>
      </c>
      <c r="J288" s="34">
        <f t="shared" si="46"/>
        <v>-387.16769311732503</v>
      </c>
      <c r="K288" s="34">
        <f t="shared" si="47"/>
        <v>-573.88059230739532</v>
      </c>
      <c r="L288" s="34">
        <f t="shared" si="48"/>
        <v>-40062053.21471744</v>
      </c>
      <c r="M288" s="38">
        <f t="shared" si="49"/>
        <v>-123134689.28843628</v>
      </c>
      <c r="N288" s="38">
        <f>'jan-aug'!M288</f>
        <v>-94200576.439505726</v>
      </c>
      <c r="O288" s="38">
        <f t="shared" si="50"/>
        <v>-28934112.848930553</v>
      </c>
    </row>
    <row r="289" spans="1:15" s="31" customFormat="1" x14ac:dyDescent="0.2">
      <c r="A289" s="30">
        <v>5006</v>
      </c>
      <c r="B289" s="31" t="s">
        <v>340</v>
      </c>
      <c r="C289" s="33">
        <v>558489872</v>
      </c>
      <c r="D289" s="34">
        <v>24032</v>
      </c>
      <c r="E289" s="34">
        <f t="shared" si="41"/>
        <v>23239.425432756325</v>
      </c>
      <c r="F289" s="35">
        <f t="shared" si="42"/>
        <v>0.74493910895269999</v>
      </c>
      <c r="G289" s="34">
        <f t="shared" si="43"/>
        <v>4774.190389847673</v>
      </c>
      <c r="H289" s="34">
        <f t="shared" si="44"/>
        <v>1693.0700645235574</v>
      </c>
      <c r="I289" s="67">
        <f t="shared" si="45"/>
        <v>6467.2604543712305</v>
      </c>
      <c r="J289" s="34">
        <f t="shared" si="46"/>
        <v>-387.16769311732503</v>
      </c>
      <c r="K289" s="34">
        <f t="shared" si="47"/>
        <v>6080.0927612539053</v>
      </c>
      <c r="L289" s="34">
        <f t="shared" si="48"/>
        <v>155421203.23944941</v>
      </c>
      <c r="M289" s="38">
        <f t="shared" si="49"/>
        <v>146116789.23845387</v>
      </c>
      <c r="N289" s="38">
        <f>'jan-aug'!M289</f>
        <v>116261834.68370992</v>
      </c>
      <c r="O289" s="38">
        <f t="shared" si="50"/>
        <v>29854954.554743946</v>
      </c>
    </row>
    <row r="290" spans="1:15" s="31" customFormat="1" x14ac:dyDescent="0.2">
      <c r="A290" s="30">
        <v>5007</v>
      </c>
      <c r="B290" s="31" t="s">
        <v>341</v>
      </c>
      <c r="C290" s="33">
        <v>372983518</v>
      </c>
      <c r="D290" s="34">
        <v>15083</v>
      </c>
      <c r="E290" s="34">
        <f t="shared" si="41"/>
        <v>24728.735530066962</v>
      </c>
      <c r="F290" s="35">
        <f t="shared" si="42"/>
        <v>0.79267890097359328</v>
      </c>
      <c r="G290" s="34">
        <f t="shared" si="43"/>
        <v>3880.6043314612907</v>
      </c>
      <c r="H290" s="34">
        <f t="shared" si="44"/>
        <v>1171.8115304648343</v>
      </c>
      <c r="I290" s="67">
        <f t="shared" si="45"/>
        <v>5052.4158619261252</v>
      </c>
      <c r="J290" s="34">
        <f t="shared" si="46"/>
        <v>-387.16769311732503</v>
      </c>
      <c r="K290" s="34">
        <f t="shared" si="47"/>
        <v>4665.2481688088001</v>
      </c>
      <c r="L290" s="34">
        <f t="shared" si="48"/>
        <v>76205588.445431754</v>
      </c>
      <c r="M290" s="38">
        <f t="shared" si="49"/>
        <v>70365938.130143136</v>
      </c>
      <c r="N290" s="38">
        <f>'jan-aug'!M290</f>
        <v>58369605.877417475</v>
      </c>
      <c r="O290" s="38">
        <f t="shared" si="50"/>
        <v>11996332.252725661</v>
      </c>
    </row>
    <row r="291" spans="1:15" s="31" customFormat="1" x14ac:dyDescent="0.2">
      <c r="A291" s="30">
        <v>5014</v>
      </c>
      <c r="B291" s="31" t="s">
        <v>343</v>
      </c>
      <c r="C291" s="33">
        <v>238646796</v>
      </c>
      <c r="D291" s="34">
        <v>5453</v>
      </c>
      <c r="E291" s="34">
        <f t="shared" si="41"/>
        <v>43764.312488538417</v>
      </c>
      <c r="F291" s="35">
        <f t="shared" si="42"/>
        <v>1.4028637688772918</v>
      </c>
      <c r="G291" s="34">
        <f t="shared" si="43"/>
        <v>-7540.7418436215812</v>
      </c>
      <c r="H291" s="34">
        <f t="shared" si="44"/>
        <v>0</v>
      </c>
      <c r="I291" s="67">
        <f t="shared" si="45"/>
        <v>-7540.7418436215812</v>
      </c>
      <c r="J291" s="34">
        <f t="shared" si="46"/>
        <v>-387.16769311732503</v>
      </c>
      <c r="K291" s="34">
        <f t="shared" si="47"/>
        <v>-7927.9095367389064</v>
      </c>
      <c r="L291" s="34">
        <f t="shared" si="48"/>
        <v>-41119665.273268484</v>
      </c>
      <c r="M291" s="38">
        <f t="shared" si="49"/>
        <v>-43230890.703837253</v>
      </c>
      <c r="N291" s="38">
        <f>'jan-aug'!M291</f>
        <v>-30579800.531124938</v>
      </c>
      <c r="O291" s="38">
        <f t="shared" si="50"/>
        <v>-12651090.172712315</v>
      </c>
    </row>
    <row r="292" spans="1:15" s="31" customFormat="1" x14ac:dyDescent="0.2">
      <c r="A292" s="30">
        <v>5020</v>
      </c>
      <c r="B292" s="31" t="s">
        <v>346</v>
      </c>
      <c r="C292" s="33">
        <v>20764490</v>
      </c>
      <c r="D292" s="34">
        <v>898</v>
      </c>
      <c r="E292" s="34">
        <f t="shared" si="41"/>
        <v>23123.040089086859</v>
      </c>
      <c r="F292" s="35">
        <f t="shared" si="42"/>
        <v>0.7412083801332997</v>
      </c>
      <c r="G292" s="34">
        <f t="shared" si="43"/>
        <v>4844.0215960493524</v>
      </c>
      <c r="H292" s="34">
        <f t="shared" si="44"/>
        <v>1733.8049348078705</v>
      </c>
      <c r="I292" s="67">
        <f t="shared" si="45"/>
        <v>6577.8265308572227</v>
      </c>
      <c r="J292" s="34">
        <f t="shared" si="46"/>
        <v>-387.16769311732503</v>
      </c>
      <c r="K292" s="34">
        <f t="shared" si="47"/>
        <v>6190.6588377398975</v>
      </c>
      <c r="L292" s="34">
        <f t="shared" si="48"/>
        <v>5906888.2247097855</v>
      </c>
      <c r="M292" s="38">
        <f t="shared" si="49"/>
        <v>5559211.6362904282</v>
      </c>
      <c r="N292" s="38">
        <f>'jan-aug'!M292</f>
        <v>4257536.7518047392</v>
      </c>
      <c r="O292" s="38">
        <f t="shared" si="50"/>
        <v>1301674.884485689</v>
      </c>
    </row>
    <row r="293" spans="1:15" s="31" customFormat="1" x14ac:dyDescent="0.2">
      <c r="A293" s="30">
        <v>5021</v>
      </c>
      <c r="B293" s="31" t="s">
        <v>347</v>
      </c>
      <c r="C293" s="33">
        <v>183994685</v>
      </c>
      <c r="D293" s="34">
        <v>7389</v>
      </c>
      <c r="E293" s="34">
        <f t="shared" si="41"/>
        <v>24901.161862227636</v>
      </c>
      <c r="F293" s="35">
        <f t="shared" si="42"/>
        <v>0.79820602205545554</v>
      </c>
      <c r="G293" s="34">
        <f t="shared" si="43"/>
        <v>3777.1485321648861</v>
      </c>
      <c r="H293" s="34">
        <f t="shared" si="44"/>
        <v>1111.4623142085984</v>
      </c>
      <c r="I293" s="67">
        <f t="shared" si="45"/>
        <v>4888.6108463734845</v>
      </c>
      <c r="J293" s="34">
        <f t="shared" si="46"/>
        <v>-387.16769311732503</v>
      </c>
      <c r="K293" s="34">
        <f t="shared" si="47"/>
        <v>4501.4431532561593</v>
      </c>
      <c r="L293" s="34">
        <f t="shared" si="48"/>
        <v>36121945.543853678</v>
      </c>
      <c r="M293" s="38">
        <f t="shared" si="49"/>
        <v>33261163.459409762</v>
      </c>
      <c r="N293" s="38">
        <f>'jan-aug'!M293</f>
        <v>25691683.677656129</v>
      </c>
      <c r="O293" s="38">
        <f t="shared" si="50"/>
        <v>7569479.7817536332</v>
      </c>
    </row>
    <row r="294" spans="1:15" s="31" customFormat="1" x14ac:dyDescent="0.2">
      <c r="A294" s="30">
        <v>5022</v>
      </c>
      <c r="B294" s="31" t="s">
        <v>348</v>
      </c>
      <c r="C294" s="33">
        <v>58251299</v>
      </c>
      <c r="D294" s="34">
        <v>2484</v>
      </c>
      <c r="E294" s="34">
        <f t="shared" si="41"/>
        <v>23450.603462157811</v>
      </c>
      <c r="F294" s="35">
        <f t="shared" si="42"/>
        <v>0.75170841456689952</v>
      </c>
      <c r="G294" s="34">
        <f t="shared" si="43"/>
        <v>4647.483572206781</v>
      </c>
      <c r="H294" s="34">
        <f t="shared" si="44"/>
        <v>1619.1577542330372</v>
      </c>
      <c r="I294" s="67">
        <f t="shared" si="45"/>
        <v>6266.6413264398179</v>
      </c>
      <c r="J294" s="34">
        <f t="shared" si="46"/>
        <v>-387.16769311732503</v>
      </c>
      <c r="K294" s="34">
        <f t="shared" si="47"/>
        <v>5879.4736333224928</v>
      </c>
      <c r="L294" s="34">
        <f t="shared" si="48"/>
        <v>15566337.054876508</v>
      </c>
      <c r="M294" s="38">
        <f t="shared" si="49"/>
        <v>14604612.505173072</v>
      </c>
      <c r="N294" s="38">
        <f>'jan-aug'!M294</f>
        <v>10478471.046751637</v>
      </c>
      <c r="O294" s="38">
        <f t="shared" si="50"/>
        <v>4126141.4584214352</v>
      </c>
    </row>
    <row r="295" spans="1:15" s="31" customFormat="1" x14ac:dyDescent="0.2">
      <c r="A295" s="30">
        <v>5025</v>
      </c>
      <c r="B295" s="31" t="s">
        <v>349</v>
      </c>
      <c r="C295" s="33">
        <v>146470418</v>
      </c>
      <c r="D295" s="34">
        <v>5685</v>
      </c>
      <c r="E295" s="34">
        <f t="shared" si="41"/>
        <v>25764.365523306948</v>
      </c>
      <c r="F295" s="35">
        <f t="shared" si="42"/>
        <v>0.82587599040255433</v>
      </c>
      <c r="G295" s="34">
        <f t="shared" si="43"/>
        <v>3259.2263355172995</v>
      </c>
      <c r="H295" s="34">
        <f t="shared" si="44"/>
        <v>809.34103283083948</v>
      </c>
      <c r="I295" s="67">
        <f t="shared" si="45"/>
        <v>4068.5673683481391</v>
      </c>
      <c r="J295" s="34">
        <f t="shared" si="46"/>
        <v>-387.16769311732503</v>
      </c>
      <c r="K295" s="34">
        <f t="shared" si="47"/>
        <v>3681.399675230814</v>
      </c>
      <c r="L295" s="34">
        <f t="shared" si="48"/>
        <v>23129805.489059173</v>
      </c>
      <c r="M295" s="38">
        <f t="shared" si="49"/>
        <v>20928757.153687179</v>
      </c>
      <c r="N295" s="38">
        <f>'jan-aug'!M295</f>
        <v>17669345.320222639</v>
      </c>
      <c r="O295" s="38">
        <f t="shared" si="50"/>
        <v>3259411.8334645405</v>
      </c>
    </row>
    <row r="296" spans="1:15" s="31" customFormat="1" x14ac:dyDescent="0.2">
      <c r="A296" s="30">
        <v>5026</v>
      </c>
      <c r="B296" s="31" t="s">
        <v>350</v>
      </c>
      <c r="C296" s="33">
        <v>43927055</v>
      </c>
      <c r="D296" s="34">
        <v>2035</v>
      </c>
      <c r="E296" s="34">
        <f t="shared" si="41"/>
        <v>21585.776412776413</v>
      </c>
      <c r="F296" s="35">
        <f t="shared" si="42"/>
        <v>0.69193143752688213</v>
      </c>
      <c r="G296" s="34">
        <f t="shared" si="43"/>
        <v>5766.3798018356201</v>
      </c>
      <c r="H296" s="34">
        <f t="shared" si="44"/>
        <v>2271.8472215165266</v>
      </c>
      <c r="I296" s="67">
        <f t="shared" si="45"/>
        <v>8038.2270233521467</v>
      </c>
      <c r="J296" s="34">
        <f t="shared" si="46"/>
        <v>-387.16769311732503</v>
      </c>
      <c r="K296" s="34">
        <f t="shared" si="47"/>
        <v>7651.0593302348216</v>
      </c>
      <c r="L296" s="34">
        <f t="shared" si="48"/>
        <v>16357791.992521619</v>
      </c>
      <c r="M296" s="38">
        <f t="shared" si="49"/>
        <v>15569905.737027861</v>
      </c>
      <c r="N296" s="38">
        <f>'jan-aug'!M296</f>
        <v>12639555.445849266</v>
      </c>
      <c r="O296" s="38">
        <f t="shared" si="50"/>
        <v>2930350.2911785953</v>
      </c>
    </row>
    <row r="297" spans="1:15" s="31" customFormat="1" x14ac:dyDescent="0.2">
      <c r="A297" s="30">
        <v>5027</v>
      </c>
      <c r="B297" s="31" t="s">
        <v>351</v>
      </c>
      <c r="C297" s="33">
        <v>133964639</v>
      </c>
      <c r="D297" s="34">
        <v>6140</v>
      </c>
      <c r="E297" s="34">
        <f t="shared" si="41"/>
        <v>21818.345114006515</v>
      </c>
      <c r="F297" s="35">
        <f t="shared" si="42"/>
        <v>0.69938642050681599</v>
      </c>
      <c r="G297" s="34">
        <f t="shared" si="43"/>
        <v>5626.8385810975587</v>
      </c>
      <c r="H297" s="34">
        <f t="shared" si="44"/>
        <v>2190.4481760859908</v>
      </c>
      <c r="I297" s="67">
        <f t="shared" si="45"/>
        <v>7817.2867571835495</v>
      </c>
      <c r="J297" s="34">
        <f t="shared" si="46"/>
        <v>-387.16769311732503</v>
      </c>
      <c r="K297" s="34">
        <f t="shared" si="47"/>
        <v>7430.1190640662244</v>
      </c>
      <c r="L297" s="34">
        <f t="shared" si="48"/>
        <v>47998140.689106993</v>
      </c>
      <c r="M297" s="38">
        <f t="shared" si="49"/>
        <v>45620931.053366616</v>
      </c>
      <c r="N297" s="38">
        <f>'jan-aug'!M297</f>
        <v>36171867.355658241</v>
      </c>
      <c r="O297" s="38">
        <f t="shared" si="50"/>
        <v>9449063.6977083758</v>
      </c>
    </row>
    <row r="298" spans="1:15" s="31" customFormat="1" x14ac:dyDescent="0.2">
      <c r="A298" s="30">
        <v>5028</v>
      </c>
      <c r="B298" s="31" t="s">
        <v>352</v>
      </c>
      <c r="C298" s="33">
        <v>431423501</v>
      </c>
      <c r="D298" s="34">
        <v>17560</v>
      </c>
      <c r="E298" s="34">
        <f t="shared" si="41"/>
        <v>24568.536503416857</v>
      </c>
      <c r="F298" s="35">
        <f t="shared" si="42"/>
        <v>0.78754372581562182</v>
      </c>
      <c r="G298" s="34">
        <f t="shared" si="43"/>
        <v>3976.7237474513536</v>
      </c>
      <c r="H298" s="34">
        <f t="shared" si="44"/>
        <v>1227.8811897923711</v>
      </c>
      <c r="I298" s="67">
        <f t="shared" si="45"/>
        <v>5204.6049372437246</v>
      </c>
      <c r="J298" s="34">
        <f t="shared" si="46"/>
        <v>-387.16769311732503</v>
      </c>
      <c r="K298" s="34">
        <f t="shared" si="47"/>
        <v>4817.4372441263995</v>
      </c>
      <c r="L298" s="34">
        <f t="shared" si="48"/>
        <v>91392862.697999805</v>
      </c>
      <c r="M298" s="38">
        <f t="shared" si="49"/>
        <v>84594198.006859571</v>
      </c>
      <c r="N298" s="38">
        <f>'jan-aug'!M298</f>
        <v>67973228.150546983</v>
      </c>
      <c r="O298" s="38">
        <f t="shared" si="50"/>
        <v>16620969.856312588</v>
      </c>
    </row>
    <row r="299" spans="1:15" s="31" customFormat="1" x14ac:dyDescent="0.2">
      <c r="A299" s="30">
        <v>5029</v>
      </c>
      <c r="B299" s="31" t="s">
        <v>353</v>
      </c>
      <c r="C299" s="33">
        <v>204241381</v>
      </c>
      <c r="D299" s="34">
        <v>8484</v>
      </c>
      <c r="E299" s="34">
        <f t="shared" si="41"/>
        <v>24073.712989156058</v>
      </c>
      <c r="F299" s="35">
        <f t="shared" si="42"/>
        <v>0.77168217240205439</v>
      </c>
      <c r="G299" s="34">
        <f t="shared" si="43"/>
        <v>4273.6178560078333</v>
      </c>
      <c r="H299" s="34">
        <f t="shared" si="44"/>
        <v>1401.0694197836508</v>
      </c>
      <c r="I299" s="67">
        <f t="shared" si="45"/>
        <v>5674.6872757914844</v>
      </c>
      <c r="J299" s="34">
        <f t="shared" si="46"/>
        <v>-387.16769311732503</v>
      </c>
      <c r="K299" s="34">
        <f t="shared" si="47"/>
        <v>5287.5195826741592</v>
      </c>
      <c r="L299" s="34">
        <f t="shared" si="48"/>
        <v>48144046.847814955</v>
      </c>
      <c r="M299" s="38">
        <f t="shared" si="49"/>
        <v>44859316.139407568</v>
      </c>
      <c r="N299" s="38">
        <f>'jan-aug'!M299</f>
        <v>35325264.979968153</v>
      </c>
      <c r="O299" s="38">
        <f t="shared" si="50"/>
        <v>9534051.1594394147</v>
      </c>
    </row>
    <row r="300" spans="1:15" s="31" customFormat="1" x14ac:dyDescent="0.2">
      <c r="A300" s="30">
        <v>5031</v>
      </c>
      <c r="B300" s="31" t="s">
        <v>354</v>
      </c>
      <c r="C300" s="33">
        <v>422838828</v>
      </c>
      <c r="D300" s="34">
        <v>14783</v>
      </c>
      <c r="E300" s="34">
        <f t="shared" si="41"/>
        <v>28603.045931137116</v>
      </c>
      <c r="F300" s="35">
        <f t="shared" si="42"/>
        <v>0.91686980863309764</v>
      </c>
      <c r="G300" s="34">
        <f t="shared" si="43"/>
        <v>1556.0180908191985</v>
      </c>
      <c r="H300" s="34">
        <f t="shared" si="44"/>
        <v>0</v>
      </c>
      <c r="I300" s="67">
        <f t="shared" si="45"/>
        <v>1556.0180908191985</v>
      </c>
      <c r="J300" s="34">
        <f t="shared" si="46"/>
        <v>-387.16769311732503</v>
      </c>
      <c r="K300" s="34">
        <f t="shared" si="47"/>
        <v>1168.8503977018736</v>
      </c>
      <c r="L300" s="34">
        <f t="shared" si="48"/>
        <v>23002615.436580211</v>
      </c>
      <c r="M300" s="38">
        <f t="shared" si="49"/>
        <v>17279115.429226797</v>
      </c>
      <c r="N300" s="38">
        <f>'jan-aug'!M300</f>
        <v>14696959.656992441</v>
      </c>
      <c r="O300" s="38">
        <f t="shared" si="50"/>
        <v>2582155.772234356</v>
      </c>
    </row>
    <row r="301" spans="1:15" s="31" customFormat="1" x14ac:dyDescent="0.2">
      <c r="A301" s="30">
        <v>5032</v>
      </c>
      <c r="B301" s="31" t="s">
        <v>355</v>
      </c>
      <c r="C301" s="33">
        <v>101873878</v>
      </c>
      <c r="D301" s="34">
        <v>4216</v>
      </c>
      <c r="E301" s="34">
        <f t="shared" si="41"/>
        <v>24163.633301707781</v>
      </c>
      <c r="F301" s="35">
        <f t="shared" si="42"/>
        <v>0.77456456541572205</v>
      </c>
      <c r="G301" s="34">
        <f t="shared" si="43"/>
        <v>4219.6656684767995</v>
      </c>
      <c r="H301" s="34">
        <f t="shared" si="44"/>
        <v>1369.5973103905476</v>
      </c>
      <c r="I301" s="67">
        <f t="shared" si="45"/>
        <v>5589.2629788673476</v>
      </c>
      <c r="J301" s="34">
        <f t="shared" si="46"/>
        <v>-387.16769311732503</v>
      </c>
      <c r="K301" s="34">
        <f t="shared" si="47"/>
        <v>5202.0952857500224</v>
      </c>
      <c r="L301" s="34">
        <f t="shared" si="48"/>
        <v>23564332.718904737</v>
      </c>
      <c r="M301" s="38">
        <f t="shared" si="49"/>
        <v>21932033.724722095</v>
      </c>
      <c r="N301" s="38">
        <f>'jan-aug'!M301</f>
        <v>17453433.248673465</v>
      </c>
      <c r="O301" s="38">
        <f t="shared" si="50"/>
        <v>4478600.4760486297</v>
      </c>
    </row>
    <row r="302" spans="1:15" s="31" customFormat="1" x14ac:dyDescent="0.2">
      <c r="A302" s="30">
        <v>5033</v>
      </c>
      <c r="B302" s="31" t="s">
        <v>356</v>
      </c>
      <c r="C302" s="33">
        <v>33777136</v>
      </c>
      <c r="D302" s="34">
        <v>773</v>
      </c>
      <c r="E302" s="34">
        <f t="shared" si="41"/>
        <v>43696.165588615782</v>
      </c>
      <c r="F302" s="35">
        <f t="shared" si="42"/>
        <v>1.4006793219746287</v>
      </c>
      <c r="G302" s="34">
        <f t="shared" si="43"/>
        <v>-7499.8537036680009</v>
      </c>
      <c r="H302" s="34">
        <f t="shared" si="44"/>
        <v>0</v>
      </c>
      <c r="I302" s="67">
        <f t="shared" si="45"/>
        <v>-7499.8537036680009</v>
      </c>
      <c r="J302" s="34">
        <f t="shared" si="46"/>
        <v>-387.16769311732503</v>
      </c>
      <c r="K302" s="34">
        <f t="shared" si="47"/>
        <v>-7887.021396785326</v>
      </c>
      <c r="L302" s="34">
        <f t="shared" si="48"/>
        <v>-5797386.912935365</v>
      </c>
      <c r="M302" s="38">
        <f t="shared" si="49"/>
        <v>-6096667.5397150572</v>
      </c>
      <c r="N302" s="38">
        <f>'jan-aug'!M302</f>
        <v>-6707556.4049073132</v>
      </c>
      <c r="O302" s="38">
        <f t="shared" si="50"/>
        <v>610888.86519225594</v>
      </c>
    </row>
    <row r="303" spans="1:15" s="31" customFormat="1" x14ac:dyDescent="0.2">
      <c r="A303" s="30">
        <v>5034</v>
      </c>
      <c r="B303" s="31" t="s">
        <v>357</v>
      </c>
      <c r="C303" s="33">
        <v>55447396</v>
      </c>
      <c r="D303" s="34">
        <v>2454</v>
      </c>
      <c r="E303" s="34">
        <f t="shared" si="41"/>
        <v>22594.700896495517</v>
      </c>
      <c r="F303" s="35">
        <f t="shared" si="42"/>
        <v>0.72427248262186539</v>
      </c>
      <c r="G303" s="34">
        <f t="shared" si="43"/>
        <v>5161.0251116041582</v>
      </c>
      <c r="H303" s="34">
        <f t="shared" si="44"/>
        <v>1918.7236522148403</v>
      </c>
      <c r="I303" s="67">
        <f t="shared" si="45"/>
        <v>7079.7487638189987</v>
      </c>
      <c r="J303" s="34">
        <f t="shared" si="46"/>
        <v>-387.16769311732503</v>
      </c>
      <c r="K303" s="34">
        <f t="shared" si="47"/>
        <v>6692.5810707016735</v>
      </c>
      <c r="L303" s="34">
        <f t="shared" si="48"/>
        <v>17373703.466411822</v>
      </c>
      <c r="M303" s="38">
        <f t="shared" si="49"/>
        <v>16423593.947501907</v>
      </c>
      <c r="N303" s="38">
        <f>'jan-aug'!M303</f>
        <v>11229136.974085558</v>
      </c>
      <c r="O303" s="38">
        <f t="shared" si="50"/>
        <v>5194456.9734163489</v>
      </c>
    </row>
    <row r="304" spans="1:15" s="31" customFormat="1" x14ac:dyDescent="0.2">
      <c r="A304" s="30">
        <v>5035</v>
      </c>
      <c r="B304" s="31" t="s">
        <v>358</v>
      </c>
      <c r="C304" s="33">
        <v>623338597</v>
      </c>
      <c r="D304" s="34">
        <v>24717</v>
      </c>
      <c r="E304" s="34">
        <f t="shared" si="41"/>
        <v>25219.023222883035</v>
      </c>
      <c r="F304" s="35">
        <f t="shared" si="42"/>
        <v>0.80839505876216222</v>
      </c>
      <c r="G304" s="34">
        <f t="shared" si="43"/>
        <v>3586.4317157716469</v>
      </c>
      <c r="H304" s="34">
        <f t="shared" si="44"/>
        <v>1000.2108379792087</v>
      </c>
      <c r="I304" s="67">
        <f t="shared" si="45"/>
        <v>4586.6425537508558</v>
      </c>
      <c r="J304" s="34">
        <f t="shared" si="46"/>
        <v>-387.16769311732503</v>
      </c>
      <c r="K304" s="34">
        <f t="shared" si="47"/>
        <v>4199.4748606335306</v>
      </c>
      <c r="L304" s="34">
        <f t="shared" si="48"/>
        <v>113368044.0010599</v>
      </c>
      <c r="M304" s="38">
        <f t="shared" si="49"/>
        <v>103798420.13027897</v>
      </c>
      <c r="N304" s="38">
        <f>'jan-aug'!M304</f>
        <v>83874733.859585419</v>
      </c>
      <c r="O304" s="38">
        <f t="shared" si="50"/>
        <v>19923686.270693555</v>
      </c>
    </row>
    <row r="305" spans="1:15" s="31" customFormat="1" x14ac:dyDescent="0.2">
      <c r="A305" s="30">
        <v>5036</v>
      </c>
      <c r="B305" s="31" t="s">
        <v>359</v>
      </c>
      <c r="C305" s="33">
        <v>60044922</v>
      </c>
      <c r="D305" s="34">
        <v>2645</v>
      </c>
      <c r="E305" s="34">
        <f t="shared" si="41"/>
        <v>22701.293761814744</v>
      </c>
      <c r="F305" s="35">
        <f t="shared" si="42"/>
        <v>0.72768931383145707</v>
      </c>
      <c r="G305" s="34">
        <f t="shared" si="43"/>
        <v>5097.0693924126217</v>
      </c>
      <c r="H305" s="34">
        <f t="shared" si="44"/>
        <v>1881.4161493531105</v>
      </c>
      <c r="I305" s="67">
        <f t="shared" si="45"/>
        <v>6978.4855417657327</v>
      </c>
      <c r="J305" s="34">
        <f t="shared" si="46"/>
        <v>-387.16769311732503</v>
      </c>
      <c r="K305" s="34">
        <f t="shared" si="47"/>
        <v>6591.3178486484076</v>
      </c>
      <c r="L305" s="34">
        <f t="shared" si="48"/>
        <v>18458094.257970363</v>
      </c>
      <c r="M305" s="38">
        <f t="shared" si="49"/>
        <v>17434035.709675036</v>
      </c>
      <c r="N305" s="38">
        <f>'jan-aug'!M305</f>
        <v>14724799.340059614</v>
      </c>
      <c r="O305" s="38">
        <f t="shared" si="50"/>
        <v>2709236.3696154226</v>
      </c>
    </row>
    <row r="306" spans="1:15" s="31" customFormat="1" x14ac:dyDescent="0.2">
      <c r="A306" s="30">
        <v>5037</v>
      </c>
      <c r="B306" s="31" t="s">
        <v>360</v>
      </c>
      <c r="C306" s="33">
        <v>501694391</v>
      </c>
      <c r="D306" s="34">
        <v>20574</v>
      </c>
      <c r="E306" s="34">
        <f t="shared" si="41"/>
        <v>24384.873675512783</v>
      </c>
      <c r="F306" s="35">
        <f t="shared" si="42"/>
        <v>0.78165641918824935</v>
      </c>
      <c r="G306" s="34">
        <f t="shared" si="43"/>
        <v>4086.9214441937984</v>
      </c>
      <c r="H306" s="34">
        <f t="shared" si="44"/>
        <v>1292.1631795587971</v>
      </c>
      <c r="I306" s="67">
        <f t="shared" si="45"/>
        <v>5379.0846237525957</v>
      </c>
      <c r="J306" s="34">
        <f t="shared" si="46"/>
        <v>-387.16769311732503</v>
      </c>
      <c r="K306" s="34">
        <f t="shared" si="47"/>
        <v>4991.9169306352705</v>
      </c>
      <c r="L306" s="34">
        <f t="shared" si="48"/>
        <v>110669287.0490859</v>
      </c>
      <c r="M306" s="38">
        <f t="shared" si="49"/>
        <v>102703698.93089005</v>
      </c>
      <c r="N306" s="38">
        <f>'jan-aug'!M306</f>
        <v>86698259.064399436</v>
      </c>
      <c r="O306" s="38">
        <f t="shared" si="50"/>
        <v>16005439.866490617</v>
      </c>
    </row>
    <row r="307" spans="1:15" s="31" customFormat="1" x14ac:dyDescent="0.2">
      <c r="A307" s="30">
        <v>5038</v>
      </c>
      <c r="B307" s="31" t="s">
        <v>361</v>
      </c>
      <c r="C307" s="33">
        <v>354649881</v>
      </c>
      <c r="D307" s="34">
        <v>15193</v>
      </c>
      <c r="E307" s="34">
        <f t="shared" si="41"/>
        <v>23342.979069308232</v>
      </c>
      <c r="F307" s="35">
        <f t="shared" si="42"/>
        <v>0.74825851777220798</v>
      </c>
      <c r="G307" s="34">
        <f t="shared" si="43"/>
        <v>4712.0582079165288</v>
      </c>
      <c r="H307" s="34">
        <f t="shared" si="44"/>
        <v>1656.8262917303898</v>
      </c>
      <c r="I307" s="67">
        <f t="shared" si="45"/>
        <v>6368.8844996469188</v>
      </c>
      <c r="J307" s="34">
        <f t="shared" si="46"/>
        <v>-387.16769311732503</v>
      </c>
      <c r="K307" s="34">
        <f t="shared" si="47"/>
        <v>5981.7168065295937</v>
      </c>
      <c r="L307" s="34">
        <f t="shared" si="48"/>
        <v>96762462.203135639</v>
      </c>
      <c r="M307" s="38">
        <f t="shared" si="49"/>
        <v>90880223.441604123</v>
      </c>
      <c r="N307" s="38">
        <f>'jan-aug'!M307</f>
        <v>72992161.277193099</v>
      </c>
      <c r="O307" s="38">
        <f t="shared" si="50"/>
        <v>17888062.164411023</v>
      </c>
    </row>
    <row r="308" spans="1:15" s="31" customFormat="1" x14ac:dyDescent="0.2">
      <c r="A308" s="30">
        <v>5041</v>
      </c>
      <c r="B308" s="31" t="s">
        <v>376</v>
      </c>
      <c r="C308" s="33">
        <v>47416290</v>
      </c>
      <c r="D308" s="34">
        <v>2114</v>
      </c>
      <c r="E308" s="34">
        <f t="shared" si="41"/>
        <v>22429.654683065281</v>
      </c>
      <c r="F308" s="35">
        <f t="shared" si="42"/>
        <v>0.71898193103208985</v>
      </c>
      <c r="G308" s="34">
        <f t="shared" si="43"/>
        <v>5260.0528396622994</v>
      </c>
      <c r="H308" s="34">
        <f t="shared" si="44"/>
        <v>1976.4898269154228</v>
      </c>
      <c r="I308" s="67">
        <f t="shared" si="45"/>
        <v>7236.5426665777222</v>
      </c>
      <c r="J308" s="34">
        <f t="shared" si="46"/>
        <v>-387.16769311732503</v>
      </c>
      <c r="K308" s="34">
        <f t="shared" si="47"/>
        <v>6849.3749734603971</v>
      </c>
      <c r="L308" s="34">
        <f t="shared" si="48"/>
        <v>15298051.197145306</v>
      </c>
      <c r="M308" s="38">
        <f t="shared" si="49"/>
        <v>14479578.69389528</v>
      </c>
      <c r="N308" s="38">
        <f>'jan-aug'!M308</f>
        <v>11364976.033869956</v>
      </c>
      <c r="O308" s="38">
        <f t="shared" si="50"/>
        <v>3114602.6600253247</v>
      </c>
    </row>
    <row r="309" spans="1:15" s="31" customFormat="1" x14ac:dyDescent="0.2">
      <c r="A309" s="30">
        <v>5042</v>
      </c>
      <c r="B309" s="31" t="s">
        <v>362</v>
      </c>
      <c r="C309" s="33">
        <v>31889615</v>
      </c>
      <c r="D309" s="34">
        <v>1301</v>
      </c>
      <c r="E309" s="34">
        <f t="shared" si="41"/>
        <v>24511.617986164489</v>
      </c>
      <c r="F309" s="35">
        <f t="shared" si="42"/>
        <v>0.78571920439414455</v>
      </c>
      <c r="G309" s="34">
        <f t="shared" si="43"/>
        <v>4010.8748578027748</v>
      </c>
      <c r="H309" s="34">
        <f t="shared" si="44"/>
        <v>1247.8026708307</v>
      </c>
      <c r="I309" s="67">
        <f t="shared" si="45"/>
        <v>5258.677528633475</v>
      </c>
      <c r="J309" s="34">
        <f t="shared" si="46"/>
        <v>-387.16769311732503</v>
      </c>
      <c r="K309" s="34">
        <f t="shared" si="47"/>
        <v>4871.5098355161499</v>
      </c>
      <c r="L309" s="34">
        <f t="shared" si="48"/>
        <v>6841539.4647521507</v>
      </c>
      <c r="M309" s="38">
        <f t="shared" si="49"/>
        <v>6337834.296006511</v>
      </c>
      <c r="N309" s="38">
        <f>'jan-aug'!M309</f>
        <v>4476821.9546191134</v>
      </c>
      <c r="O309" s="38">
        <f t="shared" si="50"/>
        <v>1861012.3413873976</v>
      </c>
    </row>
    <row r="310" spans="1:15" s="31" customFormat="1" x14ac:dyDescent="0.2">
      <c r="A310" s="30">
        <v>5043</v>
      </c>
      <c r="B310" s="31" t="s">
        <v>377</v>
      </c>
      <c r="C310" s="33">
        <v>12491334</v>
      </c>
      <c r="D310" s="34">
        <v>423</v>
      </c>
      <c r="E310" s="34">
        <f t="shared" si="41"/>
        <v>29530.340425531915</v>
      </c>
      <c r="F310" s="35">
        <f t="shared" si="42"/>
        <v>0.94659420678528017</v>
      </c>
      <c r="G310" s="34">
        <f t="shared" si="43"/>
        <v>999.64139418231935</v>
      </c>
      <c r="H310" s="34">
        <f t="shared" si="44"/>
        <v>0</v>
      </c>
      <c r="I310" s="67">
        <f t="shared" si="45"/>
        <v>999.64139418231935</v>
      </c>
      <c r="J310" s="34">
        <f t="shared" si="46"/>
        <v>-387.16769311732503</v>
      </c>
      <c r="K310" s="34">
        <f t="shared" si="47"/>
        <v>612.47370106499432</v>
      </c>
      <c r="L310" s="34">
        <f t="shared" si="48"/>
        <v>422848.30973912106</v>
      </c>
      <c r="M310" s="38">
        <f t="shared" si="49"/>
        <v>259076.37555049261</v>
      </c>
      <c r="N310" s="38">
        <f>'jan-aug'!M310</f>
        <v>153626.66820725214</v>
      </c>
      <c r="O310" s="38">
        <f t="shared" si="50"/>
        <v>105449.70734324047</v>
      </c>
    </row>
    <row r="311" spans="1:15" s="31" customFormat="1" x14ac:dyDescent="0.2">
      <c r="A311" s="30">
        <v>5044</v>
      </c>
      <c r="B311" s="31" t="s">
        <v>363</v>
      </c>
      <c r="C311" s="33">
        <v>28969397</v>
      </c>
      <c r="D311" s="34">
        <v>810</v>
      </c>
      <c r="E311" s="34">
        <f t="shared" si="41"/>
        <v>35764.687654320987</v>
      </c>
      <c r="F311" s="35">
        <f t="shared" si="42"/>
        <v>1.1464360265821578</v>
      </c>
      <c r="G311" s="34">
        <f t="shared" si="43"/>
        <v>-2740.966943091124</v>
      </c>
      <c r="H311" s="34">
        <f t="shared" si="44"/>
        <v>0</v>
      </c>
      <c r="I311" s="67">
        <f t="shared" si="45"/>
        <v>-2740.966943091124</v>
      </c>
      <c r="J311" s="34">
        <f t="shared" si="46"/>
        <v>-387.16769311732503</v>
      </c>
      <c r="K311" s="34">
        <f t="shared" si="47"/>
        <v>-3128.1346362084491</v>
      </c>
      <c r="L311" s="34">
        <f t="shared" si="48"/>
        <v>-2220183.2239038106</v>
      </c>
      <c r="M311" s="38">
        <f t="shared" si="49"/>
        <v>-2533789.0553288436</v>
      </c>
      <c r="N311" s="38">
        <f>'jan-aug'!M311</f>
        <v>-3065386.6949222828</v>
      </c>
      <c r="O311" s="38">
        <f t="shared" si="50"/>
        <v>531597.63959343918</v>
      </c>
    </row>
    <row r="312" spans="1:15" s="31" customFormat="1" x14ac:dyDescent="0.2">
      <c r="A312" s="30">
        <v>5045</v>
      </c>
      <c r="B312" s="31" t="s">
        <v>364</v>
      </c>
      <c r="C312" s="33">
        <v>56536872</v>
      </c>
      <c r="D312" s="34">
        <v>2322</v>
      </c>
      <c r="E312" s="34">
        <f t="shared" si="41"/>
        <v>24348.351421188632</v>
      </c>
      <c r="F312" s="35">
        <f t="shared" si="42"/>
        <v>0.78048569938401413</v>
      </c>
      <c r="G312" s="34">
        <f t="shared" si="43"/>
        <v>4108.8347967882883</v>
      </c>
      <c r="H312" s="34">
        <f t="shared" si="44"/>
        <v>1304.9459685722497</v>
      </c>
      <c r="I312" s="67">
        <f t="shared" si="45"/>
        <v>5413.7807653605378</v>
      </c>
      <c r="J312" s="34">
        <f t="shared" si="46"/>
        <v>-387.16769311732503</v>
      </c>
      <c r="K312" s="34">
        <f t="shared" si="47"/>
        <v>5026.6130722432126</v>
      </c>
      <c r="L312" s="34">
        <f t="shared" si="48"/>
        <v>12570798.93716717</v>
      </c>
      <c r="M312" s="38">
        <f t="shared" si="49"/>
        <v>11671795.55374874</v>
      </c>
      <c r="N312" s="38">
        <f>'jan-aug'!M312</f>
        <v>8568056.1643547919</v>
      </c>
      <c r="O312" s="38">
        <f t="shared" si="50"/>
        <v>3103739.389393948</v>
      </c>
    </row>
    <row r="313" spans="1:15" s="31" customFormat="1" x14ac:dyDescent="0.2">
      <c r="A313" s="30">
        <v>5046</v>
      </c>
      <c r="B313" s="31" t="s">
        <v>365</v>
      </c>
      <c r="C313" s="33">
        <v>25137180</v>
      </c>
      <c r="D313" s="34">
        <v>1222</v>
      </c>
      <c r="E313" s="34">
        <f t="shared" si="41"/>
        <v>20570.52373158756</v>
      </c>
      <c r="F313" s="35">
        <f t="shared" si="42"/>
        <v>0.65938754224534712</v>
      </c>
      <c r="G313" s="34">
        <f t="shared" si="43"/>
        <v>6375.5314105489315</v>
      </c>
      <c r="H313" s="34">
        <f t="shared" si="44"/>
        <v>2627.1856599326247</v>
      </c>
      <c r="I313" s="67">
        <f t="shared" si="45"/>
        <v>9002.7170704815562</v>
      </c>
      <c r="J313" s="34">
        <f t="shared" si="46"/>
        <v>-387.16769311732503</v>
      </c>
      <c r="K313" s="34">
        <f t="shared" si="47"/>
        <v>8615.549377364232</v>
      </c>
      <c r="L313" s="34">
        <f t="shared" si="48"/>
        <v>11001320.260128461</v>
      </c>
      <c r="M313" s="38">
        <f t="shared" si="49"/>
        <v>10528201.339139091</v>
      </c>
      <c r="N313" s="38">
        <f>'jan-aug'!M313</f>
        <v>8579495.3165984303</v>
      </c>
      <c r="O313" s="38">
        <f t="shared" si="50"/>
        <v>1948706.0225406606</v>
      </c>
    </row>
    <row r="314" spans="1:15" s="31" customFormat="1" x14ac:dyDescent="0.2">
      <c r="A314" s="30">
        <v>5047</v>
      </c>
      <c r="B314" s="31" t="s">
        <v>366</v>
      </c>
      <c r="C314" s="33">
        <v>92814290</v>
      </c>
      <c r="D314" s="34">
        <v>3924</v>
      </c>
      <c r="E314" s="34">
        <f t="shared" si="41"/>
        <v>23652.979102956167</v>
      </c>
      <c r="F314" s="35">
        <f t="shared" si="42"/>
        <v>0.7581955598694492</v>
      </c>
      <c r="G314" s="34">
        <f t="shared" si="43"/>
        <v>4526.0581877277673</v>
      </c>
      <c r="H314" s="34">
        <f t="shared" si="44"/>
        <v>1548.3262799536124</v>
      </c>
      <c r="I314" s="67">
        <f t="shared" si="45"/>
        <v>6074.3844676813796</v>
      </c>
      <c r="J314" s="34">
        <f t="shared" si="46"/>
        <v>-387.16769311732503</v>
      </c>
      <c r="K314" s="34">
        <f t="shared" si="47"/>
        <v>5687.2167745640545</v>
      </c>
      <c r="L314" s="34">
        <f t="shared" si="48"/>
        <v>23835884.651181735</v>
      </c>
      <c r="M314" s="38">
        <f t="shared" si="49"/>
        <v>22316638.623389348</v>
      </c>
      <c r="N314" s="38">
        <f>'jan-aug'!M314</f>
        <v>17431053.934723608</v>
      </c>
      <c r="O314" s="38">
        <f t="shared" si="50"/>
        <v>4885584.6886657402</v>
      </c>
    </row>
    <row r="315" spans="1:15" s="31" customFormat="1" x14ac:dyDescent="0.2">
      <c r="A315" s="30">
        <v>5049</v>
      </c>
      <c r="B315" s="31" t="s">
        <v>367</v>
      </c>
      <c r="C315" s="33">
        <v>32525181</v>
      </c>
      <c r="D315" s="34">
        <v>1116</v>
      </c>
      <c r="E315" s="34">
        <f t="shared" si="41"/>
        <v>29144.427419354837</v>
      </c>
      <c r="F315" s="35">
        <f t="shared" si="42"/>
        <v>0.93422377655297328</v>
      </c>
      <c r="G315" s="34">
        <f t="shared" si="43"/>
        <v>1231.1891978885658</v>
      </c>
      <c r="H315" s="34">
        <f t="shared" si="44"/>
        <v>0</v>
      </c>
      <c r="I315" s="67">
        <f t="shared" si="45"/>
        <v>1231.1891978885658</v>
      </c>
      <c r="J315" s="34">
        <f t="shared" si="46"/>
        <v>-387.16769311732503</v>
      </c>
      <c r="K315" s="34">
        <f t="shared" si="47"/>
        <v>844.02150477124076</v>
      </c>
      <c r="L315" s="34">
        <f t="shared" si="48"/>
        <v>1374007.1448436393</v>
      </c>
      <c r="M315" s="38">
        <f t="shared" si="49"/>
        <v>941927.99932470464</v>
      </c>
      <c r="N315" s="38">
        <f>'jan-aug'!M315</f>
        <v>218218.97144040893</v>
      </c>
      <c r="O315" s="38">
        <f t="shared" si="50"/>
        <v>723709.02788429568</v>
      </c>
    </row>
    <row r="316" spans="1:15" s="31" customFormat="1" x14ac:dyDescent="0.2">
      <c r="A316" s="30">
        <v>5052</v>
      </c>
      <c r="B316" s="31" t="s">
        <v>368</v>
      </c>
      <c r="C316" s="33">
        <v>14868907</v>
      </c>
      <c r="D316" s="34">
        <v>604</v>
      </c>
      <c r="E316" s="34">
        <f t="shared" si="41"/>
        <v>24617.395695364237</v>
      </c>
      <c r="F316" s="35">
        <f t="shared" si="42"/>
        <v>0.78910990579794305</v>
      </c>
      <c r="G316" s="34">
        <f t="shared" si="43"/>
        <v>3947.4082322829254</v>
      </c>
      <c r="H316" s="34">
        <f t="shared" si="44"/>
        <v>1210.7804726107879</v>
      </c>
      <c r="I316" s="67">
        <f t="shared" si="45"/>
        <v>5158.1887048937133</v>
      </c>
      <c r="J316" s="34">
        <f t="shared" si="46"/>
        <v>-387.16769311732503</v>
      </c>
      <c r="K316" s="34">
        <f t="shared" si="47"/>
        <v>4771.0210117763881</v>
      </c>
      <c r="L316" s="34">
        <f t="shared" si="48"/>
        <v>3115545.9777558027</v>
      </c>
      <c r="M316" s="38">
        <f t="shared" si="49"/>
        <v>2881696.6911129383</v>
      </c>
      <c r="N316" s="38">
        <f>'jan-aug'!M316</f>
        <v>2292471.5096771303</v>
      </c>
      <c r="O316" s="38">
        <f t="shared" si="50"/>
        <v>589225.18143580807</v>
      </c>
    </row>
    <row r="317" spans="1:15" s="31" customFormat="1" x14ac:dyDescent="0.2">
      <c r="A317" s="30">
        <v>5053</v>
      </c>
      <c r="B317" s="31" t="s">
        <v>369</v>
      </c>
      <c r="C317" s="33">
        <v>169458231</v>
      </c>
      <c r="D317" s="34">
        <v>6938</v>
      </c>
      <c r="E317" s="34">
        <f t="shared" si="41"/>
        <v>24424.651340443932</v>
      </c>
      <c r="F317" s="35">
        <f t="shared" si="42"/>
        <v>0.78293149108517601</v>
      </c>
      <c r="G317" s="34">
        <f t="shared" si="43"/>
        <v>4063.0548452351086</v>
      </c>
      <c r="H317" s="34">
        <f t="shared" si="44"/>
        <v>1278.2409968328948</v>
      </c>
      <c r="I317" s="67">
        <f t="shared" si="45"/>
        <v>5341.2958420680034</v>
      </c>
      <c r="J317" s="34">
        <f t="shared" si="46"/>
        <v>-387.16769311732503</v>
      </c>
      <c r="K317" s="34">
        <f t="shared" si="47"/>
        <v>4954.1281489506782</v>
      </c>
      <c r="L317" s="34">
        <f t="shared" si="48"/>
        <v>37057910.552267805</v>
      </c>
      <c r="M317" s="38">
        <f t="shared" si="49"/>
        <v>34371741.097419806</v>
      </c>
      <c r="N317" s="38">
        <f>'jan-aug'!M317</f>
        <v>27913818.348576028</v>
      </c>
      <c r="O317" s="38">
        <f t="shared" si="50"/>
        <v>6457922.7488437779</v>
      </c>
    </row>
    <row r="318" spans="1:15" s="31" customFormat="1" x14ac:dyDescent="0.2">
      <c r="A318" s="30">
        <v>5054</v>
      </c>
      <c r="B318" s="31" t="s">
        <v>370</v>
      </c>
      <c r="C318" s="33">
        <v>220854646</v>
      </c>
      <c r="D318" s="34">
        <v>10023</v>
      </c>
      <c r="E318" s="34">
        <f t="shared" si="41"/>
        <v>22034.784595430508</v>
      </c>
      <c r="F318" s="35">
        <f t="shared" si="42"/>
        <v>0.70632438181316182</v>
      </c>
      <c r="G318" s="34">
        <f t="shared" si="43"/>
        <v>5496.9748922431627</v>
      </c>
      <c r="H318" s="34">
        <f t="shared" si="44"/>
        <v>2114.694357587593</v>
      </c>
      <c r="I318" s="67">
        <f t="shared" si="45"/>
        <v>7611.6692498307557</v>
      </c>
      <c r="J318" s="34">
        <f t="shared" si="46"/>
        <v>-387.16769311732503</v>
      </c>
      <c r="K318" s="34">
        <f t="shared" si="47"/>
        <v>7224.5015567134305</v>
      </c>
      <c r="L318" s="34">
        <f t="shared" si="48"/>
        <v>76291760.891053662</v>
      </c>
      <c r="M318" s="38">
        <f t="shared" si="49"/>
        <v>72411179.102938712</v>
      </c>
      <c r="N318" s="38">
        <f>'jan-aug'!M318</f>
        <v>57783496.137738198</v>
      </c>
      <c r="O318" s="38">
        <f t="shared" si="50"/>
        <v>14627682.965200514</v>
      </c>
    </row>
    <row r="319" spans="1:15" s="31" customFormat="1" x14ac:dyDescent="0.2">
      <c r="A319" s="30">
        <v>5055</v>
      </c>
      <c r="B319" s="31" t="s">
        <v>393</v>
      </c>
      <c r="C319" s="33">
        <v>159200381</v>
      </c>
      <c r="D319" s="34">
        <v>6093</v>
      </c>
      <c r="E319" s="34">
        <f t="shared" si="41"/>
        <v>26128.406532085999</v>
      </c>
      <c r="F319" s="35">
        <f t="shared" si="42"/>
        <v>0.83754531439194457</v>
      </c>
      <c r="G319" s="34">
        <f t="shared" si="43"/>
        <v>3040.8017302498688</v>
      </c>
      <c r="H319" s="34">
        <f t="shared" si="44"/>
        <v>681.92667975817142</v>
      </c>
      <c r="I319" s="67">
        <f t="shared" si="45"/>
        <v>3722.7284100080401</v>
      </c>
      <c r="J319" s="34">
        <f t="shared" si="46"/>
        <v>-387.16769311732503</v>
      </c>
      <c r="K319" s="34">
        <f t="shared" si="47"/>
        <v>3335.560716890715</v>
      </c>
      <c r="L319" s="34">
        <f t="shared" si="48"/>
        <v>22682584.202178989</v>
      </c>
      <c r="M319" s="38">
        <f t="shared" si="49"/>
        <v>20323571.448015127</v>
      </c>
      <c r="N319" s="38">
        <f>'jan-aug'!M319</f>
        <v>16325825.318481373</v>
      </c>
      <c r="O319" s="38">
        <f t="shared" si="50"/>
        <v>3997746.1295337547</v>
      </c>
    </row>
    <row r="320" spans="1:15" s="31" customFormat="1" x14ac:dyDescent="0.2">
      <c r="A320" s="30">
        <v>5056</v>
      </c>
      <c r="B320" s="31" t="s">
        <v>342</v>
      </c>
      <c r="C320" s="33">
        <v>141462980</v>
      </c>
      <c r="D320" s="34">
        <v>5323</v>
      </c>
      <c r="E320" s="34">
        <f t="shared" si="41"/>
        <v>26575.799361262445</v>
      </c>
      <c r="F320" s="35">
        <f t="shared" si="42"/>
        <v>0.85188647856929833</v>
      </c>
      <c r="G320" s="34">
        <f t="shared" si="43"/>
        <v>2772.3660327440011</v>
      </c>
      <c r="H320" s="34">
        <f t="shared" si="44"/>
        <v>525.33918954641535</v>
      </c>
      <c r="I320" s="67">
        <f t="shared" si="45"/>
        <v>3297.7052222904167</v>
      </c>
      <c r="J320" s="34">
        <f t="shared" si="46"/>
        <v>-387.16769311732503</v>
      </c>
      <c r="K320" s="34">
        <f t="shared" si="47"/>
        <v>2910.5375291730916</v>
      </c>
      <c r="L320" s="34">
        <f t="shared" si="48"/>
        <v>17553684.898251887</v>
      </c>
      <c r="M320" s="38">
        <f t="shared" si="49"/>
        <v>15492791.267788367</v>
      </c>
      <c r="N320" s="38">
        <f>'jan-aug'!M320</f>
        <v>12146520.670051925</v>
      </c>
      <c r="O320" s="38">
        <f t="shared" si="50"/>
        <v>3346270.5977364425</v>
      </c>
    </row>
    <row r="321" spans="1:15" s="31" customFormat="1" x14ac:dyDescent="0.2">
      <c r="A321" s="30">
        <v>5057</v>
      </c>
      <c r="B321" s="31" t="s">
        <v>344</v>
      </c>
      <c r="C321" s="33">
        <v>263249625</v>
      </c>
      <c r="D321" s="34">
        <v>10522</v>
      </c>
      <c r="E321" s="34">
        <f t="shared" si="41"/>
        <v>25018.97215358297</v>
      </c>
      <c r="F321" s="35">
        <f t="shared" si="42"/>
        <v>0.80198242753164262</v>
      </c>
      <c r="G321" s="34">
        <f t="shared" si="43"/>
        <v>3706.4623573516856</v>
      </c>
      <c r="H321" s="34">
        <f t="shared" si="44"/>
        <v>1070.2287122342316</v>
      </c>
      <c r="I321" s="67">
        <f t="shared" si="45"/>
        <v>4776.6910695859169</v>
      </c>
      <c r="J321" s="34">
        <f t="shared" si="46"/>
        <v>-387.16769311732503</v>
      </c>
      <c r="K321" s="34">
        <f t="shared" si="47"/>
        <v>4389.5233764685918</v>
      </c>
      <c r="L321" s="34">
        <f t="shared" si="48"/>
        <v>50260343.434183016</v>
      </c>
      <c r="M321" s="38">
        <f t="shared" si="49"/>
        <v>46186564.967202522</v>
      </c>
      <c r="N321" s="38">
        <f>'jan-aug'!M321</f>
        <v>37584191.643084042</v>
      </c>
      <c r="O321" s="38">
        <f t="shared" si="50"/>
        <v>8602373.3241184801</v>
      </c>
    </row>
    <row r="322" spans="1:15" s="31" customFormat="1" x14ac:dyDescent="0.2">
      <c r="A322" s="30">
        <v>5058</v>
      </c>
      <c r="B322" s="31" t="s">
        <v>345</v>
      </c>
      <c r="C322" s="33">
        <v>109810325</v>
      </c>
      <c r="D322" s="34">
        <v>4339</v>
      </c>
      <c r="E322" s="34">
        <f t="shared" si="41"/>
        <v>25307.749481447339</v>
      </c>
      <c r="F322" s="35">
        <f t="shared" si="42"/>
        <v>0.81123917640985743</v>
      </c>
      <c r="G322" s="34">
        <f t="shared" si="43"/>
        <v>3533.1959606330643</v>
      </c>
      <c r="H322" s="34">
        <f t="shared" si="44"/>
        <v>969.15664748170229</v>
      </c>
      <c r="I322" s="67">
        <f t="shared" si="45"/>
        <v>4502.3526081147666</v>
      </c>
      <c r="J322" s="34">
        <f t="shared" si="46"/>
        <v>-387.16769311732503</v>
      </c>
      <c r="K322" s="34">
        <f t="shared" si="47"/>
        <v>4115.1849149974414</v>
      </c>
      <c r="L322" s="34">
        <f t="shared" si="48"/>
        <v>19535707.966609973</v>
      </c>
      <c r="M322" s="38">
        <f t="shared" si="49"/>
        <v>17855787.346173897</v>
      </c>
      <c r="N322" s="38">
        <f>'jan-aug'!M322</f>
        <v>14564277.756604416</v>
      </c>
      <c r="O322" s="38">
        <f t="shared" si="50"/>
        <v>3291509.5895694811</v>
      </c>
    </row>
    <row r="323" spans="1:15" s="31" customFormat="1" x14ac:dyDescent="0.2">
      <c r="A323" s="30">
        <v>5059</v>
      </c>
      <c r="B323" s="31" t="s">
        <v>394</v>
      </c>
      <c r="C323" s="33">
        <v>454617433</v>
      </c>
      <c r="D323" s="34">
        <v>18793</v>
      </c>
      <c r="E323" s="34">
        <f t="shared" si="41"/>
        <v>24190.785558452615</v>
      </c>
      <c r="F323" s="35">
        <f t="shared" si="42"/>
        <v>0.77543493021902055</v>
      </c>
      <c r="G323" s="34">
        <f t="shared" si="43"/>
        <v>4203.3743144298987</v>
      </c>
      <c r="H323" s="34">
        <f t="shared" si="44"/>
        <v>1360.0940205298557</v>
      </c>
      <c r="I323" s="67">
        <f t="shared" si="45"/>
        <v>5563.4683349597544</v>
      </c>
      <c r="J323" s="34">
        <f t="shared" si="46"/>
        <v>-387.16769311732503</v>
      </c>
      <c r="K323" s="34">
        <f t="shared" si="47"/>
        <v>5176.3006418424293</v>
      </c>
      <c r="L323" s="34">
        <f t="shared" si="48"/>
        <v>104554260.41889867</v>
      </c>
      <c r="M323" s="38">
        <f t="shared" si="49"/>
        <v>97278217.962144777</v>
      </c>
      <c r="N323" s="38">
        <f>'jan-aug'!M323</f>
        <v>76752382.647122979</v>
      </c>
      <c r="O323" s="38">
        <f t="shared" si="50"/>
        <v>20525835.315021798</v>
      </c>
    </row>
    <row r="324" spans="1:15" s="31" customFormat="1" x14ac:dyDescent="0.2">
      <c r="A324" s="30">
        <v>5060</v>
      </c>
      <c r="B324" s="31" t="s">
        <v>395</v>
      </c>
      <c r="C324" s="33">
        <v>329112959</v>
      </c>
      <c r="D324" s="34">
        <v>9968</v>
      </c>
      <c r="E324" s="34">
        <f t="shared" si="41"/>
        <v>33016.950140449437</v>
      </c>
      <c r="F324" s="35">
        <f t="shared" si="42"/>
        <v>1.058357380182654</v>
      </c>
      <c r="G324" s="34">
        <f t="shared" si="43"/>
        <v>-1092.3244347681939</v>
      </c>
      <c r="H324" s="34">
        <f t="shared" si="44"/>
        <v>0</v>
      </c>
      <c r="I324" s="67">
        <f t="shared" si="45"/>
        <v>-1092.3244347681939</v>
      </c>
      <c r="J324" s="34">
        <f t="shared" si="46"/>
        <v>-387.16769311732503</v>
      </c>
      <c r="K324" s="34">
        <f t="shared" si="47"/>
        <v>-1479.492127885519</v>
      </c>
      <c r="L324" s="34">
        <f t="shared" si="48"/>
        <v>-10888289.965769356</v>
      </c>
      <c r="M324" s="38">
        <f t="shared" si="49"/>
        <v>-14747577.530762853</v>
      </c>
      <c r="N324" s="38">
        <f>'jan-aug'!M324</f>
        <v>-13484455.434302857</v>
      </c>
      <c r="O324" s="38">
        <f t="shared" si="50"/>
        <v>-1263122.096459996</v>
      </c>
    </row>
    <row r="325" spans="1:15" s="31" customFormat="1" x14ac:dyDescent="0.2">
      <c r="A325" s="30">
        <v>5061</v>
      </c>
      <c r="B325" s="31" t="s">
        <v>273</v>
      </c>
      <c r="C325" s="33">
        <v>46231575</v>
      </c>
      <c r="D325" s="34">
        <v>1958</v>
      </c>
      <c r="E325" s="34">
        <f t="shared" si="41"/>
        <v>23611.631767109295</v>
      </c>
      <c r="F325" s="35">
        <f t="shared" si="42"/>
        <v>0.75687017221679576</v>
      </c>
      <c r="G325" s="34">
        <f t="shared" si="43"/>
        <v>4550.8665892358913</v>
      </c>
      <c r="H325" s="34">
        <f t="shared" si="44"/>
        <v>1562.797847500018</v>
      </c>
      <c r="I325" s="67">
        <f t="shared" si="45"/>
        <v>6113.6644367359095</v>
      </c>
      <c r="J325" s="34">
        <f t="shared" si="46"/>
        <v>-387.16769311732503</v>
      </c>
      <c r="K325" s="34">
        <f t="shared" si="47"/>
        <v>5726.4967436185843</v>
      </c>
      <c r="L325" s="34">
        <f t="shared" si="48"/>
        <v>11970554.96712891</v>
      </c>
      <c r="M325" s="38">
        <f t="shared" si="49"/>
        <v>11212480.624005187</v>
      </c>
      <c r="N325" s="38">
        <f>'jan-aug'!M325</f>
        <v>8293176.3360063257</v>
      </c>
      <c r="O325" s="38">
        <f t="shared" si="50"/>
        <v>2919304.2879988616</v>
      </c>
    </row>
    <row r="326" spans="1:15" s="31" customFormat="1" x14ac:dyDescent="0.2">
      <c r="A326" s="30">
        <v>5501</v>
      </c>
      <c r="B326" s="31" t="s">
        <v>311</v>
      </c>
      <c r="C326" s="33">
        <v>2331706213</v>
      </c>
      <c r="D326" s="34">
        <v>78745</v>
      </c>
      <c r="E326" s="34">
        <f t="shared" si="41"/>
        <v>29610.847837957965</v>
      </c>
      <c r="F326" s="35">
        <f t="shared" si="42"/>
        <v>0.94917486955813057</v>
      </c>
      <c r="G326" s="34">
        <f t="shared" si="43"/>
        <v>951.33694672668935</v>
      </c>
      <c r="H326" s="34">
        <f t="shared" si="44"/>
        <v>0</v>
      </c>
      <c r="I326" s="67">
        <f t="shared" si="45"/>
        <v>951.33694672668935</v>
      </c>
      <c r="J326" s="34">
        <f t="shared" si="46"/>
        <v>-387.16769311732503</v>
      </c>
      <c r="K326" s="34">
        <f t="shared" si="47"/>
        <v>564.16925360936432</v>
      </c>
      <c r="L326" s="34">
        <f t="shared" si="48"/>
        <v>74913027.86999315</v>
      </c>
      <c r="M326" s="38">
        <f t="shared" si="49"/>
        <v>44425507.875469394</v>
      </c>
      <c r="N326" s="38">
        <f>'jan-aug'!M326</f>
        <v>39347423.355981201</v>
      </c>
      <c r="O326" s="38">
        <f t="shared" si="50"/>
        <v>5078084.5194881931</v>
      </c>
    </row>
    <row r="327" spans="1:15" s="31" customFormat="1" x14ac:dyDescent="0.2">
      <c r="A327" s="30">
        <v>5503</v>
      </c>
      <c r="B327" s="31" t="s">
        <v>372</v>
      </c>
      <c r="C327" s="33">
        <v>679128982</v>
      </c>
      <c r="D327" s="34">
        <v>25056</v>
      </c>
      <c r="E327" s="34">
        <f t="shared" si="41"/>
        <v>27104.445322477652</v>
      </c>
      <c r="F327" s="35">
        <f t="shared" si="42"/>
        <v>0.868832209540083</v>
      </c>
      <c r="G327" s="34">
        <f t="shared" si="43"/>
        <v>2455.1784560148772</v>
      </c>
      <c r="H327" s="34">
        <f t="shared" si="44"/>
        <v>340.31310312109304</v>
      </c>
      <c r="I327" s="67">
        <f t="shared" si="45"/>
        <v>2795.4915591359704</v>
      </c>
      <c r="J327" s="34">
        <f t="shared" si="46"/>
        <v>-387.16769311732503</v>
      </c>
      <c r="K327" s="34">
        <f t="shared" si="47"/>
        <v>2408.3238660186453</v>
      </c>
      <c r="L327" s="34">
        <f t="shared" si="48"/>
        <v>70043836.50571087</v>
      </c>
      <c r="M327" s="38">
        <f t="shared" si="49"/>
        <v>60342962.78696318</v>
      </c>
      <c r="N327" s="38">
        <f>'jan-aug'!M327</f>
        <v>48772195.610712156</v>
      </c>
      <c r="O327" s="38">
        <f t="shared" si="50"/>
        <v>11570767.176251024</v>
      </c>
    </row>
    <row r="328" spans="1:15" s="31" customFormat="1" x14ac:dyDescent="0.2">
      <c r="A328" s="30">
        <v>5510</v>
      </c>
      <c r="B328" s="31" t="s">
        <v>312</v>
      </c>
      <c r="C328" s="33">
        <v>63758529</v>
      </c>
      <c r="D328" s="34">
        <v>2845</v>
      </c>
      <c r="E328" s="34">
        <f t="shared" si="41"/>
        <v>22410.730755711775</v>
      </c>
      <c r="F328" s="35">
        <f t="shared" si="42"/>
        <v>0.71837532508903867</v>
      </c>
      <c r="G328" s="34">
        <f t="shared" si="43"/>
        <v>5271.4071960744031</v>
      </c>
      <c r="H328" s="34">
        <f t="shared" si="44"/>
        <v>1983.1132014891498</v>
      </c>
      <c r="I328" s="67">
        <f t="shared" si="45"/>
        <v>7254.5203975635532</v>
      </c>
      <c r="J328" s="34">
        <f t="shared" si="46"/>
        <v>-387.16769311732503</v>
      </c>
      <c r="K328" s="34">
        <f t="shared" si="47"/>
        <v>6867.352704446228</v>
      </c>
      <c r="L328" s="34">
        <f t="shared" si="48"/>
        <v>20639110.53106831</v>
      </c>
      <c r="M328" s="38">
        <f t="shared" si="49"/>
        <v>19537618.44414952</v>
      </c>
      <c r="N328" s="38">
        <f>'jan-aug'!M328</f>
        <v>15755557.507833498</v>
      </c>
      <c r="O328" s="38">
        <f t="shared" si="50"/>
        <v>3782060.9363160226</v>
      </c>
    </row>
    <row r="329" spans="1:15" s="31" customFormat="1" x14ac:dyDescent="0.2">
      <c r="A329" s="30">
        <v>5512</v>
      </c>
      <c r="B329" s="31" t="s">
        <v>301</v>
      </c>
      <c r="C329" s="33">
        <v>104035153</v>
      </c>
      <c r="D329" s="34">
        <v>4281</v>
      </c>
      <c r="E329" s="34">
        <f t="shared" ref="E329:E363" si="51">IF(ISNUMBER(C329),(C329)/D329,"")</f>
        <v>24301.600794206963</v>
      </c>
      <c r="F329" s="35">
        <f t="shared" ref="F329:F363" si="52">IF(ISNUMBER(C329),E329/E$366,"")</f>
        <v>0.77898710939057925</v>
      </c>
      <c r="G329" s="34">
        <f t="shared" ref="G329:G364" si="53">IF(ISNUMBER(D329),(E$366-E329)*0.6,"")</f>
        <v>4136.8851729772905</v>
      </c>
      <c r="H329" s="34">
        <f t="shared" ref="H329:H363" si="54">IF(ISNUMBER(D329),(IF(E329&gt;=E$366*0.9,0,IF(E329&lt;0.9*E$366,(E$366*0.9-E329)*0.35))),"")</f>
        <v>1321.3086880158342</v>
      </c>
      <c r="I329" s="67">
        <f t="shared" ref="I329:I363" si="55">IF(ISNUMBER(C329),G329+H329,"")</f>
        <v>5458.1938609931249</v>
      </c>
      <c r="J329" s="34">
        <f t="shared" ref="J329:J363" si="56">IF(ISNUMBER(D329),I$368,"")</f>
        <v>-387.16769311732503</v>
      </c>
      <c r="K329" s="34">
        <f t="shared" ref="K329:K363" si="57">IF(ISNUMBER(I329),I329+J329,"")</f>
        <v>5071.0261678757997</v>
      </c>
      <c r="L329" s="34">
        <f t="shared" ref="L329:L362" si="58">IF(ISNUMBER(I329),(I329*D329),"")</f>
        <v>23366527.918911569</v>
      </c>
      <c r="M329" s="38">
        <f t="shared" ref="M329:M362" si="59">IF(ISNUMBER(K329),(K329*D329),"")</f>
        <v>21709063.024676297</v>
      </c>
      <c r="N329" s="38">
        <f>'jan-aug'!M329</f>
        <v>17115101.739449989</v>
      </c>
      <c r="O329" s="38">
        <f t="shared" ref="O329:O362" si="60">IF(ISNUMBER(M329),(M329-N329),"")</f>
        <v>4593961.2852263078</v>
      </c>
    </row>
    <row r="330" spans="1:15" s="31" customFormat="1" x14ac:dyDescent="0.2">
      <c r="A330" s="30">
        <v>5514</v>
      </c>
      <c r="B330" s="31" t="s">
        <v>313</v>
      </c>
      <c r="C330" s="33">
        <v>36805434</v>
      </c>
      <c r="D330" s="34">
        <v>1311</v>
      </c>
      <c r="E330" s="34">
        <f t="shared" si="51"/>
        <v>28074.320366132724</v>
      </c>
      <c r="F330" s="35">
        <f t="shared" si="52"/>
        <v>0.89992152596515695</v>
      </c>
      <c r="G330" s="34">
        <f t="shared" si="53"/>
        <v>1873.2534298218334</v>
      </c>
      <c r="H330" s="34">
        <f t="shared" si="54"/>
        <v>0.85683784181765077</v>
      </c>
      <c r="I330" s="67">
        <f t="shared" si="55"/>
        <v>1874.110267663651</v>
      </c>
      <c r="J330" s="34">
        <f t="shared" si="56"/>
        <v>-387.16769311732503</v>
      </c>
      <c r="K330" s="34">
        <f t="shared" si="57"/>
        <v>1486.9425745463259</v>
      </c>
      <c r="L330" s="34">
        <f t="shared" si="58"/>
        <v>2456958.5609070463</v>
      </c>
      <c r="M330" s="38">
        <f t="shared" si="59"/>
        <v>1949381.7152302333</v>
      </c>
      <c r="N330" s="38">
        <f>'jan-aug'!M330</f>
        <v>1905885.1955078098</v>
      </c>
      <c r="O330" s="38">
        <f t="shared" si="60"/>
        <v>43496.519722423516</v>
      </c>
    </row>
    <row r="331" spans="1:15" s="31" customFormat="1" x14ac:dyDescent="0.2">
      <c r="A331" s="30">
        <v>5516</v>
      </c>
      <c r="B331" s="31" t="s">
        <v>314</v>
      </c>
      <c r="C331" s="33">
        <v>35574395</v>
      </c>
      <c r="D331" s="34">
        <v>1070</v>
      </c>
      <c r="E331" s="34">
        <f t="shared" si="51"/>
        <v>33247.098130841121</v>
      </c>
      <c r="F331" s="35">
        <f t="shared" si="52"/>
        <v>1.0657347673467954</v>
      </c>
      <c r="G331" s="34">
        <f t="shared" si="53"/>
        <v>-1230.4132290032044</v>
      </c>
      <c r="H331" s="34">
        <f t="shared" si="54"/>
        <v>0</v>
      </c>
      <c r="I331" s="67">
        <f t="shared" si="55"/>
        <v>-1230.4132290032044</v>
      </c>
      <c r="J331" s="34">
        <f t="shared" si="56"/>
        <v>-387.16769311732503</v>
      </c>
      <c r="K331" s="34">
        <f t="shared" si="57"/>
        <v>-1617.5809221205295</v>
      </c>
      <c r="L331" s="34">
        <f t="shared" si="58"/>
        <v>-1316542.1550334287</v>
      </c>
      <c r="M331" s="38">
        <f t="shared" si="59"/>
        <v>-1730811.5866689666</v>
      </c>
      <c r="N331" s="38">
        <f>'jan-aug'!M331</f>
        <v>-395286.44637881778</v>
      </c>
      <c r="O331" s="38">
        <f t="shared" si="60"/>
        <v>-1335525.1402901488</v>
      </c>
    </row>
    <row r="332" spans="1:15" s="31" customFormat="1" x14ac:dyDescent="0.2">
      <c r="A332" s="30">
        <v>5518</v>
      </c>
      <c r="B332" s="31" t="s">
        <v>373</v>
      </c>
      <c r="C332" s="33">
        <v>18927399</v>
      </c>
      <c r="D332" s="34">
        <v>986</v>
      </c>
      <c r="E332" s="34">
        <f t="shared" si="51"/>
        <v>19196.145030425963</v>
      </c>
      <c r="F332" s="35">
        <f t="shared" si="52"/>
        <v>0.61533187279821067</v>
      </c>
      <c r="G332" s="34">
        <f t="shared" si="53"/>
        <v>7200.1586312458903</v>
      </c>
      <c r="H332" s="34">
        <f t="shared" si="54"/>
        <v>3108.2182053391839</v>
      </c>
      <c r="I332" s="67">
        <f t="shared" si="55"/>
        <v>10308.376836585074</v>
      </c>
      <c r="J332" s="34">
        <f t="shared" si="56"/>
        <v>-387.16769311732503</v>
      </c>
      <c r="K332" s="34">
        <f t="shared" si="57"/>
        <v>9921.2091434677495</v>
      </c>
      <c r="L332" s="34">
        <f t="shared" si="58"/>
        <v>10164059.560872883</v>
      </c>
      <c r="M332" s="38">
        <f t="shared" si="59"/>
        <v>9782312.2154592015</v>
      </c>
      <c r="N332" s="38">
        <f>'jan-aug'!M332</f>
        <v>7664620.9916252475</v>
      </c>
      <c r="O332" s="38">
        <f t="shared" si="60"/>
        <v>2117691.223833954</v>
      </c>
    </row>
    <row r="333" spans="1:15" s="31" customFormat="1" x14ac:dyDescent="0.2">
      <c r="A333" s="30">
        <v>5520</v>
      </c>
      <c r="B333" s="31" t="s">
        <v>315</v>
      </c>
      <c r="C333" s="33">
        <v>120059225</v>
      </c>
      <c r="D333" s="34">
        <v>3986</v>
      </c>
      <c r="E333" s="34">
        <f t="shared" si="51"/>
        <v>30120.227044656298</v>
      </c>
      <c r="F333" s="35">
        <f t="shared" si="52"/>
        <v>0.96550300527107469</v>
      </c>
      <c r="G333" s="34">
        <f t="shared" si="53"/>
        <v>645.70942270768933</v>
      </c>
      <c r="H333" s="34">
        <f t="shared" si="54"/>
        <v>0</v>
      </c>
      <c r="I333" s="67">
        <f t="shared" si="55"/>
        <v>645.70942270768933</v>
      </c>
      <c r="J333" s="34">
        <f t="shared" si="56"/>
        <v>-387.16769311732503</v>
      </c>
      <c r="K333" s="34">
        <f t="shared" si="57"/>
        <v>258.5417295903643</v>
      </c>
      <c r="L333" s="34">
        <f t="shared" si="58"/>
        <v>2573797.7589128497</v>
      </c>
      <c r="M333" s="38">
        <f t="shared" si="59"/>
        <v>1030547.3341471921</v>
      </c>
      <c r="N333" s="38">
        <f>'jan-aug'!M333</f>
        <v>-1225854.3080990391</v>
      </c>
      <c r="O333" s="38">
        <f t="shared" si="60"/>
        <v>2256401.6422462314</v>
      </c>
    </row>
    <row r="334" spans="1:15" s="31" customFormat="1" x14ac:dyDescent="0.2">
      <c r="A334" s="30">
        <v>5522</v>
      </c>
      <c r="B334" s="31" t="s">
        <v>316</v>
      </c>
      <c r="C334" s="33">
        <v>47672161</v>
      </c>
      <c r="D334" s="34">
        <v>2069</v>
      </c>
      <c r="E334" s="34">
        <f t="shared" si="51"/>
        <v>23041.160463992266</v>
      </c>
      <c r="F334" s="35">
        <f t="shared" si="52"/>
        <v>0.73858373112311493</v>
      </c>
      <c r="G334" s="34">
        <f t="shared" si="53"/>
        <v>4893.1493711061084</v>
      </c>
      <c r="H334" s="34">
        <f t="shared" si="54"/>
        <v>1762.462803590978</v>
      </c>
      <c r="I334" s="67">
        <f t="shared" si="55"/>
        <v>6655.6121746970866</v>
      </c>
      <c r="J334" s="34">
        <f t="shared" si="56"/>
        <v>-387.16769311732503</v>
      </c>
      <c r="K334" s="34">
        <f t="shared" si="57"/>
        <v>6268.4444815797615</v>
      </c>
      <c r="L334" s="34">
        <f t="shared" si="58"/>
        <v>13770461.589448271</v>
      </c>
      <c r="M334" s="38">
        <f t="shared" si="59"/>
        <v>12969411.632388527</v>
      </c>
      <c r="N334" s="38">
        <f>'jan-aug'!M334</f>
        <v>10351600.574870827</v>
      </c>
      <c r="O334" s="38">
        <f t="shared" si="60"/>
        <v>2617811.0575176999</v>
      </c>
    </row>
    <row r="335" spans="1:15" s="31" customFormat="1" x14ac:dyDescent="0.2">
      <c r="A335" s="30">
        <v>5524</v>
      </c>
      <c r="B335" s="31" t="s">
        <v>317</v>
      </c>
      <c r="C335" s="33">
        <v>184324818</v>
      </c>
      <c r="D335" s="34">
        <v>6714</v>
      </c>
      <c r="E335" s="34">
        <f t="shared" si="51"/>
        <v>27453.80071492404</v>
      </c>
      <c r="F335" s="35">
        <f t="shared" si="52"/>
        <v>0.8800307865234025</v>
      </c>
      <c r="G335" s="34">
        <f t="shared" si="53"/>
        <v>2245.5652205470437</v>
      </c>
      <c r="H335" s="34">
        <f t="shared" si="54"/>
        <v>218.03871576485707</v>
      </c>
      <c r="I335" s="67">
        <f t="shared" si="55"/>
        <v>2463.6039363119007</v>
      </c>
      <c r="J335" s="34">
        <f t="shared" si="56"/>
        <v>-387.16769311732503</v>
      </c>
      <c r="K335" s="34">
        <f t="shared" si="57"/>
        <v>2076.4362431945756</v>
      </c>
      <c r="L335" s="34">
        <f t="shared" si="58"/>
        <v>16540636.828398101</v>
      </c>
      <c r="M335" s="38">
        <f t="shared" si="59"/>
        <v>13941192.936808381</v>
      </c>
      <c r="N335" s="38">
        <f>'jan-aug'!M335</f>
        <v>9632667.8926692754</v>
      </c>
      <c r="O335" s="38">
        <f t="shared" si="60"/>
        <v>4308525.0441391058</v>
      </c>
    </row>
    <row r="336" spans="1:15" s="31" customFormat="1" x14ac:dyDescent="0.2">
      <c r="A336" s="30">
        <v>5526</v>
      </c>
      <c r="B336" s="31" t="s">
        <v>318</v>
      </c>
      <c r="C336" s="33">
        <v>86909942</v>
      </c>
      <c r="D336" s="34">
        <v>3485</v>
      </c>
      <c r="E336" s="34">
        <f t="shared" si="51"/>
        <v>24938.290387374462</v>
      </c>
      <c r="F336" s="35">
        <f t="shared" si="52"/>
        <v>0.79939617585334677</v>
      </c>
      <c r="G336" s="34">
        <f t="shared" si="53"/>
        <v>3754.8714170767907</v>
      </c>
      <c r="H336" s="34">
        <f t="shared" si="54"/>
        <v>1098.4673304072094</v>
      </c>
      <c r="I336" s="67">
        <f t="shared" si="55"/>
        <v>4853.3387474840001</v>
      </c>
      <c r="J336" s="34">
        <f t="shared" si="56"/>
        <v>-387.16769311732503</v>
      </c>
      <c r="K336" s="34">
        <f t="shared" si="57"/>
        <v>4466.171054366675</v>
      </c>
      <c r="L336" s="34">
        <f t="shared" si="58"/>
        <v>16913885.534981739</v>
      </c>
      <c r="M336" s="38">
        <f t="shared" si="59"/>
        <v>15564606.124467863</v>
      </c>
      <c r="N336" s="38">
        <f>'jan-aug'!M336</f>
        <v>12244804.874709925</v>
      </c>
      <c r="O336" s="38">
        <f t="shared" si="60"/>
        <v>3319801.2497579381</v>
      </c>
    </row>
    <row r="337" spans="1:15" s="31" customFormat="1" x14ac:dyDescent="0.2">
      <c r="A337" s="30">
        <v>5528</v>
      </c>
      <c r="B337" s="31" t="s">
        <v>319</v>
      </c>
      <c r="C337" s="33">
        <v>24484524</v>
      </c>
      <c r="D337" s="34">
        <v>1073</v>
      </c>
      <c r="E337" s="34">
        <f t="shared" si="51"/>
        <v>22818.754892823858</v>
      </c>
      <c r="F337" s="35">
        <f t="shared" si="52"/>
        <v>0.73145452698286184</v>
      </c>
      <c r="G337" s="34">
        <f t="shared" si="53"/>
        <v>5026.5927138071538</v>
      </c>
      <c r="H337" s="34">
        <f t="shared" si="54"/>
        <v>1840.3047534999209</v>
      </c>
      <c r="I337" s="67">
        <f t="shared" si="55"/>
        <v>6866.8974673070752</v>
      </c>
      <c r="J337" s="34">
        <f t="shared" si="56"/>
        <v>-387.16769311732503</v>
      </c>
      <c r="K337" s="34">
        <f t="shared" si="57"/>
        <v>6479.7297741897501</v>
      </c>
      <c r="L337" s="34">
        <f t="shared" si="58"/>
        <v>7368180.982420492</v>
      </c>
      <c r="M337" s="38">
        <f t="shared" si="59"/>
        <v>6952750.0477056019</v>
      </c>
      <c r="N337" s="38">
        <f>'jan-aug'!M337</f>
        <v>5516768.542356886</v>
      </c>
      <c r="O337" s="38">
        <f t="shared" si="60"/>
        <v>1435981.5053487159</v>
      </c>
    </row>
    <row r="338" spans="1:15" s="31" customFormat="1" x14ac:dyDescent="0.2">
      <c r="A338" s="30">
        <v>5530</v>
      </c>
      <c r="B338" s="31" t="s">
        <v>396</v>
      </c>
      <c r="C338" s="33">
        <v>398259317</v>
      </c>
      <c r="D338" s="34">
        <v>14894</v>
      </c>
      <c r="E338" s="34">
        <f t="shared" si="51"/>
        <v>26739.580837921312</v>
      </c>
      <c r="F338" s="35">
        <f t="shared" si="52"/>
        <v>0.85713648905850959</v>
      </c>
      <c r="G338" s="34">
        <f t="shared" si="53"/>
        <v>2674.0971467486806</v>
      </c>
      <c r="H338" s="34">
        <f t="shared" si="54"/>
        <v>468.01567271581183</v>
      </c>
      <c r="I338" s="67">
        <f t="shared" si="55"/>
        <v>3142.1128194644925</v>
      </c>
      <c r="J338" s="34">
        <f t="shared" si="56"/>
        <v>-387.16769311732503</v>
      </c>
      <c r="K338" s="34">
        <f t="shared" si="57"/>
        <v>2754.9451263471674</v>
      </c>
      <c r="L338" s="34">
        <f t="shared" si="58"/>
        <v>46798628.333104149</v>
      </c>
      <c r="M338" s="38">
        <f t="shared" si="59"/>
        <v>41032152.711814709</v>
      </c>
      <c r="N338" s="38">
        <f>'jan-aug'!M338</f>
        <v>30362575.089621123</v>
      </c>
      <c r="O338" s="38">
        <f t="shared" si="60"/>
        <v>10669577.622193586</v>
      </c>
    </row>
    <row r="339" spans="1:15" s="31" customFormat="1" x14ac:dyDescent="0.2">
      <c r="A339" s="30">
        <v>5532</v>
      </c>
      <c r="B339" s="31" t="s">
        <v>320</v>
      </c>
      <c r="C339" s="33">
        <v>124824994</v>
      </c>
      <c r="D339" s="34">
        <v>5571</v>
      </c>
      <c r="E339" s="34">
        <f t="shared" si="51"/>
        <v>22406.209657153115</v>
      </c>
      <c r="F339" s="35">
        <f t="shared" si="52"/>
        <v>0.71823040140572636</v>
      </c>
      <c r="G339" s="34">
        <f t="shared" si="53"/>
        <v>5274.1198552095993</v>
      </c>
      <c r="H339" s="34">
        <f t="shared" si="54"/>
        <v>1984.695585984681</v>
      </c>
      <c r="I339" s="67">
        <f t="shared" si="55"/>
        <v>7258.8154411942805</v>
      </c>
      <c r="J339" s="34">
        <f t="shared" si="56"/>
        <v>-387.16769311732503</v>
      </c>
      <c r="K339" s="34">
        <f t="shared" si="57"/>
        <v>6871.6477480769554</v>
      </c>
      <c r="L339" s="34">
        <f t="shared" si="58"/>
        <v>40438860.822893336</v>
      </c>
      <c r="M339" s="38">
        <f t="shared" si="59"/>
        <v>38281949.60453672</v>
      </c>
      <c r="N339" s="38">
        <f>'jan-aug'!M339</f>
        <v>30372278.214091532</v>
      </c>
      <c r="O339" s="38">
        <f t="shared" si="60"/>
        <v>7909671.3904451877</v>
      </c>
    </row>
    <row r="340" spans="1:15" s="31" customFormat="1" x14ac:dyDescent="0.2">
      <c r="A340" s="30">
        <v>5534</v>
      </c>
      <c r="B340" s="31" t="s">
        <v>321</v>
      </c>
      <c r="C340" s="33">
        <v>56524652</v>
      </c>
      <c r="D340" s="34">
        <v>2237</v>
      </c>
      <c r="E340" s="34">
        <f t="shared" si="51"/>
        <v>25268.060795708538</v>
      </c>
      <c r="F340" s="35">
        <f t="shared" si="52"/>
        <v>0.80996695673836361</v>
      </c>
      <c r="G340" s="34">
        <f t="shared" si="53"/>
        <v>3557.0091720763453</v>
      </c>
      <c r="H340" s="34">
        <f t="shared" si="54"/>
        <v>983.0476874902829</v>
      </c>
      <c r="I340" s="67">
        <f t="shared" si="55"/>
        <v>4540.0568595666282</v>
      </c>
      <c r="J340" s="34">
        <f t="shared" si="56"/>
        <v>-387.16769311732503</v>
      </c>
      <c r="K340" s="34">
        <f t="shared" si="57"/>
        <v>4152.889166449303</v>
      </c>
      <c r="L340" s="34">
        <f t="shared" si="58"/>
        <v>10156107.194850547</v>
      </c>
      <c r="M340" s="38">
        <f t="shared" si="59"/>
        <v>9290013.0653470904</v>
      </c>
      <c r="N340" s="38">
        <f>'jan-aug'!M340</f>
        <v>6840138.0918008899</v>
      </c>
      <c r="O340" s="38">
        <f t="shared" si="60"/>
        <v>2449874.9735462004</v>
      </c>
    </row>
    <row r="341" spans="1:15" s="31" customFormat="1" x14ac:dyDescent="0.2">
      <c r="A341" s="30">
        <v>5536</v>
      </c>
      <c r="B341" s="31" t="s">
        <v>322</v>
      </c>
      <c r="C341" s="33">
        <v>62509510</v>
      </c>
      <c r="D341" s="34">
        <v>2743</v>
      </c>
      <c r="E341" s="34">
        <f t="shared" si="51"/>
        <v>22788.738607364201</v>
      </c>
      <c r="F341" s="35">
        <f t="shared" si="52"/>
        <v>0.73049235582208649</v>
      </c>
      <c r="G341" s="34">
        <f t="shared" si="53"/>
        <v>5044.6024850829472</v>
      </c>
      <c r="H341" s="34">
        <f t="shared" si="54"/>
        <v>1850.8104534108006</v>
      </c>
      <c r="I341" s="67">
        <f t="shared" si="55"/>
        <v>6895.4129384937478</v>
      </c>
      <c r="J341" s="34">
        <f t="shared" si="56"/>
        <v>-387.16769311732503</v>
      </c>
      <c r="K341" s="34">
        <f t="shared" si="57"/>
        <v>6508.2452453764226</v>
      </c>
      <c r="L341" s="34">
        <f t="shared" si="58"/>
        <v>18914117.69028835</v>
      </c>
      <c r="M341" s="38">
        <f t="shared" si="59"/>
        <v>17852116.708067529</v>
      </c>
      <c r="N341" s="38">
        <f>'jan-aug'!M341</f>
        <v>14237273.820768816</v>
      </c>
      <c r="O341" s="38">
        <f t="shared" si="60"/>
        <v>3614842.8872987125</v>
      </c>
    </row>
    <row r="342" spans="1:15" s="31" customFormat="1" x14ac:dyDescent="0.2">
      <c r="A342" s="30">
        <v>5538</v>
      </c>
      <c r="B342" s="31" t="s">
        <v>397</v>
      </c>
      <c r="C342" s="33">
        <v>45038795</v>
      </c>
      <c r="D342" s="34">
        <v>1825</v>
      </c>
      <c r="E342" s="34">
        <f t="shared" si="51"/>
        <v>24678.791780821917</v>
      </c>
      <c r="F342" s="35">
        <f t="shared" si="52"/>
        <v>0.79107795553851723</v>
      </c>
      <c r="G342" s="34">
        <f t="shared" si="53"/>
        <v>3910.5705810083177</v>
      </c>
      <c r="H342" s="34">
        <f t="shared" si="54"/>
        <v>1189.2918427006</v>
      </c>
      <c r="I342" s="67">
        <f t="shared" si="55"/>
        <v>5099.862423708918</v>
      </c>
      <c r="J342" s="34">
        <f t="shared" si="56"/>
        <v>-387.16769311732503</v>
      </c>
      <c r="K342" s="34">
        <f t="shared" si="57"/>
        <v>4712.6947305915928</v>
      </c>
      <c r="L342" s="34">
        <f t="shared" si="58"/>
        <v>9307248.9232687745</v>
      </c>
      <c r="M342" s="38">
        <f t="shared" si="59"/>
        <v>8600667.883329656</v>
      </c>
      <c r="N342" s="38">
        <f>'jan-aug'!M342</f>
        <v>6268582.437186691</v>
      </c>
      <c r="O342" s="38">
        <f t="shared" si="60"/>
        <v>2332085.446142965</v>
      </c>
    </row>
    <row r="343" spans="1:15" s="31" customFormat="1" x14ac:dyDescent="0.2">
      <c r="A343" s="30">
        <v>5540</v>
      </c>
      <c r="B343" s="31" t="s">
        <v>398</v>
      </c>
      <c r="C343" s="33">
        <v>44021599</v>
      </c>
      <c r="D343" s="34">
        <v>1974</v>
      </c>
      <c r="E343" s="34">
        <f t="shared" si="51"/>
        <v>22300.708713272543</v>
      </c>
      <c r="F343" s="35">
        <f t="shared" si="52"/>
        <v>0.71484857170621563</v>
      </c>
      <c r="G343" s="34">
        <f t="shared" si="53"/>
        <v>5337.4204215379423</v>
      </c>
      <c r="H343" s="34">
        <f t="shared" si="54"/>
        <v>2021.6209163428809</v>
      </c>
      <c r="I343" s="67">
        <f t="shared" si="55"/>
        <v>7359.0413378808234</v>
      </c>
      <c r="J343" s="34">
        <f t="shared" si="56"/>
        <v>-387.16769311732503</v>
      </c>
      <c r="K343" s="34">
        <f t="shared" si="57"/>
        <v>6971.8736447634983</v>
      </c>
      <c r="L343" s="34">
        <f t="shared" si="58"/>
        <v>14526747.600976745</v>
      </c>
      <c r="M343" s="38">
        <f t="shared" si="59"/>
        <v>13762478.574763145</v>
      </c>
      <c r="N343" s="38">
        <f>'jan-aug'!M343</f>
        <v>10116172.611428233</v>
      </c>
      <c r="O343" s="38">
        <f t="shared" si="60"/>
        <v>3646305.9633349124</v>
      </c>
    </row>
    <row r="344" spans="1:15" s="31" customFormat="1" x14ac:dyDescent="0.2">
      <c r="A344" s="30">
        <v>5542</v>
      </c>
      <c r="B344" s="31" t="s">
        <v>323</v>
      </c>
      <c r="C344" s="33">
        <v>65854466</v>
      </c>
      <c r="D344" s="34">
        <v>2794</v>
      </c>
      <c r="E344" s="34">
        <f t="shared" si="51"/>
        <v>23569.959198282031</v>
      </c>
      <c r="F344" s="35">
        <f t="shared" si="52"/>
        <v>0.75553435923037848</v>
      </c>
      <c r="G344" s="34">
        <f t="shared" si="53"/>
        <v>4575.8701305322493</v>
      </c>
      <c r="H344" s="34">
        <f t="shared" si="54"/>
        <v>1577.3832465895603</v>
      </c>
      <c r="I344" s="67">
        <f t="shared" si="55"/>
        <v>6153.2533771218095</v>
      </c>
      <c r="J344" s="34">
        <f t="shared" si="56"/>
        <v>-387.16769311732503</v>
      </c>
      <c r="K344" s="34">
        <f t="shared" si="57"/>
        <v>5766.0856840044844</v>
      </c>
      <c r="L344" s="34">
        <f t="shared" si="58"/>
        <v>17192189.935678337</v>
      </c>
      <c r="M344" s="38">
        <f t="shared" si="59"/>
        <v>16110443.401108529</v>
      </c>
      <c r="N344" s="38">
        <f>'jan-aug'!M344</f>
        <v>12606643.164301155</v>
      </c>
      <c r="O344" s="38">
        <f t="shared" si="60"/>
        <v>3503800.2368073743</v>
      </c>
    </row>
    <row r="345" spans="1:15" s="31" customFormat="1" x14ac:dyDescent="0.2">
      <c r="A345" s="30">
        <v>5544</v>
      </c>
      <c r="B345" s="31" t="s">
        <v>324</v>
      </c>
      <c r="C345" s="33">
        <v>112929835</v>
      </c>
      <c r="D345" s="34">
        <v>4794</v>
      </c>
      <c r="E345" s="34">
        <f t="shared" si="51"/>
        <v>23556.494576554025</v>
      </c>
      <c r="F345" s="35">
        <f t="shared" si="52"/>
        <v>0.75510275117098524</v>
      </c>
      <c r="G345" s="34">
        <f t="shared" si="53"/>
        <v>4583.9489035690531</v>
      </c>
      <c r="H345" s="34">
        <f t="shared" si="54"/>
        <v>1582.0958641943623</v>
      </c>
      <c r="I345" s="67">
        <f t="shared" si="55"/>
        <v>6166.0447677634156</v>
      </c>
      <c r="J345" s="34">
        <f t="shared" si="56"/>
        <v>-387.16769311732503</v>
      </c>
      <c r="K345" s="34">
        <f t="shared" si="57"/>
        <v>5778.8770746460905</v>
      </c>
      <c r="L345" s="34">
        <f t="shared" si="58"/>
        <v>29560018.616657816</v>
      </c>
      <c r="M345" s="38">
        <f t="shared" si="59"/>
        <v>27703936.695853356</v>
      </c>
      <c r="N345" s="38">
        <f>'jan-aug'!M345</f>
        <v>22397657.592040002</v>
      </c>
      <c r="O345" s="38">
        <f t="shared" si="60"/>
        <v>5306279.1038133539</v>
      </c>
    </row>
    <row r="346" spans="1:15" s="31" customFormat="1" x14ac:dyDescent="0.2">
      <c r="A346" s="30">
        <v>5546</v>
      </c>
      <c r="B346" s="31" t="s">
        <v>325</v>
      </c>
      <c r="C346" s="33">
        <v>27332955</v>
      </c>
      <c r="D346" s="34">
        <v>1157</v>
      </c>
      <c r="E346" s="34">
        <f t="shared" si="51"/>
        <v>23623.988764044945</v>
      </c>
      <c r="F346" s="35">
        <f t="shared" si="52"/>
        <v>0.75726627539556024</v>
      </c>
      <c r="G346" s="34">
        <f t="shared" si="53"/>
        <v>4543.4523910745011</v>
      </c>
      <c r="H346" s="34">
        <f t="shared" si="54"/>
        <v>1558.4728985725403</v>
      </c>
      <c r="I346" s="67">
        <f t="shared" si="55"/>
        <v>6101.9252896470416</v>
      </c>
      <c r="J346" s="34">
        <f t="shared" si="56"/>
        <v>-387.16769311732503</v>
      </c>
      <c r="K346" s="34">
        <f t="shared" si="57"/>
        <v>5714.7575965297165</v>
      </c>
      <c r="L346" s="34">
        <f t="shared" si="58"/>
        <v>7059927.5601216275</v>
      </c>
      <c r="M346" s="38">
        <f t="shared" si="59"/>
        <v>6611974.5391848823</v>
      </c>
      <c r="N346" s="38">
        <f>'jan-aug'!M346</f>
        <v>4567320.8258219203</v>
      </c>
      <c r="O346" s="38">
        <f t="shared" si="60"/>
        <v>2044653.713362962</v>
      </c>
    </row>
    <row r="347" spans="1:15" s="31" customFormat="1" x14ac:dyDescent="0.2">
      <c r="A347" s="30">
        <v>5601</v>
      </c>
      <c r="B347" s="31" t="s">
        <v>329</v>
      </c>
      <c r="C347" s="33">
        <v>567373553</v>
      </c>
      <c r="D347" s="34">
        <v>21708</v>
      </c>
      <c r="E347" s="34">
        <f t="shared" si="51"/>
        <v>26136.611065045145</v>
      </c>
      <c r="F347" s="35">
        <f t="shared" si="52"/>
        <v>0.83780831045824766</v>
      </c>
      <c r="G347" s="34">
        <f t="shared" si="53"/>
        <v>3035.8790104743812</v>
      </c>
      <c r="H347" s="34">
        <f t="shared" si="54"/>
        <v>679.05509322247053</v>
      </c>
      <c r="I347" s="67">
        <f t="shared" si="55"/>
        <v>3714.9341036968517</v>
      </c>
      <c r="J347" s="34">
        <f t="shared" si="56"/>
        <v>-387.16769311732503</v>
      </c>
      <c r="K347" s="34">
        <f t="shared" si="57"/>
        <v>3327.7664105795266</v>
      </c>
      <c r="L347" s="34">
        <f t="shared" si="58"/>
        <v>80643789.523051262</v>
      </c>
      <c r="M347" s="38">
        <f t="shared" si="59"/>
        <v>72239153.240860358</v>
      </c>
      <c r="N347" s="38">
        <f>'jan-aug'!M347</f>
        <v>54833089.491177358</v>
      </c>
      <c r="O347" s="38">
        <f t="shared" si="60"/>
        <v>17406063.749683</v>
      </c>
    </row>
    <row r="348" spans="1:15" s="31" customFormat="1" x14ac:dyDescent="0.2">
      <c r="A348" s="30">
        <v>5603</v>
      </c>
      <c r="B348" s="31" t="s">
        <v>328</v>
      </c>
      <c r="C348" s="33">
        <v>323045517</v>
      </c>
      <c r="D348" s="34">
        <v>11338</v>
      </c>
      <c r="E348" s="34">
        <f t="shared" si="51"/>
        <v>28492.284088904569</v>
      </c>
      <c r="F348" s="35">
        <f t="shared" si="52"/>
        <v>0.91331934098933332</v>
      </c>
      <c r="G348" s="34">
        <f t="shared" si="53"/>
        <v>1622.4751961587265</v>
      </c>
      <c r="H348" s="34">
        <f t="shared" si="54"/>
        <v>0</v>
      </c>
      <c r="I348" s="67">
        <f t="shared" si="55"/>
        <v>1622.4751961587265</v>
      </c>
      <c r="J348" s="34">
        <f t="shared" si="56"/>
        <v>-387.16769311732503</v>
      </c>
      <c r="K348" s="34">
        <f t="shared" si="57"/>
        <v>1235.3075030414016</v>
      </c>
      <c r="L348" s="34">
        <f t="shared" si="58"/>
        <v>18395623.774047639</v>
      </c>
      <c r="M348" s="38">
        <f t="shared" si="59"/>
        <v>14005916.469483411</v>
      </c>
      <c r="N348" s="38">
        <f>'jan-aug'!M348</f>
        <v>11150432.513791556</v>
      </c>
      <c r="O348" s="38">
        <f t="shared" si="60"/>
        <v>2855483.9556918554</v>
      </c>
    </row>
    <row r="349" spans="1:15" s="31" customFormat="1" x14ac:dyDescent="0.2">
      <c r="A349" s="30">
        <v>5605</v>
      </c>
      <c r="B349" s="31" t="s">
        <v>338</v>
      </c>
      <c r="C349" s="33">
        <v>256935881</v>
      </c>
      <c r="D349" s="34">
        <v>10063</v>
      </c>
      <c r="E349" s="34">
        <f t="shared" si="51"/>
        <v>25532.731889098679</v>
      </c>
      <c r="F349" s="35">
        <f t="shared" si="52"/>
        <v>0.81845098096891467</v>
      </c>
      <c r="G349" s="34">
        <f t="shared" si="53"/>
        <v>3398.2065160422608</v>
      </c>
      <c r="H349" s="34">
        <f t="shared" si="54"/>
        <v>890.41280480373348</v>
      </c>
      <c r="I349" s="67">
        <f t="shared" si="55"/>
        <v>4288.6193208459945</v>
      </c>
      <c r="J349" s="34">
        <f t="shared" si="56"/>
        <v>-387.16769311732503</v>
      </c>
      <c r="K349" s="34">
        <f t="shared" si="57"/>
        <v>3901.4516277286693</v>
      </c>
      <c r="L349" s="34">
        <f t="shared" si="58"/>
        <v>43156376.225673243</v>
      </c>
      <c r="M349" s="38">
        <f t="shared" si="59"/>
        <v>39260307.729833603</v>
      </c>
      <c r="N349" s="38">
        <f>'jan-aug'!M349</f>
        <v>32410630.251292981</v>
      </c>
      <c r="O349" s="38">
        <f t="shared" si="60"/>
        <v>6849677.4785406217</v>
      </c>
    </row>
    <row r="350" spans="1:15" s="31" customFormat="1" x14ac:dyDescent="0.2">
      <c r="A350" s="30">
        <v>5607</v>
      </c>
      <c r="B350" s="31" t="s">
        <v>327</v>
      </c>
      <c r="C350" s="33">
        <v>143415392</v>
      </c>
      <c r="D350" s="34">
        <v>5807</v>
      </c>
      <c r="E350" s="34">
        <f t="shared" si="51"/>
        <v>24696.985018081625</v>
      </c>
      <c r="F350" s="35">
        <f t="shared" si="52"/>
        <v>0.79166113923178139</v>
      </c>
      <c r="G350" s="34">
        <f t="shared" si="53"/>
        <v>3899.6546386524933</v>
      </c>
      <c r="H350" s="34">
        <f t="shared" si="54"/>
        <v>1182.9242096597025</v>
      </c>
      <c r="I350" s="67">
        <f t="shared" si="55"/>
        <v>5082.578848312196</v>
      </c>
      <c r="J350" s="34">
        <f t="shared" si="56"/>
        <v>-387.16769311732503</v>
      </c>
      <c r="K350" s="34">
        <f t="shared" si="57"/>
        <v>4695.4111551948708</v>
      </c>
      <c r="L350" s="34">
        <f t="shared" si="58"/>
        <v>29514535.372148924</v>
      </c>
      <c r="M350" s="38">
        <f t="shared" si="59"/>
        <v>27266252.578216616</v>
      </c>
      <c r="N350" s="38">
        <f>'jan-aug'!M350</f>
        <v>22845878.139064711</v>
      </c>
      <c r="O350" s="38">
        <f t="shared" si="60"/>
        <v>4420374.4391519055</v>
      </c>
    </row>
    <row r="351" spans="1:15" s="31" customFormat="1" x14ac:dyDescent="0.2">
      <c r="A351" s="30">
        <v>5610</v>
      </c>
      <c r="B351" s="31" t="s">
        <v>426</v>
      </c>
      <c r="C351" s="33">
        <v>57505222</v>
      </c>
      <c r="D351" s="34">
        <v>2565</v>
      </c>
      <c r="E351" s="34">
        <f t="shared" si="51"/>
        <v>22419.189863547759</v>
      </c>
      <c r="F351" s="35">
        <f t="shared" si="52"/>
        <v>0.71864648154564326</v>
      </c>
      <c r="G351" s="34">
        <f t="shared" si="53"/>
        <v>5266.3317313728121</v>
      </c>
      <c r="H351" s="34">
        <f t="shared" si="54"/>
        <v>1980.1525137465553</v>
      </c>
      <c r="I351" s="67">
        <f t="shared" si="55"/>
        <v>7246.4842451193672</v>
      </c>
      <c r="J351" s="34">
        <f t="shared" si="56"/>
        <v>-387.16769311732503</v>
      </c>
      <c r="K351" s="34">
        <f t="shared" si="57"/>
        <v>6859.316552002042</v>
      </c>
      <c r="L351" s="34">
        <f t="shared" si="58"/>
        <v>18587232.088731177</v>
      </c>
      <c r="M351" s="38">
        <f t="shared" si="59"/>
        <v>17594146.955885239</v>
      </c>
      <c r="N351" s="38">
        <f>'jan-aug'!M351</f>
        <v>14056806.612950064</v>
      </c>
      <c r="O351" s="38">
        <f t="shared" si="60"/>
        <v>3537340.3429351747</v>
      </c>
    </row>
    <row r="352" spans="1:15" s="31" customFormat="1" x14ac:dyDescent="0.2">
      <c r="A352" s="30">
        <v>5612</v>
      </c>
      <c r="B352" s="31" t="s">
        <v>399</v>
      </c>
      <c r="C352" s="33">
        <v>55280949</v>
      </c>
      <c r="D352" s="34">
        <v>2848</v>
      </c>
      <c r="E352" s="34">
        <f t="shared" si="51"/>
        <v>19410.445575842696</v>
      </c>
      <c r="F352" s="35">
        <f t="shared" si="52"/>
        <v>0.62220127057281316</v>
      </c>
      <c r="G352" s="34">
        <f t="shared" si="53"/>
        <v>7071.5783039958505</v>
      </c>
      <c r="H352" s="34">
        <f t="shared" si="54"/>
        <v>3033.2130144433277</v>
      </c>
      <c r="I352" s="67">
        <f t="shared" si="55"/>
        <v>10104.791318439178</v>
      </c>
      <c r="J352" s="34">
        <f t="shared" si="56"/>
        <v>-387.16769311732503</v>
      </c>
      <c r="K352" s="34">
        <f t="shared" si="57"/>
        <v>9717.623625321854</v>
      </c>
      <c r="L352" s="34">
        <f t="shared" si="58"/>
        <v>28778445.674914781</v>
      </c>
      <c r="M352" s="38">
        <f t="shared" si="59"/>
        <v>27675792.08491664</v>
      </c>
      <c r="N352" s="38">
        <f>'jan-aug'!M352</f>
        <v>21550492.275100101</v>
      </c>
      <c r="O352" s="38">
        <f t="shared" si="60"/>
        <v>6125299.8098165393</v>
      </c>
    </row>
    <row r="353" spans="1:15" s="31" customFormat="1" x14ac:dyDescent="0.2">
      <c r="A353" s="30">
        <v>5614</v>
      </c>
      <c r="B353" s="31" t="s">
        <v>330</v>
      </c>
      <c r="C353" s="33">
        <v>21901946</v>
      </c>
      <c r="D353" s="34">
        <v>864</v>
      </c>
      <c r="E353" s="34">
        <f t="shared" si="51"/>
        <v>25349.474537037036</v>
      </c>
      <c r="F353" s="35">
        <f t="shared" si="52"/>
        <v>0.81257667185792382</v>
      </c>
      <c r="G353" s="34">
        <f t="shared" si="53"/>
        <v>3508.1609272792462</v>
      </c>
      <c r="H353" s="34">
        <f t="shared" si="54"/>
        <v>954.55287802530836</v>
      </c>
      <c r="I353" s="67">
        <f t="shared" si="55"/>
        <v>4462.7138053045546</v>
      </c>
      <c r="J353" s="34">
        <f t="shared" si="56"/>
        <v>-387.16769311732503</v>
      </c>
      <c r="K353" s="34">
        <f t="shared" si="57"/>
        <v>4075.5461121872295</v>
      </c>
      <c r="L353" s="34">
        <f t="shared" si="58"/>
        <v>3855784.7277831351</v>
      </c>
      <c r="M353" s="38">
        <f t="shared" si="59"/>
        <v>3521271.8409297662</v>
      </c>
      <c r="N353" s="38">
        <f>'jan-aug'!M353</f>
        <v>3497468.8727831775</v>
      </c>
      <c r="O353" s="38">
        <f t="shared" si="60"/>
        <v>23802.968146588653</v>
      </c>
    </row>
    <row r="354" spans="1:15" s="31" customFormat="1" x14ac:dyDescent="0.2">
      <c r="A354" s="30">
        <v>5616</v>
      </c>
      <c r="B354" s="31" t="s">
        <v>331</v>
      </c>
      <c r="C354" s="33">
        <v>21571368</v>
      </c>
      <c r="D354" s="34">
        <v>979</v>
      </c>
      <c r="E354" s="34">
        <f t="shared" si="51"/>
        <v>22034.08375893769</v>
      </c>
      <c r="F354" s="35">
        <f t="shared" si="52"/>
        <v>0.70630191651968921</v>
      </c>
      <c r="G354" s="34">
        <f t="shared" si="53"/>
        <v>5497.3953941388545</v>
      </c>
      <c r="H354" s="34">
        <f t="shared" si="54"/>
        <v>2114.9396503600797</v>
      </c>
      <c r="I354" s="67">
        <f t="shared" si="55"/>
        <v>7612.3350444989337</v>
      </c>
      <c r="J354" s="34">
        <f t="shared" si="56"/>
        <v>-387.16769311732503</v>
      </c>
      <c r="K354" s="34">
        <f t="shared" si="57"/>
        <v>7225.1673513816086</v>
      </c>
      <c r="L354" s="34">
        <f t="shared" si="58"/>
        <v>7452476.0085644564</v>
      </c>
      <c r="M354" s="38">
        <f t="shared" si="59"/>
        <v>7073438.837002595</v>
      </c>
      <c r="N354" s="38">
        <f>'jan-aug'!M354</f>
        <v>5284090.6180031616</v>
      </c>
      <c r="O354" s="38">
        <f t="shared" si="60"/>
        <v>1789348.2189994333</v>
      </c>
    </row>
    <row r="355" spans="1:15" s="31" customFormat="1" x14ac:dyDescent="0.2">
      <c r="A355" s="30">
        <v>5618</v>
      </c>
      <c r="B355" s="31" t="s">
        <v>332</v>
      </c>
      <c r="C355" s="33">
        <v>30276448</v>
      </c>
      <c r="D355" s="34">
        <v>1113</v>
      </c>
      <c r="E355" s="34">
        <f t="shared" si="51"/>
        <v>27202.558849955076</v>
      </c>
      <c r="F355" s="35">
        <f t="shared" si="52"/>
        <v>0.87197723582081965</v>
      </c>
      <c r="G355" s="34">
        <f t="shared" si="53"/>
        <v>2396.3103395284224</v>
      </c>
      <c r="H355" s="34">
        <f t="shared" si="54"/>
        <v>305.97336850399461</v>
      </c>
      <c r="I355" s="67">
        <f t="shared" si="55"/>
        <v>2702.2837080324171</v>
      </c>
      <c r="J355" s="34">
        <f t="shared" si="56"/>
        <v>-387.16769311732503</v>
      </c>
      <c r="K355" s="34">
        <f t="shared" si="57"/>
        <v>2315.1160149150919</v>
      </c>
      <c r="L355" s="34">
        <f t="shared" si="58"/>
        <v>3007641.7670400804</v>
      </c>
      <c r="M355" s="38">
        <f t="shared" si="59"/>
        <v>2576724.1246004971</v>
      </c>
      <c r="N355" s="38">
        <f>'jan-aug'!M355</f>
        <v>1711934.1059116619</v>
      </c>
      <c r="O355" s="38">
        <f t="shared" si="60"/>
        <v>864790.0186888352</v>
      </c>
    </row>
    <row r="356" spans="1:15" s="31" customFormat="1" x14ac:dyDescent="0.2">
      <c r="A356" s="30">
        <v>5620</v>
      </c>
      <c r="B356" s="31" t="s">
        <v>333</v>
      </c>
      <c r="C356" s="33">
        <v>80100991</v>
      </c>
      <c r="D356" s="34">
        <v>2951</v>
      </c>
      <c r="E356" s="34">
        <f t="shared" si="51"/>
        <v>27143.677058624195</v>
      </c>
      <c r="F356" s="35">
        <f t="shared" si="52"/>
        <v>0.87008978170563578</v>
      </c>
      <c r="G356" s="34">
        <f t="shared" si="53"/>
        <v>2431.6394143269513</v>
      </c>
      <c r="H356" s="34">
        <f t="shared" si="54"/>
        <v>326.58199546980302</v>
      </c>
      <c r="I356" s="67">
        <f t="shared" si="55"/>
        <v>2758.2214097967544</v>
      </c>
      <c r="J356" s="34">
        <f t="shared" si="56"/>
        <v>-387.16769311732503</v>
      </c>
      <c r="K356" s="34">
        <f t="shared" si="57"/>
        <v>2371.0537166794293</v>
      </c>
      <c r="L356" s="34">
        <f t="shared" si="58"/>
        <v>8139511.3803102225</v>
      </c>
      <c r="M356" s="38">
        <f t="shared" si="59"/>
        <v>6996979.5179209961</v>
      </c>
      <c r="N356" s="38">
        <f>'jan-aug'!M356</f>
        <v>5957196.2012536563</v>
      </c>
      <c r="O356" s="38">
        <f t="shared" si="60"/>
        <v>1039783.3166673398</v>
      </c>
    </row>
    <row r="357" spans="1:15" s="31" customFormat="1" x14ac:dyDescent="0.2">
      <c r="A357" s="30">
        <v>5622</v>
      </c>
      <c r="B357" s="31" t="s">
        <v>425</v>
      </c>
      <c r="C357" s="33">
        <v>99099726</v>
      </c>
      <c r="D357" s="34">
        <v>3889</v>
      </c>
      <c r="E357" s="34">
        <f t="shared" si="51"/>
        <v>25482.058626896374</v>
      </c>
      <c r="F357" s="35">
        <f t="shared" si="52"/>
        <v>0.81682665101712915</v>
      </c>
      <c r="G357" s="34">
        <f t="shared" si="53"/>
        <v>3428.6104733636435</v>
      </c>
      <c r="H357" s="34">
        <f t="shared" si="54"/>
        <v>908.14844657454012</v>
      </c>
      <c r="I357" s="67">
        <f t="shared" si="55"/>
        <v>4336.7589199381837</v>
      </c>
      <c r="J357" s="34">
        <f t="shared" si="56"/>
        <v>-387.16769311732503</v>
      </c>
      <c r="K357" s="34">
        <f t="shared" si="57"/>
        <v>3949.5912268208585</v>
      </c>
      <c r="L357" s="34">
        <f t="shared" si="58"/>
        <v>16865655.439639598</v>
      </c>
      <c r="M357" s="38">
        <f t="shared" si="59"/>
        <v>15359960.281106319</v>
      </c>
      <c r="N357" s="38">
        <f>'jan-aug'!M357</f>
        <v>12321277.316613179</v>
      </c>
      <c r="O357" s="38">
        <f t="shared" si="60"/>
        <v>3038682.9644931406</v>
      </c>
    </row>
    <row r="358" spans="1:15" s="31" customFormat="1" x14ac:dyDescent="0.2">
      <c r="A358" s="30">
        <v>5624</v>
      </c>
      <c r="B358" s="31" t="s">
        <v>334</v>
      </c>
      <c r="C358" s="33">
        <v>32288017</v>
      </c>
      <c r="D358" s="34">
        <v>1215</v>
      </c>
      <c r="E358" s="34">
        <f t="shared" si="51"/>
        <v>26574.499588477367</v>
      </c>
      <c r="F358" s="35">
        <f t="shared" si="52"/>
        <v>0.85184481439032977</v>
      </c>
      <c r="G358" s="34">
        <f t="shared" si="53"/>
        <v>2773.1458964150479</v>
      </c>
      <c r="H358" s="34">
        <f t="shared" si="54"/>
        <v>525.79411002119264</v>
      </c>
      <c r="I358" s="67">
        <f t="shared" si="55"/>
        <v>3298.9400064362408</v>
      </c>
      <c r="J358" s="34">
        <f t="shared" si="56"/>
        <v>-387.16769311732503</v>
      </c>
      <c r="K358" s="34">
        <f t="shared" si="57"/>
        <v>2911.7723133189156</v>
      </c>
      <c r="L358" s="34">
        <f t="shared" si="58"/>
        <v>4008212.1078200326</v>
      </c>
      <c r="M358" s="38">
        <f t="shared" si="59"/>
        <v>3537803.3606824824</v>
      </c>
      <c r="N358" s="38">
        <f>'jan-aug'!M358</f>
        <v>2127041.6929763434</v>
      </c>
      <c r="O358" s="38">
        <f t="shared" si="60"/>
        <v>1410761.6677061389</v>
      </c>
    </row>
    <row r="359" spans="1:15" s="31" customFormat="1" x14ac:dyDescent="0.2">
      <c r="A359" s="30">
        <v>5626</v>
      </c>
      <c r="B359" s="31" t="s">
        <v>335</v>
      </c>
      <c r="C359" s="33">
        <v>23277001</v>
      </c>
      <c r="D359" s="34">
        <v>1070</v>
      </c>
      <c r="E359" s="34">
        <f t="shared" si="51"/>
        <v>21754.206542056076</v>
      </c>
      <c r="F359" s="35">
        <f t="shared" si="52"/>
        <v>0.69733046044117197</v>
      </c>
      <c r="G359" s="34">
        <f t="shared" si="53"/>
        <v>5665.3217242678229</v>
      </c>
      <c r="H359" s="34">
        <f t="shared" si="54"/>
        <v>2212.8966762686446</v>
      </c>
      <c r="I359" s="67">
        <f t="shared" si="55"/>
        <v>7878.218400536467</v>
      </c>
      <c r="J359" s="34">
        <f t="shared" si="56"/>
        <v>-387.16769311732503</v>
      </c>
      <c r="K359" s="34">
        <f t="shared" si="57"/>
        <v>7491.0507074191419</v>
      </c>
      <c r="L359" s="34">
        <f t="shared" si="58"/>
        <v>8429693.6885740198</v>
      </c>
      <c r="M359" s="38">
        <f t="shared" si="59"/>
        <v>8015424.2569384817</v>
      </c>
      <c r="N359" s="38">
        <f>'jan-aug'!M359</f>
        <v>5750651.5750902779</v>
      </c>
      <c r="O359" s="38">
        <f t="shared" si="60"/>
        <v>2264772.6818482038</v>
      </c>
    </row>
    <row r="360" spans="1:15" s="31" customFormat="1" x14ac:dyDescent="0.2">
      <c r="A360" s="30">
        <v>5628</v>
      </c>
      <c r="B360" s="31" t="s">
        <v>374</v>
      </c>
      <c r="C360" s="33">
        <v>67639756</v>
      </c>
      <c r="D360" s="34">
        <v>2807</v>
      </c>
      <c r="E360" s="34">
        <f t="shared" si="51"/>
        <v>24096.813680085499</v>
      </c>
      <c r="F360" s="35">
        <f t="shared" si="52"/>
        <v>0.77242266438052265</v>
      </c>
      <c r="G360" s="34">
        <f t="shared" si="53"/>
        <v>4259.7574414501687</v>
      </c>
      <c r="H360" s="34">
        <f t="shared" si="54"/>
        <v>1392.9841779583464</v>
      </c>
      <c r="I360" s="67">
        <f t="shared" si="55"/>
        <v>5652.7416194085154</v>
      </c>
      <c r="J360" s="34">
        <f t="shared" si="56"/>
        <v>-387.16769311732503</v>
      </c>
      <c r="K360" s="34">
        <f t="shared" si="57"/>
        <v>5265.5739262911902</v>
      </c>
      <c r="L360" s="34">
        <f t="shared" si="58"/>
        <v>15867245.725679703</v>
      </c>
      <c r="M360" s="38">
        <f t="shared" si="59"/>
        <v>14780466.01109937</v>
      </c>
      <c r="N360" s="38">
        <f>'jan-aug'!M360</f>
        <v>11678467.622456461</v>
      </c>
      <c r="O360" s="38">
        <f t="shared" si="60"/>
        <v>3101998.388642909</v>
      </c>
    </row>
    <row r="361" spans="1:15" s="31" customFormat="1" x14ac:dyDescent="0.2">
      <c r="A361" s="30">
        <v>5630</v>
      </c>
      <c r="B361" s="31" t="s">
        <v>336</v>
      </c>
      <c r="C361" s="33">
        <v>21823332</v>
      </c>
      <c r="D361" s="34">
        <v>892</v>
      </c>
      <c r="E361" s="34">
        <f t="shared" si="51"/>
        <v>24465.618834080717</v>
      </c>
      <c r="F361" s="35">
        <f t="shared" si="52"/>
        <v>0.78424470290678994</v>
      </c>
      <c r="G361" s="34">
        <f t="shared" si="53"/>
        <v>4038.4743490530382</v>
      </c>
      <c r="H361" s="34">
        <f t="shared" si="54"/>
        <v>1263.9023740600203</v>
      </c>
      <c r="I361" s="67">
        <f t="shared" si="55"/>
        <v>5302.3767231130587</v>
      </c>
      <c r="J361" s="34">
        <f t="shared" si="56"/>
        <v>-387.16769311732503</v>
      </c>
      <c r="K361" s="34">
        <f t="shared" si="57"/>
        <v>4915.2090299957335</v>
      </c>
      <c r="L361" s="34">
        <f t="shared" si="58"/>
        <v>4729720.0370168481</v>
      </c>
      <c r="M361" s="38">
        <f t="shared" si="59"/>
        <v>4384366.4547561947</v>
      </c>
      <c r="N361" s="38">
        <f>'jan-aug'!M361</f>
        <v>3915475.3172715218</v>
      </c>
      <c r="O361" s="38">
        <f t="shared" si="60"/>
        <v>468891.13748467294</v>
      </c>
    </row>
    <row r="362" spans="1:15" s="31" customFormat="1" x14ac:dyDescent="0.2">
      <c r="A362" s="30">
        <v>5632</v>
      </c>
      <c r="B362" s="31" t="s">
        <v>337</v>
      </c>
      <c r="C362" s="33">
        <v>49715262</v>
      </c>
      <c r="D362" s="34">
        <v>2113</v>
      </c>
      <c r="E362" s="34">
        <f t="shared" si="51"/>
        <v>23528.283009938477</v>
      </c>
      <c r="F362" s="35">
        <f t="shared" si="52"/>
        <v>0.75419843022047139</v>
      </c>
      <c r="G362" s="34">
        <f t="shared" si="53"/>
        <v>4600.8758435383816</v>
      </c>
      <c r="H362" s="34">
        <f t="shared" si="54"/>
        <v>1591.9699125098041</v>
      </c>
      <c r="I362" s="67">
        <f t="shared" si="55"/>
        <v>6192.8457560481856</v>
      </c>
      <c r="J362" s="34">
        <f t="shared" si="56"/>
        <v>-387.16769311732503</v>
      </c>
      <c r="K362" s="34">
        <f t="shared" si="57"/>
        <v>5805.6780629308605</v>
      </c>
      <c r="L362" s="34">
        <f t="shared" si="58"/>
        <v>13085483.082529817</v>
      </c>
      <c r="M362" s="38">
        <f t="shared" si="59"/>
        <v>12267397.746972907</v>
      </c>
      <c r="N362" s="38">
        <f>'jan-aug'!M362</f>
        <v>9230475.394781081</v>
      </c>
      <c r="O362" s="38">
        <f t="shared" si="60"/>
        <v>3036922.3521918263</v>
      </c>
    </row>
    <row r="363" spans="1:15" s="31" customFormat="1" x14ac:dyDescent="0.2">
      <c r="A363" s="30">
        <v>5634</v>
      </c>
      <c r="B363" s="31" t="s">
        <v>326</v>
      </c>
      <c r="C363" s="33">
        <v>43847865</v>
      </c>
      <c r="D363" s="34">
        <v>1972</v>
      </c>
      <c r="E363" s="34">
        <f t="shared" si="51"/>
        <v>22235.225659229211</v>
      </c>
      <c r="F363" s="35">
        <f t="shared" si="52"/>
        <v>0.71274951430603628</v>
      </c>
      <c r="G363" s="34">
        <f t="shared" si="53"/>
        <v>5376.7102539639418</v>
      </c>
      <c r="H363" s="34">
        <f t="shared" si="54"/>
        <v>2044.5399852580474</v>
      </c>
      <c r="I363" s="67">
        <f t="shared" si="55"/>
        <v>7421.2502392219894</v>
      </c>
      <c r="J363" s="34">
        <f t="shared" si="56"/>
        <v>-387.16769311732503</v>
      </c>
      <c r="K363" s="34">
        <f t="shared" si="57"/>
        <v>7034.0825461046643</v>
      </c>
      <c r="L363" s="34">
        <f>IF(ISNUMBER(I363),(I363*D363),"")</f>
        <v>14634705.471745763</v>
      </c>
      <c r="M363" s="38">
        <f>IF(ISNUMBER(K363),(K363*D363),"")</f>
        <v>13871210.780918399</v>
      </c>
      <c r="N363" s="38">
        <f>'jan-aug'!M363</f>
        <v>11231664.933250494</v>
      </c>
      <c r="O363" s="38">
        <f>IF(ISNUMBER(M363),(M363-N363),"")</f>
        <v>2639545.8476679046</v>
      </c>
    </row>
    <row r="364" spans="1:15" s="31" customFormat="1" x14ac:dyDescent="0.2">
      <c r="A364" s="30">
        <v>5636</v>
      </c>
      <c r="B364" s="31" t="s">
        <v>375</v>
      </c>
      <c r="C364" s="33">
        <v>21873184</v>
      </c>
      <c r="D364" s="34">
        <v>859</v>
      </c>
      <c r="E364" s="34">
        <f t="shared" ref="E364" si="61">IF(ISNUMBER(C364),(C364)/D364,"")</f>
        <v>25463.543655413272</v>
      </c>
      <c r="F364" s="35">
        <f t="shared" ref="F364" si="62">IF(ISNUMBER(C364),E364/E$366,"")</f>
        <v>0.8162331541426554</v>
      </c>
      <c r="G364" s="34">
        <f t="shared" si="53"/>
        <v>3439.7194562535046</v>
      </c>
      <c r="H364" s="34">
        <f t="shared" ref="H364" si="63">IF(ISNUMBER(D364),(IF(E364&gt;=E$366*0.9,0,IF(E364&lt;0.9*E$366,(E$366*0.9-E364)*0.35))),"")</f>
        <v>914.62868659362584</v>
      </c>
      <c r="I364" s="67">
        <f t="shared" ref="I364" si="64">IF(ISNUMBER(C364),G364+H364,"")</f>
        <v>4354.3481428471305</v>
      </c>
      <c r="J364" s="34">
        <f t="shared" ref="J364" si="65">IF(ISNUMBER(D364),I$368,"")</f>
        <v>-387.16769311732503</v>
      </c>
      <c r="K364" s="34">
        <f t="shared" ref="K364" si="66">IF(ISNUMBER(I364),I364+J364,"")</f>
        <v>3967.1804497298053</v>
      </c>
      <c r="L364" s="34">
        <f>IF(ISNUMBER(I364),(I364*D364),"")</f>
        <v>3740385.054705685</v>
      </c>
      <c r="M364" s="38">
        <f>IF(ISNUMBER(K364),(K364*D364),"")</f>
        <v>3407808.0063179028</v>
      </c>
      <c r="N364" s="38">
        <f>'jan-aug'!M364</f>
        <v>3121778.1773388325</v>
      </c>
      <c r="O364" s="38">
        <f>IF(ISNUMBER(M364),(M364-N364),"")</f>
        <v>286029.8289790703</v>
      </c>
    </row>
    <row r="365" spans="1:15" s="31" customFormat="1" x14ac:dyDescent="0.2">
      <c r="A365" s="30"/>
      <c r="C365" s="33"/>
      <c r="D365" s="33"/>
      <c r="E365" s="34"/>
      <c r="F365" s="35"/>
      <c r="G365" s="36"/>
      <c r="H365" s="36"/>
      <c r="I365" s="34"/>
      <c r="J365" s="37"/>
      <c r="K365" s="34"/>
      <c r="L365" s="34"/>
      <c r="M365" s="34"/>
      <c r="N365" s="38"/>
      <c r="O365" s="38"/>
    </row>
    <row r="366" spans="1:15" s="55" customFormat="1" ht="13.5" thickBot="1" x14ac:dyDescent="0.25">
      <c r="A366" s="39"/>
      <c r="B366" s="39" t="s">
        <v>30</v>
      </c>
      <c r="C366" s="41">
        <f>SUM(C8:C364)</f>
        <v>173146405129</v>
      </c>
      <c r="D366" s="41">
        <f>SUM(D8:D364)</f>
        <v>5550203</v>
      </c>
      <c r="E366" s="41">
        <f>IF(ISNUMBER(C364),C366/D366,"")</f>
        <v>31196.40941583578</v>
      </c>
      <c r="F366" s="42">
        <f>IF(C366&gt;0,E366/E$366,"")</f>
        <v>1</v>
      </c>
      <c r="G366" s="43"/>
      <c r="H366" s="43"/>
      <c r="I366" s="41"/>
      <c r="J366" s="44"/>
      <c r="K366" s="41"/>
      <c r="L366" s="41">
        <f>SUM(L8:L364)</f>
        <v>2148859291.8428569</v>
      </c>
      <c r="M366" s="41">
        <f>SUM(M8:M364)</f>
        <v>5.016569048166275E-6</v>
      </c>
      <c r="N366" s="41">
        <f>'jan-feb'!M366</f>
        <v>1.1431402526795864E-6</v>
      </c>
      <c r="O366" s="41">
        <f>M366-N366</f>
        <v>3.8734287954866886E-6</v>
      </c>
    </row>
    <row r="367" spans="1:15" s="31" customFormat="1" ht="13.5" thickTop="1" x14ac:dyDescent="0.2">
      <c r="A367" s="45"/>
      <c r="B367" s="45"/>
      <c r="C367" s="33"/>
      <c r="D367" s="33"/>
      <c r="E367" s="34"/>
      <c r="F367" s="35"/>
      <c r="G367" s="36"/>
      <c r="H367" s="36"/>
      <c r="I367" s="34"/>
      <c r="J367" s="37"/>
      <c r="K367" s="34"/>
      <c r="L367" s="34"/>
      <c r="M367" s="34"/>
      <c r="O367" s="46"/>
    </row>
    <row r="368" spans="1:15" s="31" customFormat="1" x14ac:dyDescent="0.2">
      <c r="A368" s="47" t="s">
        <v>31</v>
      </c>
      <c r="B368" s="47"/>
      <c r="C368" s="47"/>
      <c r="D368" s="48">
        <f>L366</f>
        <v>2148859291.8428569</v>
      </c>
      <c r="E368" s="49" t="s">
        <v>32</v>
      </c>
      <c r="F368" s="50">
        <f>D366</f>
        <v>5550203</v>
      </c>
      <c r="G368" s="49" t="s">
        <v>33</v>
      </c>
      <c r="H368" s="49"/>
      <c r="I368" s="68">
        <f>-L366/D366</f>
        <v>-387.16769311732503</v>
      </c>
      <c r="J368" s="52" t="s">
        <v>34</v>
      </c>
      <c r="M368" s="53"/>
    </row>
    <row r="369" spans="3:15" x14ac:dyDescent="0.2">
      <c r="C369" s="33"/>
      <c r="D369" s="33"/>
    </row>
    <row r="370" spans="3:15" ht="13.5" thickBot="1" x14ac:dyDescent="0.25">
      <c r="C370" s="33"/>
      <c r="D370" s="33"/>
    </row>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4.1" customHeight="1" thickBot="1" x14ac:dyDescent="0.25">
      <c r="C375" s="90"/>
      <c r="D375" s="91"/>
      <c r="E375" s="91"/>
      <c r="F375" s="91"/>
      <c r="G375" s="91"/>
      <c r="H375" s="91"/>
      <c r="I375" s="91"/>
      <c r="J375" s="91"/>
      <c r="K375" s="91"/>
      <c r="L375" s="91"/>
      <c r="M375" s="91"/>
      <c r="N375" s="91"/>
      <c r="O375" s="92"/>
    </row>
    <row r="376" spans="3:15" x14ac:dyDescent="0.2">
      <c r="C376" s="33"/>
      <c r="D376" s="33"/>
    </row>
    <row r="377" spans="3:15" x14ac:dyDescent="0.2">
      <c r="C377" s="33"/>
      <c r="D377" s="33"/>
    </row>
    <row r="378" spans="3:15" x14ac:dyDescent="0.2">
      <c r="C378" s="33"/>
      <c r="D378" s="33"/>
    </row>
    <row r="379" spans="3:15" x14ac:dyDescent="0.2">
      <c r="C379" s="33"/>
      <c r="D379" s="33"/>
    </row>
    <row r="380" spans="3:15" x14ac:dyDescent="0.2">
      <c r="C380" s="33"/>
      <c r="D380" s="33"/>
    </row>
    <row r="381" spans="3:15" x14ac:dyDescent="0.2">
      <c r="C381" s="33"/>
      <c r="D381" s="33"/>
    </row>
    <row r="382" spans="3:15" x14ac:dyDescent="0.2">
      <c r="C382" s="33"/>
      <c r="D382" s="33"/>
    </row>
    <row r="383" spans="3:15" x14ac:dyDescent="0.2">
      <c r="C383" s="33"/>
      <c r="D383" s="33"/>
    </row>
    <row r="384" spans="3:15" x14ac:dyDescent="0.2">
      <c r="C384" s="33"/>
      <c r="D384" s="33"/>
    </row>
    <row r="385" spans="3:4" x14ac:dyDescent="0.2">
      <c r="C385" s="33"/>
      <c r="D385" s="33"/>
    </row>
    <row r="386" spans="3:4" x14ac:dyDescent="0.2">
      <c r="C386" s="33"/>
      <c r="D386" s="33"/>
    </row>
    <row r="387" spans="3:4" x14ac:dyDescent="0.2">
      <c r="C387" s="33"/>
      <c r="D387" s="33"/>
    </row>
    <row r="388" spans="3:4" x14ac:dyDescent="0.2">
      <c r="C388" s="33"/>
      <c r="D388" s="33"/>
    </row>
    <row r="389" spans="3:4" x14ac:dyDescent="0.2">
      <c r="C389" s="33"/>
      <c r="D389" s="33"/>
    </row>
    <row r="390" spans="3:4" x14ac:dyDescent="0.2">
      <c r="C390" s="33"/>
      <c r="D390" s="33"/>
    </row>
    <row r="391" spans="3:4" x14ac:dyDescent="0.2">
      <c r="C391" s="33"/>
      <c r="D391" s="33"/>
    </row>
    <row r="392" spans="3:4" x14ac:dyDescent="0.2">
      <c r="C392" s="33"/>
      <c r="D392" s="33"/>
    </row>
    <row r="393" spans="3:4" x14ac:dyDescent="0.2">
      <c r="C393" s="33"/>
      <c r="D393" s="33"/>
    </row>
    <row r="394" spans="3:4" x14ac:dyDescent="0.2">
      <c r="C394" s="33"/>
      <c r="D394" s="33"/>
    </row>
    <row r="395" spans="3:4" x14ac:dyDescent="0.2">
      <c r="C395" s="33"/>
      <c r="D395" s="33"/>
    </row>
    <row r="396" spans="3:4" x14ac:dyDescent="0.2">
      <c r="C396" s="33"/>
      <c r="D396" s="33"/>
    </row>
    <row r="397" spans="3:4" x14ac:dyDescent="0.2">
      <c r="C397" s="33"/>
      <c r="D397" s="33"/>
    </row>
    <row r="398" spans="3:4" x14ac:dyDescent="0.2">
      <c r="C398" s="33"/>
      <c r="D398" s="33"/>
    </row>
    <row r="399" spans="3:4" x14ac:dyDescent="0.2">
      <c r="C399" s="33"/>
      <c r="D399" s="33"/>
    </row>
    <row r="400" spans="3:4" x14ac:dyDescent="0.2">
      <c r="C400" s="33"/>
      <c r="D400" s="33"/>
    </row>
    <row r="401" spans="3:4" x14ac:dyDescent="0.2">
      <c r="C401" s="33"/>
      <c r="D401" s="33"/>
    </row>
    <row r="402" spans="3:4" x14ac:dyDescent="0.2">
      <c r="C402" s="33"/>
      <c r="D402" s="33"/>
    </row>
    <row r="403" spans="3:4" x14ac:dyDescent="0.2">
      <c r="C403" s="33"/>
      <c r="D403" s="33"/>
    </row>
    <row r="404" spans="3:4" x14ac:dyDescent="0.2">
      <c r="C404" s="33"/>
      <c r="D404" s="33"/>
    </row>
    <row r="405" spans="3:4" x14ac:dyDescent="0.2">
      <c r="C405" s="33"/>
      <c r="D405" s="33"/>
    </row>
    <row r="406" spans="3:4" x14ac:dyDescent="0.2">
      <c r="C406" s="33"/>
      <c r="D406" s="33"/>
    </row>
    <row r="407" spans="3:4" x14ac:dyDescent="0.2">
      <c r="C407" s="33"/>
      <c r="D407" s="33"/>
    </row>
    <row r="408" spans="3:4" x14ac:dyDescent="0.2">
      <c r="C408" s="33"/>
      <c r="D408" s="33"/>
    </row>
    <row r="409" spans="3:4" x14ac:dyDescent="0.2">
      <c r="C409" s="33"/>
      <c r="D409" s="33"/>
    </row>
    <row r="410" spans="3:4" x14ac:dyDescent="0.2">
      <c r="C410" s="33"/>
      <c r="D410" s="33"/>
    </row>
    <row r="411" spans="3:4" x14ac:dyDescent="0.2">
      <c r="C411" s="33"/>
      <c r="D411" s="33"/>
    </row>
    <row r="412" spans="3:4" x14ac:dyDescent="0.2">
      <c r="C412" s="33"/>
      <c r="D412" s="33"/>
    </row>
    <row r="413" spans="3:4" x14ac:dyDescent="0.2">
      <c r="C413" s="33"/>
      <c r="D413" s="33"/>
    </row>
    <row r="414" spans="3:4" x14ac:dyDescent="0.2">
      <c r="C414" s="33"/>
      <c r="D414" s="33"/>
    </row>
    <row r="415" spans="3:4" x14ac:dyDescent="0.2">
      <c r="C415" s="33"/>
      <c r="D415" s="33"/>
    </row>
    <row r="416" spans="3:4" x14ac:dyDescent="0.2">
      <c r="C416" s="33"/>
      <c r="D416" s="33"/>
    </row>
    <row r="417" spans="3:4" x14ac:dyDescent="0.2">
      <c r="C417" s="33"/>
      <c r="D417" s="33"/>
    </row>
    <row r="418" spans="3:4" x14ac:dyDescent="0.2">
      <c r="C418" s="33"/>
      <c r="D418" s="33"/>
    </row>
    <row r="419" spans="3:4" x14ac:dyDescent="0.2">
      <c r="C419" s="33"/>
      <c r="D419" s="33"/>
    </row>
    <row r="420" spans="3:4" x14ac:dyDescent="0.2">
      <c r="C420" s="33"/>
      <c r="D420" s="33"/>
    </row>
    <row r="421" spans="3:4" x14ac:dyDescent="0.2">
      <c r="C421" s="33"/>
      <c r="D421" s="33"/>
    </row>
    <row r="422" spans="3:4" x14ac:dyDescent="0.2">
      <c r="C422" s="33"/>
      <c r="D422" s="33"/>
    </row>
    <row r="423" spans="3:4" x14ac:dyDescent="0.2">
      <c r="C423" s="33"/>
      <c r="D423" s="33"/>
    </row>
    <row r="424" spans="3:4" x14ac:dyDescent="0.2">
      <c r="C424" s="33"/>
      <c r="D424" s="33"/>
    </row>
    <row r="425" spans="3:4" x14ac:dyDescent="0.2">
      <c r="C425" s="33"/>
      <c r="D425" s="33"/>
    </row>
    <row r="426" spans="3:4" x14ac:dyDescent="0.2">
      <c r="C426" s="33"/>
      <c r="D426" s="33"/>
    </row>
    <row r="427" spans="3:4" x14ac:dyDescent="0.2">
      <c r="C427" s="33"/>
      <c r="D427" s="33"/>
    </row>
    <row r="428" spans="3:4" x14ac:dyDescent="0.2">
      <c r="C428" s="33"/>
      <c r="D428" s="33"/>
    </row>
    <row r="429" spans="3:4" x14ac:dyDescent="0.2">
      <c r="C429" s="33"/>
      <c r="D429" s="33"/>
    </row>
    <row r="430" spans="3:4" x14ac:dyDescent="0.2">
      <c r="C430" s="33"/>
      <c r="D430" s="33"/>
    </row>
    <row r="431" spans="3:4" x14ac:dyDescent="0.2">
      <c r="C431" s="33"/>
      <c r="D431" s="33"/>
    </row>
    <row r="432" spans="3:4" x14ac:dyDescent="0.2">
      <c r="C432" s="33"/>
      <c r="D432" s="33"/>
    </row>
    <row r="433" spans="3:4" x14ac:dyDescent="0.2">
      <c r="C433" s="33"/>
      <c r="D433" s="33"/>
    </row>
    <row r="434" spans="3:4" x14ac:dyDescent="0.2">
      <c r="C434" s="33"/>
      <c r="D434" s="33"/>
    </row>
    <row r="435" spans="3:4" x14ac:dyDescent="0.2">
      <c r="C435" s="33"/>
      <c r="D435" s="33"/>
    </row>
    <row r="436" spans="3:4" x14ac:dyDescent="0.2">
      <c r="C436" s="33"/>
      <c r="D436" s="33"/>
    </row>
    <row r="437" spans="3:4" x14ac:dyDescent="0.2">
      <c r="C437" s="33"/>
      <c r="D437" s="33"/>
    </row>
    <row r="438" spans="3:4" x14ac:dyDescent="0.2">
      <c r="C438" s="33"/>
      <c r="D438" s="33"/>
    </row>
    <row r="439" spans="3:4" x14ac:dyDescent="0.2">
      <c r="C439" s="33"/>
      <c r="D439" s="33"/>
    </row>
    <row r="440" spans="3:4" x14ac:dyDescent="0.2">
      <c r="C440" s="33"/>
      <c r="D440" s="33"/>
    </row>
    <row r="441" spans="3:4" x14ac:dyDescent="0.2">
      <c r="C441" s="33"/>
      <c r="D441" s="33"/>
    </row>
    <row r="442" spans="3:4" x14ac:dyDescent="0.2">
      <c r="C442" s="33"/>
      <c r="D442" s="33"/>
    </row>
    <row r="443" spans="3:4" x14ac:dyDescent="0.2">
      <c r="C443" s="33"/>
      <c r="D443" s="33"/>
    </row>
    <row r="444" spans="3:4" x14ac:dyDescent="0.2">
      <c r="C444" s="33"/>
      <c r="D444" s="33"/>
    </row>
    <row r="445" spans="3:4" x14ac:dyDescent="0.2">
      <c r="C445" s="33"/>
      <c r="D445" s="33"/>
    </row>
    <row r="446" spans="3:4" x14ac:dyDescent="0.2">
      <c r="C446" s="33"/>
      <c r="D446" s="33"/>
    </row>
    <row r="447" spans="3:4" x14ac:dyDescent="0.2">
      <c r="C447" s="33"/>
      <c r="D447" s="33"/>
    </row>
    <row r="448" spans="3:4" x14ac:dyDescent="0.2">
      <c r="C448" s="33"/>
      <c r="D448" s="33"/>
    </row>
    <row r="449" spans="3:4" x14ac:dyDescent="0.2">
      <c r="C449" s="33"/>
      <c r="D449" s="33"/>
    </row>
    <row r="450" spans="3:4" x14ac:dyDescent="0.2">
      <c r="C450" s="33"/>
      <c r="D450" s="33"/>
    </row>
    <row r="451" spans="3:4" x14ac:dyDescent="0.2">
      <c r="C451" s="33"/>
      <c r="D451" s="33"/>
    </row>
    <row r="452" spans="3:4" x14ac:dyDescent="0.2">
      <c r="C452" s="33"/>
      <c r="D452" s="33"/>
    </row>
    <row r="453" spans="3:4" x14ac:dyDescent="0.2">
      <c r="C453" s="33"/>
      <c r="D453" s="33"/>
    </row>
    <row r="454" spans="3:4" x14ac:dyDescent="0.2">
      <c r="C454" s="33"/>
      <c r="D454" s="33"/>
    </row>
    <row r="455" spans="3:4" x14ac:dyDescent="0.2">
      <c r="C455" s="33"/>
      <c r="D455" s="33"/>
    </row>
    <row r="456" spans="3:4" x14ac:dyDescent="0.2">
      <c r="C456" s="33"/>
      <c r="D456" s="33"/>
    </row>
    <row r="457" spans="3:4" x14ac:dyDescent="0.2">
      <c r="C457" s="33"/>
      <c r="D457" s="33"/>
    </row>
    <row r="458" spans="3:4" x14ac:dyDescent="0.2">
      <c r="C458" s="33"/>
      <c r="D458" s="33"/>
    </row>
    <row r="459" spans="3:4" x14ac:dyDescent="0.2">
      <c r="C459" s="33"/>
      <c r="D459" s="33"/>
    </row>
    <row r="460" spans="3:4" x14ac:dyDescent="0.2">
      <c r="C460" s="33"/>
      <c r="D460" s="33"/>
    </row>
    <row r="461" spans="3:4" x14ac:dyDescent="0.2">
      <c r="C461" s="33"/>
      <c r="D461" s="33"/>
    </row>
    <row r="462" spans="3:4" x14ac:dyDescent="0.2">
      <c r="C462" s="33"/>
      <c r="D462" s="33"/>
    </row>
    <row r="463" spans="3:4" x14ac:dyDescent="0.2">
      <c r="C463" s="33"/>
      <c r="D463" s="33"/>
    </row>
    <row r="464" spans="3:4" x14ac:dyDescent="0.2">
      <c r="C464" s="33"/>
      <c r="D464" s="33"/>
    </row>
    <row r="465" spans="3:4" x14ac:dyDescent="0.2">
      <c r="C465" s="33"/>
      <c r="D465" s="33"/>
    </row>
    <row r="466" spans="3:4" x14ac:dyDescent="0.2">
      <c r="C466" s="33"/>
      <c r="D466" s="33"/>
    </row>
    <row r="467" spans="3:4" x14ac:dyDescent="0.2">
      <c r="C467" s="33"/>
      <c r="D467" s="33"/>
    </row>
    <row r="468" spans="3:4" x14ac:dyDescent="0.2">
      <c r="C468" s="33"/>
      <c r="D468" s="33"/>
    </row>
    <row r="469" spans="3:4" x14ac:dyDescent="0.2">
      <c r="C469" s="33"/>
      <c r="D469" s="33"/>
    </row>
    <row r="470" spans="3:4" x14ac:dyDescent="0.2">
      <c r="C470" s="33"/>
      <c r="D470" s="33"/>
    </row>
    <row r="471" spans="3:4" x14ac:dyDescent="0.2">
      <c r="C471" s="33"/>
      <c r="D471" s="33"/>
    </row>
    <row r="472" spans="3:4" x14ac:dyDescent="0.2">
      <c r="C472" s="33"/>
      <c r="D472" s="33"/>
    </row>
    <row r="473" spans="3:4" x14ac:dyDescent="0.2">
      <c r="C473" s="33"/>
      <c r="D473" s="33"/>
    </row>
    <row r="474" spans="3:4" x14ac:dyDescent="0.2">
      <c r="C474" s="33"/>
      <c r="D474" s="33"/>
    </row>
    <row r="475" spans="3:4" x14ac:dyDescent="0.2">
      <c r="C475" s="33"/>
      <c r="D475" s="33"/>
    </row>
    <row r="476" spans="3:4" x14ac:dyDescent="0.2">
      <c r="C476" s="33"/>
      <c r="D476" s="33"/>
    </row>
    <row r="477" spans="3:4" x14ac:dyDescent="0.2">
      <c r="C477" s="33"/>
      <c r="D477" s="33"/>
    </row>
    <row r="478" spans="3:4" x14ac:dyDescent="0.2">
      <c r="C478" s="33"/>
      <c r="D478" s="33"/>
    </row>
    <row r="479" spans="3:4" x14ac:dyDescent="0.2">
      <c r="C479" s="33"/>
      <c r="D479" s="33"/>
    </row>
    <row r="480" spans="3:4" x14ac:dyDescent="0.2">
      <c r="C480" s="33"/>
      <c r="D480" s="33"/>
    </row>
    <row r="481" spans="3:4" x14ac:dyDescent="0.2">
      <c r="C481" s="33"/>
      <c r="D481" s="33"/>
    </row>
    <row r="482" spans="3:4" x14ac:dyDescent="0.2">
      <c r="C482" s="33"/>
      <c r="D482" s="33"/>
    </row>
    <row r="483" spans="3:4" x14ac:dyDescent="0.2">
      <c r="C483" s="33"/>
      <c r="D483" s="33"/>
    </row>
    <row r="484" spans="3:4" x14ac:dyDescent="0.2">
      <c r="C484" s="33"/>
      <c r="D484" s="33"/>
    </row>
    <row r="485" spans="3:4" x14ac:dyDescent="0.2">
      <c r="C485" s="33"/>
      <c r="D485" s="33"/>
    </row>
    <row r="486" spans="3:4" x14ac:dyDescent="0.2">
      <c r="C486" s="33"/>
      <c r="D486" s="33"/>
    </row>
    <row r="487" spans="3:4" x14ac:dyDescent="0.2">
      <c r="C487" s="33"/>
      <c r="D487" s="33"/>
    </row>
    <row r="488" spans="3:4" x14ac:dyDescent="0.2">
      <c r="C488" s="33"/>
      <c r="D488" s="33"/>
    </row>
    <row r="489" spans="3:4" x14ac:dyDescent="0.2">
      <c r="C489" s="33"/>
      <c r="D489" s="33"/>
    </row>
    <row r="490" spans="3:4" x14ac:dyDescent="0.2">
      <c r="C490" s="33"/>
      <c r="D490" s="33"/>
    </row>
    <row r="491" spans="3:4" x14ac:dyDescent="0.2">
      <c r="C491" s="33"/>
      <c r="D491" s="33"/>
    </row>
    <row r="492" spans="3:4" x14ac:dyDescent="0.2">
      <c r="C492" s="33"/>
      <c r="D492" s="33"/>
    </row>
    <row r="493" spans="3:4" x14ac:dyDescent="0.2">
      <c r="C493" s="33"/>
      <c r="D493" s="33"/>
    </row>
    <row r="494" spans="3:4" x14ac:dyDescent="0.2">
      <c r="C494" s="33"/>
      <c r="D494" s="33"/>
    </row>
    <row r="495" spans="3:4" x14ac:dyDescent="0.2">
      <c r="C495" s="33"/>
      <c r="D495" s="33"/>
    </row>
    <row r="496" spans="3:4" x14ac:dyDescent="0.2">
      <c r="C496" s="33"/>
      <c r="D496" s="33"/>
    </row>
    <row r="497" spans="3:4" x14ac:dyDescent="0.2">
      <c r="C497" s="33"/>
      <c r="D497" s="33"/>
    </row>
    <row r="498" spans="3:4" x14ac:dyDescent="0.2">
      <c r="C498" s="33"/>
      <c r="D498" s="33"/>
    </row>
    <row r="499" spans="3:4" x14ac:dyDescent="0.2">
      <c r="C499" s="33"/>
      <c r="D499" s="33"/>
    </row>
    <row r="500" spans="3:4" x14ac:dyDescent="0.2">
      <c r="C500" s="33"/>
      <c r="D500" s="33"/>
    </row>
    <row r="501" spans="3:4" x14ac:dyDescent="0.2">
      <c r="C501" s="33"/>
      <c r="D501" s="33"/>
    </row>
    <row r="502" spans="3:4" x14ac:dyDescent="0.2">
      <c r="C502" s="33"/>
      <c r="D502" s="33"/>
    </row>
    <row r="503" spans="3:4" x14ac:dyDescent="0.2">
      <c r="C503" s="33"/>
      <c r="D503" s="33"/>
    </row>
    <row r="504" spans="3:4" x14ac:dyDescent="0.2">
      <c r="C504" s="33"/>
      <c r="D504" s="33"/>
    </row>
    <row r="505" spans="3:4" x14ac:dyDescent="0.2">
      <c r="C505" s="33"/>
      <c r="D505" s="33"/>
    </row>
    <row r="506" spans="3:4" x14ac:dyDescent="0.2">
      <c r="C506" s="33"/>
      <c r="D506" s="33"/>
    </row>
    <row r="507" spans="3:4" x14ac:dyDescent="0.2">
      <c r="C507" s="33"/>
      <c r="D507" s="33"/>
    </row>
    <row r="508" spans="3:4" x14ac:dyDescent="0.2">
      <c r="C508" s="33"/>
      <c r="D508" s="33"/>
    </row>
    <row r="509" spans="3:4" x14ac:dyDescent="0.2">
      <c r="C509" s="33"/>
      <c r="D509" s="33"/>
    </row>
    <row r="510" spans="3:4" x14ac:dyDescent="0.2">
      <c r="C510" s="33"/>
      <c r="D510" s="33"/>
    </row>
    <row r="511" spans="3:4" x14ac:dyDescent="0.2">
      <c r="C511" s="33"/>
      <c r="D511" s="33"/>
    </row>
    <row r="512" spans="3:4" x14ac:dyDescent="0.2">
      <c r="C512" s="33"/>
      <c r="D512" s="33"/>
    </row>
    <row r="513" spans="3:4" x14ac:dyDescent="0.2">
      <c r="C513" s="33"/>
      <c r="D513" s="33"/>
    </row>
    <row r="514" spans="3:4" x14ac:dyDescent="0.2">
      <c r="C514" s="33"/>
      <c r="D514" s="33"/>
    </row>
    <row r="515" spans="3:4" x14ac:dyDescent="0.2">
      <c r="C515" s="33"/>
      <c r="D515" s="33"/>
    </row>
    <row r="516" spans="3:4" x14ac:dyDescent="0.2">
      <c r="C516" s="33"/>
      <c r="D516" s="33"/>
    </row>
    <row r="517" spans="3:4" x14ac:dyDescent="0.2">
      <c r="C517" s="33"/>
      <c r="D517" s="33"/>
    </row>
    <row r="518" spans="3:4" x14ac:dyDescent="0.2">
      <c r="C518" s="33"/>
      <c r="D518" s="33"/>
    </row>
    <row r="519" spans="3:4" x14ac:dyDescent="0.2">
      <c r="C519" s="33"/>
      <c r="D519" s="33"/>
    </row>
    <row r="520" spans="3:4" x14ac:dyDescent="0.2">
      <c r="C520" s="33"/>
      <c r="D520" s="33"/>
    </row>
    <row r="521" spans="3:4" x14ac:dyDescent="0.2">
      <c r="C521" s="33"/>
      <c r="D521" s="33"/>
    </row>
    <row r="522" spans="3:4" x14ac:dyDescent="0.2">
      <c r="C522" s="33"/>
      <c r="D522" s="33"/>
    </row>
    <row r="523" spans="3:4" x14ac:dyDescent="0.2">
      <c r="C523" s="33"/>
      <c r="D523" s="33"/>
    </row>
    <row r="524" spans="3:4" x14ac:dyDescent="0.2">
      <c r="C524" s="33"/>
      <c r="D524" s="33"/>
    </row>
    <row r="525" spans="3:4" x14ac:dyDescent="0.2">
      <c r="C525" s="33"/>
      <c r="D525" s="33"/>
    </row>
    <row r="526" spans="3:4" x14ac:dyDescent="0.2">
      <c r="C526" s="33"/>
      <c r="D526" s="33"/>
    </row>
    <row r="527" spans="3:4" x14ac:dyDescent="0.2">
      <c r="C527" s="33"/>
      <c r="D527" s="33"/>
    </row>
    <row r="528" spans="3:4" x14ac:dyDescent="0.2">
      <c r="C528" s="33"/>
      <c r="D528" s="33"/>
    </row>
    <row r="529" spans="3:4" x14ac:dyDescent="0.2">
      <c r="C529" s="33"/>
      <c r="D529" s="33"/>
    </row>
    <row r="530" spans="3:4" x14ac:dyDescent="0.2">
      <c r="C530" s="33"/>
      <c r="D530" s="33"/>
    </row>
    <row r="531" spans="3:4" x14ac:dyDescent="0.2">
      <c r="C531" s="33"/>
      <c r="D531" s="33"/>
    </row>
    <row r="532" spans="3:4" x14ac:dyDescent="0.2">
      <c r="C532" s="33"/>
      <c r="D532" s="33"/>
    </row>
    <row r="533" spans="3:4" x14ac:dyDescent="0.2">
      <c r="C533" s="33"/>
      <c r="D533" s="33"/>
    </row>
    <row r="534" spans="3:4" x14ac:dyDescent="0.2">
      <c r="C534" s="33"/>
      <c r="D534" s="33"/>
    </row>
    <row r="535" spans="3:4" x14ac:dyDescent="0.2">
      <c r="C535" s="33"/>
      <c r="D535" s="33"/>
    </row>
    <row r="536" spans="3:4" x14ac:dyDescent="0.2">
      <c r="C536" s="33"/>
      <c r="D536" s="33"/>
    </row>
    <row r="537" spans="3:4" x14ac:dyDescent="0.2">
      <c r="C537" s="33"/>
      <c r="D537" s="33"/>
    </row>
    <row r="538" spans="3:4" x14ac:dyDescent="0.2">
      <c r="C538" s="33"/>
      <c r="D538" s="33"/>
    </row>
    <row r="539" spans="3:4" x14ac:dyDescent="0.2">
      <c r="C539" s="33"/>
      <c r="D539" s="33"/>
    </row>
    <row r="540" spans="3:4" x14ac:dyDescent="0.2">
      <c r="C540" s="33"/>
      <c r="D540" s="33"/>
    </row>
    <row r="541" spans="3:4" x14ac:dyDescent="0.2">
      <c r="C541" s="33"/>
      <c r="D541" s="33"/>
    </row>
    <row r="542" spans="3:4" x14ac:dyDescent="0.2">
      <c r="C542" s="33"/>
      <c r="D542" s="33"/>
    </row>
    <row r="543" spans="3:4" x14ac:dyDescent="0.2">
      <c r="C543" s="33"/>
      <c r="D543" s="33"/>
    </row>
    <row r="544" spans="3:4" x14ac:dyDescent="0.2">
      <c r="C544" s="33"/>
      <c r="D544" s="33"/>
    </row>
    <row r="545" spans="3:4" x14ac:dyDescent="0.2">
      <c r="C545" s="33"/>
      <c r="D545" s="33"/>
    </row>
    <row r="546" spans="3:4" x14ac:dyDescent="0.2">
      <c r="C546" s="33"/>
      <c r="D546" s="33"/>
    </row>
    <row r="547" spans="3:4" x14ac:dyDescent="0.2">
      <c r="C547" s="33"/>
      <c r="D547" s="33"/>
    </row>
    <row r="548" spans="3:4" x14ac:dyDescent="0.2">
      <c r="C548" s="33"/>
      <c r="D548" s="33"/>
    </row>
    <row r="549" spans="3:4" x14ac:dyDescent="0.2">
      <c r="C549" s="33"/>
      <c r="D549" s="33"/>
    </row>
    <row r="550" spans="3:4" x14ac:dyDescent="0.2">
      <c r="C550" s="33"/>
      <c r="D550" s="33"/>
    </row>
    <row r="551" spans="3:4" x14ac:dyDescent="0.2">
      <c r="C551" s="33"/>
      <c r="D551" s="33"/>
    </row>
    <row r="552" spans="3:4" x14ac:dyDescent="0.2">
      <c r="C552" s="33"/>
      <c r="D552" s="33"/>
    </row>
    <row r="553" spans="3:4" x14ac:dyDescent="0.2">
      <c r="C553" s="33"/>
      <c r="D553" s="33"/>
    </row>
    <row r="554" spans="3:4" x14ac:dyDescent="0.2">
      <c r="C554" s="33"/>
      <c r="D554" s="33"/>
    </row>
    <row r="555" spans="3:4" x14ac:dyDescent="0.2">
      <c r="C555" s="33"/>
      <c r="D555" s="33"/>
    </row>
    <row r="556" spans="3:4" x14ac:dyDescent="0.2">
      <c r="C556" s="33"/>
      <c r="D556" s="33"/>
    </row>
    <row r="557" spans="3:4" x14ac:dyDescent="0.2">
      <c r="C557" s="33"/>
      <c r="D557" s="33"/>
    </row>
    <row r="558" spans="3:4" x14ac:dyDescent="0.2">
      <c r="C558" s="33"/>
      <c r="D558" s="33"/>
    </row>
    <row r="559" spans="3:4" x14ac:dyDescent="0.2">
      <c r="C559" s="33"/>
      <c r="D559" s="33"/>
    </row>
    <row r="560" spans="3:4" x14ac:dyDescent="0.2">
      <c r="C560" s="33"/>
      <c r="D560" s="33"/>
    </row>
    <row r="561" spans="3:4" x14ac:dyDescent="0.2">
      <c r="C561" s="33"/>
      <c r="D561" s="33"/>
    </row>
    <row r="562" spans="3:4" x14ac:dyDescent="0.2">
      <c r="C562" s="33"/>
      <c r="D562" s="33"/>
    </row>
    <row r="563" spans="3:4" x14ac:dyDescent="0.2">
      <c r="C563" s="33"/>
      <c r="D563" s="33"/>
    </row>
    <row r="564" spans="3:4" x14ac:dyDescent="0.2">
      <c r="C564" s="33"/>
      <c r="D564" s="33"/>
    </row>
    <row r="565" spans="3:4" x14ac:dyDescent="0.2">
      <c r="C565" s="33"/>
      <c r="D565" s="33"/>
    </row>
    <row r="566" spans="3:4" x14ac:dyDescent="0.2">
      <c r="C566" s="33"/>
      <c r="D566" s="33"/>
    </row>
    <row r="567" spans="3:4" x14ac:dyDescent="0.2">
      <c r="C567" s="33"/>
      <c r="D567" s="33"/>
    </row>
    <row r="568" spans="3:4" x14ac:dyDescent="0.2">
      <c r="C568" s="33"/>
      <c r="D568" s="33"/>
    </row>
    <row r="569" spans="3:4" x14ac:dyDescent="0.2">
      <c r="C569" s="33"/>
      <c r="D569" s="33"/>
    </row>
    <row r="570" spans="3:4" x14ac:dyDescent="0.2">
      <c r="C570" s="33"/>
      <c r="D570" s="33"/>
    </row>
    <row r="571" spans="3:4" x14ac:dyDescent="0.2">
      <c r="C571" s="33"/>
      <c r="D571" s="33"/>
    </row>
    <row r="572" spans="3:4" x14ac:dyDescent="0.2">
      <c r="C572" s="33"/>
      <c r="D572" s="33"/>
    </row>
    <row r="573" spans="3:4" x14ac:dyDescent="0.2">
      <c r="C573" s="33"/>
      <c r="D573" s="33"/>
    </row>
    <row r="574" spans="3:4" x14ac:dyDescent="0.2">
      <c r="C574" s="33"/>
      <c r="D574" s="33"/>
    </row>
    <row r="575" spans="3:4" x14ac:dyDescent="0.2">
      <c r="C575" s="33"/>
      <c r="D575" s="33"/>
    </row>
    <row r="576" spans="3:4" x14ac:dyDescent="0.2">
      <c r="C576" s="33"/>
      <c r="D576" s="33"/>
    </row>
    <row r="577" spans="3:4" x14ac:dyDescent="0.2">
      <c r="C577" s="33"/>
      <c r="D577" s="33"/>
    </row>
    <row r="578" spans="3:4" x14ac:dyDescent="0.2">
      <c r="C578" s="33"/>
      <c r="D578" s="33"/>
    </row>
    <row r="579" spans="3:4" x14ac:dyDescent="0.2">
      <c r="C579" s="33"/>
      <c r="D579" s="33"/>
    </row>
    <row r="580" spans="3:4" x14ac:dyDescent="0.2">
      <c r="C580" s="33"/>
      <c r="D580" s="33"/>
    </row>
    <row r="581" spans="3:4" x14ac:dyDescent="0.2">
      <c r="C581" s="33"/>
      <c r="D581" s="33"/>
    </row>
    <row r="582" spans="3:4" x14ac:dyDescent="0.2">
      <c r="C582" s="33"/>
      <c r="D582" s="33"/>
    </row>
    <row r="583" spans="3:4" x14ac:dyDescent="0.2">
      <c r="C583" s="33"/>
      <c r="D583" s="33"/>
    </row>
    <row r="584" spans="3:4" x14ac:dyDescent="0.2">
      <c r="C584" s="33"/>
      <c r="D584" s="33"/>
    </row>
    <row r="585" spans="3:4" x14ac:dyDescent="0.2">
      <c r="C585" s="33"/>
      <c r="D585" s="33"/>
    </row>
    <row r="586" spans="3:4" x14ac:dyDescent="0.2">
      <c r="C586" s="33"/>
      <c r="D586" s="33"/>
    </row>
    <row r="587" spans="3:4" x14ac:dyDescent="0.2">
      <c r="C587" s="33"/>
      <c r="D587" s="33"/>
    </row>
    <row r="588" spans="3:4" x14ac:dyDescent="0.2">
      <c r="C588" s="33"/>
      <c r="D588" s="33"/>
    </row>
    <row r="589" spans="3:4" x14ac:dyDescent="0.2">
      <c r="C589" s="33"/>
      <c r="D589" s="33"/>
    </row>
    <row r="590" spans="3:4" x14ac:dyDescent="0.2">
      <c r="C590" s="33"/>
      <c r="D590" s="33"/>
    </row>
    <row r="591" spans="3:4" x14ac:dyDescent="0.2">
      <c r="C591" s="33"/>
      <c r="D591" s="33"/>
    </row>
    <row r="592" spans="3:4" x14ac:dyDescent="0.2">
      <c r="C592" s="33"/>
      <c r="D592" s="33"/>
    </row>
    <row r="593" spans="3:4" x14ac:dyDescent="0.2">
      <c r="C593" s="33"/>
      <c r="D593" s="33"/>
    </row>
    <row r="594" spans="3:4" x14ac:dyDescent="0.2">
      <c r="C594" s="33"/>
      <c r="D594" s="33"/>
    </row>
    <row r="595" spans="3:4" x14ac:dyDescent="0.2">
      <c r="C595" s="33"/>
      <c r="D595" s="33"/>
    </row>
    <row r="596" spans="3:4" x14ac:dyDescent="0.2">
      <c r="C596" s="33"/>
      <c r="D596" s="33"/>
    </row>
    <row r="597" spans="3:4" x14ac:dyDescent="0.2">
      <c r="C597" s="33"/>
      <c r="D597" s="33"/>
    </row>
    <row r="598" spans="3:4" x14ac:dyDescent="0.2">
      <c r="C598" s="33"/>
      <c r="D598" s="33"/>
    </row>
    <row r="599" spans="3:4" x14ac:dyDescent="0.2">
      <c r="C599" s="33"/>
      <c r="D599" s="33"/>
    </row>
    <row r="600" spans="3:4" x14ac:dyDescent="0.2">
      <c r="C600" s="33"/>
      <c r="D600" s="33"/>
    </row>
    <row r="601" spans="3:4" x14ac:dyDescent="0.2">
      <c r="C601" s="33"/>
      <c r="D601" s="33"/>
    </row>
    <row r="602" spans="3:4" x14ac:dyDescent="0.2">
      <c r="C602" s="33"/>
      <c r="D602" s="33"/>
    </row>
    <row r="603" spans="3:4" x14ac:dyDescent="0.2">
      <c r="C603" s="33"/>
      <c r="D603" s="33"/>
    </row>
    <row r="604" spans="3:4" x14ac:dyDescent="0.2">
      <c r="C604" s="33"/>
      <c r="D604" s="33"/>
    </row>
    <row r="605" spans="3:4" x14ac:dyDescent="0.2">
      <c r="C605" s="33"/>
      <c r="D605" s="33"/>
    </row>
    <row r="606" spans="3:4" x14ac:dyDescent="0.2">
      <c r="C606" s="33"/>
      <c r="D606" s="33"/>
    </row>
    <row r="607" spans="3:4" x14ac:dyDescent="0.2">
      <c r="C607" s="33"/>
      <c r="D607" s="33"/>
    </row>
    <row r="608" spans="3:4" x14ac:dyDescent="0.2">
      <c r="C608" s="33"/>
      <c r="D608" s="33"/>
    </row>
    <row r="609" spans="3:4" x14ac:dyDescent="0.2">
      <c r="C609" s="33"/>
      <c r="D609" s="33"/>
    </row>
    <row r="610" spans="3:4" x14ac:dyDescent="0.2">
      <c r="C610" s="33"/>
      <c r="D610" s="33"/>
    </row>
    <row r="611" spans="3:4" x14ac:dyDescent="0.2">
      <c r="C611" s="33"/>
      <c r="D611" s="33"/>
    </row>
    <row r="612" spans="3:4" x14ac:dyDescent="0.2">
      <c r="C612" s="33"/>
      <c r="D612" s="33"/>
    </row>
    <row r="613" spans="3:4" x14ac:dyDescent="0.2">
      <c r="C613" s="33"/>
      <c r="D613" s="33"/>
    </row>
    <row r="614" spans="3:4" x14ac:dyDescent="0.2">
      <c r="C614" s="33"/>
      <c r="D614" s="33"/>
    </row>
    <row r="615" spans="3:4" x14ac:dyDescent="0.2">
      <c r="C615" s="33"/>
      <c r="D615" s="33"/>
    </row>
    <row r="616" spans="3:4" x14ac:dyDescent="0.2">
      <c r="C616" s="33"/>
      <c r="D616" s="33"/>
    </row>
    <row r="617" spans="3:4" x14ac:dyDescent="0.2">
      <c r="C617" s="33"/>
      <c r="D617" s="33"/>
    </row>
    <row r="618" spans="3:4" x14ac:dyDescent="0.2">
      <c r="C618" s="33"/>
      <c r="D618" s="33"/>
    </row>
    <row r="619" spans="3:4" x14ac:dyDescent="0.2">
      <c r="C619" s="33"/>
      <c r="D619" s="33"/>
    </row>
    <row r="620" spans="3:4" x14ac:dyDescent="0.2">
      <c r="C620" s="33"/>
      <c r="D620" s="33"/>
    </row>
    <row r="621" spans="3:4" x14ac:dyDescent="0.2">
      <c r="C621" s="33"/>
      <c r="D621" s="33"/>
    </row>
    <row r="622" spans="3:4" x14ac:dyDescent="0.2">
      <c r="C622" s="33"/>
      <c r="D622" s="33"/>
    </row>
    <row r="623" spans="3:4" x14ac:dyDescent="0.2">
      <c r="C623" s="33"/>
      <c r="D623" s="33"/>
    </row>
    <row r="624" spans="3:4" x14ac:dyDescent="0.2">
      <c r="C624" s="33"/>
      <c r="D624" s="33"/>
    </row>
    <row r="625" spans="3:4" x14ac:dyDescent="0.2">
      <c r="C625" s="33"/>
      <c r="D625" s="33"/>
    </row>
    <row r="626" spans="3:4" x14ac:dyDescent="0.2">
      <c r="C626" s="33"/>
      <c r="D626" s="33"/>
    </row>
    <row r="627" spans="3:4" x14ac:dyDescent="0.2">
      <c r="C627" s="33"/>
      <c r="D627" s="33"/>
    </row>
    <row r="628" spans="3:4" x14ac:dyDescent="0.2">
      <c r="C628" s="33"/>
      <c r="D628" s="33"/>
    </row>
    <row r="629" spans="3:4" x14ac:dyDescent="0.2">
      <c r="C629" s="33"/>
      <c r="D629" s="33"/>
    </row>
    <row r="630" spans="3:4" x14ac:dyDescent="0.2">
      <c r="C630" s="33"/>
      <c r="D630" s="33"/>
    </row>
    <row r="631" spans="3:4" x14ac:dyDescent="0.2">
      <c r="C631" s="33"/>
      <c r="D631" s="33"/>
    </row>
    <row r="632" spans="3:4" x14ac:dyDescent="0.2">
      <c r="C632" s="33"/>
      <c r="D632" s="33"/>
    </row>
    <row r="633" spans="3:4" x14ac:dyDescent="0.2">
      <c r="C633" s="33"/>
      <c r="D633" s="33"/>
    </row>
    <row r="634" spans="3:4" x14ac:dyDescent="0.2">
      <c r="C634" s="33"/>
      <c r="D634" s="33"/>
    </row>
    <row r="635" spans="3:4" x14ac:dyDescent="0.2">
      <c r="C635" s="33"/>
      <c r="D635" s="33"/>
    </row>
    <row r="636" spans="3:4" x14ac:dyDescent="0.2">
      <c r="C636" s="33"/>
      <c r="D636" s="33"/>
    </row>
    <row r="637" spans="3:4" x14ac:dyDescent="0.2">
      <c r="C637" s="33"/>
      <c r="D637" s="33"/>
    </row>
    <row r="638" spans="3:4" x14ac:dyDescent="0.2">
      <c r="C638" s="33"/>
      <c r="D638" s="33"/>
    </row>
    <row r="639" spans="3:4" x14ac:dyDescent="0.2">
      <c r="C639" s="33"/>
      <c r="D639" s="33"/>
    </row>
    <row r="640" spans="3:4" x14ac:dyDescent="0.2">
      <c r="C640" s="33"/>
      <c r="D640" s="33"/>
    </row>
    <row r="641" spans="3:4" x14ac:dyDescent="0.2">
      <c r="C641" s="33"/>
      <c r="D641" s="33"/>
    </row>
    <row r="642" spans="3:4" x14ac:dyDescent="0.2">
      <c r="C642" s="33"/>
      <c r="D642" s="33"/>
    </row>
    <row r="643" spans="3:4" x14ac:dyDescent="0.2">
      <c r="C643" s="33"/>
      <c r="D643" s="33"/>
    </row>
    <row r="644" spans="3:4" x14ac:dyDescent="0.2">
      <c r="C644" s="33"/>
      <c r="D644" s="33"/>
    </row>
    <row r="645" spans="3:4" x14ac:dyDescent="0.2">
      <c r="C645" s="33"/>
      <c r="D645" s="33"/>
    </row>
    <row r="646" spans="3:4" x14ac:dyDescent="0.2">
      <c r="C646" s="33"/>
      <c r="D646" s="33"/>
    </row>
    <row r="647" spans="3:4" x14ac:dyDescent="0.2">
      <c r="C647" s="33"/>
      <c r="D647" s="33"/>
    </row>
    <row r="648" spans="3:4" x14ac:dyDescent="0.2">
      <c r="C648" s="33"/>
      <c r="D648" s="33"/>
    </row>
    <row r="649" spans="3:4" x14ac:dyDescent="0.2">
      <c r="C649" s="33"/>
      <c r="D649" s="33"/>
    </row>
    <row r="650" spans="3:4" x14ac:dyDescent="0.2">
      <c r="C650" s="33"/>
      <c r="D650" s="33"/>
    </row>
    <row r="651" spans="3:4" x14ac:dyDescent="0.2">
      <c r="C651" s="33"/>
      <c r="D651" s="33"/>
    </row>
    <row r="652" spans="3:4" x14ac:dyDescent="0.2">
      <c r="C652" s="33"/>
      <c r="D652" s="33"/>
    </row>
    <row r="653" spans="3:4" x14ac:dyDescent="0.2">
      <c r="C653" s="33"/>
      <c r="D653" s="33"/>
    </row>
    <row r="654" spans="3:4" x14ac:dyDescent="0.2">
      <c r="C654" s="33"/>
      <c r="D654" s="33"/>
    </row>
    <row r="655" spans="3:4" x14ac:dyDescent="0.2">
      <c r="C655" s="33"/>
      <c r="D655" s="33"/>
    </row>
    <row r="656" spans="3:4" x14ac:dyDescent="0.2">
      <c r="C656" s="33"/>
      <c r="D656" s="33"/>
    </row>
    <row r="657" spans="3:4" x14ac:dyDescent="0.2">
      <c r="C657" s="33"/>
      <c r="D657" s="33"/>
    </row>
    <row r="658" spans="3:4" x14ac:dyDescent="0.2">
      <c r="C658" s="33"/>
      <c r="D658" s="33"/>
    </row>
    <row r="659" spans="3:4" x14ac:dyDescent="0.2">
      <c r="C659" s="33"/>
      <c r="D659" s="33"/>
    </row>
    <row r="660" spans="3:4" x14ac:dyDescent="0.2">
      <c r="C660" s="33"/>
      <c r="D660" s="33"/>
    </row>
    <row r="661" spans="3:4" x14ac:dyDescent="0.2">
      <c r="C661" s="33"/>
      <c r="D661" s="33"/>
    </row>
    <row r="662" spans="3:4" x14ac:dyDescent="0.2">
      <c r="C662" s="33"/>
      <c r="D662" s="33"/>
    </row>
    <row r="663" spans="3:4" x14ac:dyDescent="0.2">
      <c r="C663" s="33"/>
      <c r="D663" s="33"/>
    </row>
    <row r="664" spans="3:4" x14ac:dyDescent="0.2">
      <c r="C664" s="33"/>
      <c r="D664" s="33"/>
    </row>
    <row r="665" spans="3:4" x14ac:dyDescent="0.2">
      <c r="C665" s="33"/>
      <c r="D665" s="33"/>
    </row>
    <row r="666" spans="3:4" x14ac:dyDescent="0.2">
      <c r="C666" s="33"/>
      <c r="D666" s="33"/>
    </row>
    <row r="667" spans="3:4" x14ac:dyDescent="0.2">
      <c r="C667" s="33"/>
      <c r="D667" s="33"/>
    </row>
    <row r="668" spans="3:4" x14ac:dyDescent="0.2">
      <c r="C668" s="33"/>
      <c r="D668" s="33"/>
    </row>
    <row r="669" spans="3:4" x14ac:dyDescent="0.2">
      <c r="C669" s="33"/>
      <c r="D669" s="33"/>
    </row>
    <row r="670" spans="3:4" x14ac:dyDescent="0.2">
      <c r="C670" s="33"/>
      <c r="D670" s="33"/>
    </row>
    <row r="671" spans="3:4" x14ac:dyDescent="0.2">
      <c r="C671" s="33"/>
      <c r="D671" s="33"/>
    </row>
    <row r="672" spans="3:4" x14ac:dyDescent="0.2">
      <c r="C672" s="33"/>
      <c r="D672" s="33"/>
    </row>
    <row r="673" spans="3:4" x14ac:dyDescent="0.2">
      <c r="C673" s="33"/>
      <c r="D673" s="33"/>
    </row>
    <row r="674" spans="3:4" x14ac:dyDescent="0.2">
      <c r="C674" s="33"/>
      <c r="D674" s="33"/>
    </row>
    <row r="675" spans="3:4" x14ac:dyDescent="0.2">
      <c r="C675" s="33"/>
      <c r="D675" s="33"/>
    </row>
    <row r="676" spans="3:4" x14ac:dyDescent="0.2">
      <c r="C676" s="33"/>
      <c r="D676" s="33"/>
    </row>
    <row r="677" spans="3:4" x14ac:dyDescent="0.2">
      <c r="C677" s="33"/>
      <c r="D677" s="33"/>
    </row>
    <row r="678" spans="3:4" x14ac:dyDescent="0.2">
      <c r="C678" s="33"/>
    </row>
    <row r="679" spans="3:4" x14ac:dyDescent="0.2">
      <c r="C679" s="33"/>
    </row>
    <row r="680" spans="3:4" x14ac:dyDescent="0.2">
      <c r="C680" s="33"/>
    </row>
    <row r="681" spans="3:4" x14ac:dyDescent="0.2">
      <c r="C681" s="33"/>
    </row>
    <row r="682" spans="3:4" x14ac:dyDescent="0.2">
      <c r="C682" s="33"/>
    </row>
    <row r="683" spans="3:4" x14ac:dyDescent="0.2">
      <c r="C683" s="33"/>
    </row>
    <row r="684" spans="3:4" x14ac:dyDescent="0.2">
      <c r="C684" s="33"/>
    </row>
    <row r="685" spans="3:4" x14ac:dyDescent="0.2">
      <c r="C685" s="33"/>
    </row>
    <row r="686" spans="3:4" x14ac:dyDescent="0.2">
      <c r="C686" s="33"/>
    </row>
    <row r="687" spans="3:4" x14ac:dyDescent="0.2">
      <c r="C687" s="33"/>
    </row>
    <row r="688" spans="3:4" x14ac:dyDescent="0.2">
      <c r="C688" s="33"/>
    </row>
    <row r="689" spans="3:3" x14ac:dyDescent="0.2">
      <c r="C689" s="33"/>
    </row>
    <row r="690" spans="3:3" x14ac:dyDescent="0.2">
      <c r="C690" s="33"/>
    </row>
    <row r="691" spans="3:3" x14ac:dyDescent="0.2">
      <c r="C691" s="33"/>
    </row>
    <row r="692" spans="3:3" x14ac:dyDescent="0.2">
      <c r="C692" s="33"/>
    </row>
    <row r="693" spans="3:3" x14ac:dyDescent="0.2">
      <c r="C693" s="33"/>
    </row>
    <row r="694" spans="3:3" x14ac:dyDescent="0.2">
      <c r="C694" s="33"/>
    </row>
    <row r="695" spans="3:3" x14ac:dyDescent="0.2">
      <c r="C695" s="33"/>
    </row>
    <row r="696" spans="3:3" x14ac:dyDescent="0.2">
      <c r="C696" s="33"/>
    </row>
    <row r="697" spans="3:3" x14ac:dyDescent="0.2">
      <c r="C697" s="33"/>
    </row>
    <row r="698" spans="3:3" x14ac:dyDescent="0.2">
      <c r="C698" s="33"/>
    </row>
    <row r="699" spans="3:3" x14ac:dyDescent="0.2">
      <c r="C699" s="33"/>
    </row>
    <row r="700" spans="3:3" x14ac:dyDescent="0.2">
      <c r="C700" s="33"/>
    </row>
    <row r="701" spans="3:3" x14ac:dyDescent="0.2">
      <c r="C701" s="33"/>
    </row>
    <row r="702" spans="3:3" x14ac:dyDescent="0.2">
      <c r="C702" s="33"/>
    </row>
    <row r="703" spans="3:3" x14ac:dyDescent="0.2">
      <c r="C703" s="33"/>
    </row>
    <row r="704" spans="3:3" x14ac:dyDescent="0.2">
      <c r="C704" s="33"/>
    </row>
    <row r="705" spans="3:3" x14ac:dyDescent="0.2">
      <c r="C705" s="33"/>
    </row>
    <row r="706" spans="3:3" x14ac:dyDescent="0.2">
      <c r="C706" s="33"/>
    </row>
    <row r="707" spans="3:3" x14ac:dyDescent="0.2">
      <c r="C707" s="33"/>
    </row>
    <row r="708" spans="3:3" x14ac:dyDescent="0.2">
      <c r="C708" s="33"/>
    </row>
    <row r="709" spans="3:3" x14ac:dyDescent="0.2">
      <c r="C709" s="33"/>
    </row>
    <row r="710" spans="3:3" x14ac:dyDescent="0.2">
      <c r="C710" s="33"/>
    </row>
    <row r="711" spans="3:3" x14ac:dyDescent="0.2">
      <c r="C711" s="33"/>
    </row>
    <row r="712" spans="3:3" x14ac:dyDescent="0.2">
      <c r="C712" s="33"/>
    </row>
    <row r="713" spans="3:3" x14ac:dyDescent="0.2">
      <c r="C713" s="33"/>
    </row>
    <row r="714" spans="3:3" x14ac:dyDescent="0.2">
      <c r="C714" s="33"/>
    </row>
    <row r="715" spans="3:3" x14ac:dyDescent="0.2">
      <c r="C715" s="33"/>
    </row>
    <row r="716" spans="3:3" x14ac:dyDescent="0.2">
      <c r="C716" s="33"/>
    </row>
    <row r="717" spans="3:3" x14ac:dyDescent="0.2">
      <c r="C717" s="33"/>
    </row>
    <row r="718" spans="3:3" x14ac:dyDescent="0.2">
      <c r="C718" s="33"/>
    </row>
    <row r="719" spans="3:3" x14ac:dyDescent="0.2">
      <c r="C719" s="33"/>
    </row>
    <row r="720" spans="3:3" x14ac:dyDescent="0.2">
      <c r="C720" s="33"/>
    </row>
    <row r="721" spans="3:3" x14ac:dyDescent="0.2">
      <c r="C721" s="33"/>
    </row>
    <row r="722" spans="3:3" x14ac:dyDescent="0.2">
      <c r="C722" s="33"/>
    </row>
    <row r="723" spans="3:3" x14ac:dyDescent="0.2">
      <c r="C723" s="33"/>
    </row>
    <row r="724" spans="3:3" x14ac:dyDescent="0.2">
      <c r="C724" s="33"/>
    </row>
    <row r="725" spans="3:3" x14ac:dyDescent="0.2">
      <c r="C725" s="33"/>
    </row>
    <row r="726" spans="3:3" x14ac:dyDescent="0.2">
      <c r="C726" s="33"/>
    </row>
    <row r="727" spans="3:3" x14ac:dyDescent="0.2">
      <c r="C727" s="33"/>
    </row>
    <row r="728" spans="3:3" x14ac:dyDescent="0.2">
      <c r="C728" s="33"/>
    </row>
    <row r="729" spans="3:3" x14ac:dyDescent="0.2">
      <c r="C729" s="33"/>
    </row>
    <row r="730" spans="3:3" x14ac:dyDescent="0.2">
      <c r="C730" s="33"/>
    </row>
    <row r="731" spans="3:3" x14ac:dyDescent="0.2">
      <c r="C731" s="33"/>
    </row>
    <row r="732" spans="3:3" x14ac:dyDescent="0.2">
      <c r="C732" s="33"/>
    </row>
    <row r="733" spans="3:3" x14ac:dyDescent="0.2">
      <c r="C733" s="33"/>
    </row>
    <row r="734" spans="3:3" x14ac:dyDescent="0.2">
      <c r="C734" s="33"/>
    </row>
    <row r="735" spans="3:3" x14ac:dyDescent="0.2">
      <c r="C735" s="33"/>
    </row>
    <row r="736" spans="3:3" x14ac:dyDescent="0.2">
      <c r="C736" s="33"/>
    </row>
    <row r="737" spans="3:3" x14ac:dyDescent="0.2">
      <c r="C737" s="33"/>
    </row>
    <row r="738" spans="3:3" x14ac:dyDescent="0.2">
      <c r="C738" s="33"/>
    </row>
    <row r="739" spans="3:3" x14ac:dyDescent="0.2">
      <c r="C739" s="33"/>
    </row>
    <row r="740" spans="3:3" x14ac:dyDescent="0.2">
      <c r="C740" s="33"/>
    </row>
    <row r="741" spans="3:3" x14ac:dyDescent="0.2">
      <c r="C741" s="33"/>
    </row>
  </sheetData>
  <mergeCells count="8">
    <mergeCell ref="C371:O373"/>
    <mergeCell ref="C374:O375"/>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scale="95" fitToHeight="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5"/>
  <sheetViews>
    <sheetView zoomScaleNormal="100" workbookViewId="0">
      <pane xSplit="2" ySplit="7" topLeftCell="C8" activePane="bottomRight" state="frozen"/>
      <selection activeCell="I38" sqref="I38"/>
      <selection pane="topRight" activeCell="I38" sqref="I38"/>
      <selection pane="bottomLeft" activeCell="I38" sqref="I38"/>
      <selection pane="bottomRight" activeCell="G8" sqref="G8"/>
    </sheetView>
  </sheetViews>
  <sheetFormatPr baseColWidth="10" defaultColWidth="8.85546875" defaultRowHeight="12.75" x14ac:dyDescent="0.2"/>
  <cols>
    <col min="1" max="1" width="6.5703125" style="2" customWidth="1"/>
    <col min="2" max="2" width="14" style="2" bestFit="1" customWidth="1"/>
    <col min="3" max="3" width="14.85546875" style="2" bestFit="1" customWidth="1"/>
    <col min="4" max="4" width="12.140625" style="2" bestFit="1" customWidth="1"/>
    <col min="5" max="6" width="11.42578125" style="2" customWidth="1"/>
    <col min="7" max="8" width="11.42578125" style="56" customWidth="1"/>
    <col min="9" max="9" width="11.42578125" style="2" customWidth="1"/>
    <col min="10" max="10" width="11.42578125" style="57" customWidth="1"/>
    <col min="11" max="11" width="11.42578125" style="2" customWidth="1"/>
    <col min="12" max="12" width="13" style="2" bestFit="1" customWidth="1"/>
    <col min="13" max="15" width="12.85546875" style="2" bestFit="1" customWidth="1"/>
    <col min="16" max="202" width="11.42578125" style="2" customWidth="1"/>
    <col min="203" max="16384" width="8.85546875" style="2"/>
  </cols>
  <sheetData>
    <row r="1" spans="1:16" ht="22.5" customHeight="1" x14ac:dyDescent="0.2">
      <c r="A1" s="93" t="s">
        <v>413</v>
      </c>
      <c r="B1" s="93"/>
      <c r="C1" s="93"/>
      <c r="D1" s="93"/>
      <c r="E1" s="93"/>
      <c r="F1" s="93"/>
      <c r="G1" s="93"/>
      <c r="H1" s="93"/>
      <c r="I1" s="93"/>
      <c r="J1" s="93"/>
      <c r="K1" s="93"/>
      <c r="L1" s="93"/>
      <c r="M1" s="94"/>
      <c r="N1" s="3"/>
      <c r="O1" s="3"/>
    </row>
    <row r="2" spans="1:16" x14ac:dyDescent="0.2">
      <c r="A2" s="95" t="s">
        <v>0</v>
      </c>
      <c r="B2" s="95" t="s">
        <v>1</v>
      </c>
      <c r="C2" s="5" t="s">
        <v>2</v>
      </c>
      <c r="D2" s="6" t="s">
        <v>3</v>
      </c>
      <c r="E2" s="98" t="s">
        <v>414</v>
      </c>
      <c r="F2" s="99"/>
      <c r="G2" s="98" t="s">
        <v>4</v>
      </c>
      <c r="H2" s="100"/>
      <c r="I2" s="100"/>
      <c r="J2" s="100"/>
      <c r="K2" s="99"/>
      <c r="L2" s="98" t="s">
        <v>5</v>
      </c>
      <c r="M2" s="99"/>
      <c r="N2" s="78" t="s">
        <v>6</v>
      </c>
      <c r="O2" s="78" t="s">
        <v>7</v>
      </c>
    </row>
    <row r="3" spans="1:16" x14ac:dyDescent="0.2">
      <c r="A3" s="96"/>
      <c r="B3" s="96"/>
      <c r="C3" s="7" t="s">
        <v>44</v>
      </c>
      <c r="D3" s="8" t="s">
        <v>401</v>
      </c>
      <c r="E3" s="9" t="s">
        <v>9</v>
      </c>
      <c r="F3" s="10" t="s">
        <v>10</v>
      </c>
      <c r="G3" s="11" t="s">
        <v>11</v>
      </c>
      <c r="H3" s="61" t="s">
        <v>12</v>
      </c>
      <c r="I3" s="9" t="s">
        <v>13</v>
      </c>
      <c r="J3" s="12" t="s">
        <v>14</v>
      </c>
      <c r="K3" s="13" t="s">
        <v>15</v>
      </c>
      <c r="L3" s="14" t="s">
        <v>13</v>
      </c>
      <c r="M3" s="15" t="s">
        <v>6</v>
      </c>
      <c r="N3" s="79" t="s">
        <v>16</v>
      </c>
      <c r="O3" s="79" t="s">
        <v>17</v>
      </c>
    </row>
    <row r="4" spans="1:16" x14ac:dyDescent="0.2">
      <c r="A4" s="96"/>
      <c r="B4" s="96"/>
      <c r="C4" s="8"/>
      <c r="D4" s="8"/>
      <c r="E4" s="16"/>
      <c r="F4" s="15" t="s">
        <v>18</v>
      </c>
      <c r="G4" s="17" t="s">
        <v>19</v>
      </c>
      <c r="H4" s="62" t="s">
        <v>20</v>
      </c>
      <c r="I4" s="16" t="s">
        <v>16</v>
      </c>
      <c r="J4" s="18" t="s">
        <v>21</v>
      </c>
      <c r="K4" s="14" t="s">
        <v>22</v>
      </c>
      <c r="L4" s="14" t="s">
        <v>23</v>
      </c>
      <c r="M4" s="15" t="s">
        <v>16</v>
      </c>
      <c r="N4" s="80" t="s">
        <v>42</v>
      </c>
      <c r="O4" s="79" t="s">
        <v>440</v>
      </c>
      <c r="P4" s="75"/>
    </row>
    <row r="5" spans="1:16" s="31" customFormat="1" x14ac:dyDescent="0.2">
      <c r="A5" s="97"/>
      <c r="B5" s="97"/>
      <c r="C5" s="1"/>
      <c r="D5" s="19"/>
      <c r="E5" s="19"/>
      <c r="F5" s="20" t="s">
        <v>24</v>
      </c>
      <c r="G5" s="21" t="s">
        <v>25</v>
      </c>
      <c r="H5" s="22" t="s">
        <v>26</v>
      </c>
      <c r="I5" s="19"/>
      <c r="J5" s="23" t="s">
        <v>27</v>
      </c>
      <c r="K5" s="19"/>
      <c r="L5" s="20" t="s">
        <v>28</v>
      </c>
      <c r="M5" s="20" t="s">
        <v>45</v>
      </c>
      <c r="N5" s="24"/>
      <c r="O5" s="24"/>
      <c r="P5" s="25"/>
    </row>
    <row r="6" spans="1:16"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24191008306</v>
      </c>
      <c r="D8" s="33">
        <v>717710</v>
      </c>
      <c r="E8" s="34">
        <f>IF(ISNUMBER(C8),(C8)/D8,"")</f>
        <v>33705.825899039999</v>
      </c>
      <c r="F8" s="35">
        <f t="shared" ref="F8" si="1">IF(ISNUMBER(C8),E8/E$366,"")</f>
        <v>1.3802620491271989</v>
      </c>
      <c r="G8" s="34">
        <f>IF(ISNUMBER(D8),(E$366-E8)*0.6,"")</f>
        <v>-5571.570890613857</v>
      </c>
      <c r="H8" s="34">
        <f>IF(ISNUMBER(D8),(IF(E8&gt;=E$366*0.9,0,IF(E8&lt;0.9*E$366,(E$366*0.9-E8)*0.35))),"")</f>
        <v>0</v>
      </c>
      <c r="I8" s="34">
        <f>IF(ISNUMBER(C8),G8+H8,"")</f>
        <v>-5571.570890613857</v>
      </c>
      <c r="J8" s="67">
        <f>IF(ISNUMBER(D8),I$368,"")</f>
        <v>-314.84600056604739</v>
      </c>
      <c r="K8" s="34">
        <f>IF(ISNUMBER(I8),I8+J8,"")</f>
        <v>-5886.4168911799043</v>
      </c>
      <c r="L8" s="34">
        <f>IF(ISNUMBER(I8),(I8*D8),"")</f>
        <v>-3998772143.9024715</v>
      </c>
      <c r="M8" s="34">
        <f>IF(ISNUMBER(K8),(K8*D8),"")</f>
        <v>-4224740266.968729</v>
      </c>
      <c r="N8" s="38">
        <f>'jan-juli'!M8</f>
        <v>-4087660533.0923858</v>
      </c>
      <c r="O8" s="38">
        <f>IF(ISNUMBER(M8),(M8-N8),"")</f>
        <v>-137079733.87634325</v>
      </c>
    </row>
    <row r="9" spans="1:16" s="31" customFormat="1" x14ac:dyDescent="0.2">
      <c r="A9" s="30">
        <v>1101</v>
      </c>
      <c r="B9" s="31" t="s">
        <v>193</v>
      </c>
      <c r="C9" s="33">
        <v>365214332</v>
      </c>
      <c r="D9" s="33">
        <v>15221</v>
      </c>
      <c r="E9" s="34">
        <f t="shared" ref="E9:E72" si="2">IF(ISNUMBER(C9),(C9)/D9,"")</f>
        <v>23994.108928454109</v>
      </c>
      <c r="F9" s="35">
        <f t="shared" ref="F9:F72" si="3">IF(ISNUMBER(C9),E9/E$366,"")</f>
        <v>0.98256479623935122</v>
      </c>
      <c r="G9" s="34">
        <f t="shared" ref="G9:G72" si="4">IF(ISNUMBER(D9),(E$366-E9)*0.6,"")</f>
        <v>255.45929173767726</v>
      </c>
      <c r="H9" s="34">
        <f t="shared" ref="H9:H72" si="5">IF(ISNUMBER(D9),(IF(E9&gt;=E$366*0.9,0,IF(E9&lt;0.9*E$366,(E$366*0.9-E9)*0.35))),"")</f>
        <v>0</v>
      </c>
      <c r="I9" s="34">
        <f t="shared" ref="I9:I72" si="6">IF(ISNUMBER(C9),G9+H9,"")</f>
        <v>255.45929173767726</v>
      </c>
      <c r="J9" s="67">
        <f t="shared" ref="J9:J72" si="7">IF(ISNUMBER(D9),I$368,"")</f>
        <v>-314.84600056604739</v>
      </c>
      <c r="K9" s="34">
        <f t="shared" ref="K9:K72" si="8">IF(ISNUMBER(I9),I9+J9,"")</f>
        <v>-59.386708828370132</v>
      </c>
      <c r="L9" s="34">
        <f t="shared" ref="L9:L72" si="9">IF(ISNUMBER(I9),(I9*D9),"")</f>
        <v>3888345.8795391857</v>
      </c>
      <c r="M9" s="34">
        <f t="shared" ref="M9:M72" si="10">IF(ISNUMBER(K9),(K9*D9),"")</f>
        <v>-903925.09507662174</v>
      </c>
      <c r="N9" s="38">
        <f>'jan-juli'!M9</f>
        <v>-1790800.0079639731</v>
      </c>
      <c r="O9" s="38">
        <f t="shared" ref="O9:O72" si="11">IF(ISNUMBER(M9),(M9-N9),"")</f>
        <v>886874.91288735135</v>
      </c>
    </row>
    <row r="10" spans="1:16" s="31" customFormat="1" x14ac:dyDescent="0.2">
      <c r="A10" s="30">
        <v>1103</v>
      </c>
      <c r="B10" s="31" t="s">
        <v>195</v>
      </c>
      <c r="C10" s="33">
        <v>4661039217</v>
      </c>
      <c r="D10" s="33">
        <v>149048</v>
      </c>
      <c r="E10" s="34">
        <f t="shared" si="2"/>
        <v>31272.068172669206</v>
      </c>
      <c r="F10" s="35">
        <f t="shared" si="3"/>
        <v>1.2805990580305948</v>
      </c>
      <c r="G10" s="34">
        <f t="shared" si="4"/>
        <v>-4111.3162547913807</v>
      </c>
      <c r="H10" s="34">
        <f t="shared" si="5"/>
        <v>0</v>
      </c>
      <c r="I10" s="34">
        <f t="shared" si="6"/>
        <v>-4111.3162547913807</v>
      </c>
      <c r="J10" s="67">
        <f t="shared" si="7"/>
        <v>-314.84600056604739</v>
      </c>
      <c r="K10" s="34">
        <f t="shared" si="8"/>
        <v>-4426.162255357428</v>
      </c>
      <c r="L10" s="34">
        <f t="shared" si="9"/>
        <v>-612783465.14414573</v>
      </c>
      <c r="M10" s="34">
        <f t="shared" si="10"/>
        <v>-659710631.83651388</v>
      </c>
      <c r="N10" s="38">
        <f>'jan-juli'!M10</f>
        <v>-644783768.65924788</v>
      </c>
      <c r="O10" s="38">
        <f t="shared" si="11"/>
        <v>-14926863.177266002</v>
      </c>
    </row>
    <row r="11" spans="1:16" s="31" customFormat="1" x14ac:dyDescent="0.2">
      <c r="A11" s="30">
        <v>1106</v>
      </c>
      <c r="B11" s="31" t="s">
        <v>196</v>
      </c>
      <c r="C11" s="33">
        <v>945157653</v>
      </c>
      <c r="D11" s="33">
        <v>38292</v>
      </c>
      <c r="E11" s="34">
        <f t="shared" si="2"/>
        <v>24682.901206518334</v>
      </c>
      <c r="F11" s="35">
        <f t="shared" si="3"/>
        <v>1.0107710132889385</v>
      </c>
      <c r="G11" s="34">
        <f t="shared" si="4"/>
        <v>-157.81607510085814</v>
      </c>
      <c r="H11" s="34">
        <f t="shared" si="5"/>
        <v>0</v>
      </c>
      <c r="I11" s="34">
        <f t="shared" si="6"/>
        <v>-157.81607510085814</v>
      </c>
      <c r="J11" s="67">
        <f t="shared" si="7"/>
        <v>-314.84600056604739</v>
      </c>
      <c r="K11" s="34">
        <f t="shared" si="8"/>
        <v>-472.66207566690554</v>
      </c>
      <c r="L11" s="34">
        <f t="shared" si="9"/>
        <v>-6043093.1477620602</v>
      </c>
      <c r="M11" s="34">
        <f t="shared" si="10"/>
        <v>-18099176.201437145</v>
      </c>
      <c r="N11" s="38">
        <f>'jan-juli'!M11</f>
        <v>-18334755.837077454</v>
      </c>
      <c r="O11" s="38">
        <f t="shared" si="11"/>
        <v>235579.63564030826</v>
      </c>
    </row>
    <row r="12" spans="1:16" s="31" customFormat="1" x14ac:dyDescent="0.2">
      <c r="A12" s="30">
        <v>1108</v>
      </c>
      <c r="B12" s="31" t="s">
        <v>194</v>
      </c>
      <c r="C12" s="33">
        <v>2026946047</v>
      </c>
      <c r="D12" s="33">
        <v>83702</v>
      </c>
      <c r="E12" s="34">
        <f t="shared" si="2"/>
        <v>24216.220006690401</v>
      </c>
      <c r="F12" s="35">
        <f t="shared" si="3"/>
        <v>0.99166030076425316</v>
      </c>
      <c r="G12" s="34">
        <f t="shared" si="4"/>
        <v>122.19264479590201</v>
      </c>
      <c r="H12" s="34">
        <f t="shared" si="5"/>
        <v>0</v>
      </c>
      <c r="I12" s="34">
        <f t="shared" si="6"/>
        <v>122.19264479590201</v>
      </c>
      <c r="J12" s="67">
        <f t="shared" si="7"/>
        <v>-314.84600056604739</v>
      </c>
      <c r="K12" s="34">
        <f t="shared" si="8"/>
        <v>-192.65335577014537</v>
      </c>
      <c r="L12" s="34">
        <f t="shared" si="9"/>
        <v>10227768.75470659</v>
      </c>
      <c r="M12" s="34">
        <f t="shared" si="10"/>
        <v>-16125471.184672708</v>
      </c>
      <c r="N12" s="38">
        <f>'jan-juli'!M12</f>
        <v>-15687779.083752628</v>
      </c>
      <c r="O12" s="38">
        <f t="shared" si="11"/>
        <v>-437692.10092007928</v>
      </c>
    </row>
    <row r="13" spans="1:16" s="31" customFormat="1" x14ac:dyDescent="0.2">
      <c r="A13" s="30">
        <v>1111</v>
      </c>
      <c r="B13" s="31" t="s">
        <v>197</v>
      </c>
      <c r="C13" s="33">
        <v>68998272</v>
      </c>
      <c r="D13" s="33">
        <v>3347</v>
      </c>
      <c r="E13" s="34">
        <f t="shared" si="2"/>
        <v>20614.960262922021</v>
      </c>
      <c r="F13" s="35">
        <f t="shared" si="3"/>
        <v>0.84418780837490015</v>
      </c>
      <c r="G13" s="34">
        <f t="shared" si="4"/>
        <v>2282.9484910569299</v>
      </c>
      <c r="H13" s="34">
        <f t="shared" si="5"/>
        <v>477.02434860261707</v>
      </c>
      <c r="I13" s="34">
        <f t="shared" si="6"/>
        <v>2759.9728396595469</v>
      </c>
      <c r="J13" s="67">
        <f t="shared" si="7"/>
        <v>-314.84600056604739</v>
      </c>
      <c r="K13" s="34">
        <f t="shared" si="8"/>
        <v>2445.1268390934997</v>
      </c>
      <c r="L13" s="34">
        <f t="shared" si="9"/>
        <v>9237629.0943405032</v>
      </c>
      <c r="M13" s="34">
        <f t="shared" si="10"/>
        <v>8183839.5304459436</v>
      </c>
      <c r="N13" s="38">
        <f>'jan-juli'!M13</f>
        <v>7635520.4298614878</v>
      </c>
      <c r="O13" s="38">
        <f t="shared" si="11"/>
        <v>548319.10058445577</v>
      </c>
    </row>
    <row r="14" spans="1:16" s="31" customFormat="1" x14ac:dyDescent="0.2">
      <c r="A14" s="30">
        <v>1112</v>
      </c>
      <c r="B14" s="31" t="s">
        <v>198</v>
      </c>
      <c r="C14" s="33">
        <v>70394352</v>
      </c>
      <c r="D14" s="33">
        <v>3226</v>
      </c>
      <c r="E14" s="34">
        <f t="shared" si="2"/>
        <v>21820.939863608182</v>
      </c>
      <c r="F14" s="35">
        <f t="shared" si="3"/>
        <v>0.89357297638219391</v>
      </c>
      <c r="G14" s="34">
        <f t="shared" si="4"/>
        <v>1559.3607306452329</v>
      </c>
      <c r="H14" s="34">
        <f t="shared" si="5"/>
        <v>54.931488362460549</v>
      </c>
      <c r="I14" s="34">
        <f t="shared" si="6"/>
        <v>1614.2922190076936</v>
      </c>
      <c r="J14" s="67">
        <f t="shared" si="7"/>
        <v>-314.84600056604739</v>
      </c>
      <c r="K14" s="34">
        <f t="shared" si="8"/>
        <v>1299.4462184416461</v>
      </c>
      <c r="L14" s="34">
        <f t="shared" si="9"/>
        <v>5207706.6985188192</v>
      </c>
      <c r="M14" s="34">
        <f t="shared" si="10"/>
        <v>4192013.5006927503</v>
      </c>
      <c r="N14" s="38">
        <f>'jan-juli'!M14</f>
        <v>4369184.7517876159</v>
      </c>
      <c r="O14" s="38">
        <f t="shared" si="11"/>
        <v>-177171.25109486561</v>
      </c>
    </row>
    <row r="15" spans="1:16" s="31" customFormat="1" x14ac:dyDescent="0.2">
      <c r="A15" s="30">
        <v>1114</v>
      </c>
      <c r="B15" s="31" t="s">
        <v>199</v>
      </c>
      <c r="C15" s="33">
        <v>62729378</v>
      </c>
      <c r="D15" s="33">
        <v>2892</v>
      </c>
      <c r="E15" s="34">
        <f t="shared" si="2"/>
        <v>21690.656293222684</v>
      </c>
      <c r="F15" s="35">
        <f t="shared" si="3"/>
        <v>0.88823783140261281</v>
      </c>
      <c r="G15" s="34">
        <f t="shared" si="4"/>
        <v>1637.5308728765317</v>
      </c>
      <c r="H15" s="34">
        <f t="shared" si="5"/>
        <v>100.53073799738485</v>
      </c>
      <c r="I15" s="34">
        <f t="shared" si="6"/>
        <v>1738.0616108739166</v>
      </c>
      <c r="J15" s="67">
        <f t="shared" si="7"/>
        <v>-314.84600056604739</v>
      </c>
      <c r="K15" s="34">
        <f t="shared" si="8"/>
        <v>1423.2156103078692</v>
      </c>
      <c r="L15" s="34">
        <f t="shared" si="9"/>
        <v>5026474.1786473673</v>
      </c>
      <c r="M15" s="34">
        <f t="shared" si="10"/>
        <v>4115939.5450103576</v>
      </c>
      <c r="N15" s="38">
        <f>'jan-juli'!M15</f>
        <v>3975260.4804928107</v>
      </c>
      <c r="O15" s="38">
        <f t="shared" si="11"/>
        <v>140679.06451754691</v>
      </c>
    </row>
    <row r="16" spans="1:16" s="31" customFormat="1" x14ac:dyDescent="0.2">
      <c r="A16" s="30">
        <v>1119</v>
      </c>
      <c r="B16" s="31" t="s">
        <v>200</v>
      </c>
      <c r="C16" s="33">
        <v>403490241</v>
      </c>
      <c r="D16" s="33">
        <v>19827</v>
      </c>
      <c r="E16" s="34">
        <f t="shared" si="2"/>
        <v>20350.544257830232</v>
      </c>
      <c r="F16" s="35">
        <f t="shared" si="3"/>
        <v>0.83335990645363567</v>
      </c>
      <c r="G16" s="34">
        <f t="shared" si="4"/>
        <v>2441.5980941120033</v>
      </c>
      <c r="H16" s="34">
        <f t="shared" si="5"/>
        <v>569.56995038474315</v>
      </c>
      <c r="I16" s="34">
        <f t="shared" si="6"/>
        <v>3011.1680444967465</v>
      </c>
      <c r="J16" s="67">
        <f t="shared" si="7"/>
        <v>-314.84600056604739</v>
      </c>
      <c r="K16" s="34">
        <f t="shared" si="8"/>
        <v>2696.3220439306992</v>
      </c>
      <c r="L16" s="34">
        <f t="shared" si="9"/>
        <v>59702428.818236992</v>
      </c>
      <c r="M16" s="34">
        <f t="shared" si="10"/>
        <v>53459977.165013976</v>
      </c>
      <c r="N16" s="38">
        <f>'jan-juli'!M16</f>
        <v>53459033.284467824</v>
      </c>
      <c r="O16" s="38">
        <f t="shared" si="11"/>
        <v>943.88054615259171</v>
      </c>
    </row>
    <row r="17" spans="1:15" s="31" customFormat="1" x14ac:dyDescent="0.2">
      <c r="A17" s="30">
        <v>1120</v>
      </c>
      <c r="B17" s="31" t="s">
        <v>201</v>
      </c>
      <c r="C17" s="33">
        <v>475083026</v>
      </c>
      <c r="D17" s="33">
        <v>20900</v>
      </c>
      <c r="E17" s="34">
        <f t="shared" si="2"/>
        <v>22731.245263157896</v>
      </c>
      <c r="F17" s="35">
        <f t="shared" si="3"/>
        <v>0.93085021147732405</v>
      </c>
      <c r="G17" s="34">
        <f t="shared" si="4"/>
        <v>1013.1774909154046</v>
      </c>
      <c r="H17" s="34">
        <f t="shared" si="5"/>
        <v>0</v>
      </c>
      <c r="I17" s="34">
        <f t="shared" si="6"/>
        <v>1013.1774909154046</v>
      </c>
      <c r="J17" s="67">
        <f t="shared" si="7"/>
        <v>-314.84600056604739</v>
      </c>
      <c r="K17" s="34">
        <f t="shared" si="8"/>
        <v>698.33149034935718</v>
      </c>
      <c r="L17" s="34">
        <f t="shared" si="9"/>
        <v>21175409.560131956</v>
      </c>
      <c r="M17" s="34">
        <f t="shared" si="10"/>
        <v>14595128.148301566</v>
      </c>
      <c r="N17" s="38">
        <f>'jan-juli'!M17</f>
        <v>14306268.86471016</v>
      </c>
      <c r="O17" s="38">
        <f t="shared" si="11"/>
        <v>288859.28359140642</v>
      </c>
    </row>
    <row r="18" spans="1:15" s="31" customFormat="1" x14ac:dyDescent="0.2">
      <c r="A18" s="30">
        <v>1121</v>
      </c>
      <c r="B18" s="31" t="s">
        <v>202</v>
      </c>
      <c r="C18" s="33">
        <v>473556721</v>
      </c>
      <c r="D18" s="33">
        <v>19910</v>
      </c>
      <c r="E18" s="34">
        <f t="shared" si="2"/>
        <v>23784.867955801106</v>
      </c>
      <c r="F18" s="35">
        <f t="shared" si="3"/>
        <v>0.97399632577550699</v>
      </c>
      <c r="G18" s="34">
        <f t="shared" si="4"/>
        <v>381.0038753294786</v>
      </c>
      <c r="H18" s="34">
        <f t="shared" si="5"/>
        <v>0</v>
      </c>
      <c r="I18" s="34">
        <f t="shared" si="6"/>
        <v>381.0038753294786</v>
      </c>
      <c r="J18" s="67">
        <f t="shared" si="7"/>
        <v>-314.84600056604739</v>
      </c>
      <c r="K18" s="34">
        <f t="shared" si="8"/>
        <v>66.157874763431209</v>
      </c>
      <c r="L18" s="34">
        <f t="shared" si="9"/>
        <v>7585787.1578099187</v>
      </c>
      <c r="M18" s="34">
        <f t="shared" si="10"/>
        <v>1317203.2865399155</v>
      </c>
      <c r="N18" s="38">
        <f>'jan-juli'!M18</f>
        <v>1415393.001644931</v>
      </c>
      <c r="O18" s="38">
        <f t="shared" si="11"/>
        <v>-98189.715105015552</v>
      </c>
    </row>
    <row r="19" spans="1:15" s="31" customFormat="1" x14ac:dyDescent="0.2">
      <c r="A19" s="30">
        <v>1122</v>
      </c>
      <c r="B19" s="31" t="s">
        <v>203</v>
      </c>
      <c r="C19" s="33">
        <v>259387660</v>
      </c>
      <c r="D19" s="33">
        <v>12362</v>
      </c>
      <c r="E19" s="34">
        <f t="shared" si="2"/>
        <v>20982.661381653455</v>
      </c>
      <c r="F19" s="35">
        <f t="shared" si="3"/>
        <v>0.85924526168065252</v>
      </c>
      <c r="G19" s="34">
        <f t="shared" si="4"/>
        <v>2062.3278198180692</v>
      </c>
      <c r="H19" s="34">
        <f t="shared" si="5"/>
        <v>348.32895704661496</v>
      </c>
      <c r="I19" s="34">
        <f t="shared" si="6"/>
        <v>2410.6567768646842</v>
      </c>
      <c r="J19" s="67">
        <f t="shared" si="7"/>
        <v>-314.84600056604739</v>
      </c>
      <c r="K19" s="34">
        <f t="shared" si="8"/>
        <v>2095.8107762986369</v>
      </c>
      <c r="L19" s="34">
        <f t="shared" si="9"/>
        <v>29800539.075601224</v>
      </c>
      <c r="M19" s="34">
        <f t="shared" si="10"/>
        <v>25908412.81660375</v>
      </c>
      <c r="N19" s="38">
        <f>'jan-juli'!M19</f>
        <v>25767620.269001428</v>
      </c>
      <c r="O19" s="38">
        <f t="shared" si="11"/>
        <v>140792.54760232195</v>
      </c>
    </row>
    <row r="20" spans="1:15" s="31" customFormat="1" x14ac:dyDescent="0.2">
      <c r="A20" s="30">
        <v>1124</v>
      </c>
      <c r="B20" s="31" t="s">
        <v>204</v>
      </c>
      <c r="C20" s="33">
        <v>878983247</v>
      </c>
      <c r="D20" s="33">
        <v>28685</v>
      </c>
      <c r="E20" s="34">
        <f t="shared" si="2"/>
        <v>30642.609273139271</v>
      </c>
      <c r="F20" s="35">
        <f t="shared" si="3"/>
        <v>1.2548225577570535</v>
      </c>
      <c r="G20" s="34">
        <f t="shared" si="4"/>
        <v>-3733.6409150734198</v>
      </c>
      <c r="H20" s="34">
        <f t="shared" si="5"/>
        <v>0</v>
      </c>
      <c r="I20" s="34">
        <f t="shared" si="6"/>
        <v>-3733.6409150734198</v>
      </c>
      <c r="J20" s="67">
        <f t="shared" si="7"/>
        <v>-314.84600056604739</v>
      </c>
      <c r="K20" s="34">
        <f t="shared" si="8"/>
        <v>-4048.486915639467</v>
      </c>
      <c r="L20" s="34">
        <f t="shared" si="9"/>
        <v>-107099489.64888105</v>
      </c>
      <c r="M20" s="34">
        <f t="shared" si="10"/>
        <v>-116130847.17511812</v>
      </c>
      <c r="N20" s="38">
        <f>'jan-juli'!M20</f>
        <v>-114009292.83027701</v>
      </c>
      <c r="O20" s="38">
        <f t="shared" si="11"/>
        <v>-2121554.3448411077</v>
      </c>
    </row>
    <row r="21" spans="1:15" s="31" customFormat="1" x14ac:dyDescent="0.2">
      <c r="A21" s="30">
        <v>1127</v>
      </c>
      <c r="B21" s="31" t="s">
        <v>205</v>
      </c>
      <c r="C21" s="33">
        <v>306527199</v>
      </c>
      <c r="D21" s="33">
        <v>11742</v>
      </c>
      <c r="E21" s="34">
        <f t="shared" si="2"/>
        <v>26105.194941236587</v>
      </c>
      <c r="F21" s="35">
        <f t="shared" si="3"/>
        <v>1.0690142994977747</v>
      </c>
      <c r="G21" s="34">
        <f t="shared" si="4"/>
        <v>-1011.1923159318095</v>
      </c>
      <c r="H21" s="34">
        <f t="shared" si="5"/>
        <v>0</v>
      </c>
      <c r="I21" s="34">
        <f t="shared" si="6"/>
        <v>-1011.1923159318095</v>
      </c>
      <c r="J21" s="67">
        <f t="shared" si="7"/>
        <v>-314.84600056604739</v>
      </c>
      <c r="K21" s="34">
        <f t="shared" si="8"/>
        <v>-1326.0383164978568</v>
      </c>
      <c r="L21" s="34">
        <f t="shared" si="9"/>
        <v>-11873420.173671307</v>
      </c>
      <c r="M21" s="34">
        <f t="shared" si="10"/>
        <v>-15570341.912317835</v>
      </c>
      <c r="N21" s="38">
        <f>'jan-juli'!M21</f>
        <v>-15197421.673826473</v>
      </c>
      <c r="O21" s="38">
        <f t="shared" si="11"/>
        <v>-372920.23849136196</v>
      </c>
    </row>
    <row r="22" spans="1:15" s="31" customFormat="1" x14ac:dyDescent="0.2">
      <c r="A22" s="30">
        <v>1130</v>
      </c>
      <c r="B22" s="31" t="s">
        <v>206</v>
      </c>
      <c r="C22" s="33">
        <v>288795185</v>
      </c>
      <c r="D22" s="33">
        <v>13703</v>
      </c>
      <c r="E22" s="34">
        <f t="shared" si="2"/>
        <v>21075.3254761731</v>
      </c>
      <c r="F22" s="35">
        <f t="shared" si="3"/>
        <v>0.86303987966050277</v>
      </c>
      <c r="G22" s="34">
        <f t="shared" si="4"/>
        <v>2006.7293631062821</v>
      </c>
      <c r="H22" s="34">
        <f t="shared" si="5"/>
        <v>315.89652396473917</v>
      </c>
      <c r="I22" s="34">
        <f t="shared" si="6"/>
        <v>2322.6258870710212</v>
      </c>
      <c r="J22" s="67">
        <f t="shared" si="7"/>
        <v>-314.84600056604739</v>
      </c>
      <c r="K22" s="34">
        <f t="shared" si="8"/>
        <v>2007.7798865049738</v>
      </c>
      <c r="L22" s="34">
        <f t="shared" si="9"/>
        <v>31826942.530534204</v>
      </c>
      <c r="M22" s="34">
        <f t="shared" si="10"/>
        <v>27512607.784777656</v>
      </c>
      <c r="N22" s="38">
        <f>'jan-juli'!M22</f>
        <v>26011458.780547373</v>
      </c>
      <c r="O22" s="38">
        <f t="shared" si="11"/>
        <v>1501149.0042302832</v>
      </c>
    </row>
    <row r="23" spans="1:15" s="31" customFormat="1" x14ac:dyDescent="0.2">
      <c r="A23" s="30">
        <v>1133</v>
      </c>
      <c r="B23" s="31" t="s">
        <v>207</v>
      </c>
      <c r="C23" s="33">
        <v>81137236</v>
      </c>
      <c r="D23" s="33">
        <v>2643</v>
      </c>
      <c r="E23" s="34">
        <f t="shared" si="2"/>
        <v>30698.91638289822</v>
      </c>
      <c r="F23" s="35">
        <f t="shared" si="3"/>
        <v>1.2571283480655038</v>
      </c>
      <c r="G23" s="34">
        <f t="shared" si="4"/>
        <v>-3767.4251809287894</v>
      </c>
      <c r="H23" s="34">
        <f t="shared" si="5"/>
        <v>0</v>
      </c>
      <c r="I23" s="34">
        <f t="shared" si="6"/>
        <v>-3767.4251809287894</v>
      </c>
      <c r="J23" s="67">
        <f t="shared" si="7"/>
        <v>-314.84600056604739</v>
      </c>
      <c r="K23" s="34">
        <f t="shared" si="8"/>
        <v>-4082.2711814948366</v>
      </c>
      <c r="L23" s="34">
        <f t="shared" si="9"/>
        <v>-9957304.7531947903</v>
      </c>
      <c r="M23" s="34">
        <f t="shared" si="10"/>
        <v>-10789442.732690854</v>
      </c>
      <c r="N23" s="38">
        <f>'jan-juli'!M23</f>
        <v>-10659792.200725885</v>
      </c>
      <c r="O23" s="38">
        <f t="shared" si="11"/>
        <v>-129650.53196496889</v>
      </c>
    </row>
    <row r="24" spans="1:15" s="31" customFormat="1" x14ac:dyDescent="0.2">
      <c r="A24" s="30">
        <v>1134</v>
      </c>
      <c r="B24" s="31" t="s">
        <v>208</v>
      </c>
      <c r="C24" s="33">
        <v>133185449</v>
      </c>
      <c r="D24" s="33">
        <v>3889</v>
      </c>
      <c r="E24" s="34">
        <f t="shared" si="2"/>
        <v>34246.708408331193</v>
      </c>
      <c r="F24" s="35">
        <f t="shared" si="3"/>
        <v>1.402411323939438</v>
      </c>
      <c r="G24" s="34">
        <f t="shared" si="4"/>
        <v>-5896.1003961885735</v>
      </c>
      <c r="H24" s="34">
        <f t="shared" si="5"/>
        <v>0</v>
      </c>
      <c r="I24" s="34">
        <f t="shared" si="6"/>
        <v>-5896.1003961885735</v>
      </c>
      <c r="J24" s="67">
        <f t="shared" si="7"/>
        <v>-314.84600056604739</v>
      </c>
      <c r="K24" s="34">
        <f t="shared" si="8"/>
        <v>-6210.9463967546208</v>
      </c>
      <c r="L24" s="34">
        <f t="shared" si="9"/>
        <v>-22929934.440777361</v>
      </c>
      <c r="M24" s="34">
        <f t="shared" si="10"/>
        <v>-24154370.536978722</v>
      </c>
      <c r="N24" s="38">
        <f>'jan-juli'!M24</f>
        <v>-24410136.683777135</v>
      </c>
      <c r="O24" s="38">
        <f t="shared" si="11"/>
        <v>255766.14679841325</v>
      </c>
    </row>
    <row r="25" spans="1:15" s="31" customFormat="1" x14ac:dyDescent="0.2">
      <c r="A25" s="30">
        <v>1135</v>
      </c>
      <c r="B25" s="31" t="s">
        <v>209</v>
      </c>
      <c r="C25" s="33">
        <v>112193305</v>
      </c>
      <c r="D25" s="33">
        <v>4572</v>
      </c>
      <c r="E25" s="34">
        <f t="shared" si="2"/>
        <v>24539.218066491689</v>
      </c>
      <c r="F25" s="35">
        <f t="shared" si="3"/>
        <v>1.0048871525619458</v>
      </c>
      <c r="G25" s="34">
        <f t="shared" si="4"/>
        <v>-71.606191084870801</v>
      </c>
      <c r="H25" s="34">
        <f t="shared" si="5"/>
        <v>0</v>
      </c>
      <c r="I25" s="34">
        <f t="shared" si="6"/>
        <v>-71.606191084870801</v>
      </c>
      <c r="J25" s="67">
        <f t="shared" si="7"/>
        <v>-314.84600056604739</v>
      </c>
      <c r="K25" s="34">
        <f t="shared" si="8"/>
        <v>-386.45219165091817</v>
      </c>
      <c r="L25" s="34">
        <f t="shared" si="9"/>
        <v>-327383.50564002933</v>
      </c>
      <c r="M25" s="34">
        <f t="shared" si="10"/>
        <v>-1766859.4202279979</v>
      </c>
      <c r="N25" s="38">
        <f>'jan-juli'!M25</f>
        <v>-2322039.0032988167</v>
      </c>
      <c r="O25" s="38">
        <f t="shared" si="11"/>
        <v>555179.5830708188</v>
      </c>
    </row>
    <row r="26" spans="1:15" s="31" customFormat="1" x14ac:dyDescent="0.2">
      <c r="A26" s="30">
        <v>1144</v>
      </c>
      <c r="B26" s="31" t="s">
        <v>210</v>
      </c>
      <c r="C26" s="33">
        <v>12788031</v>
      </c>
      <c r="D26" s="33">
        <v>544</v>
      </c>
      <c r="E26" s="34">
        <f t="shared" si="2"/>
        <v>23507.409926470587</v>
      </c>
      <c r="F26" s="35">
        <f t="shared" si="3"/>
        <v>0.96263434968099915</v>
      </c>
      <c r="G26" s="34">
        <f t="shared" si="4"/>
        <v>547.47869292778989</v>
      </c>
      <c r="H26" s="34">
        <f t="shared" si="5"/>
        <v>0</v>
      </c>
      <c r="I26" s="34">
        <f t="shared" si="6"/>
        <v>547.47869292778989</v>
      </c>
      <c r="J26" s="67">
        <f t="shared" si="7"/>
        <v>-314.84600056604739</v>
      </c>
      <c r="K26" s="34">
        <f t="shared" si="8"/>
        <v>232.6326923617425</v>
      </c>
      <c r="L26" s="34">
        <f t="shared" si="9"/>
        <v>297828.40895271773</v>
      </c>
      <c r="M26" s="34">
        <f t="shared" si="10"/>
        <v>126552.18464478792</v>
      </c>
      <c r="N26" s="38">
        <f>'jan-juli'!M26</f>
        <v>104011.23950250397</v>
      </c>
      <c r="O26" s="38">
        <f t="shared" si="11"/>
        <v>22540.945142283948</v>
      </c>
    </row>
    <row r="27" spans="1:15" s="31" customFormat="1" x14ac:dyDescent="0.2">
      <c r="A27" s="30">
        <v>1145</v>
      </c>
      <c r="B27" s="31" t="s">
        <v>211</v>
      </c>
      <c r="C27" s="33">
        <v>20250760</v>
      </c>
      <c r="D27" s="33">
        <v>883</v>
      </c>
      <c r="E27" s="34">
        <f t="shared" si="2"/>
        <v>22934.043035107588</v>
      </c>
      <c r="F27" s="35">
        <f t="shared" si="3"/>
        <v>0.93915483125160715</v>
      </c>
      <c r="G27" s="34">
        <f t="shared" si="4"/>
        <v>891.49882774558932</v>
      </c>
      <c r="H27" s="34">
        <f t="shared" si="5"/>
        <v>0</v>
      </c>
      <c r="I27" s="34">
        <f t="shared" si="6"/>
        <v>891.49882774558932</v>
      </c>
      <c r="J27" s="67">
        <f t="shared" si="7"/>
        <v>-314.84600056604739</v>
      </c>
      <c r="K27" s="34">
        <f t="shared" si="8"/>
        <v>576.65282717954187</v>
      </c>
      <c r="L27" s="34">
        <f t="shared" si="9"/>
        <v>787193.46489935543</v>
      </c>
      <c r="M27" s="34">
        <f t="shared" si="10"/>
        <v>509184.44639953546</v>
      </c>
      <c r="N27" s="38">
        <f>'jan-juli'!M27</f>
        <v>423896.35382483504</v>
      </c>
      <c r="O27" s="38">
        <f t="shared" si="11"/>
        <v>85288.092574700422</v>
      </c>
    </row>
    <row r="28" spans="1:15" s="31" customFormat="1" x14ac:dyDescent="0.2">
      <c r="A28" s="30">
        <v>1146</v>
      </c>
      <c r="B28" s="31" t="s">
        <v>212</v>
      </c>
      <c r="C28" s="33">
        <v>250515652</v>
      </c>
      <c r="D28" s="33">
        <v>11570</v>
      </c>
      <c r="E28" s="34">
        <f t="shared" si="2"/>
        <v>21652.173898012101</v>
      </c>
      <c r="F28" s="35">
        <f t="shared" si="3"/>
        <v>0.88666196763865157</v>
      </c>
      <c r="G28" s="34">
        <f t="shared" si="4"/>
        <v>1660.6203100028818</v>
      </c>
      <c r="H28" s="34">
        <f t="shared" si="5"/>
        <v>113.99957632108907</v>
      </c>
      <c r="I28" s="34">
        <f t="shared" si="6"/>
        <v>1774.6198863239708</v>
      </c>
      <c r="J28" s="67">
        <f t="shared" si="7"/>
        <v>-314.84600056604739</v>
      </c>
      <c r="K28" s="34">
        <f t="shared" si="8"/>
        <v>1459.7738857579234</v>
      </c>
      <c r="L28" s="34">
        <f t="shared" si="9"/>
        <v>20532352.084768344</v>
      </c>
      <c r="M28" s="34">
        <f t="shared" si="10"/>
        <v>16889583.858219173</v>
      </c>
      <c r="N28" s="38">
        <f>'jan-juli'!M28</f>
        <v>15118811.962517915</v>
      </c>
      <c r="O28" s="38">
        <f t="shared" si="11"/>
        <v>1770771.8957012575</v>
      </c>
    </row>
    <row r="29" spans="1:15" s="31" customFormat="1" x14ac:dyDescent="0.2">
      <c r="A29" s="30">
        <v>1149</v>
      </c>
      <c r="B29" s="31" t="s">
        <v>213</v>
      </c>
      <c r="C29" s="33">
        <v>917377308</v>
      </c>
      <c r="D29" s="33">
        <v>43306</v>
      </c>
      <c r="E29" s="34">
        <f t="shared" si="2"/>
        <v>21183.607537061838</v>
      </c>
      <c r="F29" s="35">
        <f t="shared" si="3"/>
        <v>0.86747405729180249</v>
      </c>
      <c r="G29" s="34">
        <f t="shared" si="4"/>
        <v>1941.7601265730393</v>
      </c>
      <c r="H29" s="34">
        <f t="shared" si="5"/>
        <v>277.99780265368099</v>
      </c>
      <c r="I29" s="34">
        <f t="shared" si="6"/>
        <v>2219.7579292267201</v>
      </c>
      <c r="J29" s="67">
        <f t="shared" si="7"/>
        <v>-314.84600056604739</v>
      </c>
      <c r="K29" s="34">
        <f t="shared" si="8"/>
        <v>1904.9119286606726</v>
      </c>
      <c r="L29" s="34">
        <f t="shared" si="9"/>
        <v>96128836.883092344</v>
      </c>
      <c r="M29" s="34">
        <f t="shared" si="10"/>
        <v>82494115.982579082</v>
      </c>
      <c r="N29" s="38">
        <f>'jan-juli'!M29</f>
        <v>77445832.707165122</v>
      </c>
      <c r="O29" s="38">
        <f t="shared" si="11"/>
        <v>5048283.2754139602</v>
      </c>
    </row>
    <row r="30" spans="1:15" s="31" customFormat="1" x14ac:dyDescent="0.2">
      <c r="A30" s="30">
        <v>1151</v>
      </c>
      <c r="B30" s="31" t="s">
        <v>214</v>
      </c>
      <c r="C30" s="33">
        <v>5061257</v>
      </c>
      <c r="D30" s="33">
        <v>215</v>
      </c>
      <c r="E30" s="34">
        <f t="shared" si="2"/>
        <v>23540.73023255814</v>
      </c>
      <c r="F30" s="35">
        <f t="shared" si="3"/>
        <v>0.96399882459687003</v>
      </c>
      <c r="G30" s="34">
        <f t="shared" si="4"/>
        <v>527.48650927525807</v>
      </c>
      <c r="H30" s="34">
        <f t="shared" si="5"/>
        <v>0</v>
      </c>
      <c r="I30" s="34">
        <f t="shared" si="6"/>
        <v>527.48650927525807</v>
      </c>
      <c r="J30" s="67">
        <f t="shared" si="7"/>
        <v>-314.84600056604739</v>
      </c>
      <c r="K30" s="34">
        <f t="shared" si="8"/>
        <v>212.64050870921068</v>
      </c>
      <c r="L30" s="34">
        <f t="shared" si="9"/>
        <v>113409.59949418048</v>
      </c>
      <c r="M30" s="34">
        <f t="shared" si="10"/>
        <v>45717.709372480298</v>
      </c>
      <c r="N30" s="38">
        <f>'jan-juli'!M30</f>
        <v>25691.428847496885</v>
      </c>
      <c r="O30" s="38">
        <f t="shared" si="11"/>
        <v>20026.280524983413</v>
      </c>
    </row>
    <row r="31" spans="1:15" s="31" customFormat="1" x14ac:dyDescent="0.2">
      <c r="A31" s="30">
        <v>1160</v>
      </c>
      <c r="B31" s="31" t="s">
        <v>215</v>
      </c>
      <c r="C31" s="33">
        <v>234008640</v>
      </c>
      <c r="D31" s="33">
        <v>8938</v>
      </c>
      <c r="E31" s="34">
        <f t="shared" si="2"/>
        <v>26181.320205862608</v>
      </c>
      <c r="F31" s="35">
        <f t="shared" si="3"/>
        <v>1.0721316482332066</v>
      </c>
      <c r="G31" s="34">
        <f t="shared" si="4"/>
        <v>-1056.8674747074226</v>
      </c>
      <c r="H31" s="34">
        <f t="shared" si="5"/>
        <v>0</v>
      </c>
      <c r="I31" s="34">
        <f t="shared" si="6"/>
        <v>-1056.8674747074226</v>
      </c>
      <c r="J31" s="67">
        <f t="shared" si="7"/>
        <v>-314.84600056604739</v>
      </c>
      <c r="K31" s="34">
        <f t="shared" si="8"/>
        <v>-1371.7134752734701</v>
      </c>
      <c r="L31" s="34">
        <f t="shared" si="9"/>
        <v>-9446281.4889349435</v>
      </c>
      <c r="M31" s="34">
        <f t="shared" si="10"/>
        <v>-12260375.041994276</v>
      </c>
      <c r="N31" s="38">
        <f>'jan-juli'!M31</f>
        <v>-11604491.342144519</v>
      </c>
      <c r="O31" s="38">
        <f t="shared" si="11"/>
        <v>-655883.69984975643</v>
      </c>
    </row>
    <row r="32" spans="1:15" s="31" customFormat="1" x14ac:dyDescent="0.2">
      <c r="A32" s="30">
        <v>1505</v>
      </c>
      <c r="B32" s="31" t="s">
        <v>255</v>
      </c>
      <c r="C32" s="33">
        <v>507037118</v>
      </c>
      <c r="D32" s="33">
        <v>24404</v>
      </c>
      <c r="E32" s="34">
        <f t="shared" si="2"/>
        <v>20776.803720701526</v>
      </c>
      <c r="F32" s="35">
        <f t="shared" si="3"/>
        <v>0.8508153386820253</v>
      </c>
      <c r="G32" s="34">
        <f t="shared" si="4"/>
        <v>2185.8424163892269</v>
      </c>
      <c r="H32" s="34">
        <f t="shared" si="5"/>
        <v>420.37913837979028</v>
      </c>
      <c r="I32" s="34">
        <f t="shared" si="6"/>
        <v>2606.2215547690171</v>
      </c>
      <c r="J32" s="67">
        <f t="shared" si="7"/>
        <v>-314.84600056604739</v>
      </c>
      <c r="K32" s="34">
        <f t="shared" si="8"/>
        <v>2291.3755542029699</v>
      </c>
      <c r="L32" s="34">
        <f t="shared" si="9"/>
        <v>63602230.822583094</v>
      </c>
      <c r="M32" s="34">
        <f t="shared" si="10"/>
        <v>55918729.024769276</v>
      </c>
      <c r="N32" s="38">
        <f>'jan-juli'!M32</f>
        <v>52125071.950534724</v>
      </c>
      <c r="O32" s="38">
        <f t="shared" si="11"/>
        <v>3793657.0742345527</v>
      </c>
    </row>
    <row r="33" spans="1:15" s="31" customFormat="1" x14ac:dyDescent="0.2">
      <c r="A33" s="30">
        <v>1506</v>
      </c>
      <c r="B33" s="31" t="s">
        <v>254</v>
      </c>
      <c r="C33" s="33">
        <v>741856619</v>
      </c>
      <c r="D33" s="33">
        <v>32816</v>
      </c>
      <c r="E33" s="34">
        <f t="shared" si="2"/>
        <v>22606.552261092151</v>
      </c>
      <c r="F33" s="35">
        <f t="shared" si="3"/>
        <v>0.92574400167672133</v>
      </c>
      <c r="G33" s="34">
        <f t="shared" si="4"/>
        <v>1087.9932921548518</v>
      </c>
      <c r="H33" s="34">
        <f t="shared" si="5"/>
        <v>0</v>
      </c>
      <c r="I33" s="34">
        <f t="shared" si="6"/>
        <v>1087.9932921548518</v>
      </c>
      <c r="J33" s="67">
        <f t="shared" si="7"/>
        <v>-314.84600056604739</v>
      </c>
      <c r="K33" s="34">
        <f t="shared" si="8"/>
        <v>773.14729158880436</v>
      </c>
      <c r="L33" s="34">
        <f t="shared" si="9"/>
        <v>35703587.875353619</v>
      </c>
      <c r="M33" s="34">
        <f t="shared" si="10"/>
        <v>25371601.520778205</v>
      </c>
      <c r="N33" s="38">
        <f>'jan-juli'!M33</f>
        <v>23003175.79469515</v>
      </c>
      <c r="O33" s="38">
        <f t="shared" si="11"/>
        <v>2368425.7260830551</v>
      </c>
    </row>
    <row r="34" spans="1:15" s="31" customFormat="1" x14ac:dyDescent="0.2">
      <c r="A34" s="30">
        <v>1508</v>
      </c>
      <c r="B34" s="31" t="s">
        <v>432</v>
      </c>
      <c r="C34" s="33">
        <v>1417217243</v>
      </c>
      <c r="D34" s="33">
        <v>58509</v>
      </c>
      <c r="E34" s="34">
        <f t="shared" si="2"/>
        <v>24222.209284041772</v>
      </c>
      <c r="F34" s="35">
        <f t="shared" si="3"/>
        <v>0.99190556317836986</v>
      </c>
      <c r="G34" s="34">
        <f t="shared" si="4"/>
        <v>118.59907838507934</v>
      </c>
      <c r="H34" s="34">
        <f t="shared" si="5"/>
        <v>0</v>
      </c>
      <c r="I34" s="34">
        <f t="shared" si="6"/>
        <v>118.59907838507934</v>
      </c>
      <c r="J34" s="67">
        <f t="shared" si="7"/>
        <v>-314.84600056604739</v>
      </c>
      <c r="K34" s="34">
        <f t="shared" si="8"/>
        <v>-196.24692218096806</v>
      </c>
      <c r="L34" s="34">
        <f t="shared" si="9"/>
        <v>6939113.4772326071</v>
      </c>
      <c r="M34" s="34">
        <f t="shared" si="10"/>
        <v>-11482211.169886259</v>
      </c>
      <c r="N34" s="38">
        <f>'jan-juli'!M34</f>
        <v>-12173887.2528456</v>
      </c>
      <c r="O34" s="38">
        <f t="shared" si="11"/>
        <v>691676.08295934089</v>
      </c>
    </row>
    <row r="35" spans="1:15" s="31" customFormat="1" x14ac:dyDescent="0.2">
      <c r="A35" s="30">
        <v>1511</v>
      </c>
      <c r="B35" s="31" t="s">
        <v>256</v>
      </c>
      <c r="C35" s="33">
        <v>64684046</v>
      </c>
      <c r="D35" s="33">
        <v>3026</v>
      </c>
      <c r="E35" s="34">
        <f t="shared" si="2"/>
        <v>21376.089226701915</v>
      </c>
      <c r="F35" s="35">
        <f t="shared" si="3"/>
        <v>0.87535623090053893</v>
      </c>
      <c r="G35" s="34">
        <f t="shared" si="4"/>
        <v>1826.2711127889932</v>
      </c>
      <c r="H35" s="34">
        <f t="shared" si="5"/>
        <v>210.62921127965399</v>
      </c>
      <c r="I35" s="34">
        <f t="shared" si="6"/>
        <v>2036.900324068647</v>
      </c>
      <c r="J35" s="67">
        <f t="shared" si="7"/>
        <v>-314.84600056604739</v>
      </c>
      <c r="K35" s="34">
        <f t="shared" si="8"/>
        <v>1722.0543235025996</v>
      </c>
      <c r="L35" s="34">
        <f t="shared" si="9"/>
        <v>6163660.3806317262</v>
      </c>
      <c r="M35" s="34">
        <f t="shared" si="10"/>
        <v>5210936.3829188664</v>
      </c>
      <c r="N35" s="38">
        <f>'jan-juli'!M35</f>
        <v>6232845.0971200643</v>
      </c>
      <c r="O35" s="38">
        <f t="shared" si="11"/>
        <v>-1021908.714201198</v>
      </c>
    </row>
    <row r="36" spans="1:15" s="31" customFormat="1" x14ac:dyDescent="0.2">
      <c r="A36" s="30">
        <v>1514</v>
      </c>
      <c r="B36" s="31" t="s">
        <v>429</v>
      </c>
      <c r="C36" s="33">
        <v>59530122</v>
      </c>
      <c r="D36" s="33">
        <v>2438</v>
      </c>
      <c r="E36" s="34">
        <f t="shared" si="2"/>
        <v>24417.605414273996</v>
      </c>
      <c r="F36" s="35">
        <f t="shared" si="3"/>
        <v>0.99990708386247018</v>
      </c>
      <c r="G36" s="34">
        <f t="shared" si="4"/>
        <v>1.3614002457448804</v>
      </c>
      <c r="H36" s="34">
        <f t="shared" si="5"/>
        <v>0</v>
      </c>
      <c r="I36" s="34">
        <f t="shared" si="6"/>
        <v>1.3614002457448804</v>
      </c>
      <c r="J36" s="67">
        <f t="shared" si="7"/>
        <v>-314.84600056604739</v>
      </c>
      <c r="K36" s="34">
        <f t="shared" si="8"/>
        <v>-313.48460032030249</v>
      </c>
      <c r="L36" s="34">
        <f t="shared" si="9"/>
        <v>3319.0937991260184</v>
      </c>
      <c r="M36" s="34">
        <f t="shared" si="10"/>
        <v>-764275.45558089751</v>
      </c>
      <c r="N36" s="38">
        <f>'jan-juli'!M36</f>
        <v>-1125426.9259060614</v>
      </c>
      <c r="O36" s="38">
        <f t="shared" si="11"/>
        <v>361151.47032516391</v>
      </c>
    </row>
    <row r="37" spans="1:15" s="31" customFormat="1" x14ac:dyDescent="0.2">
      <c r="A37" s="30">
        <v>1515</v>
      </c>
      <c r="B37" s="31" t="s">
        <v>378</v>
      </c>
      <c r="C37" s="33">
        <v>237700719</v>
      </c>
      <c r="D37" s="33">
        <v>8968</v>
      </c>
      <c r="E37" s="34">
        <f t="shared" si="2"/>
        <v>26505.432537912577</v>
      </c>
      <c r="F37" s="35">
        <f t="shared" si="3"/>
        <v>1.0854041297597734</v>
      </c>
      <c r="G37" s="34">
        <f t="shared" si="4"/>
        <v>-1251.3348739374035</v>
      </c>
      <c r="H37" s="34">
        <f t="shared" si="5"/>
        <v>0</v>
      </c>
      <c r="I37" s="34">
        <f t="shared" si="6"/>
        <v>-1251.3348739374035</v>
      </c>
      <c r="J37" s="67">
        <f t="shared" si="7"/>
        <v>-314.84600056604739</v>
      </c>
      <c r="K37" s="34">
        <f t="shared" si="8"/>
        <v>-1566.1808745034509</v>
      </c>
      <c r="L37" s="34">
        <f t="shared" si="9"/>
        <v>-11221971.149470635</v>
      </c>
      <c r="M37" s="34">
        <f t="shared" si="10"/>
        <v>-14045510.082546948</v>
      </c>
      <c r="N37" s="38">
        <f>'jan-juli'!M37</f>
        <v>-14428101.831142554</v>
      </c>
      <c r="O37" s="38">
        <f t="shared" si="11"/>
        <v>382591.74859560654</v>
      </c>
    </row>
    <row r="38" spans="1:15" s="31" customFormat="1" x14ac:dyDescent="0.2">
      <c r="A38" s="30">
        <v>1516</v>
      </c>
      <c r="B38" s="31" t="s">
        <v>257</v>
      </c>
      <c r="C38" s="33">
        <v>199906482</v>
      </c>
      <c r="D38" s="33">
        <v>8861</v>
      </c>
      <c r="E38" s="34">
        <f t="shared" si="2"/>
        <v>22560.262047173004</v>
      </c>
      <c r="F38" s="35">
        <f t="shared" si="3"/>
        <v>0.92384840577261984</v>
      </c>
      <c r="G38" s="34">
        <f t="shared" si="4"/>
        <v>1115.7674205063397</v>
      </c>
      <c r="H38" s="34">
        <f t="shared" si="5"/>
        <v>0</v>
      </c>
      <c r="I38" s="34">
        <f t="shared" si="6"/>
        <v>1115.7674205063397</v>
      </c>
      <c r="J38" s="67">
        <f t="shared" si="7"/>
        <v>-314.84600056604739</v>
      </c>
      <c r="K38" s="34">
        <f t="shared" si="8"/>
        <v>800.92141994029225</v>
      </c>
      <c r="L38" s="34">
        <f t="shared" si="9"/>
        <v>9886815.1131066754</v>
      </c>
      <c r="M38" s="34">
        <f t="shared" si="10"/>
        <v>7096964.7020909293</v>
      </c>
      <c r="N38" s="38">
        <f>'jan-juli'!M38</f>
        <v>6134055.8596170722</v>
      </c>
      <c r="O38" s="38">
        <f t="shared" si="11"/>
        <v>962908.8424738571</v>
      </c>
    </row>
    <row r="39" spans="1:15" s="31" customFormat="1" x14ac:dyDescent="0.2">
      <c r="A39" s="30">
        <v>1517</v>
      </c>
      <c r="B39" s="31" t="s">
        <v>258</v>
      </c>
      <c r="C39" s="33">
        <v>100276593</v>
      </c>
      <c r="D39" s="33">
        <v>5322</v>
      </c>
      <c r="E39" s="34">
        <f t="shared" si="2"/>
        <v>18841.900225479145</v>
      </c>
      <c r="F39" s="35">
        <f t="shared" si="3"/>
        <v>0.77158055383567359</v>
      </c>
      <c r="G39" s="34">
        <f t="shared" si="4"/>
        <v>3346.7845135226553</v>
      </c>
      <c r="H39" s="34">
        <f t="shared" si="5"/>
        <v>1097.5953617076236</v>
      </c>
      <c r="I39" s="34">
        <f t="shared" si="6"/>
        <v>4444.3798752302791</v>
      </c>
      <c r="J39" s="67">
        <f t="shared" si="7"/>
        <v>-314.84600056604739</v>
      </c>
      <c r="K39" s="34">
        <f t="shared" si="8"/>
        <v>4129.5338746642319</v>
      </c>
      <c r="L39" s="34">
        <f t="shared" si="9"/>
        <v>23652989.695975546</v>
      </c>
      <c r="M39" s="34">
        <f t="shared" si="10"/>
        <v>21977379.280963041</v>
      </c>
      <c r="N39" s="38">
        <f>'jan-juli'!M39</f>
        <v>21169969.644703578</v>
      </c>
      <c r="O39" s="38">
        <f t="shared" si="11"/>
        <v>807409.63625946268</v>
      </c>
    </row>
    <row r="40" spans="1:15" s="31" customFormat="1" x14ac:dyDescent="0.2">
      <c r="A40" s="30">
        <v>1520</v>
      </c>
      <c r="B40" s="31" t="s">
        <v>260</v>
      </c>
      <c r="C40" s="33">
        <v>221061373</v>
      </c>
      <c r="D40" s="33">
        <v>10958</v>
      </c>
      <c r="E40" s="34">
        <f t="shared" si="2"/>
        <v>20173.514601204599</v>
      </c>
      <c r="F40" s="35">
        <f t="shared" si="3"/>
        <v>0.82611049748373588</v>
      </c>
      <c r="G40" s="34">
        <f t="shared" si="4"/>
        <v>2547.815888087383</v>
      </c>
      <c r="H40" s="34">
        <f t="shared" si="5"/>
        <v>631.5303302037147</v>
      </c>
      <c r="I40" s="34">
        <f t="shared" si="6"/>
        <v>3179.3462182910976</v>
      </c>
      <c r="J40" s="67">
        <f t="shared" si="7"/>
        <v>-314.84600056604739</v>
      </c>
      <c r="K40" s="34">
        <f t="shared" si="8"/>
        <v>2864.5002177250503</v>
      </c>
      <c r="L40" s="34">
        <f t="shared" si="9"/>
        <v>34839275.860033847</v>
      </c>
      <c r="M40" s="34">
        <f t="shared" si="10"/>
        <v>31389193.385831103</v>
      </c>
      <c r="N40" s="38">
        <f>'jan-juli'!M40</f>
        <v>30166896.455235187</v>
      </c>
      <c r="O40" s="38">
        <f t="shared" si="11"/>
        <v>1222296.9305959158</v>
      </c>
    </row>
    <row r="41" spans="1:15" s="31" customFormat="1" x14ac:dyDescent="0.2">
      <c r="A41" s="30">
        <v>1525</v>
      </c>
      <c r="B41" s="31" t="s">
        <v>261</v>
      </c>
      <c r="C41" s="33">
        <v>98326902</v>
      </c>
      <c r="D41" s="33">
        <v>4348</v>
      </c>
      <c r="E41" s="34">
        <f t="shared" si="2"/>
        <v>22614.282888684451</v>
      </c>
      <c r="F41" s="35">
        <f t="shared" si="3"/>
        <v>0.92606057282123344</v>
      </c>
      <c r="G41" s="34">
        <f t="shared" si="4"/>
        <v>1083.3549155994717</v>
      </c>
      <c r="H41" s="34">
        <f t="shared" si="5"/>
        <v>0</v>
      </c>
      <c r="I41" s="34">
        <f t="shared" si="6"/>
        <v>1083.3549155994717</v>
      </c>
      <c r="J41" s="67">
        <f t="shared" si="7"/>
        <v>-314.84600056604739</v>
      </c>
      <c r="K41" s="34">
        <f t="shared" si="8"/>
        <v>768.50891503342427</v>
      </c>
      <c r="L41" s="34">
        <f t="shared" si="9"/>
        <v>4710427.1730265031</v>
      </c>
      <c r="M41" s="34">
        <f t="shared" si="10"/>
        <v>3341476.7625653287</v>
      </c>
      <c r="N41" s="38">
        <f>'jan-juli'!M41</f>
        <v>3131116.6745530958</v>
      </c>
      <c r="O41" s="38">
        <f t="shared" si="11"/>
        <v>210360.08801223291</v>
      </c>
    </row>
    <row r="42" spans="1:15" s="31" customFormat="1" x14ac:dyDescent="0.2">
      <c r="A42" s="30">
        <v>1528</v>
      </c>
      <c r="B42" s="31" t="s">
        <v>262</v>
      </c>
      <c r="C42" s="33">
        <v>146159967</v>
      </c>
      <c r="D42" s="33">
        <v>7617</v>
      </c>
      <c r="E42" s="34">
        <f t="shared" si="2"/>
        <v>19188.652619141394</v>
      </c>
      <c r="F42" s="35">
        <f t="shared" si="3"/>
        <v>0.78578015158027736</v>
      </c>
      <c r="G42" s="34">
        <f t="shared" si="4"/>
        <v>3138.7330773253057</v>
      </c>
      <c r="H42" s="34">
        <f t="shared" si="5"/>
        <v>976.23202392583642</v>
      </c>
      <c r="I42" s="34">
        <f t="shared" si="6"/>
        <v>4114.9651012511422</v>
      </c>
      <c r="J42" s="67">
        <f t="shared" si="7"/>
        <v>-314.84600056604739</v>
      </c>
      <c r="K42" s="34">
        <f t="shared" si="8"/>
        <v>3800.119100685095</v>
      </c>
      <c r="L42" s="34">
        <f t="shared" si="9"/>
        <v>31343689.17622995</v>
      </c>
      <c r="M42" s="34">
        <f t="shared" si="10"/>
        <v>28945507.189918369</v>
      </c>
      <c r="N42" s="38">
        <f>'jan-juli'!M42</f>
        <v>28295519.197013736</v>
      </c>
      <c r="O42" s="38">
        <f t="shared" si="11"/>
        <v>649987.99290463328</v>
      </c>
    </row>
    <row r="43" spans="1:15" s="31" customFormat="1" x14ac:dyDescent="0.2">
      <c r="A43" s="30">
        <v>1531</v>
      </c>
      <c r="B43" s="31" t="s">
        <v>263</v>
      </c>
      <c r="C43" s="33">
        <v>191027815</v>
      </c>
      <c r="D43" s="33">
        <v>9720</v>
      </c>
      <c r="E43" s="34">
        <f t="shared" si="2"/>
        <v>19653.067386831277</v>
      </c>
      <c r="F43" s="35">
        <f t="shared" si="3"/>
        <v>0.80479805313879782</v>
      </c>
      <c r="G43" s="34">
        <f t="shared" si="4"/>
        <v>2860.084216711376</v>
      </c>
      <c r="H43" s="34">
        <f t="shared" si="5"/>
        <v>813.68685523437739</v>
      </c>
      <c r="I43" s="34">
        <f t="shared" si="6"/>
        <v>3673.7710719457536</v>
      </c>
      <c r="J43" s="67">
        <f t="shared" si="7"/>
        <v>-314.84600056604739</v>
      </c>
      <c r="K43" s="34">
        <f t="shared" si="8"/>
        <v>3358.9250713797064</v>
      </c>
      <c r="L43" s="34">
        <f t="shared" si="9"/>
        <v>35709054.819312729</v>
      </c>
      <c r="M43" s="34">
        <f t="shared" si="10"/>
        <v>32648751.693810746</v>
      </c>
      <c r="N43" s="38">
        <f>'jan-juli'!M43</f>
        <v>32275380.20684306</v>
      </c>
      <c r="O43" s="38">
        <f t="shared" si="11"/>
        <v>373371.48696768656</v>
      </c>
    </row>
    <row r="44" spans="1:15" s="31" customFormat="1" x14ac:dyDescent="0.2">
      <c r="A44" s="30">
        <v>1532</v>
      </c>
      <c r="B44" s="31" t="s">
        <v>264</v>
      </c>
      <c r="C44" s="33">
        <v>188141761</v>
      </c>
      <c r="D44" s="33">
        <v>8691</v>
      </c>
      <c r="E44" s="34">
        <f t="shared" si="2"/>
        <v>21647.884133011161</v>
      </c>
      <c r="F44" s="35">
        <f t="shared" si="3"/>
        <v>0.88648630068279044</v>
      </c>
      <c r="G44" s="34">
        <f t="shared" si="4"/>
        <v>1663.1941690034457</v>
      </c>
      <c r="H44" s="34">
        <f t="shared" si="5"/>
        <v>115.50099407141805</v>
      </c>
      <c r="I44" s="34">
        <f t="shared" si="6"/>
        <v>1778.6951630748638</v>
      </c>
      <c r="J44" s="67">
        <f t="shared" si="7"/>
        <v>-314.84600056604739</v>
      </c>
      <c r="K44" s="34">
        <f t="shared" si="8"/>
        <v>1463.8491625088163</v>
      </c>
      <c r="L44" s="34">
        <f t="shared" si="9"/>
        <v>15458639.66228364</v>
      </c>
      <c r="M44" s="34">
        <f t="shared" si="10"/>
        <v>12722313.071364123</v>
      </c>
      <c r="N44" s="38">
        <f>'jan-juli'!M44</f>
        <v>11553339.470578505</v>
      </c>
      <c r="O44" s="38">
        <f t="shared" si="11"/>
        <v>1168973.6007856186</v>
      </c>
    </row>
    <row r="45" spans="1:15" s="31" customFormat="1" x14ac:dyDescent="0.2">
      <c r="A45" s="30">
        <v>1535</v>
      </c>
      <c r="B45" s="31" t="s">
        <v>265</v>
      </c>
      <c r="C45" s="33">
        <v>154095754</v>
      </c>
      <c r="D45" s="33">
        <v>7147</v>
      </c>
      <c r="E45" s="34">
        <f t="shared" si="2"/>
        <v>21560.900237862039</v>
      </c>
      <c r="F45" s="35">
        <f t="shared" si="3"/>
        <v>0.88292428829599379</v>
      </c>
      <c r="G45" s="34">
        <f t="shared" si="4"/>
        <v>1715.3845060929191</v>
      </c>
      <c r="H45" s="34">
        <f t="shared" si="5"/>
        <v>145.94535737361073</v>
      </c>
      <c r="I45" s="34">
        <f t="shared" si="6"/>
        <v>1861.3298634665298</v>
      </c>
      <c r="J45" s="67">
        <f t="shared" si="7"/>
        <v>-314.84600056604739</v>
      </c>
      <c r="K45" s="34">
        <f t="shared" si="8"/>
        <v>1546.4838629004823</v>
      </c>
      <c r="L45" s="34">
        <f t="shared" si="9"/>
        <v>13302924.534195289</v>
      </c>
      <c r="M45" s="34">
        <f t="shared" si="10"/>
        <v>11052720.168149747</v>
      </c>
      <c r="N45" s="38">
        <f>'jan-juli'!M45</f>
        <v>10894368.218544975</v>
      </c>
      <c r="O45" s="38">
        <f t="shared" si="11"/>
        <v>158351.94960477203</v>
      </c>
    </row>
    <row r="46" spans="1:15" s="31" customFormat="1" x14ac:dyDescent="0.2">
      <c r="A46" s="30">
        <v>1539</v>
      </c>
      <c r="B46" s="31" t="s">
        <v>266</v>
      </c>
      <c r="C46" s="33">
        <v>153946244</v>
      </c>
      <c r="D46" s="33">
        <v>7299</v>
      </c>
      <c r="E46" s="34">
        <f t="shared" si="2"/>
        <v>21091.415810384984</v>
      </c>
      <c r="F46" s="35">
        <f t="shared" si="3"/>
        <v>0.86369878289393665</v>
      </c>
      <c r="G46" s="34">
        <f t="shared" si="4"/>
        <v>1997.0751625791518</v>
      </c>
      <c r="H46" s="34">
        <f t="shared" si="5"/>
        <v>310.2649069905799</v>
      </c>
      <c r="I46" s="34">
        <f t="shared" si="6"/>
        <v>2307.3400695697319</v>
      </c>
      <c r="J46" s="67">
        <f t="shared" si="7"/>
        <v>-314.84600056604739</v>
      </c>
      <c r="K46" s="34">
        <f t="shared" si="8"/>
        <v>1992.4940690036844</v>
      </c>
      <c r="L46" s="34">
        <f t="shared" si="9"/>
        <v>16841275.167789474</v>
      </c>
      <c r="M46" s="34">
        <f t="shared" si="10"/>
        <v>14543214.209657893</v>
      </c>
      <c r="N46" s="38">
        <f>'jan-juli'!M46</f>
        <v>13788721.100092325</v>
      </c>
      <c r="O46" s="38">
        <f t="shared" si="11"/>
        <v>754493.10956556723</v>
      </c>
    </row>
    <row r="47" spans="1:15" s="31" customFormat="1" x14ac:dyDescent="0.2">
      <c r="A47" s="30">
        <v>1547</v>
      </c>
      <c r="B47" s="31" t="s">
        <v>267</v>
      </c>
      <c r="C47" s="33">
        <v>79301903</v>
      </c>
      <c r="D47" s="33">
        <v>3678</v>
      </c>
      <c r="E47" s="34">
        <f t="shared" si="2"/>
        <v>21561.148178357802</v>
      </c>
      <c r="F47" s="35">
        <f t="shared" si="3"/>
        <v>0.88293444152166367</v>
      </c>
      <c r="G47" s="34">
        <f t="shared" si="4"/>
        <v>1715.2357417954611</v>
      </c>
      <c r="H47" s="34">
        <f t="shared" si="5"/>
        <v>145.85857820009369</v>
      </c>
      <c r="I47" s="34">
        <f t="shared" si="6"/>
        <v>1861.0943199955548</v>
      </c>
      <c r="J47" s="67">
        <f t="shared" si="7"/>
        <v>-314.84600056604739</v>
      </c>
      <c r="K47" s="34">
        <f t="shared" si="8"/>
        <v>1546.2483194295073</v>
      </c>
      <c r="L47" s="34">
        <f t="shared" si="9"/>
        <v>6845104.9089436503</v>
      </c>
      <c r="M47" s="34">
        <f t="shared" si="10"/>
        <v>5687101.3188617276</v>
      </c>
      <c r="N47" s="38">
        <f>'jan-juli'!M47</f>
        <v>4729192.6153362906</v>
      </c>
      <c r="O47" s="38">
        <f t="shared" si="11"/>
        <v>957908.70352543704</v>
      </c>
    </row>
    <row r="48" spans="1:15" s="31" customFormat="1" x14ac:dyDescent="0.2">
      <c r="A48" s="30">
        <v>1554</v>
      </c>
      <c r="B48" s="31" t="s">
        <v>268</v>
      </c>
      <c r="C48" s="33">
        <v>127319358</v>
      </c>
      <c r="D48" s="33">
        <v>5955</v>
      </c>
      <c r="E48" s="34">
        <f t="shared" si="2"/>
        <v>21380.244836272039</v>
      </c>
      <c r="F48" s="35">
        <f t="shared" si="3"/>
        <v>0.87552640415776195</v>
      </c>
      <c r="G48" s="34">
        <f t="shared" si="4"/>
        <v>1823.7777470469191</v>
      </c>
      <c r="H48" s="34">
        <f t="shared" si="5"/>
        <v>209.17474793011078</v>
      </c>
      <c r="I48" s="34">
        <f t="shared" si="6"/>
        <v>2032.9524949770298</v>
      </c>
      <c r="J48" s="67">
        <f t="shared" si="7"/>
        <v>-314.84600056604739</v>
      </c>
      <c r="K48" s="34">
        <f t="shared" si="8"/>
        <v>1718.1064944109824</v>
      </c>
      <c r="L48" s="34">
        <f t="shared" si="9"/>
        <v>12106232.107588213</v>
      </c>
      <c r="M48" s="34">
        <f t="shared" si="10"/>
        <v>10231324.174217399</v>
      </c>
      <c r="N48" s="38">
        <f>'jan-juli'!M48</f>
        <v>9456425.0027263761</v>
      </c>
      <c r="O48" s="38">
        <f t="shared" si="11"/>
        <v>774899.17149102315</v>
      </c>
    </row>
    <row r="49" spans="1:15" s="31" customFormat="1" x14ac:dyDescent="0.2">
      <c r="A49" s="30">
        <v>1557</v>
      </c>
      <c r="B49" s="31" t="s">
        <v>269</v>
      </c>
      <c r="C49" s="33">
        <v>50354407</v>
      </c>
      <c r="D49" s="33">
        <v>2700</v>
      </c>
      <c r="E49" s="34">
        <f t="shared" si="2"/>
        <v>18649.780370370372</v>
      </c>
      <c r="F49" s="35">
        <f t="shared" si="3"/>
        <v>0.76371319744201205</v>
      </c>
      <c r="G49" s="34">
        <f t="shared" si="4"/>
        <v>3462.0564265879188</v>
      </c>
      <c r="H49" s="34">
        <f t="shared" si="5"/>
        <v>1164.837310995694</v>
      </c>
      <c r="I49" s="34">
        <f t="shared" si="6"/>
        <v>4626.8937375836131</v>
      </c>
      <c r="J49" s="67">
        <f t="shared" si="7"/>
        <v>-314.84600056604739</v>
      </c>
      <c r="K49" s="34">
        <f t="shared" si="8"/>
        <v>4312.0477370175659</v>
      </c>
      <c r="L49" s="34">
        <f t="shared" si="9"/>
        <v>12492613.091475755</v>
      </c>
      <c r="M49" s="34">
        <f t="shared" si="10"/>
        <v>11642528.889947427</v>
      </c>
      <c r="N49" s="38">
        <f>'jan-juli'!M49</f>
        <v>11239308.088011958</v>
      </c>
      <c r="O49" s="38">
        <f t="shared" si="11"/>
        <v>403220.80193546973</v>
      </c>
    </row>
    <row r="50" spans="1:15" s="31" customFormat="1" x14ac:dyDescent="0.2">
      <c r="A50" s="30">
        <v>1560</v>
      </c>
      <c r="B50" s="31" t="s">
        <v>270</v>
      </c>
      <c r="C50" s="33">
        <v>56894084</v>
      </c>
      <c r="D50" s="33">
        <v>3041</v>
      </c>
      <c r="E50" s="34">
        <f t="shared" si="2"/>
        <v>18709.004932587963</v>
      </c>
      <c r="F50" s="35">
        <f t="shared" si="3"/>
        <v>0.7661384581625168</v>
      </c>
      <c r="G50" s="34">
        <f t="shared" si="4"/>
        <v>3426.5216892573649</v>
      </c>
      <c r="H50" s="34">
        <f t="shared" si="5"/>
        <v>1144.1087142195374</v>
      </c>
      <c r="I50" s="34">
        <f t="shared" si="6"/>
        <v>4570.6304034769018</v>
      </c>
      <c r="J50" s="67">
        <f t="shared" si="7"/>
        <v>-314.84600056604739</v>
      </c>
      <c r="K50" s="34">
        <f t="shared" si="8"/>
        <v>4255.7844029108546</v>
      </c>
      <c r="L50" s="34">
        <f t="shared" si="9"/>
        <v>13899287.056973258</v>
      </c>
      <c r="M50" s="34">
        <f t="shared" si="10"/>
        <v>12941840.369251909</v>
      </c>
      <c r="N50" s="38">
        <f>'jan-juli'!M50</f>
        <v>12474254.676220134</v>
      </c>
      <c r="O50" s="38">
        <f t="shared" si="11"/>
        <v>467585.69303177483</v>
      </c>
    </row>
    <row r="51" spans="1:15" s="31" customFormat="1" x14ac:dyDescent="0.2">
      <c r="A51" s="30">
        <v>1563</v>
      </c>
      <c r="B51" s="31" t="s">
        <v>271</v>
      </c>
      <c r="C51" s="33">
        <v>182265357</v>
      </c>
      <c r="D51" s="33">
        <v>7227</v>
      </c>
      <c r="E51" s="34">
        <f t="shared" si="2"/>
        <v>25220.057700290577</v>
      </c>
      <c r="F51" s="35">
        <f t="shared" si="3"/>
        <v>1.0327677068284127</v>
      </c>
      <c r="G51" s="34">
        <f t="shared" si="4"/>
        <v>-480.10997136420406</v>
      </c>
      <c r="H51" s="34">
        <f t="shared" si="5"/>
        <v>0</v>
      </c>
      <c r="I51" s="34">
        <f t="shared" si="6"/>
        <v>-480.10997136420406</v>
      </c>
      <c r="J51" s="67">
        <f t="shared" si="7"/>
        <v>-314.84600056604739</v>
      </c>
      <c r="K51" s="34">
        <f t="shared" si="8"/>
        <v>-794.95597193025151</v>
      </c>
      <c r="L51" s="34">
        <f t="shared" si="9"/>
        <v>-3469754.7630491029</v>
      </c>
      <c r="M51" s="34">
        <f t="shared" si="10"/>
        <v>-5745146.8091399278</v>
      </c>
      <c r="N51" s="38">
        <f>'jan-juli'!M51</f>
        <v>-6333786.6796239028</v>
      </c>
      <c r="O51" s="38">
        <f t="shared" si="11"/>
        <v>588639.87048397493</v>
      </c>
    </row>
    <row r="52" spans="1:15" s="31" customFormat="1" x14ac:dyDescent="0.2">
      <c r="A52" s="30">
        <v>1566</v>
      </c>
      <c r="B52" s="31" t="s">
        <v>272</v>
      </c>
      <c r="C52" s="33">
        <v>116418789</v>
      </c>
      <c r="D52" s="33">
        <v>5953</v>
      </c>
      <c r="E52" s="34">
        <f t="shared" si="2"/>
        <v>19556.322694439779</v>
      </c>
      <c r="F52" s="35">
        <f t="shared" si="3"/>
        <v>0.80083633364963758</v>
      </c>
      <c r="G52" s="34">
        <f t="shared" si="4"/>
        <v>2918.1310321462747</v>
      </c>
      <c r="H52" s="34">
        <f t="shared" si="5"/>
        <v>847.54749757140155</v>
      </c>
      <c r="I52" s="34">
        <f t="shared" si="6"/>
        <v>3765.6785297176762</v>
      </c>
      <c r="J52" s="67">
        <f t="shared" si="7"/>
        <v>-314.84600056604739</v>
      </c>
      <c r="K52" s="34">
        <f t="shared" si="8"/>
        <v>3450.8325291516289</v>
      </c>
      <c r="L52" s="34">
        <f t="shared" si="9"/>
        <v>22417084.287409328</v>
      </c>
      <c r="M52" s="34">
        <f t="shared" si="10"/>
        <v>20542806.046039648</v>
      </c>
      <c r="N52" s="38">
        <f>'jan-juli'!M52</f>
        <v>19376267.012179691</v>
      </c>
      <c r="O52" s="38">
        <f t="shared" si="11"/>
        <v>1166539.033859957</v>
      </c>
    </row>
    <row r="53" spans="1:15" s="31" customFormat="1" x14ac:dyDescent="0.2">
      <c r="A53" s="30">
        <v>1573</v>
      </c>
      <c r="B53" s="31" t="s">
        <v>274</v>
      </c>
      <c r="C53" s="33">
        <v>44891702</v>
      </c>
      <c r="D53" s="33">
        <v>2159</v>
      </c>
      <c r="E53" s="34">
        <f t="shared" si="2"/>
        <v>20792.821676702177</v>
      </c>
      <c r="F53" s="35">
        <f t="shared" si="3"/>
        <v>0.85147127800950273</v>
      </c>
      <c r="G53" s="34">
        <f t="shared" si="4"/>
        <v>2176.2316427888363</v>
      </c>
      <c r="H53" s="34">
        <f t="shared" si="5"/>
        <v>414.77285377956247</v>
      </c>
      <c r="I53" s="34">
        <f t="shared" si="6"/>
        <v>2591.0044965683987</v>
      </c>
      <c r="J53" s="67">
        <f t="shared" si="7"/>
        <v>-314.84600056604739</v>
      </c>
      <c r="K53" s="34">
        <f t="shared" si="8"/>
        <v>2276.1584960023515</v>
      </c>
      <c r="L53" s="34">
        <f t="shared" si="9"/>
        <v>5593978.7080911733</v>
      </c>
      <c r="M53" s="34">
        <f t="shared" si="10"/>
        <v>4914226.1928690765</v>
      </c>
      <c r="N53" s="38">
        <f>'jan-juli'!M53</f>
        <v>4578525.5451362291</v>
      </c>
      <c r="O53" s="38">
        <f t="shared" si="11"/>
        <v>335700.64773284737</v>
      </c>
    </row>
    <row r="54" spans="1:15" s="31" customFormat="1" x14ac:dyDescent="0.2">
      <c r="A54" s="30">
        <v>1576</v>
      </c>
      <c r="B54" s="31" t="s">
        <v>275</v>
      </c>
      <c r="C54" s="33">
        <v>71473591</v>
      </c>
      <c r="D54" s="33">
        <v>3408</v>
      </c>
      <c r="E54" s="34">
        <f t="shared" si="2"/>
        <v>20972.297828638497</v>
      </c>
      <c r="F54" s="35">
        <f t="shared" si="3"/>
        <v>0.85882087157778098</v>
      </c>
      <c r="G54" s="34">
        <f t="shared" si="4"/>
        <v>2068.5459516270444</v>
      </c>
      <c r="H54" s="34">
        <f t="shared" si="5"/>
        <v>351.95620060185047</v>
      </c>
      <c r="I54" s="34">
        <f t="shared" si="6"/>
        <v>2420.5021522288948</v>
      </c>
      <c r="J54" s="67">
        <f t="shared" si="7"/>
        <v>-314.84600056604739</v>
      </c>
      <c r="K54" s="34">
        <f t="shared" si="8"/>
        <v>2105.6561516628476</v>
      </c>
      <c r="L54" s="34">
        <f t="shared" si="9"/>
        <v>8249071.3347960738</v>
      </c>
      <c r="M54" s="34">
        <f t="shared" si="10"/>
        <v>7176076.1648669848</v>
      </c>
      <c r="N54" s="38">
        <f>'jan-juli'!M54</f>
        <v>6602842.6915350929</v>
      </c>
      <c r="O54" s="38">
        <f t="shared" si="11"/>
        <v>573233.47333189193</v>
      </c>
    </row>
    <row r="55" spans="1:15" s="31" customFormat="1" x14ac:dyDescent="0.2">
      <c r="A55" s="30">
        <v>1577</v>
      </c>
      <c r="B55" s="31" t="s">
        <v>259</v>
      </c>
      <c r="C55" s="33">
        <v>199920179</v>
      </c>
      <c r="D55" s="33">
        <v>11093</v>
      </c>
      <c r="E55" s="34">
        <f t="shared" si="2"/>
        <v>18022.192283421977</v>
      </c>
      <c r="F55" s="35">
        <f t="shared" si="3"/>
        <v>0.73801330741427995</v>
      </c>
      <c r="G55" s="34">
        <f t="shared" si="4"/>
        <v>3838.609278756956</v>
      </c>
      <c r="H55" s="34">
        <f t="shared" si="5"/>
        <v>1384.4931414276325</v>
      </c>
      <c r="I55" s="34">
        <f t="shared" si="6"/>
        <v>5223.1024201845885</v>
      </c>
      <c r="J55" s="67">
        <f t="shared" si="7"/>
        <v>-314.84600056604739</v>
      </c>
      <c r="K55" s="34">
        <f t="shared" si="8"/>
        <v>4908.2564196185413</v>
      </c>
      <c r="L55" s="34">
        <f t="shared" si="9"/>
        <v>57939875.147107638</v>
      </c>
      <c r="M55" s="34">
        <f t="shared" si="10"/>
        <v>54447288.46282848</v>
      </c>
      <c r="N55" s="38">
        <f>'jan-juli'!M55</f>
        <v>51974265.567135803</v>
      </c>
      <c r="O55" s="38">
        <f t="shared" si="11"/>
        <v>2473022.8956926763</v>
      </c>
    </row>
    <row r="56" spans="1:15" s="31" customFormat="1" x14ac:dyDescent="0.2">
      <c r="A56" s="30">
        <v>1578</v>
      </c>
      <c r="B56" s="31" t="s">
        <v>379</v>
      </c>
      <c r="C56" s="33">
        <v>56383638</v>
      </c>
      <c r="D56" s="33">
        <v>2492</v>
      </c>
      <c r="E56" s="34">
        <f t="shared" si="2"/>
        <v>22625.85794542536</v>
      </c>
      <c r="F56" s="35">
        <f t="shared" si="3"/>
        <v>0.92653457430643149</v>
      </c>
      <c r="G56" s="34">
        <f t="shared" si="4"/>
        <v>1076.4098815549266</v>
      </c>
      <c r="H56" s="34">
        <f t="shared" si="5"/>
        <v>0</v>
      </c>
      <c r="I56" s="34">
        <f t="shared" si="6"/>
        <v>1076.4098815549266</v>
      </c>
      <c r="J56" s="67">
        <f t="shared" si="7"/>
        <v>-314.84600056604739</v>
      </c>
      <c r="K56" s="34">
        <f t="shared" si="8"/>
        <v>761.56388098887919</v>
      </c>
      <c r="L56" s="34">
        <f t="shared" si="9"/>
        <v>2682413.4248348773</v>
      </c>
      <c r="M56" s="34">
        <f t="shared" si="10"/>
        <v>1897817.1914242869</v>
      </c>
      <c r="N56" s="38">
        <f>'jan-juli'!M56</f>
        <v>1723719.8338974982</v>
      </c>
      <c r="O56" s="38">
        <f t="shared" si="11"/>
        <v>174097.35752678872</v>
      </c>
    </row>
    <row r="57" spans="1:15" s="31" customFormat="1" x14ac:dyDescent="0.2">
      <c r="A57" s="30">
        <v>1579</v>
      </c>
      <c r="B57" s="31" t="s">
        <v>380</v>
      </c>
      <c r="C57" s="33">
        <v>261323290</v>
      </c>
      <c r="D57" s="33">
        <v>13437</v>
      </c>
      <c r="E57" s="34">
        <f t="shared" si="2"/>
        <v>19448.038252586142</v>
      </c>
      <c r="F57" s="35">
        <f t="shared" si="3"/>
        <v>0.79640205851722634</v>
      </c>
      <c r="G57" s="34">
        <f t="shared" si="4"/>
        <v>2983.1016972584571</v>
      </c>
      <c r="H57" s="34">
        <f t="shared" si="5"/>
        <v>885.44705222017456</v>
      </c>
      <c r="I57" s="34">
        <f t="shared" si="6"/>
        <v>3868.5487494786316</v>
      </c>
      <c r="J57" s="67">
        <f t="shared" si="7"/>
        <v>-314.84600056604739</v>
      </c>
      <c r="K57" s="34">
        <f t="shared" si="8"/>
        <v>3553.7027489125844</v>
      </c>
      <c r="L57" s="34">
        <f t="shared" si="9"/>
        <v>51981689.546744376</v>
      </c>
      <c r="M57" s="34">
        <f t="shared" si="10"/>
        <v>47751103.837138399</v>
      </c>
      <c r="N57" s="38">
        <f>'jan-juli'!M57</f>
        <v>45875077.48783949</v>
      </c>
      <c r="O57" s="38">
        <f t="shared" si="11"/>
        <v>1876026.3492989093</v>
      </c>
    </row>
    <row r="58" spans="1:15" s="31" customFormat="1" x14ac:dyDescent="0.2">
      <c r="A58" s="30">
        <v>1580</v>
      </c>
      <c r="B58" s="31" t="s">
        <v>431</v>
      </c>
      <c r="C58" s="33">
        <v>192961539</v>
      </c>
      <c r="D58" s="33">
        <v>9357</v>
      </c>
      <c r="E58" s="34">
        <f t="shared" si="2"/>
        <v>20622.158704713049</v>
      </c>
      <c r="F58" s="35">
        <f t="shared" si="3"/>
        <v>0.84448258637698104</v>
      </c>
      <c r="G58" s="34">
        <f t="shared" si="4"/>
        <v>2278.629425982313</v>
      </c>
      <c r="H58" s="34">
        <f t="shared" si="5"/>
        <v>474.50489397575728</v>
      </c>
      <c r="I58" s="34">
        <f t="shared" si="6"/>
        <v>2753.1343199580701</v>
      </c>
      <c r="J58" s="67">
        <f t="shared" si="7"/>
        <v>-314.84600056604739</v>
      </c>
      <c r="K58" s="34">
        <f t="shared" si="8"/>
        <v>2438.2883193920229</v>
      </c>
      <c r="L58" s="34">
        <f t="shared" si="9"/>
        <v>25761077.831847664</v>
      </c>
      <c r="M58" s="34">
        <f t="shared" si="10"/>
        <v>22815063.804551158</v>
      </c>
      <c r="N58" s="38">
        <f>'jan-juli'!M58</f>
        <v>22240011.272621434</v>
      </c>
      <c r="O58" s="38">
        <f t="shared" si="11"/>
        <v>575052.53192972392</v>
      </c>
    </row>
    <row r="59" spans="1:15" s="31" customFormat="1" x14ac:dyDescent="0.2">
      <c r="A59" s="30">
        <v>1804</v>
      </c>
      <c r="B59" s="31" t="s">
        <v>276</v>
      </c>
      <c r="C59" s="33">
        <v>1236018227</v>
      </c>
      <c r="D59" s="33">
        <v>53712</v>
      </c>
      <c r="E59" s="34">
        <f t="shared" si="2"/>
        <v>23011.956862526065</v>
      </c>
      <c r="F59" s="35">
        <f t="shared" si="3"/>
        <v>0.94234542208329575</v>
      </c>
      <c r="G59" s="34">
        <f t="shared" si="4"/>
        <v>844.75053129450316</v>
      </c>
      <c r="H59" s="34">
        <f t="shared" si="5"/>
        <v>0</v>
      </c>
      <c r="I59" s="34">
        <f t="shared" si="6"/>
        <v>844.75053129450316</v>
      </c>
      <c r="J59" s="67">
        <f t="shared" si="7"/>
        <v>-314.84600056604739</v>
      </c>
      <c r="K59" s="34">
        <f t="shared" si="8"/>
        <v>529.90453072845571</v>
      </c>
      <c r="L59" s="34">
        <f t="shared" si="9"/>
        <v>45373240.53689035</v>
      </c>
      <c r="M59" s="34">
        <f t="shared" si="10"/>
        <v>28462232.154486813</v>
      </c>
      <c r="N59" s="38">
        <f>'jan-juli'!M59</f>
        <v>25613738.417938314</v>
      </c>
      <c r="O59" s="38">
        <f t="shared" si="11"/>
        <v>2848493.7365484983</v>
      </c>
    </row>
    <row r="60" spans="1:15" s="31" customFormat="1" x14ac:dyDescent="0.2">
      <c r="A60" s="30">
        <v>1806</v>
      </c>
      <c r="B60" s="31" t="s">
        <v>277</v>
      </c>
      <c r="C60" s="33">
        <v>462084618</v>
      </c>
      <c r="D60" s="33">
        <v>21580</v>
      </c>
      <c r="E60" s="34">
        <f t="shared" si="2"/>
        <v>21412.632900834105</v>
      </c>
      <c r="F60" s="35">
        <f t="shared" si="3"/>
        <v>0.87685270354866263</v>
      </c>
      <c r="G60" s="34">
        <f t="shared" si="4"/>
        <v>1804.3449083096791</v>
      </c>
      <c r="H60" s="34">
        <f t="shared" si="5"/>
        <v>197.83892533338746</v>
      </c>
      <c r="I60" s="34">
        <f t="shared" si="6"/>
        <v>2002.1838336430665</v>
      </c>
      <c r="J60" s="67">
        <f t="shared" si="7"/>
        <v>-314.84600056604739</v>
      </c>
      <c r="K60" s="34">
        <f t="shared" si="8"/>
        <v>1687.337833077019</v>
      </c>
      <c r="L60" s="34">
        <f t="shared" si="9"/>
        <v>43207127.130017377</v>
      </c>
      <c r="M60" s="34">
        <f t="shared" si="10"/>
        <v>36412750.437802069</v>
      </c>
      <c r="N60" s="38">
        <f>'jan-juli'!M60</f>
        <v>33525500.498628911</v>
      </c>
      <c r="O60" s="38">
        <f t="shared" si="11"/>
        <v>2887249.9391731583</v>
      </c>
    </row>
    <row r="61" spans="1:15" s="31" customFormat="1" x14ac:dyDescent="0.2">
      <c r="A61" s="30">
        <v>1811</v>
      </c>
      <c r="B61" s="31" t="s">
        <v>278</v>
      </c>
      <c r="C61" s="33">
        <v>29972290</v>
      </c>
      <c r="D61" s="33">
        <v>1399</v>
      </c>
      <c r="E61" s="34">
        <f t="shared" si="2"/>
        <v>21424.081486776267</v>
      </c>
      <c r="F61" s="35">
        <f t="shared" si="3"/>
        <v>0.87732152602283875</v>
      </c>
      <c r="G61" s="34">
        <f t="shared" si="4"/>
        <v>1797.4757567443819</v>
      </c>
      <c r="H61" s="34">
        <f t="shared" si="5"/>
        <v>193.83192025363076</v>
      </c>
      <c r="I61" s="34">
        <f t="shared" si="6"/>
        <v>1991.3076769980125</v>
      </c>
      <c r="J61" s="67">
        <f t="shared" si="7"/>
        <v>-314.84600056604739</v>
      </c>
      <c r="K61" s="34">
        <f t="shared" si="8"/>
        <v>1676.4616764319651</v>
      </c>
      <c r="L61" s="34">
        <f t="shared" si="9"/>
        <v>2785839.4401202197</v>
      </c>
      <c r="M61" s="34">
        <f t="shared" si="10"/>
        <v>2345369.8853283194</v>
      </c>
      <c r="N61" s="38">
        <f>'jan-juli'!M61</f>
        <v>2076853.2873995304</v>
      </c>
      <c r="O61" s="38">
        <f t="shared" si="11"/>
        <v>268516.59792878898</v>
      </c>
    </row>
    <row r="62" spans="1:15" s="31" customFormat="1" x14ac:dyDescent="0.2">
      <c r="A62" s="30">
        <v>1812</v>
      </c>
      <c r="B62" s="31" t="s">
        <v>279</v>
      </c>
      <c r="C62" s="33">
        <v>35721654</v>
      </c>
      <c r="D62" s="33">
        <v>1976</v>
      </c>
      <c r="E62" s="34">
        <f t="shared" si="2"/>
        <v>18077.76012145749</v>
      </c>
      <c r="F62" s="35">
        <f t="shared" si="3"/>
        <v>0.74028882435969479</v>
      </c>
      <c r="G62" s="34">
        <f t="shared" si="4"/>
        <v>3805.2685759356482</v>
      </c>
      <c r="H62" s="34">
        <f t="shared" si="5"/>
        <v>1365.044398115203</v>
      </c>
      <c r="I62" s="34">
        <f t="shared" si="6"/>
        <v>5170.3129740508512</v>
      </c>
      <c r="J62" s="67">
        <f t="shared" si="7"/>
        <v>-314.84600056604739</v>
      </c>
      <c r="K62" s="34">
        <f t="shared" si="8"/>
        <v>4855.4669734848039</v>
      </c>
      <c r="L62" s="34">
        <f t="shared" si="9"/>
        <v>10216538.436724482</v>
      </c>
      <c r="M62" s="34">
        <f t="shared" si="10"/>
        <v>9594402.7396059725</v>
      </c>
      <c r="N62" s="38">
        <f>'jan-juli'!M62</f>
        <v>9238763.460115416</v>
      </c>
      <c r="O62" s="38">
        <f t="shared" si="11"/>
        <v>355639.27949055657</v>
      </c>
    </row>
    <row r="63" spans="1:15" s="31" customFormat="1" x14ac:dyDescent="0.2">
      <c r="A63" s="30">
        <v>1813</v>
      </c>
      <c r="B63" s="31" t="s">
        <v>280</v>
      </c>
      <c r="C63" s="33">
        <v>164436433</v>
      </c>
      <c r="D63" s="33">
        <v>7826</v>
      </c>
      <c r="E63" s="34">
        <f t="shared" si="2"/>
        <v>21011.555456171736</v>
      </c>
      <c r="F63" s="35">
        <f t="shared" si="3"/>
        <v>0.86042848130036143</v>
      </c>
      <c r="G63" s="34">
        <f t="shared" si="4"/>
        <v>2044.9913751071006</v>
      </c>
      <c r="H63" s="34">
        <f t="shared" si="5"/>
        <v>338.21603096521665</v>
      </c>
      <c r="I63" s="34">
        <f t="shared" si="6"/>
        <v>2383.2074060723171</v>
      </c>
      <c r="J63" s="67">
        <f t="shared" si="7"/>
        <v>-314.84600056604739</v>
      </c>
      <c r="K63" s="34">
        <f t="shared" si="8"/>
        <v>2068.3614055062699</v>
      </c>
      <c r="L63" s="34">
        <f t="shared" si="9"/>
        <v>18650981.159921955</v>
      </c>
      <c r="M63" s="34">
        <f t="shared" si="10"/>
        <v>16186996.359492067</v>
      </c>
      <c r="N63" s="38">
        <f>'jan-juli'!M63</f>
        <v>16110242.509141335</v>
      </c>
      <c r="O63" s="38">
        <f t="shared" si="11"/>
        <v>76753.850350731984</v>
      </c>
    </row>
    <row r="64" spans="1:15" s="31" customFormat="1" x14ac:dyDescent="0.2">
      <c r="A64" s="30">
        <v>1815</v>
      </c>
      <c r="B64" s="31" t="s">
        <v>281</v>
      </c>
      <c r="C64" s="33">
        <v>21671549</v>
      </c>
      <c r="D64" s="33">
        <v>1208</v>
      </c>
      <c r="E64" s="34">
        <f t="shared" si="2"/>
        <v>17940.024006622516</v>
      </c>
      <c r="F64" s="35">
        <f t="shared" si="3"/>
        <v>0.73464849581025093</v>
      </c>
      <c r="G64" s="34">
        <f t="shared" si="4"/>
        <v>3887.9102448366325</v>
      </c>
      <c r="H64" s="34">
        <f t="shared" si="5"/>
        <v>1413.2520383074436</v>
      </c>
      <c r="I64" s="34">
        <f t="shared" si="6"/>
        <v>5301.1622831440764</v>
      </c>
      <c r="J64" s="67">
        <f t="shared" si="7"/>
        <v>-314.84600056604739</v>
      </c>
      <c r="K64" s="34">
        <f t="shared" si="8"/>
        <v>4986.3162825780291</v>
      </c>
      <c r="L64" s="34">
        <f t="shared" si="9"/>
        <v>6403804.0380380442</v>
      </c>
      <c r="M64" s="34">
        <f t="shared" si="10"/>
        <v>6023470.0693542594</v>
      </c>
      <c r="N64" s="38">
        <f>'jan-juli'!M64</f>
        <v>5946197.0401920164</v>
      </c>
      <c r="O64" s="38">
        <f t="shared" si="11"/>
        <v>77273.029162243009</v>
      </c>
    </row>
    <row r="65" spans="1:15" s="31" customFormat="1" x14ac:dyDescent="0.2">
      <c r="A65" s="30">
        <v>1816</v>
      </c>
      <c r="B65" s="31" t="s">
        <v>282</v>
      </c>
      <c r="C65" s="33">
        <v>8159973</v>
      </c>
      <c r="D65" s="33">
        <v>480</v>
      </c>
      <c r="E65" s="34">
        <f t="shared" si="2"/>
        <v>16999.943749999999</v>
      </c>
      <c r="F65" s="35">
        <f t="shared" si="3"/>
        <v>0.69615197282824692</v>
      </c>
      <c r="G65" s="34">
        <f t="shared" si="4"/>
        <v>4451.9583988101431</v>
      </c>
      <c r="H65" s="34">
        <f t="shared" si="5"/>
        <v>1742.2801281253248</v>
      </c>
      <c r="I65" s="34">
        <f t="shared" si="6"/>
        <v>6194.2385269354681</v>
      </c>
      <c r="J65" s="67">
        <f t="shared" si="7"/>
        <v>-314.84600056604739</v>
      </c>
      <c r="K65" s="34">
        <f t="shared" si="8"/>
        <v>5879.3925263694209</v>
      </c>
      <c r="L65" s="34">
        <f t="shared" si="9"/>
        <v>2973234.4929290246</v>
      </c>
      <c r="M65" s="34">
        <f t="shared" si="10"/>
        <v>2822108.4126573219</v>
      </c>
      <c r="N65" s="38">
        <f>'jan-juli'!M65</f>
        <v>2729270.4312021253</v>
      </c>
      <c r="O65" s="38">
        <f t="shared" si="11"/>
        <v>92837.981455196626</v>
      </c>
    </row>
    <row r="66" spans="1:15" s="31" customFormat="1" x14ac:dyDescent="0.2">
      <c r="A66" s="30">
        <v>1818</v>
      </c>
      <c r="B66" s="31" t="s">
        <v>381</v>
      </c>
      <c r="C66" s="33">
        <v>41879071</v>
      </c>
      <c r="D66" s="33">
        <v>1842</v>
      </c>
      <c r="E66" s="34">
        <f t="shared" si="2"/>
        <v>22735.652008686211</v>
      </c>
      <c r="F66" s="35">
        <f t="shared" si="3"/>
        <v>0.93103066881520724</v>
      </c>
      <c r="G66" s="34">
        <f t="shared" si="4"/>
        <v>1010.5334435984157</v>
      </c>
      <c r="H66" s="34">
        <f t="shared" si="5"/>
        <v>0</v>
      </c>
      <c r="I66" s="34">
        <f t="shared" si="6"/>
        <v>1010.5334435984157</v>
      </c>
      <c r="J66" s="67">
        <f t="shared" si="7"/>
        <v>-314.84600056604739</v>
      </c>
      <c r="K66" s="34">
        <f t="shared" si="8"/>
        <v>695.68744303236826</v>
      </c>
      <c r="L66" s="34">
        <f t="shared" si="9"/>
        <v>1861402.6031082817</v>
      </c>
      <c r="M66" s="34">
        <f t="shared" si="10"/>
        <v>1281456.2700656224</v>
      </c>
      <c r="N66" s="38">
        <f>'jan-juli'!M66</f>
        <v>1562564.2955213452</v>
      </c>
      <c r="O66" s="38">
        <f t="shared" si="11"/>
        <v>-281108.02545572282</v>
      </c>
    </row>
    <row r="67" spans="1:15" s="31" customFormat="1" x14ac:dyDescent="0.2">
      <c r="A67" s="30">
        <v>1820</v>
      </c>
      <c r="B67" s="31" t="s">
        <v>283</v>
      </c>
      <c r="C67" s="33">
        <v>146576414</v>
      </c>
      <c r="D67" s="33">
        <v>7421</v>
      </c>
      <c r="E67" s="34">
        <f t="shared" si="2"/>
        <v>19751.571755828056</v>
      </c>
      <c r="F67" s="35">
        <f t="shared" si="3"/>
        <v>0.80883183182758367</v>
      </c>
      <c r="G67" s="34">
        <f t="shared" si="4"/>
        <v>2800.9815953133088</v>
      </c>
      <c r="H67" s="34">
        <f t="shared" si="5"/>
        <v>779.21032608550479</v>
      </c>
      <c r="I67" s="34">
        <f t="shared" si="6"/>
        <v>3580.1919213988135</v>
      </c>
      <c r="J67" s="67">
        <f t="shared" si="7"/>
        <v>-314.84600056604739</v>
      </c>
      <c r="K67" s="34">
        <f t="shared" si="8"/>
        <v>3265.3459208327663</v>
      </c>
      <c r="L67" s="34">
        <f t="shared" si="9"/>
        <v>26568604.248700596</v>
      </c>
      <c r="M67" s="34">
        <f t="shared" si="10"/>
        <v>24232132.078499958</v>
      </c>
      <c r="N67" s="38">
        <f>'jan-juli'!M67</f>
        <v>22964903.723439544</v>
      </c>
      <c r="O67" s="38">
        <f t="shared" si="11"/>
        <v>1267228.3550604135</v>
      </c>
    </row>
    <row r="68" spans="1:15" s="31" customFormat="1" x14ac:dyDescent="0.2">
      <c r="A68" s="30">
        <v>1822</v>
      </c>
      <c r="B68" s="31" t="s">
        <v>284</v>
      </c>
      <c r="C68" s="33">
        <v>39668912</v>
      </c>
      <c r="D68" s="33">
        <v>2352</v>
      </c>
      <c r="E68" s="34">
        <f t="shared" si="2"/>
        <v>16866.034013605444</v>
      </c>
      <c r="F68" s="35">
        <f t="shared" si="3"/>
        <v>0.69066833543844786</v>
      </c>
      <c r="G68" s="34">
        <f t="shared" si="4"/>
        <v>4532.3042406468758</v>
      </c>
      <c r="H68" s="34">
        <f t="shared" si="5"/>
        <v>1789.1485358634191</v>
      </c>
      <c r="I68" s="34">
        <f t="shared" si="6"/>
        <v>6321.4527765102948</v>
      </c>
      <c r="J68" s="67">
        <f t="shared" si="7"/>
        <v>-314.84600056604739</v>
      </c>
      <c r="K68" s="34">
        <f t="shared" si="8"/>
        <v>6006.6067759442476</v>
      </c>
      <c r="L68" s="34">
        <f t="shared" si="9"/>
        <v>14868056.930352213</v>
      </c>
      <c r="M68" s="34">
        <f t="shared" si="10"/>
        <v>14127539.137020871</v>
      </c>
      <c r="N68" s="38">
        <f>'jan-juli'!M68</f>
        <v>13665769.182890413</v>
      </c>
      <c r="O68" s="38">
        <f t="shared" si="11"/>
        <v>461769.95413045771</v>
      </c>
    </row>
    <row r="69" spans="1:15" s="31" customFormat="1" x14ac:dyDescent="0.2">
      <c r="A69" s="30">
        <v>1824</v>
      </c>
      <c r="B69" s="31" t="s">
        <v>285</v>
      </c>
      <c r="C69" s="33">
        <v>262708603</v>
      </c>
      <c r="D69" s="33">
        <v>13469</v>
      </c>
      <c r="E69" s="34">
        <f t="shared" si="2"/>
        <v>19504.685054569753</v>
      </c>
      <c r="F69" s="35">
        <f t="shared" si="3"/>
        <v>0.7987217593077246</v>
      </c>
      <c r="G69" s="34">
        <f t="shared" si="4"/>
        <v>2949.1136160682909</v>
      </c>
      <c r="H69" s="34">
        <f t="shared" si="5"/>
        <v>865.62067152591089</v>
      </c>
      <c r="I69" s="34">
        <f t="shared" si="6"/>
        <v>3814.7342875942018</v>
      </c>
      <c r="J69" s="67">
        <f t="shared" si="7"/>
        <v>-314.84600056604739</v>
      </c>
      <c r="K69" s="34">
        <f t="shared" si="8"/>
        <v>3499.8882870281545</v>
      </c>
      <c r="L69" s="34">
        <f t="shared" si="9"/>
        <v>51380656.119606301</v>
      </c>
      <c r="M69" s="34">
        <f t="shared" si="10"/>
        <v>47139995.337982215</v>
      </c>
      <c r="N69" s="38">
        <f>'jan-juli'!M69</f>
        <v>44439545.486586303</v>
      </c>
      <c r="O69" s="38">
        <f t="shared" si="11"/>
        <v>2700449.8513959125</v>
      </c>
    </row>
    <row r="70" spans="1:15" s="31" customFormat="1" x14ac:dyDescent="0.2">
      <c r="A70" s="30">
        <v>1825</v>
      </c>
      <c r="B70" s="31" t="s">
        <v>286</v>
      </c>
      <c r="C70" s="33">
        <v>26725767</v>
      </c>
      <c r="D70" s="33">
        <v>1447</v>
      </c>
      <c r="E70" s="34">
        <f t="shared" si="2"/>
        <v>18469.776779543885</v>
      </c>
      <c r="F70" s="35">
        <f t="shared" si="3"/>
        <v>0.75634200511850636</v>
      </c>
      <c r="G70" s="34">
        <f t="shared" si="4"/>
        <v>3570.0585810838115</v>
      </c>
      <c r="H70" s="34">
        <f t="shared" si="5"/>
        <v>1227.8385677849647</v>
      </c>
      <c r="I70" s="34">
        <f t="shared" si="6"/>
        <v>4797.8971488687766</v>
      </c>
      <c r="J70" s="67">
        <f t="shared" si="7"/>
        <v>-314.84600056604739</v>
      </c>
      <c r="K70" s="34">
        <f t="shared" si="8"/>
        <v>4483.0511483027294</v>
      </c>
      <c r="L70" s="34">
        <f t="shared" si="9"/>
        <v>6942557.1744131194</v>
      </c>
      <c r="M70" s="34">
        <f t="shared" si="10"/>
        <v>6486975.0115940496</v>
      </c>
      <c r="N70" s="38">
        <f>'jan-juli'!M70</f>
        <v>6106746.6605197405</v>
      </c>
      <c r="O70" s="38">
        <f t="shared" si="11"/>
        <v>380228.35107430909</v>
      </c>
    </row>
    <row r="71" spans="1:15" s="31" customFormat="1" x14ac:dyDescent="0.2">
      <c r="A71" s="30">
        <v>1826</v>
      </c>
      <c r="B71" s="31" t="s">
        <v>421</v>
      </c>
      <c r="C71" s="33">
        <v>22357649</v>
      </c>
      <c r="D71" s="33">
        <v>1284</v>
      </c>
      <c r="E71" s="34">
        <f t="shared" si="2"/>
        <v>17412.4992211838</v>
      </c>
      <c r="F71" s="35">
        <f t="shared" si="3"/>
        <v>0.71304622314985111</v>
      </c>
      <c r="G71" s="34">
        <f t="shared" si="4"/>
        <v>4204.425116099862</v>
      </c>
      <c r="H71" s="34">
        <f t="shared" si="5"/>
        <v>1597.8857132109943</v>
      </c>
      <c r="I71" s="34">
        <f t="shared" si="6"/>
        <v>5802.3108293108562</v>
      </c>
      <c r="J71" s="67">
        <f t="shared" si="7"/>
        <v>-314.84600056604739</v>
      </c>
      <c r="K71" s="34">
        <f t="shared" si="8"/>
        <v>5487.464828744809</v>
      </c>
      <c r="L71" s="34">
        <f t="shared" si="9"/>
        <v>7450167.1048351396</v>
      </c>
      <c r="M71" s="34">
        <f t="shared" si="10"/>
        <v>7045904.840108335</v>
      </c>
      <c r="N71" s="38">
        <f>'jan-juli'!M71</f>
        <v>6693855.230965686</v>
      </c>
      <c r="O71" s="38">
        <f t="shared" si="11"/>
        <v>352049.60914264899</v>
      </c>
    </row>
    <row r="72" spans="1:15" s="31" customFormat="1" x14ac:dyDescent="0.2">
      <c r="A72" s="30">
        <v>1827</v>
      </c>
      <c r="B72" s="31" t="s">
        <v>287</v>
      </c>
      <c r="C72" s="33">
        <v>32597935</v>
      </c>
      <c r="D72" s="33">
        <v>1427</v>
      </c>
      <c r="E72" s="34">
        <f t="shared" si="2"/>
        <v>22843.682550805886</v>
      </c>
      <c r="F72" s="35">
        <f t="shared" si="3"/>
        <v>0.93545454668964523</v>
      </c>
      <c r="G72" s="34">
        <f t="shared" si="4"/>
        <v>945.71511832661054</v>
      </c>
      <c r="H72" s="34">
        <f t="shared" si="5"/>
        <v>0</v>
      </c>
      <c r="I72" s="34">
        <f t="shared" si="6"/>
        <v>945.71511832661054</v>
      </c>
      <c r="J72" s="67">
        <f t="shared" si="7"/>
        <v>-314.84600056604739</v>
      </c>
      <c r="K72" s="34">
        <f t="shared" si="8"/>
        <v>630.86911776056309</v>
      </c>
      <c r="L72" s="34">
        <f t="shared" si="9"/>
        <v>1349535.4738520733</v>
      </c>
      <c r="M72" s="34">
        <f t="shared" si="10"/>
        <v>900250.23104432353</v>
      </c>
      <c r="N72" s="38">
        <f>'jan-juli'!M72</f>
        <v>678665.39332734013</v>
      </c>
      <c r="O72" s="38">
        <f t="shared" si="11"/>
        <v>221584.8377169834</v>
      </c>
    </row>
    <row r="73" spans="1:15" s="31" customFormat="1" x14ac:dyDescent="0.2">
      <c r="A73" s="30">
        <v>1828</v>
      </c>
      <c r="B73" s="31" t="s">
        <v>288</v>
      </c>
      <c r="C73" s="33">
        <v>33891690</v>
      </c>
      <c r="D73" s="33">
        <v>1808</v>
      </c>
      <c r="E73" s="34">
        <f t="shared" ref="E73:E136" si="12">IF(ISNUMBER(C73),(C73)/D73,"")</f>
        <v>18745.403761061945</v>
      </c>
      <c r="F73" s="35">
        <f t="shared" ref="F73:F136" si="13">IF(ISNUMBER(C73),E73/E$366,"")</f>
        <v>0.76762899934450157</v>
      </c>
      <c r="G73" s="34">
        <f t="shared" ref="G73:G136" si="14">IF(ISNUMBER(D73),(E$366-E73)*0.6,"")</f>
        <v>3404.6823921729751</v>
      </c>
      <c r="H73" s="34">
        <f t="shared" ref="H73:H136" si="15">IF(ISNUMBER(D73),(IF(E73&gt;=E$366*0.9,0,IF(E73&lt;0.9*E$366,(E$366*0.9-E73)*0.35))),"")</f>
        <v>1131.3691242536433</v>
      </c>
      <c r="I73" s="34">
        <f t="shared" ref="I73:I136" si="16">IF(ISNUMBER(C73),G73+H73,"")</f>
        <v>4536.051516426618</v>
      </c>
      <c r="J73" s="67">
        <f t="shared" ref="J73:J136" si="17">IF(ISNUMBER(D73),I$368,"")</f>
        <v>-314.84600056604739</v>
      </c>
      <c r="K73" s="34">
        <f t="shared" ref="K73:K136" si="18">IF(ISNUMBER(I73),I73+J73,"")</f>
        <v>4221.2055158605708</v>
      </c>
      <c r="L73" s="34">
        <f t="shared" ref="L73:L136" si="19">IF(ISNUMBER(I73),(I73*D73),"")</f>
        <v>8201181.1416993253</v>
      </c>
      <c r="M73" s="34">
        <f t="shared" ref="M73:M136" si="20">IF(ISNUMBER(K73),(K73*D73),"")</f>
        <v>7631939.5726759117</v>
      </c>
      <c r="N73" s="38">
        <f>'jan-juli'!M73</f>
        <v>7971745.0541946739</v>
      </c>
      <c r="O73" s="38">
        <f t="shared" ref="O73:O136" si="21">IF(ISNUMBER(M73),(M73-N73),"")</f>
        <v>-339805.48151876219</v>
      </c>
    </row>
    <row r="74" spans="1:15" s="31" customFormat="1" x14ac:dyDescent="0.2">
      <c r="A74" s="30">
        <v>1832</v>
      </c>
      <c r="B74" s="31" t="s">
        <v>289</v>
      </c>
      <c r="C74" s="33">
        <v>109141440</v>
      </c>
      <c r="D74" s="33">
        <v>4485</v>
      </c>
      <c r="E74" s="34">
        <f t="shared" si="12"/>
        <v>24334.76923076923</v>
      </c>
      <c r="F74" s="35">
        <f t="shared" si="13"/>
        <v>0.99651492131084973</v>
      </c>
      <c r="G74" s="34">
        <f t="shared" si="14"/>
        <v>51.063110348604091</v>
      </c>
      <c r="H74" s="34">
        <f t="shared" si="15"/>
        <v>0</v>
      </c>
      <c r="I74" s="34">
        <f t="shared" si="16"/>
        <v>51.063110348604091</v>
      </c>
      <c r="J74" s="67">
        <f t="shared" si="17"/>
        <v>-314.84600056604739</v>
      </c>
      <c r="K74" s="34">
        <f t="shared" si="18"/>
        <v>-263.78289021744331</v>
      </c>
      <c r="L74" s="34">
        <f t="shared" si="19"/>
        <v>229018.04991348935</v>
      </c>
      <c r="M74" s="34">
        <f t="shared" si="20"/>
        <v>-1183066.2626252333</v>
      </c>
      <c r="N74" s="38">
        <f>'jan-juli'!M74</f>
        <v>-2047071.9052045394</v>
      </c>
      <c r="O74" s="38">
        <f t="shared" si="21"/>
        <v>864005.64257930615</v>
      </c>
    </row>
    <row r="75" spans="1:15" s="31" customFormat="1" x14ac:dyDescent="0.2">
      <c r="A75" s="30">
        <v>1833</v>
      </c>
      <c r="B75" s="31" t="s">
        <v>290</v>
      </c>
      <c r="C75" s="33">
        <v>548774954</v>
      </c>
      <c r="D75" s="33">
        <v>25994</v>
      </c>
      <c r="E75" s="34">
        <f t="shared" si="12"/>
        <v>21111.600907901822</v>
      </c>
      <c r="F75" s="35">
        <f t="shared" si="13"/>
        <v>0.86452536771472921</v>
      </c>
      <c r="G75" s="34">
        <f t="shared" si="14"/>
        <v>1984.964104069049</v>
      </c>
      <c r="H75" s="34">
        <f t="shared" si="15"/>
        <v>303.20012285968659</v>
      </c>
      <c r="I75" s="34">
        <f t="shared" si="16"/>
        <v>2288.1642269287354</v>
      </c>
      <c r="J75" s="67">
        <f t="shared" si="17"/>
        <v>-314.84600056604739</v>
      </c>
      <c r="K75" s="34">
        <f t="shared" si="18"/>
        <v>1973.3182263626879</v>
      </c>
      <c r="L75" s="34">
        <f t="shared" si="19"/>
        <v>59478540.914785549</v>
      </c>
      <c r="M75" s="34">
        <f t="shared" si="20"/>
        <v>51294433.976071708</v>
      </c>
      <c r="N75" s="38">
        <f>'jan-juli'!M75</f>
        <v>47711417.485141799</v>
      </c>
      <c r="O75" s="38">
        <f t="shared" si="21"/>
        <v>3583016.4909299091</v>
      </c>
    </row>
    <row r="76" spans="1:15" s="31" customFormat="1" x14ac:dyDescent="0.2">
      <c r="A76" s="30">
        <v>1834</v>
      </c>
      <c r="B76" s="31" t="s">
        <v>291</v>
      </c>
      <c r="C76" s="33">
        <v>64759599</v>
      </c>
      <c r="D76" s="33">
        <v>1886</v>
      </c>
      <c r="E76" s="34">
        <f t="shared" si="12"/>
        <v>34337.009013785791</v>
      </c>
      <c r="F76" s="35">
        <f t="shared" si="13"/>
        <v>1.4061091564475487</v>
      </c>
      <c r="G76" s="34">
        <f t="shared" si="14"/>
        <v>-5950.2807594613323</v>
      </c>
      <c r="H76" s="34">
        <f t="shared" si="15"/>
        <v>0</v>
      </c>
      <c r="I76" s="34">
        <f t="shared" si="16"/>
        <v>-5950.2807594613323</v>
      </c>
      <c r="J76" s="67">
        <f t="shared" si="17"/>
        <v>-314.84600056604739</v>
      </c>
      <c r="K76" s="34">
        <f t="shared" si="18"/>
        <v>-6265.1267600273795</v>
      </c>
      <c r="L76" s="34">
        <f t="shared" si="19"/>
        <v>-11222229.512344074</v>
      </c>
      <c r="M76" s="34">
        <f t="shared" si="20"/>
        <v>-11816029.069411637</v>
      </c>
      <c r="N76" s="38">
        <f>'jan-juli'!M76</f>
        <v>-9627958.8483424243</v>
      </c>
      <c r="O76" s="38">
        <f t="shared" si="21"/>
        <v>-2188070.221069213</v>
      </c>
    </row>
    <row r="77" spans="1:15" s="31" customFormat="1" x14ac:dyDescent="0.2">
      <c r="A77" s="30">
        <v>1835</v>
      </c>
      <c r="B77" s="31" t="s">
        <v>292</v>
      </c>
      <c r="C77" s="33">
        <v>9829123</v>
      </c>
      <c r="D77" s="33">
        <v>442</v>
      </c>
      <c r="E77" s="34">
        <f t="shared" si="12"/>
        <v>22237.834841628959</v>
      </c>
      <c r="F77" s="35">
        <f t="shared" si="13"/>
        <v>0.91064493060035723</v>
      </c>
      <c r="G77" s="34">
        <f t="shared" si="14"/>
        <v>1309.2237438327668</v>
      </c>
      <c r="H77" s="34">
        <f t="shared" si="15"/>
        <v>0</v>
      </c>
      <c r="I77" s="34">
        <f t="shared" si="16"/>
        <v>1309.2237438327668</v>
      </c>
      <c r="J77" s="67">
        <f t="shared" si="17"/>
        <v>-314.84600056604739</v>
      </c>
      <c r="K77" s="34">
        <f t="shared" si="18"/>
        <v>994.37774326671934</v>
      </c>
      <c r="L77" s="34">
        <f t="shared" si="19"/>
        <v>578676.89477408293</v>
      </c>
      <c r="M77" s="34">
        <f t="shared" si="20"/>
        <v>439514.96252388996</v>
      </c>
      <c r="N77" s="38">
        <f>'jan-juli'!M77</f>
        <v>439312.98209578451</v>
      </c>
      <c r="O77" s="38">
        <f t="shared" si="21"/>
        <v>201.98042810545303</v>
      </c>
    </row>
    <row r="78" spans="1:15" s="31" customFormat="1" x14ac:dyDescent="0.2">
      <c r="A78" s="30">
        <v>1836</v>
      </c>
      <c r="B78" s="31" t="s">
        <v>293</v>
      </c>
      <c r="C78" s="33">
        <v>21858468</v>
      </c>
      <c r="D78" s="33">
        <v>1139</v>
      </c>
      <c r="E78" s="34">
        <f t="shared" si="12"/>
        <v>19190.928884986832</v>
      </c>
      <c r="F78" s="35">
        <f t="shared" si="13"/>
        <v>0.78587336523923335</v>
      </c>
      <c r="G78" s="34">
        <f t="shared" si="14"/>
        <v>3137.3673178180434</v>
      </c>
      <c r="H78" s="34">
        <f t="shared" si="15"/>
        <v>975.43533087993319</v>
      </c>
      <c r="I78" s="34">
        <f t="shared" si="16"/>
        <v>4112.8026486979761</v>
      </c>
      <c r="J78" s="67">
        <f t="shared" si="17"/>
        <v>-314.84600056604739</v>
      </c>
      <c r="K78" s="34">
        <f t="shared" si="18"/>
        <v>3797.9566481319289</v>
      </c>
      <c r="L78" s="34">
        <f t="shared" si="19"/>
        <v>4684482.2168669952</v>
      </c>
      <c r="M78" s="34">
        <f t="shared" si="20"/>
        <v>4325872.6222222671</v>
      </c>
      <c r="N78" s="38">
        <f>'jan-juli'!M78</f>
        <v>4229698.1163317105</v>
      </c>
      <c r="O78" s="38">
        <f t="shared" si="21"/>
        <v>96174.505890556611</v>
      </c>
    </row>
    <row r="79" spans="1:15" s="31" customFormat="1" x14ac:dyDescent="0.2">
      <c r="A79" s="30">
        <v>1837</v>
      </c>
      <c r="B79" s="31" t="s">
        <v>294</v>
      </c>
      <c r="C79" s="33">
        <v>144930787</v>
      </c>
      <c r="D79" s="33">
        <v>6180</v>
      </c>
      <c r="E79" s="34">
        <f t="shared" si="12"/>
        <v>23451.58365695793</v>
      </c>
      <c r="F79" s="35">
        <f t="shared" si="13"/>
        <v>0.96034824990158785</v>
      </c>
      <c r="G79" s="34">
        <f t="shared" si="14"/>
        <v>580.97445463538463</v>
      </c>
      <c r="H79" s="34">
        <f t="shared" si="15"/>
        <v>0</v>
      </c>
      <c r="I79" s="34">
        <f t="shared" si="16"/>
        <v>580.97445463538463</v>
      </c>
      <c r="J79" s="67">
        <f t="shared" si="17"/>
        <v>-314.84600056604739</v>
      </c>
      <c r="K79" s="34">
        <f t="shared" si="18"/>
        <v>266.12845406933724</v>
      </c>
      <c r="L79" s="34">
        <f t="shared" si="19"/>
        <v>3590422.1296466771</v>
      </c>
      <c r="M79" s="34">
        <f t="shared" si="20"/>
        <v>1644673.8461485042</v>
      </c>
      <c r="N79" s="38">
        <f>'jan-juli'!M79</f>
        <v>988349.26640711678</v>
      </c>
      <c r="O79" s="38">
        <f t="shared" si="21"/>
        <v>656324.5797413874</v>
      </c>
    </row>
    <row r="80" spans="1:15" s="31" customFormat="1" x14ac:dyDescent="0.2">
      <c r="A80" s="30">
        <v>1838</v>
      </c>
      <c r="B80" s="31" t="s">
        <v>295</v>
      </c>
      <c r="C80" s="33">
        <v>41894412</v>
      </c>
      <c r="D80" s="33">
        <v>1958</v>
      </c>
      <c r="E80" s="34">
        <f t="shared" si="12"/>
        <v>21396.533197139939</v>
      </c>
      <c r="F80" s="35">
        <f t="shared" si="13"/>
        <v>0.87619341663257244</v>
      </c>
      <c r="G80" s="34">
        <f t="shared" si="14"/>
        <v>1814.0047305261789</v>
      </c>
      <c r="H80" s="34">
        <f t="shared" si="15"/>
        <v>203.47382162634565</v>
      </c>
      <c r="I80" s="34">
        <f t="shared" si="16"/>
        <v>2017.4785521525246</v>
      </c>
      <c r="J80" s="67">
        <f t="shared" si="17"/>
        <v>-314.84600056604739</v>
      </c>
      <c r="K80" s="34">
        <f t="shared" si="18"/>
        <v>1702.6325515864771</v>
      </c>
      <c r="L80" s="34">
        <f t="shared" si="19"/>
        <v>3950223.0051146429</v>
      </c>
      <c r="M80" s="34">
        <f t="shared" si="20"/>
        <v>3333754.5360063221</v>
      </c>
      <c r="N80" s="38">
        <f>'jan-juli'!M80</f>
        <v>3184099.5951953381</v>
      </c>
      <c r="O80" s="38">
        <f t="shared" si="21"/>
        <v>149654.940810984</v>
      </c>
    </row>
    <row r="81" spans="1:15" s="31" customFormat="1" x14ac:dyDescent="0.2">
      <c r="A81" s="30">
        <v>1839</v>
      </c>
      <c r="B81" s="31" t="s">
        <v>296</v>
      </c>
      <c r="C81" s="33">
        <v>22220865</v>
      </c>
      <c r="D81" s="33">
        <v>1062</v>
      </c>
      <c r="E81" s="34">
        <f t="shared" si="12"/>
        <v>20923.601694915254</v>
      </c>
      <c r="F81" s="35">
        <f t="shared" si="13"/>
        <v>0.85682675265250252</v>
      </c>
      <c r="G81" s="34">
        <f t="shared" si="14"/>
        <v>2097.7636318609898</v>
      </c>
      <c r="H81" s="34">
        <f t="shared" si="15"/>
        <v>368.9998474049853</v>
      </c>
      <c r="I81" s="34">
        <f t="shared" si="16"/>
        <v>2466.7634792659751</v>
      </c>
      <c r="J81" s="67">
        <f t="shared" si="17"/>
        <v>-314.84600056604739</v>
      </c>
      <c r="K81" s="34">
        <f t="shared" si="18"/>
        <v>2151.9174786999279</v>
      </c>
      <c r="L81" s="34">
        <f t="shared" si="19"/>
        <v>2619702.8149804655</v>
      </c>
      <c r="M81" s="34">
        <f t="shared" si="20"/>
        <v>2285336.3623793232</v>
      </c>
      <c r="N81" s="38">
        <f>'jan-juli'!M81</f>
        <v>1948072.5302847025</v>
      </c>
      <c r="O81" s="38">
        <f t="shared" si="21"/>
        <v>337263.83209462068</v>
      </c>
    </row>
    <row r="82" spans="1:15" s="31" customFormat="1" x14ac:dyDescent="0.2">
      <c r="A82" s="30">
        <v>1840</v>
      </c>
      <c r="B82" s="31" t="s">
        <v>297</v>
      </c>
      <c r="C82" s="33">
        <v>87870769</v>
      </c>
      <c r="D82" s="33">
        <v>4880</v>
      </c>
      <c r="E82" s="34">
        <f t="shared" si="12"/>
        <v>18006.30512295082</v>
      </c>
      <c r="F82" s="35">
        <f t="shared" si="13"/>
        <v>0.7373627241966364</v>
      </c>
      <c r="G82" s="34">
        <f t="shared" si="14"/>
        <v>3848.14157503965</v>
      </c>
      <c r="H82" s="34">
        <f t="shared" si="15"/>
        <v>1390.0536475925373</v>
      </c>
      <c r="I82" s="34">
        <f t="shared" si="16"/>
        <v>5238.1952226321873</v>
      </c>
      <c r="J82" s="67">
        <f t="shared" si="17"/>
        <v>-314.84600056604739</v>
      </c>
      <c r="K82" s="34">
        <f t="shared" si="18"/>
        <v>4923.3492220661401</v>
      </c>
      <c r="L82" s="34">
        <f t="shared" si="19"/>
        <v>25562392.686445072</v>
      </c>
      <c r="M82" s="34">
        <f t="shared" si="20"/>
        <v>24025944.203682765</v>
      </c>
      <c r="N82" s="38">
        <f>'jan-juli'!M82</f>
        <v>24174802.133888267</v>
      </c>
      <c r="O82" s="38">
        <f t="shared" si="21"/>
        <v>-148857.93020550162</v>
      </c>
    </row>
    <row r="83" spans="1:15" s="31" customFormat="1" x14ac:dyDescent="0.2">
      <c r="A83" s="30">
        <v>1841</v>
      </c>
      <c r="B83" s="31" t="s">
        <v>422</v>
      </c>
      <c r="C83" s="33">
        <v>199610404</v>
      </c>
      <c r="D83" s="33">
        <v>9827</v>
      </c>
      <c r="E83" s="34">
        <f t="shared" si="12"/>
        <v>20312.445710796783</v>
      </c>
      <c r="F83" s="35">
        <f t="shared" si="13"/>
        <v>0.83179976136908351</v>
      </c>
      <c r="G83" s="34">
        <f t="shared" si="14"/>
        <v>2464.4572223320724</v>
      </c>
      <c r="H83" s="34">
        <f t="shared" si="15"/>
        <v>582.90444184645037</v>
      </c>
      <c r="I83" s="34">
        <f t="shared" si="16"/>
        <v>3047.3616641785229</v>
      </c>
      <c r="J83" s="67">
        <f t="shared" si="17"/>
        <v>-314.84600056604739</v>
      </c>
      <c r="K83" s="34">
        <f t="shared" si="18"/>
        <v>2732.5156636124757</v>
      </c>
      <c r="L83" s="34">
        <f t="shared" si="19"/>
        <v>29946423.073882345</v>
      </c>
      <c r="M83" s="34">
        <f t="shared" si="20"/>
        <v>26852431.4263198</v>
      </c>
      <c r="N83" s="38">
        <f>'jan-juli'!M83</f>
        <v>25135351.951090198</v>
      </c>
      <c r="O83" s="38">
        <f t="shared" si="21"/>
        <v>1717079.4752296023</v>
      </c>
    </row>
    <row r="84" spans="1:15" s="31" customFormat="1" x14ac:dyDescent="0.2">
      <c r="A84" s="30">
        <v>1845</v>
      </c>
      <c r="B84" s="31" t="s">
        <v>298</v>
      </c>
      <c r="C84" s="33">
        <v>49676331</v>
      </c>
      <c r="D84" s="33">
        <v>1858</v>
      </c>
      <c r="E84" s="34">
        <f t="shared" si="12"/>
        <v>26736.453713670613</v>
      </c>
      <c r="F84" s="35">
        <f t="shared" si="13"/>
        <v>1.0948645050194892</v>
      </c>
      <c r="G84" s="34">
        <f t="shared" si="14"/>
        <v>-1389.9475793922254</v>
      </c>
      <c r="H84" s="34">
        <f t="shared" si="15"/>
        <v>0</v>
      </c>
      <c r="I84" s="34">
        <f t="shared" si="16"/>
        <v>-1389.9475793922254</v>
      </c>
      <c r="J84" s="67">
        <f t="shared" si="17"/>
        <v>-314.84600056604739</v>
      </c>
      <c r="K84" s="34">
        <f t="shared" si="18"/>
        <v>-1704.7935799582729</v>
      </c>
      <c r="L84" s="34">
        <f t="shared" si="19"/>
        <v>-2582522.602510755</v>
      </c>
      <c r="M84" s="34">
        <f t="shared" si="20"/>
        <v>-3167506.4715624708</v>
      </c>
      <c r="N84" s="38">
        <f>'jan-juli'!M84</f>
        <v>-3143962.338610935</v>
      </c>
      <c r="O84" s="38">
        <f t="shared" si="21"/>
        <v>-23544.13295153575</v>
      </c>
    </row>
    <row r="85" spans="1:15" s="31" customFormat="1" x14ac:dyDescent="0.2">
      <c r="A85" s="30">
        <v>1848</v>
      </c>
      <c r="B85" s="31" t="s">
        <v>299</v>
      </c>
      <c r="C85" s="33">
        <v>52910888</v>
      </c>
      <c r="D85" s="33">
        <v>2672</v>
      </c>
      <c r="E85" s="34">
        <f t="shared" si="12"/>
        <v>19801.979041916169</v>
      </c>
      <c r="F85" s="35">
        <f t="shared" si="13"/>
        <v>0.81089602287263685</v>
      </c>
      <c r="G85" s="34">
        <f t="shared" si="14"/>
        <v>2770.737223660441</v>
      </c>
      <c r="H85" s="34">
        <f t="shared" si="15"/>
        <v>761.56777595466519</v>
      </c>
      <c r="I85" s="34">
        <f t="shared" si="16"/>
        <v>3532.3049996151062</v>
      </c>
      <c r="J85" s="67">
        <f t="shared" si="17"/>
        <v>-314.84600056604739</v>
      </c>
      <c r="K85" s="34">
        <f t="shared" si="18"/>
        <v>3217.458999049059</v>
      </c>
      <c r="L85" s="34">
        <f t="shared" si="19"/>
        <v>9438318.9589715637</v>
      </c>
      <c r="M85" s="34">
        <f t="shared" si="20"/>
        <v>8597050.4454590864</v>
      </c>
      <c r="N85" s="38">
        <f>'jan-juli'!M85</f>
        <v>8085029.1703584995</v>
      </c>
      <c r="O85" s="38">
        <f t="shared" si="21"/>
        <v>512021.27510058694</v>
      </c>
    </row>
    <row r="86" spans="1:15" s="31" customFormat="1" x14ac:dyDescent="0.2">
      <c r="A86" s="30">
        <v>1851</v>
      </c>
      <c r="B86" s="31" t="s">
        <v>300</v>
      </c>
      <c r="C86" s="33">
        <v>38257349</v>
      </c>
      <c r="D86" s="33">
        <v>2060</v>
      </c>
      <c r="E86" s="34">
        <f t="shared" si="12"/>
        <v>18571.528640776698</v>
      </c>
      <c r="F86" s="35">
        <f t="shared" si="13"/>
        <v>0.76050876943125123</v>
      </c>
      <c r="G86" s="34">
        <f t="shared" si="14"/>
        <v>3509.0074643441235</v>
      </c>
      <c r="H86" s="34">
        <f t="shared" si="15"/>
        <v>1192.2254163534799</v>
      </c>
      <c r="I86" s="34">
        <f t="shared" si="16"/>
        <v>4701.2328806976038</v>
      </c>
      <c r="J86" s="67">
        <f t="shared" si="17"/>
        <v>-314.84600056604739</v>
      </c>
      <c r="K86" s="34">
        <f t="shared" si="18"/>
        <v>4386.3868801315566</v>
      </c>
      <c r="L86" s="34">
        <f t="shared" si="19"/>
        <v>9684539.7342370637</v>
      </c>
      <c r="M86" s="34">
        <f t="shared" si="20"/>
        <v>9035956.9730710071</v>
      </c>
      <c r="N86" s="38">
        <f>'jan-juli'!M86</f>
        <v>8706507.7130757868</v>
      </c>
      <c r="O86" s="38">
        <f t="shared" si="21"/>
        <v>329449.25999522023</v>
      </c>
    </row>
    <row r="87" spans="1:15" s="31" customFormat="1" x14ac:dyDescent="0.2">
      <c r="A87" s="30">
        <v>1853</v>
      </c>
      <c r="B87" s="31" t="s">
        <v>423</v>
      </c>
      <c r="C87" s="33">
        <v>26514880</v>
      </c>
      <c r="D87" s="33">
        <v>1330</v>
      </c>
      <c r="E87" s="34">
        <f t="shared" si="12"/>
        <v>19936</v>
      </c>
      <c r="F87" s="35">
        <f t="shared" si="13"/>
        <v>0.81638421481858914</v>
      </c>
      <c r="G87" s="34">
        <f t="shared" si="14"/>
        <v>2690.3246488101422</v>
      </c>
      <c r="H87" s="34">
        <f t="shared" si="15"/>
        <v>714.66044062532433</v>
      </c>
      <c r="I87" s="34">
        <f t="shared" si="16"/>
        <v>3404.9850894354668</v>
      </c>
      <c r="J87" s="67">
        <f t="shared" si="17"/>
        <v>-314.84600056604739</v>
      </c>
      <c r="K87" s="34">
        <f t="shared" si="18"/>
        <v>3090.1390888694195</v>
      </c>
      <c r="L87" s="34">
        <f t="shared" si="19"/>
        <v>4528630.168949171</v>
      </c>
      <c r="M87" s="34">
        <f t="shared" si="20"/>
        <v>4109884.9881963278</v>
      </c>
      <c r="N87" s="38">
        <f>'jan-juli'!M87</f>
        <v>3897041.9135392229</v>
      </c>
      <c r="O87" s="38">
        <f t="shared" si="21"/>
        <v>212843.07465710491</v>
      </c>
    </row>
    <row r="88" spans="1:15" s="31" customFormat="1" x14ac:dyDescent="0.2">
      <c r="A88" s="30">
        <v>1856</v>
      </c>
      <c r="B88" s="31" t="s">
        <v>302</v>
      </c>
      <c r="C88" s="33">
        <v>12015042</v>
      </c>
      <c r="D88" s="33">
        <v>460</v>
      </c>
      <c r="E88" s="34">
        <f t="shared" si="12"/>
        <v>26119.656521739129</v>
      </c>
      <c r="F88" s="35">
        <f t="shared" si="13"/>
        <v>1.0696065048571046</v>
      </c>
      <c r="G88" s="34">
        <f t="shared" si="14"/>
        <v>-1019.8692642333349</v>
      </c>
      <c r="H88" s="34">
        <f t="shared" si="15"/>
        <v>0</v>
      </c>
      <c r="I88" s="34">
        <f t="shared" si="16"/>
        <v>-1019.8692642333349</v>
      </c>
      <c r="J88" s="67">
        <f t="shared" si="17"/>
        <v>-314.84600056604739</v>
      </c>
      <c r="K88" s="34">
        <f t="shared" si="18"/>
        <v>-1334.7152647993823</v>
      </c>
      <c r="L88" s="34">
        <f t="shared" si="19"/>
        <v>-469139.86154733406</v>
      </c>
      <c r="M88" s="34">
        <f t="shared" si="20"/>
        <v>-613969.02180771588</v>
      </c>
      <c r="N88" s="38">
        <f>'jan-juli'!M88</f>
        <v>-618888.23130303016</v>
      </c>
      <c r="O88" s="38">
        <f t="shared" si="21"/>
        <v>4919.2094953142805</v>
      </c>
    </row>
    <row r="89" spans="1:15" s="31" customFormat="1" x14ac:dyDescent="0.2">
      <c r="A89" s="30">
        <v>1857</v>
      </c>
      <c r="B89" s="31" t="s">
        <v>303</v>
      </c>
      <c r="C89" s="33">
        <v>16524665</v>
      </c>
      <c r="D89" s="33">
        <v>683</v>
      </c>
      <c r="E89" s="34">
        <f t="shared" si="12"/>
        <v>24194.238653001463</v>
      </c>
      <c r="F89" s="35">
        <f t="shared" si="13"/>
        <v>0.99076015880137225</v>
      </c>
      <c r="G89" s="34">
        <f t="shared" si="14"/>
        <v>135.38145700926469</v>
      </c>
      <c r="H89" s="34">
        <f t="shared" si="15"/>
        <v>0</v>
      </c>
      <c r="I89" s="34">
        <f t="shared" si="16"/>
        <v>135.38145700926469</v>
      </c>
      <c r="J89" s="67">
        <f t="shared" si="17"/>
        <v>-314.84600056604739</v>
      </c>
      <c r="K89" s="34">
        <f t="shared" si="18"/>
        <v>-179.4645435567827</v>
      </c>
      <c r="L89" s="34">
        <f t="shared" si="19"/>
        <v>92465.535137327781</v>
      </c>
      <c r="M89" s="34">
        <f t="shared" si="20"/>
        <v>-122574.28324928258</v>
      </c>
      <c r="N89" s="38">
        <f>'jan-juli'!M89</f>
        <v>112855.28047832647</v>
      </c>
      <c r="O89" s="38">
        <f t="shared" si="21"/>
        <v>-235429.56372760906</v>
      </c>
    </row>
    <row r="90" spans="1:15" s="31" customFormat="1" x14ac:dyDescent="0.2">
      <c r="A90" s="30">
        <v>1859</v>
      </c>
      <c r="B90" s="31" t="s">
        <v>304</v>
      </c>
      <c r="C90" s="33">
        <v>27466560</v>
      </c>
      <c r="D90" s="33">
        <v>1229</v>
      </c>
      <c r="E90" s="34">
        <f t="shared" si="12"/>
        <v>22348.706265256307</v>
      </c>
      <c r="F90" s="35">
        <f t="shared" si="13"/>
        <v>0.91518514328714651</v>
      </c>
      <c r="G90" s="34">
        <f t="shared" si="14"/>
        <v>1242.700889656358</v>
      </c>
      <c r="H90" s="34">
        <f t="shared" si="15"/>
        <v>0</v>
      </c>
      <c r="I90" s="34">
        <f t="shared" si="16"/>
        <v>1242.700889656358</v>
      </c>
      <c r="J90" s="67">
        <f t="shared" si="17"/>
        <v>-314.84600056604739</v>
      </c>
      <c r="K90" s="34">
        <f t="shared" si="18"/>
        <v>927.85488909031051</v>
      </c>
      <c r="L90" s="34">
        <f t="shared" si="19"/>
        <v>1527279.3933876639</v>
      </c>
      <c r="M90" s="34">
        <f t="shared" si="20"/>
        <v>1140333.6586919916</v>
      </c>
      <c r="N90" s="38">
        <f>'jan-juli'!M90</f>
        <v>1222136.7407142965</v>
      </c>
      <c r="O90" s="38">
        <f t="shared" si="21"/>
        <v>-81803.08202230488</v>
      </c>
    </row>
    <row r="91" spans="1:15" s="31" customFormat="1" x14ac:dyDescent="0.2">
      <c r="A91" s="30">
        <v>1860</v>
      </c>
      <c r="B91" s="31" t="s">
        <v>305</v>
      </c>
      <c r="C91" s="33">
        <v>227803827</v>
      </c>
      <c r="D91" s="33">
        <v>11619</v>
      </c>
      <c r="E91" s="34">
        <f t="shared" si="12"/>
        <v>19606.147430932095</v>
      </c>
      <c r="F91" s="35">
        <f t="shared" si="13"/>
        <v>0.8028766691422049</v>
      </c>
      <c r="G91" s="34">
        <f t="shared" si="14"/>
        <v>2888.2361902508856</v>
      </c>
      <c r="H91" s="34">
        <f t="shared" si="15"/>
        <v>830.10883979909113</v>
      </c>
      <c r="I91" s="34">
        <f t="shared" si="16"/>
        <v>3718.3450300499767</v>
      </c>
      <c r="J91" s="67">
        <f t="shared" si="17"/>
        <v>-314.84600056604739</v>
      </c>
      <c r="K91" s="34">
        <f t="shared" si="18"/>
        <v>3403.4990294839295</v>
      </c>
      <c r="L91" s="34">
        <f t="shared" si="19"/>
        <v>43203450.90415068</v>
      </c>
      <c r="M91" s="34">
        <f t="shared" si="20"/>
        <v>39545255.223573774</v>
      </c>
      <c r="N91" s="38">
        <f>'jan-juli'!M91</f>
        <v>38703663.530911453</v>
      </c>
      <c r="O91" s="38">
        <f t="shared" si="21"/>
        <v>841591.69266232103</v>
      </c>
    </row>
    <row r="92" spans="1:15" s="31" customFormat="1" x14ac:dyDescent="0.2">
      <c r="A92" s="30">
        <v>1865</v>
      </c>
      <c r="B92" s="31" t="s">
        <v>306</v>
      </c>
      <c r="C92" s="33">
        <v>215683851</v>
      </c>
      <c r="D92" s="33">
        <v>9793</v>
      </c>
      <c r="E92" s="34">
        <f t="shared" si="12"/>
        <v>22024.287858674565</v>
      </c>
      <c r="F92" s="35">
        <f t="shared" si="13"/>
        <v>0.90190012793151186</v>
      </c>
      <c r="G92" s="34">
        <f t="shared" si="14"/>
        <v>1437.3519336054035</v>
      </c>
      <c r="H92" s="34">
        <f t="shared" si="15"/>
        <v>0</v>
      </c>
      <c r="I92" s="34">
        <f t="shared" si="16"/>
        <v>1437.3519336054035</v>
      </c>
      <c r="J92" s="67">
        <f t="shared" si="17"/>
        <v>-314.84600056604739</v>
      </c>
      <c r="K92" s="34">
        <f t="shared" si="18"/>
        <v>1122.505933039356</v>
      </c>
      <c r="L92" s="34">
        <f t="shared" si="19"/>
        <v>14075987.485797716</v>
      </c>
      <c r="M92" s="34">
        <f t="shared" si="20"/>
        <v>10992700.602254413</v>
      </c>
      <c r="N92" s="38">
        <f>'jan-juli'!M92</f>
        <v>10774920.52141179</v>
      </c>
      <c r="O92" s="38">
        <f t="shared" si="21"/>
        <v>217780.08084262349</v>
      </c>
    </row>
    <row r="93" spans="1:15" s="31" customFormat="1" x14ac:dyDescent="0.2">
      <c r="A93" s="30">
        <v>1866</v>
      </c>
      <c r="B93" s="31" t="s">
        <v>307</v>
      </c>
      <c r="C93" s="33">
        <v>186186461</v>
      </c>
      <c r="D93" s="33">
        <v>8236</v>
      </c>
      <c r="E93" s="34">
        <f t="shared" si="12"/>
        <v>22606.418285575521</v>
      </c>
      <c r="F93" s="35">
        <f t="shared" si="13"/>
        <v>0.92573851534561435</v>
      </c>
      <c r="G93" s="34">
        <f t="shared" si="14"/>
        <v>1088.0736774648299</v>
      </c>
      <c r="H93" s="34">
        <f t="shared" si="15"/>
        <v>0</v>
      </c>
      <c r="I93" s="34">
        <f t="shared" si="16"/>
        <v>1088.0736774648299</v>
      </c>
      <c r="J93" s="67">
        <f t="shared" si="17"/>
        <v>-314.84600056604739</v>
      </c>
      <c r="K93" s="34">
        <f t="shared" si="18"/>
        <v>773.22767689878242</v>
      </c>
      <c r="L93" s="34">
        <f t="shared" si="19"/>
        <v>8961374.807600338</v>
      </c>
      <c r="M93" s="34">
        <f t="shared" si="20"/>
        <v>6368303.1469383724</v>
      </c>
      <c r="N93" s="38">
        <f>'jan-juli'!M93</f>
        <v>5724800.9804092264</v>
      </c>
      <c r="O93" s="38">
        <f t="shared" si="21"/>
        <v>643502.16652914602</v>
      </c>
    </row>
    <row r="94" spans="1:15" s="31" customFormat="1" x14ac:dyDescent="0.2">
      <c r="A94" s="30">
        <v>1867</v>
      </c>
      <c r="B94" s="31" t="s">
        <v>430</v>
      </c>
      <c r="C94" s="33">
        <v>78113953</v>
      </c>
      <c r="D94" s="33">
        <v>2634</v>
      </c>
      <c r="E94" s="34">
        <f t="shared" si="12"/>
        <v>29656.018602885346</v>
      </c>
      <c r="F94" s="35">
        <f t="shared" si="13"/>
        <v>1.2144214216373408</v>
      </c>
      <c r="G94" s="34">
        <f t="shared" si="14"/>
        <v>-3141.6865129210651</v>
      </c>
      <c r="H94" s="34">
        <f t="shared" si="15"/>
        <v>0</v>
      </c>
      <c r="I94" s="34">
        <f t="shared" si="16"/>
        <v>-3141.6865129210651</v>
      </c>
      <c r="J94" s="67">
        <f t="shared" si="17"/>
        <v>-314.84600056604739</v>
      </c>
      <c r="K94" s="34">
        <f t="shared" si="18"/>
        <v>-3456.5325134871123</v>
      </c>
      <c r="L94" s="34">
        <f t="shared" si="19"/>
        <v>-8275202.2750340849</v>
      </c>
      <c r="M94" s="34">
        <f t="shared" si="20"/>
        <v>-9104506.6405250542</v>
      </c>
      <c r="N94" s="38">
        <f>'jan-juli'!M94</f>
        <v>-8448106.4940264784</v>
      </c>
      <c r="O94" s="38">
        <f t="shared" si="21"/>
        <v>-656400.14649857581</v>
      </c>
    </row>
    <row r="95" spans="1:15" s="31" customFormat="1" x14ac:dyDescent="0.2">
      <c r="A95" s="30">
        <v>1868</v>
      </c>
      <c r="B95" s="31" t="s">
        <v>308</v>
      </c>
      <c r="C95" s="33">
        <v>96967062</v>
      </c>
      <c r="D95" s="33">
        <v>4569</v>
      </c>
      <c r="E95" s="34">
        <f t="shared" si="12"/>
        <v>21222.819435325015</v>
      </c>
      <c r="F95" s="35">
        <f t="shared" si="13"/>
        <v>0.86907979438927085</v>
      </c>
      <c r="G95" s="34">
        <f t="shared" si="14"/>
        <v>1918.2329876151334</v>
      </c>
      <c r="H95" s="34">
        <f t="shared" si="15"/>
        <v>264.27363826156926</v>
      </c>
      <c r="I95" s="34">
        <f t="shared" si="16"/>
        <v>2182.5066258767029</v>
      </c>
      <c r="J95" s="67">
        <f t="shared" si="17"/>
        <v>-314.84600056604739</v>
      </c>
      <c r="K95" s="34">
        <f t="shared" si="18"/>
        <v>1867.6606253106554</v>
      </c>
      <c r="L95" s="34">
        <f t="shared" si="19"/>
        <v>9971872.7736306544</v>
      </c>
      <c r="M95" s="34">
        <f t="shared" si="20"/>
        <v>8533341.3970443849</v>
      </c>
      <c r="N95" s="38">
        <f>'jan-juli'!M95</f>
        <v>7669942.8038802426</v>
      </c>
      <c r="O95" s="38">
        <f t="shared" si="21"/>
        <v>863398.59316414222</v>
      </c>
    </row>
    <row r="96" spans="1:15" s="31" customFormat="1" x14ac:dyDescent="0.2">
      <c r="A96" s="30">
        <v>1870</v>
      </c>
      <c r="B96" s="31" t="s">
        <v>424</v>
      </c>
      <c r="C96" s="33">
        <v>219250366</v>
      </c>
      <c r="D96" s="33">
        <v>10618</v>
      </c>
      <c r="E96" s="34">
        <f t="shared" si="12"/>
        <v>20648.932567338481</v>
      </c>
      <c r="F96" s="35">
        <f t="shared" si="13"/>
        <v>0.84557898278634724</v>
      </c>
      <c r="G96" s="34">
        <f t="shared" si="14"/>
        <v>2262.5651084070537</v>
      </c>
      <c r="H96" s="34">
        <f t="shared" si="15"/>
        <v>465.134042056856</v>
      </c>
      <c r="I96" s="34">
        <f t="shared" si="16"/>
        <v>2727.6991504639095</v>
      </c>
      <c r="J96" s="67">
        <f t="shared" si="17"/>
        <v>-314.84600056604739</v>
      </c>
      <c r="K96" s="34">
        <f t="shared" si="18"/>
        <v>2412.8531498978623</v>
      </c>
      <c r="L96" s="34">
        <f t="shared" si="19"/>
        <v>28962709.579625793</v>
      </c>
      <c r="M96" s="34">
        <f t="shared" si="20"/>
        <v>25619674.745615501</v>
      </c>
      <c r="N96" s="38">
        <f>'jan-juli'!M96</f>
        <v>25859106.01230035</v>
      </c>
      <c r="O96" s="38">
        <f t="shared" si="21"/>
        <v>-239431.26668484882</v>
      </c>
    </row>
    <row r="97" spans="1:15" s="31" customFormat="1" x14ac:dyDescent="0.2">
      <c r="A97" s="30">
        <v>1871</v>
      </c>
      <c r="B97" s="31" t="s">
        <v>309</v>
      </c>
      <c r="C97" s="33">
        <v>96577568</v>
      </c>
      <c r="D97" s="33">
        <v>4553</v>
      </c>
      <c r="E97" s="34">
        <f t="shared" si="12"/>
        <v>21211.85328354931</v>
      </c>
      <c r="F97" s="35">
        <f t="shared" si="13"/>
        <v>0.86863072771556549</v>
      </c>
      <c r="G97" s="34">
        <f t="shared" si="14"/>
        <v>1924.8126786805565</v>
      </c>
      <c r="H97" s="34">
        <f t="shared" si="15"/>
        <v>268.11179138306596</v>
      </c>
      <c r="I97" s="34">
        <f t="shared" si="16"/>
        <v>2192.9244700636223</v>
      </c>
      <c r="J97" s="67">
        <f t="shared" si="17"/>
        <v>-314.84600056604739</v>
      </c>
      <c r="K97" s="34">
        <f t="shared" si="18"/>
        <v>1878.0784694975748</v>
      </c>
      <c r="L97" s="34">
        <f t="shared" si="19"/>
        <v>9984385.1121996716</v>
      </c>
      <c r="M97" s="34">
        <f t="shared" si="20"/>
        <v>8550891.2716224585</v>
      </c>
      <c r="N97" s="38">
        <f>'jan-juli'!M97</f>
        <v>9478165.8295068312</v>
      </c>
      <c r="O97" s="38">
        <f t="shared" si="21"/>
        <v>-927274.55788437277</v>
      </c>
    </row>
    <row r="98" spans="1:15" s="31" customFormat="1" x14ac:dyDescent="0.2">
      <c r="A98" s="30">
        <v>1874</v>
      </c>
      <c r="B98" s="31" t="s">
        <v>310</v>
      </c>
      <c r="C98" s="33">
        <v>26642816</v>
      </c>
      <c r="D98" s="33">
        <v>954</v>
      </c>
      <c r="E98" s="34">
        <f t="shared" si="12"/>
        <v>27927.480083857441</v>
      </c>
      <c r="F98" s="35">
        <f t="shared" si="13"/>
        <v>1.1436373344764117</v>
      </c>
      <c r="G98" s="34">
        <f t="shared" si="14"/>
        <v>-2104.563401504322</v>
      </c>
      <c r="H98" s="34">
        <f t="shared" si="15"/>
        <v>0</v>
      </c>
      <c r="I98" s="34">
        <f t="shared" si="16"/>
        <v>-2104.563401504322</v>
      </c>
      <c r="J98" s="67">
        <f t="shared" si="17"/>
        <v>-314.84600056604739</v>
      </c>
      <c r="K98" s="34">
        <f t="shared" si="18"/>
        <v>-2419.4094020703692</v>
      </c>
      <c r="L98" s="34">
        <f t="shared" si="19"/>
        <v>-2007753.4850351231</v>
      </c>
      <c r="M98" s="34">
        <f t="shared" si="20"/>
        <v>-2308116.5695751323</v>
      </c>
      <c r="N98" s="38">
        <f>'jan-juli'!M98</f>
        <v>-2185084.5101371543</v>
      </c>
      <c r="O98" s="38">
        <f t="shared" si="21"/>
        <v>-123032.05943797808</v>
      </c>
    </row>
    <row r="99" spans="1:15" s="31" customFormat="1" x14ac:dyDescent="0.2">
      <c r="A99" s="30">
        <v>1875</v>
      </c>
      <c r="B99" s="31" t="s">
        <v>371</v>
      </c>
      <c r="C99" s="33">
        <v>58462303</v>
      </c>
      <c r="D99" s="33">
        <v>2729</v>
      </c>
      <c r="E99" s="34">
        <f t="shared" si="12"/>
        <v>21422.610113594725</v>
      </c>
      <c r="F99" s="35">
        <f t="shared" si="13"/>
        <v>0.87726127292093681</v>
      </c>
      <c r="G99" s="34">
        <f t="shared" si="14"/>
        <v>1798.3585806533076</v>
      </c>
      <c r="H99" s="34">
        <f t="shared" si="15"/>
        <v>194.34690086717072</v>
      </c>
      <c r="I99" s="34">
        <f t="shared" si="16"/>
        <v>1992.7054815204783</v>
      </c>
      <c r="J99" s="67">
        <f t="shared" si="17"/>
        <v>-314.84600056604739</v>
      </c>
      <c r="K99" s="34">
        <f t="shared" si="18"/>
        <v>1677.8594809544309</v>
      </c>
      <c r="L99" s="34">
        <f t="shared" si="19"/>
        <v>5438093.259069385</v>
      </c>
      <c r="M99" s="34">
        <f t="shared" si="20"/>
        <v>4578878.523524642</v>
      </c>
      <c r="N99" s="38">
        <f>'jan-juli'!M99</f>
        <v>3937795.3509387481</v>
      </c>
      <c r="O99" s="38">
        <f t="shared" si="21"/>
        <v>641083.17258589389</v>
      </c>
    </row>
    <row r="100" spans="1:15" s="31" customFormat="1" x14ac:dyDescent="0.2">
      <c r="A100" s="30">
        <v>3101</v>
      </c>
      <c r="B100" s="31" t="s">
        <v>54</v>
      </c>
      <c r="C100" s="33">
        <v>591560834</v>
      </c>
      <c r="D100" s="33">
        <v>31935</v>
      </c>
      <c r="E100" s="34">
        <f t="shared" si="12"/>
        <v>18523.902739940506</v>
      </c>
      <c r="F100" s="35">
        <f t="shared" si="13"/>
        <v>0.75855847681191013</v>
      </c>
      <c r="G100" s="34">
        <f t="shared" si="14"/>
        <v>3537.5830048458388</v>
      </c>
      <c r="H100" s="34">
        <f t="shared" si="15"/>
        <v>1208.8944816461471</v>
      </c>
      <c r="I100" s="34">
        <f t="shared" si="16"/>
        <v>4746.4774864919855</v>
      </c>
      <c r="J100" s="67">
        <f t="shared" si="17"/>
        <v>-314.84600056604739</v>
      </c>
      <c r="K100" s="34">
        <f t="shared" si="18"/>
        <v>4431.6314859259383</v>
      </c>
      <c r="L100" s="34">
        <f t="shared" si="19"/>
        <v>151578758.53112155</v>
      </c>
      <c r="M100" s="34">
        <f t="shared" si="20"/>
        <v>141524151.50304484</v>
      </c>
      <c r="N100" s="38">
        <f>'jan-juli'!M100</f>
        <v>138044950.30404142</v>
      </c>
      <c r="O100" s="38">
        <f t="shared" si="21"/>
        <v>3479201.1990034282</v>
      </c>
    </row>
    <row r="101" spans="1:15" s="31" customFormat="1" x14ac:dyDescent="0.2">
      <c r="A101" s="30">
        <v>3103</v>
      </c>
      <c r="B101" s="31" t="s">
        <v>55</v>
      </c>
      <c r="C101" s="33">
        <v>1176862004</v>
      </c>
      <c r="D101" s="33">
        <v>52051</v>
      </c>
      <c r="E101" s="34">
        <f t="shared" si="12"/>
        <v>22609.786632341358</v>
      </c>
      <c r="F101" s="35">
        <f t="shared" si="13"/>
        <v>0.92587644999296903</v>
      </c>
      <c r="G101" s="34">
        <f t="shared" si="14"/>
        <v>1086.0526694053274</v>
      </c>
      <c r="H101" s="34">
        <f t="shared" si="15"/>
        <v>0</v>
      </c>
      <c r="I101" s="34">
        <f t="shared" si="16"/>
        <v>1086.0526694053274</v>
      </c>
      <c r="J101" s="67">
        <f t="shared" si="17"/>
        <v>-314.84600056604739</v>
      </c>
      <c r="K101" s="34">
        <f t="shared" si="18"/>
        <v>771.20666883927993</v>
      </c>
      <c r="L101" s="34">
        <f t="shared" si="19"/>
        <v>56530127.495216697</v>
      </c>
      <c r="M101" s="34">
        <f t="shared" si="20"/>
        <v>40142078.319753356</v>
      </c>
      <c r="N101" s="38">
        <f>'jan-juli'!M101</f>
        <v>38474888.998795569</v>
      </c>
      <c r="O101" s="38">
        <f t="shared" si="21"/>
        <v>1667189.3209577873</v>
      </c>
    </row>
    <row r="102" spans="1:15" s="31" customFormat="1" x14ac:dyDescent="0.2">
      <c r="A102" s="30">
        <v>3105</v>
      </c>
      <c r="B102" s="31" t="s">
        <v>56</v>
      </c>
      <c r="C102" s="33">
        <v>1130597987</v>
      </c>
      <c r="D102" s="33">
        <v>59771</v>
      </c>
      <c r="E102" s="34">
        <f t="shared" si="12"/>
        <v>18915.493918455439</v>
      </c>
      <c r="F102" s="35">
        <f t="shared" si="13"/>
        <v>0.77459423407524286</v>
      </c>
      <c r="G102" s="34">
        <f t="shared" si="14"/>
        <v>3302.6282977368792</v>
      </c>
      <c r="H102" s="34">
        <f t="shared" si="15"/>
        <v>1071.8375691659207</v>
      </c>
      <c r="I102" s="34">
        <f t="shared" si="16"/>
        <v>4374.4658669027995</v>
      </c>
      <c r="J102" s="67">
        <f t="shared" si="17"/>
        <v>-314.84600056604739</v>
      </c>
      <c r="K102" s="34">
        <f t="shared" si="18"/>
        <v>4059.6198663367522</v>
      </c>
      <c r="L102" s="34">
        <f t="shared" si="19"/>
        <v>261466199.33064723</v>
      </c>
      <c r="M102" s="34">
        <f t="shared" si="20"/>
        <v>242647539.03081402</v>
      </c>
      <c r="N102" s="38">
        <f>'jan-juli'!M102</f>
        <v>236698219.98267141</v>
      </c>
      <c r="O102" s="38">
        <f t="shared" si="21"/>
        <v>5949319.048142612</v>
      </c>
    </row>
    <row r="103" spans="1:15" s="31" customFormat="1" x14ac:dyDescent="0.2">
      <c r="A103" s="30">
        <v>3107</v>
      </c>
      <c r="B103" s="31" t="s">
        <v>57</v>
      </c>
      <c r="C103" s="33">
        <v>1728807598</v>
      </c>
      <c r="D103" s="33">
        <v>85230</v>
      </c>
      <c r="E103" s="34">
        <f t="shared" si="12"/>
        <v>20284.026727678047</v>
      </c>
      <c r="F103" s="35">
        <f t="shared" si="13"/>
        <v>0.83063599686169332</v>
      </c>
      <c r="G103" s="34">
        <f t="shared" si="14"/>
        <v>2481.508612203314</v>
      </c>
      <c r="H103" s="34">
        <f t="shared" si="15"/>
        <v>592.85108593800794</v>
      </c>
      <c r="I103" s="34">
        <f t="shared" si="16"/>
        <v>3074.359698141322</v>
      </c>
      <c r="J103" s="67">
        <f t="shared" si="17"/>
        <v>-314.84600056604739</v>
      </c>
      <c r="K103" s="34">
        <f t="shared" si="18"/>
        <v>2759.5136975752748</v>
      </c>
      <c r="L103" s="34">
        <f t="shared" si="19"/>
        <v>262027677.07258487</v>
      </c>
      <c r="M103" s="34">
        <f t="shared" si="20"/>
        <v>235193352.44434068</v>
      </c>
      <c r="N103" s="38">
        <f>'jan-juli'!M103</f>
        <v>232812930.69657746</v>
      </c>
      <c r="O103" s="38">
        <f t="shared" si="21"/>
        <v>2380421.7477632165</v>
      </c>
    </row>
    <row r="104" spans="1:15" s="31" customFormat="1" x14ac:dyDescent="0.2">
      <c r="A104" s="30">
        <v>3110</v>
      </c>
      <c r="B104" s="31" t="s">
        <v>58</v>
      </c>
      <c r="C104" s="33">
        <v>123639768</v>
      </c>
      <c r="D104" s="33">
        <v>4787</v>
      </c>
      <c r="E104" s="34">
        <f t="shared" si="12"/>
        <v>25828.236473783163</v>
      </c>
      <c r="F104" s="35">
        <f t="shared" si="13"/>
        <v>1.0576727805877966</v>
      </c>
      <c r="G104" s="34">
        <f t="shared" si="14"/>
        <v>-845.0172354597554</v>
      </c>
      <c r="H104" s="34">
        <f t="shared" si="15"/>
        <v>0</v>
      </c>
      <c r="I104" s="34">
        <f t="shared" si="16"/>
        <v>-845.0172354597554</v>
      </c>
      <c r="J104" s="67">
        <f t="shared" si="17"/>
        <v>-314.84600056604739</v>
      </c>
      <c r="K104" s="34">
        <f t="shared" si="18"/>
        <v>-1159.8632360258027</v>
      </c>
      <c r="L104" s="34">
        <f t="shared" si="19"/>
        <v>-4045097.5061458489</v>
      </c>
      <c r="M104" s="34">
        <f t="shared" si="20"/>
        <v>-5552265.3108555181</v>
      </c>
      <c r="N104" s="38">
        <f>'jan-juli'!M104</f>
        <v>-4612733.9744513128</v>
      </c>
      <c r="O104" s="38">
        <f t="shared" si="21"/>
        <v>-939531.3364042053</v>
      </c>
    </row>
    <row r="105" spans="1:15" s="31" customFormat="1" x14ac:dyDescent="0.2">
      <c r="A105" s="30">
        <v>3112</v>
      </c>
      <c r="B105" s="31" t="s">
        <v>63</v>
      </c>
      <c r="C105" s="33">
        <v>163433704</v>
      </c>
      <c r="D105" s="33">
        <v>7883</v>
      </c>
      <c r="E105" s="34">
        <f t="shared" si="12"/>
        <v>20732.424711404288</v>
      </c>
      <c r="F105" s="35">
        <f t="shared" si="13"/>
        <v>0.84899800708794659</v>
      </c>
      <c r="G105" s="34">
        <f t="shared" si="14"/>
        <v>2212.4698219675693</v>
      </c>
      <c r="H105" s="34">
        <f t="shared" si="15"/>
        <v>435.91179163382344</v>
      </c>
      <c r="I105" s="34">
        <f t="shared" si="16"/>
        <v>2648.3816136013929</v>
      </c>
      <c r="J105" s="67">
        <f t="shared" si="17"/>
        <v>-314.84600056604739</v>
      </c>
      <c r="K105" s="34">
        <f t="shared" si="18"/>
        <v>2333.5356130353457</v>
      </c>
      <c r="L105" s="34">
        <f t="shared" si="19"/>
        <v>20877192.260019779</v>
      </c>
      <c r="M105" s="34">
        <f t="shared" si="20"/>
        <v>18395261.237557631</v>
      </c>
      <c r="N105" s="38">
        <f>'jan-juli'!M105</f>
        <v>17726818.289721571</v>
      </c>
      <c r="O105" s="38">
        <f t="shared" si="21"/>
        <v>668442.94783606008</v>
      </c>
    </row>
    <row r="106" spans="1:15" s="31" customFormat="1" x14ac:dyDescent="0.2">
      <c r="A106" s="30">
        <v>3114</v>
      </c>
      <c r="B106" s="31" t="s">
        <v>427</v>
      </c>
      <c r="C106" s="33">
        <v>116735102</v>
      </c>
      <c r="D106" s="33">
        <v>6145</v>
      </c>
      <c r="E106" s="34">
        <f t="shared" si="12"/>
        <v>18996.761920260375</v>
      </c>
      <c r="F106" s="35">
        <f t="shared" si="13"/>
        <v>0.77792217919178563</v>
      </c>
      <c r="G106" s="34">
        <f t="shared" si="14"/>
        <v>3253.8674966539174</v>
      </c>
      <c r="H106" s="34">
        <f t="shared" si="15"/>
        <v>1043.3937685341932</v>
      </c>
      <c r="I106" s="34">
        <f t="shared" si="16"/>
        <v>4297.2612651881109</v>
      </c>
      <c r="J106" s="67">
        <f t="shared" si="17"/>
        <v>-314.84600056604739</v>
      </c>
      <c r="K106" s="34">
        <f t="shared" si="18"/>
        <v>3982.4152646220637</v>
      </c>
      <c r="L106" s="34">
        <f t="shared" si="19"/>
        <v>26406670.47458094</v>
      </c>
      <c r="M106" s="34">
        <f t="shared" si="20"/>
        <v>24471941.801102582</v>
      </c>
      <c r="N106" s="38">
        <f>'jan-juli'!M106</f>
        <v>23983678.754660554</v>
      </c>
      <c r="O106" s="38">
        <f t="shared" si="21"/>
        <v>488263.04644202814</v>
      </c>
    </row>
    <row r="107" spans="1:15" s="31" customFormat="1" x14ac:dyDescent="0.2">
      <c r="A107" s="30">
        <v>3116</v>
      </c>
      <c r="B107" s="31" t="s">
        <v>61</v>
      </c>
      <c r="C107" s="33">
        <v>75789794</v>
      </c>
      <c r="D107" s="33">
        <v>3919</v>
      </c>
      <c r="E107" s="34">
        <f t="shared" si="12"/>
        <v>19339.064557285023</v>
      </c>
      <c r="F107" s="35">
        <f t="shared" si="13"/>
        <v>0.79193955828276175</v>
      </c>
      <c r="G107" s="34">
        <f t="shared" si="14"/>
        <v>3048.4859144391289</v>
      </c>
      <c r="H107" s="34">
        <f t="shared" si="15"/>
        <v>923.58784557556635</v>
      </c>
      <c r="I107" s="34">
        <f t="shared" si="16"/>
        <v>3972.0737600146954</v>
      </c>
      <c r="J107" s="67">
        <f t="shared" si="17"/>
        <v>-314.84600056604739</v>
      </c>
      <c r="K107" s="34">
        <f t="shared" si="18"/>
        <v>3657.2277594486482</v>
      </c>
      <c r="L107" s="34">
        <f t="shared" si="19"/>
        <v>15566557.065497592</v>
      </c>
      <c r="M107" s="34">
        <f t="shared" si="20"/>
        <v>14332675.589279253</v>
      </c>
      <c r="N107" s="38">
        <f>'jan-juli'!M107</f>
        <v>13913186.176210692</v>
      </c>
      <c r="O107" s="38">
        <f t="shared" si="21"/>
        <v>419489.41306856088</v>
      </c>
    </row>
    <row r="108" spans="1:15" s="31" customFormat="1" x14ac:dyDescent="0.2">
      <c r="A108" s="30">
        <v>3118</v>
      </c>
      <c r="B108" s="31" t="s">
        <v>382</v>
      </c>
      <c r="C108" s="33">
        <v>926825185</v>
      </c>
      <c r="D108" s="33">
        <v>47006</v>
      </c>
      <c r="E108" s="34">
        <f t="shared" si="12"/>
        <v>19717.167701995491</v>
      </c>
      <c r="F108" s="35">
        <f t="shared" si="13"/>
        <v>0.80742297716894229</v>
      </c>
      <c r="G108" s="34">
        <f t="shared" si="14"/>
        <v>2821.6240276128474</v>
      </c>
      <c r="H108" s="34">
        <f t="shared" si="15"/>
        <v>791.25174492690235</v>
      </c>
      <c r="I108" s="34">
        <f t="shared" si="16"/>
        <v>3612.87577253975</v>
      </c>
      <c r="J108" s="67">
        <f t="shared" si="17"/>
        <v>-314.84600056604739</v>
      </c>
      <c r="K108" s="34">
        <f t="shared" si="18"/>
        <v>3298.0297719737027</v>
      </c>
      <c r="L108" s="34">
        <f t="shared" si="19"/>
        <v>169826838.5640035</v>
      </c>
      <c r="M108" s="34">
        <f t="shared" si="20"/>
        <v>155027187.46139586</v>
      </c>
      <c r="N108" s="38">
        <f>'jan-juli'!M108</f>
        <v>151987896.16851491</v>
      </c>
      <c r="O108" s="38">
        <f t="shared" si="21"/>
        <v>3039291.2928809524</v>
      </c>
    </row>
    <row r="109" spans="1:15" s="31" customFormat="1" x14ac:dyDescent="0.2">
      <c r="A109" s="30">
        <v>3120</v>
      </c>
      <c r="B109" s="31" t="s">
        <v>62</v>
      </c>
      <c r="C109" s="33">
        <v>165038259</v>
      </c>
      <c r="D109" s="33">
        <v>8420</v>
      </c>
      <c r="E109" s="34">
        <f t="shared" si="12"/>
        <v>19600.743349168646</v>
      </c>
      <c r="F109" s="35">
        <f t="shared" si="13"/>
        <v>0.80265537063461712</v>
      </c>
      <c r="G109" s="34">
        <f t="shared" si="14"/>
        <v>2891.4786393089548</v>
      </c>
      <c r="H109" s="34">
        <f t="shared" si="15"/>
        <v>832.00026841629824</v>
      </c>
      <c r="I109" s="34">
        <f t="shared" si="16"/>
        <v>3723.4789077252531</v>
      </c>
      <c r="J109" s="67">
        <f t="shared" si="17"/>
        <v>-314.84600056604739</v>
      </c>
      <c r="K109" s="34">
        <f t="shared" si="18"/>
        <v>3408.6329071592058</v>
      </c>
      <c r="L109" s="34">
        <f t="shared" si="19"/>
        <v>31351692.40304663</v>
      </c>
      <c r="M109" s="34">
        <f t="shared" si="20"/>
        <v>28700689.078280512</v>
      </c>
      <c r="N109" s="38">
        <f>'jan-juli'!M109</f>
        <v>28215349.301503964</v>
      </c>
      <c r="O109" s="38">
        <f t="shared" si="21"/>
        <v>485339.77677654848</v>
      </c>
    </row>
    <row r="110" spans="1:15" s="31" customFormat="1" x14ac:dyDescent="0.2">
      <c r="A110" s="30">
        <v>3122</v>
      </c>
      <c r="B110" s="31" t="s">
        <v>60</v>
      </c>
      <c r="C110" s="33">
        <v>69345213</v>
      </c>
      <c r="D110" s="33">
        <v>3658</v>
      </c>
      <c r="E110" s="34">
        <f t="shared" si="12"/>
        <v>18957.13860032805</v>
      </c>
      <c r="F110" s="35">
        <f t="shared" si="13"/>
        <v>0.77629959427347417</v>
      </c>
      <c r="G110" s="34">
        <f t="shared" si="14"/>
        <v>3277.6414886133125</v>
      </c>
      <c r="H110" s="34">
        <f t="shared" si="15"/>
        <v>1057.261930510507</v>
      </c>
      <c r="I110" s="34">
        <f t="shared" si="16"/>
        <v>4334.9034191238197</v>
      </c>
      <c r="J110" s="67">
        <f t="shared" si="17"/>
        <v>-314.84600056604739</v>
      </c>
      <c r="K110" s="34">
        <f t="shared" si="18"/>
        <v>4020.0574185577725</v>
      </c>
      <c r="L110" s="34">
        <f t="shared" si="19"/>
        <v>15857076.707154933</v>
      </c>
      <c r="M110" s="34">
        <f t="shared" si="20"/>
        <v>14705370.037084332</v>
      </c>
      <c r="N110" s="38">
        <f>'jan-juli'!M110</f>
        <v>14623046.059869528</v>
      </c>
      <c r="O110" s="38">
        <f t="shared" si="21"/>
        <v>82323.977214803919</v>
      </c>
    </row>
    <row r="111" spans="1:15" s="31" customFormat="1" x14ac:dyDescent="0.2">
      <c r="A111" s="30">
        <v>3124</v>
      </c>
      <c r="B111" s="31" t="s">
        <v>59</v>
      </c>
      <c r="C111" s="33">
        <v>25424979</v>
      </c>
      <c r="D111" s="33">
        <v>1347</v>
      </c>
      <c r="E111" s="34">
        <f t="shared" si="12"/>
        <v>18875.262806236082</v>
      </c>
      <c r="F111" s="35">
        <f t="shared" si="13"/>
        <v>0.77294675990988981</v>
      </c>
      <c r="G111" s="34">
        <f t="shared" si="14"/>
        <v>3326.7669650684934</v>
      </c>
      <c r="H111" s="34">
        <f t="shared" si="15"/>
        <v>1085.9184584426957</v>
      </c>
      <c r="I111" s="34">
        <f t="shared" si="16"/>
        <v>4412.6854235111896</v>
      </c>
      <c r="J111" s="67">
        <f t="shared" si="17"/>
        <v>-314.84600056604739</v>
      </c>
      <c r="K111" s="34">
        <f t="shared" si="18"/>
        <v>4097.8394229451424</v>
      </c>
      <c r="L111" s="34">
        <f t="shared" si="19"/>
        <v>5943887.2654695725</v>
      </c>
      <c r="M111" s="34">
        <f t="shared" si="20"/>
        <v>5519789.7027071072</v>
      </c>
      <c r="N111" s="38">
        <f>'jan-juli'!M111</f>
        <v>5067446.5331859635</v>
      </c>
      <c r="O111" s="38">
        <f t="shared" si="21"/>
        <v>452343.16952114366</v>
      </c>
    </row>
    <row r="112" spans="1:15" s="31" customFormat="1" x14ac:dyDescent="0.2">
      <c r="A112" s="30">
        <v>3201</v>
      </c>
      <c r="B112" s="31" t="s">
        <v>68</v>
      </c>
      <c r="C112" s="33">
        <v>5403725608</v>
      </c>
      <c r="D112" s="34">
        <v>130921</v>
      </c>
      <c r="E112" s="34">
        <f t="shared" si="12"/>
        <v>41274.704653951623</v>
      </c>
      <c r="F112" s="35">
        <f t="shared" si="13"/>
        <v>1.6902095380610684</v>
      </c>
      <c r="G112" s="34">
        <f t="shared" si="14"/>
        <v>-10112.898143560831</v>
      </c>
      <c r="H112" s="34">
        <f t="shared" si="15"/>
        <v>0</v>
      </c>
      <c r="I112" s="67">
        <f t="shared" si="16"/>
        <v>-10112.898143560831</v>
      </c>
      <c r="J112" s="34">
        <f t="shared" si="17"/>
        <v>-314.84600056604739</v>
      </c>
      <c r="K112" s="34">
        <f t="shared" si="18"/>
        <v>-10427.744144126878</v>
      </c>
      <c r="L112" s="34">
        <f t="shared" si="19"/>
        <v>-1323990737.8531275</v>
      </c>
      <c r="M112" s="38">
        <f t="shared" si="20"/>
        <v>-1365210691.093235</v>
      </c>
      <c r="N112" s="38">
        <f>'jan-juli'!M112</f>
        <v>-1318179898.3770084</v>
      </c>
      <c r="O112" s="38">
        <f t="shared" si="21"/>
        <v>-47030792.716226578</v>
      </c>
    </row>
    <row r="113" spans="1:15" s="31" customFormat="1" x14ac:dyDescent="0.2">
      <c r="A113" s="30">
        <v>3203</v>
      </c>
      <c r="B113" s="31" t="s">
        <v>69</v>
      </c>
      <c r="C113" s="33">
        <v>3230394557</v>
      </c>
      <c r="D113" s="34">
        <v>98815</v>
      </c>
      <c r="E113" s="34">
        <f t="shared" si="12"/>
        <v>32691.33792440419</v>
      </c>
      <c r="F113" s="35">
        <f t="shared" si="13"/>
        <v>1.3387185113755959</v>
      </c>
      <c r="G113" s="34">
        <f t="shared" si="14"/>
        <v>-4962.8781058323711</v>
      </c>
      <c r="H113" s="34">
        <f t="shared" si="15"/>
        <v>0</v>
      </c>
      <c r="I113" s="67">
        <f t="shared" si="16"/>
        <v>-4962.8781058323711</v>
      </c>
      <c r="J113" s="34">
        <f t="shared" si="17"/>
        <v>-314.84600056604739</v>
      </c>
      <c r="K113" s="34">
        <f t="shared" si="18"/>
        <v>-5277.7241063984184</v>
      </c>
      <c r="L113" s="34">
        <f t="shared" si="19"/>
        <v>-490406800.02782577</v>
      </c>
      <c r="M113" s="38">
        <f t="shared" si="20"/>
        <v>-521518307.57375973</v>
      </c>
      <c r="N113" s="38">
        <f>'jan-juli'!M113</f>
        <v>-505739342.41132373</v>
      </c>
      <c r="O113" s="38">
        <f t="shared" si="21"/>
        <v>-15778965.162436008</v>
      </c>
    </row>
    <row r="114" spans="1:15" s="31" customFormat="1" x14ac:dyDescent="0.2">
      <c r="A114" s="30">
        <v>3205</v>
      </c>
      <c r="B114" s="31" t="s">
        <v>384</v>
      </c>
      <c r="C114" s="33">
        <v>2194979500</v>
      </c>
      <c r="D114" s="34">
        <v>94201</v>
      </c>
      <c r="E114" s="34">
        <f t="shared" si="12"/>
        <v>23301.021220581522</v>
      </c>
      <c r="F114" s="35">
        <f t="shared" si="13"/>
        <v>0.95418268025861397</v>
      </c>
      <c r="G114" s="34">
        <f t="shared" si="14"/>
        <v>671.31191646122898</v>
      </c>
      <c r="H114" s="34">
        <f t="shared" si="15"/>
        <v>0</v>
      </c>
      <c r="I114" s="67">
        <f t="shared" si="16"/>
        <v>671.31191646122898</v>
      </c>
      <c r="J114" s="34">
        <f t="shared" si="17"/>
        <v>-314.84600056604739</v>
      </c>
      <c r="K114" s="34">
        <f t="shared" si="18"/>
        <v>356.46591589518158</v>
      </c>
      <c r="L114" s="34">
        <f t="shared" si="19"/>
        <v>63238253.842564233</v>
      </c>
      <c r="M114" s="38">
        <f t="shared" si="20"/>
        <v>33579445.743242003</v>
      </c>
      <c r="N114" s="38">
        <f>'jan-juli'!M114</f>
        <v>31579985.556572262</v>
      </c>
      <c r="O114" s="38">
        <f t="shared" si="21"/>
        <v>1999460.1866697408</v>
      </c>
    </row>
    <row r="115" spans="1:15" s="31" customFormat="1" x14ac:dyDescent="0.2">
      <c r="A115" s="30">
        <v>3207</v>
      </c>
      <c r="B115" s="31" t="s">
        <v>383</v>
      </c>
      <c r="C115" s="33">
        <v>1667676891</v>
      </c>
      <c r="D115" s="34">
        <v>63560</v>
      </c>
      <c r="E115" s="34">
        <f t="shared" si="12"/>
        <v>26237.836548143485</v>
      </c>
      <c r="F115" s="35">
        <f t="shared" si="13"/>
        <v>1.0744460066660613</v>
      </c>
      <c r="G115" s="34">
        <f t="shared" si="14"/>
        <v>-1090.7772800759485</v>
      </c>
      <c r="H115" s="34">
        <f t="shared" si="15"/>
        <v>0</v>
      </c>
      <c r="I115" s="67">
        <f t="shared" si="16"/>
        <v>-1090.7772800759485</v>
      </c>
      <c r="J115" s="34">
        <f t="shared" si="17"/>
        <v>-314.84600056604739</v>
      </c>
      <c r="K115" s="34">
        <f t="shared" si="18"/>
        <v>-1405.623280641996</v>
      </c>
      <c r="L115" s="34">
        <f t="shared" si="19"/>
        <v>-69329803.921627283</v>
      </c>
      <c r="M115" s="38">
        <f t="shared" si="20"/>
        <v>-89341415.717605263</v>
      </c>
      <c r="N115" s="38">
        <f>'jan-juli'!M115</f>
        <v>-88294139.090479493</v>
      </c>
      <c r="O115" s="38">
        <f t="shared" si="21"/>
        <v>-1047276.6271257699</v>
      </c>
    </row>
    <row r="116" spans="1:15" s="31" customFormat="1" x14ac:dyDescent="0.2">
      <c r="A116" s="30">
        <v>3209</v>
      </c>
      <c r="B116" s="31" t="s">
        <v>76</v>
      </c>
      <c r="C116" s="33">
        <v>909223375</v>
      </c>
      <c r="D116" s="34">
        <v>43814</v>
      </c>
      <c r="E116" s="34">
        <f t="shared" si="12"/>
        <v>20751.891518692657</v>
      </c>
      <c r="F116" s="35">
        <f t="shared" si="13"/>
        <v>0.84979517774320046</v>
      </c>
      <c r="G116" s="34">
        <f t="shared" si="14"/>
        <v>2200.7897375945481</v>
      </c>
      <c r="H116" s="34">
        <f t="shared" si="15"/>
        <v>429.09840908289442</v>
      </c>
      <c r="I116" s="67">
        <f t="shared" si="16"/>
        <v>2629.8881466774424</v>
      </c>
      <c r="J116" s="34">
        <f t="shared" si="17"/>
        <v>-314.84600056604739</v>
      </c>
      <c r="K116" s="34">
        <f t="shared" si="18"/>
        <v>2315.0421461113951</v>
      </c>
      <c r="L116" s="34">
        <f t="shared" si="19"/>
        <v>115225919.25852546</v>
      </c>
      <c r="M116" s="38">
        <f t="shared" si="20"/>
        <v>101431256.58972466</v>
      </c>
      <c r="N116" s="38">
        <f>'jan-juli'!M116</f>
        <v>100398421.55602077</v>
      </c>
      <c r="O116" s="38">
        <f t="shared" si="21"/>
        <v>1032835.0337038934</v>
      </c>
    </row>
    <row r="117" spans="1:15" s="31" customFormat="1" x14ac:dyDescent="0.2">
      <c r="A117" s="30">
        <v>3212</v>
      </c>
      <c r="B117" s="31" t="s">
        <v>67</v>
      </c>
      <c r="C117" s="33">
        <v>508428677</v>
      </c>
      <c r="D117" s="34">
        <v>20521</v>
      </c>
      <c r="E117" s="34">
        <f t="shared" si="12"/>
        <v>24776.018566346669</v>
      </c>
      <c r="F117" s="35">
        <f t="shared" si="13"/>
        <v>1.0145841925971966</v>
      </c>
      <c r="G117" s="34">
        <f t="shared" si="14"/>
        <v>-213.68649099785907</v>
      </c>
      <c r="H117" s="34">
        <f t="shared" si="15"/>
        <v>0</v>
      </c>
      <c r="I117" s="67">
        <f t="shared" si="16"/>
        <v>-213.68649099785907</v>
      </c>
      <c r="J117" s="34">
        <f t="shared" si="17"/>
        <v>-314.84600056604739</v>
      </c>
      <c r="K117" s="34">
        <f t="shared" si="18"/>
        <v>-528.53249156390643</v>
      </c>
      <c r="L117" s="34">
        <f t="shared" si="19"/>
        <v>-4385060.4817670658</v>
      </c>
      <c r="M117" s="38">
        <f t="shared" si="20"/>
        <v>-10846015.259382924</v>
      </c>
      <c r="N117" s="38">
        <f>'jan-juli'!M117</f>
        <v>-10233282.464281501</v>
      </c>
      <c r="O117" s="38">
        <f t="shared" si="21"/>
        <v>-612732.79510142282</v>
      </c>
    </row>
    <row r="118" spans="1:15" s="31" customFormat="1" x14ac:dyDescent="0.2">
      <c r="A118" s="30">
        <v>3214</v>
      </c>
      <c r="B118" s="31" t="s">
        <v>66</v>
      </c>
      <c r="C118" s="33">
        <v>472055048</v>
      </c>
      <c r="D118" s="34">
        <v>16244</v>
      </c>
      <c r="E118" s="34">
        <f t="shared" si="12"/>
        <v>29060.271361733565</v>
      </c>
      <c r="F118" s="35">
        <f t="shared" si="13"/>
        <v>1.1900254222544135</v>
      </c>
      <c r="G118" s="34">
        <f t="shared" si="14"/>
        <v>-2784.2381682299965</v>
      </c>
      <c r="H118" s="34">
        <f t="shared" si="15"/>
        <v>0</v>
      </c>
      <c r="I118" s="67">
        <f t="shared" si="16"/>
        <v>-2784.2381682299965</v>
      </c>
      <c r="J118" s="34">
        <f t="shared" si="17"/>
        <v>-314.84600056604739</v>
      </c>
      <c r="K118" s="34">
        <f t="shared" si="18"/>
        <v>-3099.0841687960437</v>
      </c>
      <c r="L118" s="34">
        <f t="shared" si="19"/>
        <v>-45227164.804728061</v>
      </c>
      <c r="M118" s="38">
        <f t="shared" si="20"/>
        <v>-50341523.237922937</v>
      </c>
      <c r="N118" s="38">
        <f>'jan-juli'!M118</f>
        <v>-48046091.402796566</v>
      </c>
      <c r="O118" s="38">
        <f t="shared" si="21"/>
        <v>-2295431.8351263702</v>
      </c>
    </row>
    <row r="119" spans="1:15" s="31" customFormat="1" x14ac:dyDescent="0.2">
      <c r="A119" s="30">
        <v>3216</v>
      </c>
      <c r="B119" s="31" t="s">
        <v>64</v>
      </c>
      <c r="C119" s="33">
        <v>436869009</v>
      </c>
      <c r="D119" s="34">
        <v>19493</v>
      </c>
      <c r="E119" s="34">
        <f t="shared" si="12"/>
        <v>22411.584107115374</v>
      </c>
      <c r="F119" s="35">
        <f t="shared" si="13"/>
        <v>0.91776000672793712</v>
      </c>
      <c r="G119" s="34">
        <f t="shared" si="14"/>
        <v>1204.9741845409183</v>
      </c>
      <c r="H119" s="34">
        <f t="shared" si="15"/>
        <v>0</v>
      </c>
      <c r="I119" s="67">
        <f t="shared" si="16"/>
        <v>1204.9741845409183</v>
      </c>
      <c r="J119" s="34">
        <f t="shared" si="17"/>
        <v>-314.84600056604739</v>
      </c>
      <c r="K119" s="34">
        <f t="shared" si="18"/>
        <v>890.12818397487081</v>
      </c>
      <c r="L119" s="34">
        <f t="shared" si="19"/>
        <v>23488561.77925612</v>
      </c>
      <c r="M119" s="38">
        <f t="shared" si="20"/>
        <v>17351268.690222155</v>
      </c>
      <c r="N119" s="38">
        <f>'jan-juli'!M119</f>
        <v>17233486.278717477</v>
      </c>
      <c r="O119" s="38">
        <f t="shared" si="21"/>
        <v>117782.41150467843</v>
      </c>
    </row>
    <row r="120" spans="1:15" s="31" customFormat="1" x14ac:dyDescent="0.2">
      <c r="A120" s="30">
        <v>3218</v>
      </c>
      <c r="B120" s="31" t="s">
        <v>65</v>
      </c>
      <c r="C120" s="33">
        <v>474576411</v>
      </c>
      <c r="D120" s="34">
        <v>22005</v>
      </c>
      <c r="E120" s="34">
        <f t="shared" si="12"/>
        <v>21566.753510565781</v>
      </c>
      <c r="F120" s="35">
        <f t="shared" si="13"/>
        <v>0.8831639812855786</v>
      </c>
      <c r="G120" s="34">
        <f t="shared" si="14"/>
        <v>1711.8725424706738</v>
      </c>
      <c r="H120" s="34">
        <f t="shared" si="15"/>
        <v>143.89671192730111</v>
      </c>
      <c r="I120" s="67">
        <f t="shared" si="16"/>
        <v>1855.7692543979749</v>
      </c>
      <c r="J120" s="34">
        <f t="shared" si="17"/>
        <v>-314.84600056604739</v>
      </c>
      <c r="K120" s="34">
        <f t="shared" si="18"/>
        <v>1540.9232538319275</v>
      </c>
      <c r="L120" s="34">
        <f t="shared" si="19"/>
        <v>40836202.443027437</v>
      </c>
      <c r="M120" s="38">
        <f t="shared" si="20"/>
        <v>33908016.200571567</v>
      </c>
      <c r="N120" s="38">
        <f>'jan-juli'!M120</f>
        <v>33452309.239797425</v>
      </c>
      <c r="O120" s="38">
        <f t="shared" si="21"/>
        <v>455706.9607741423</v>
      </c>
    </row>
    <row r="121" spans="1:15" s="31" customFormat="1" x14ac:dyDescent="0.2">
      <c r="A121" s="30">
        <v>3220</v>
      </c>
      <c r="B121" s="31" t="s">
        <v>72</v>
      </c>
      <c r="C121" s="33">
        <v>226783727</v>
      </c>
      <c r="D121" s="34">
        <v>11482</v>
      </c>
      <c r="E121" s="34">
        <f t="shared" si="12"/>
        <v>19751.23906984846</v>
      </c>
      <c r="F121" s="35">
        <f t="shared" si="13"/>
        <v>0.80881820825303341</v>
      </c>
      <c r="G121" s="34">
        <f t="shared" si="14"/>
        <v>2801.1812069010666</v>
      </c>
      <c r="H121" s="34">
        <f t="shared" si="15"/>
        <v>779.32676617836341</v>
      </c>
      <c r="I121" s="67">
        <f t="shared" si="16"/>
        <v>3580.50797307943</v>
      </c>
      <c r="J121" s="34">
        <f t="shared" si="17"/>
        <v>-314.84600056604739</v>
      </c>
      <c r="K121" s="34">
        <f t="shared" si="18"/>
        <v>3265.6619725133828</v>
      </c>
      <c r="L121" s="34">
        <f t="shared" si="19"/>
        <v>41111392.546898015</v>
      </c>
      <c r="M121" s="38">
        <f t="shared" si="20"/>
        <v>37496330.768398665</v>
      </c>
      <c r="N121" s="38">
        <f>'jan-juli'!M121</f>
        <v>36805859.528464206</v>
      </c>
      <c r="O121" s="38">
        <f t="shared" si="21"/>
        <v>690471.23993445933</v>
      </c>
    </row>
    <row r="122" spans="1:15" s="31" customFormat="1" x14ac:dyDescent="0.2">
      <c r="A122" s="30">
        <v>3222</v>
      </c>
      <c r="B122" s="31" t="s">
        <v>73</v>
      </c>
      <c r="C122" s="33">
        <v>1139547156</v>
      </c>
      <c r="D122" s="34">
        <v>48188</v>
      </c>
      <c r="E122" s="34">
        <f t="shared" si="12"/>
        <v>23647.944633518717</v>
      </c>
      <c r="F122" s="35">
        <f t="shared" si="13"/>
        <v>0.96838928128554602</v>
      </c>
      <c r="G122" s="34">
        <f t="shared" si="14"/>
        <v>463.15786869891235</v>
      </c>
      <c r="H122" s="34">
        <f t="shared" si="15"/>
        <v>0</v>
      </c>
      <c r="I122" s="67">
        <f t="shared" si="16"/>
        <v>463.15786869891235</v>
      </c>
      <c r="J122" s="34">
        <f t="shared" si="17"/>
        <v>-314.84600056604739</v>
      </c>
      <c r="K122" s="34">
        <f t="shared" si="18"/>
        <v>148.31186813286496</v>
      </c>
      <c r="L122" s="34">
        <f t="shared" si="19"/>
        <v>22318651.376863189</v>
      </c>
      <c r="M122" s="38">
        <f t="shared" si="20"/>
        <v>7146852.3015864966</v>
      </c>
      <c r="N122" s="38">
        <f>'jan-juli'!M122</f>
        <v>6580882.7521078018</v>
      </c>
      <c r="O122" s="38">
        <f t="shared" si="21"/>
        <v>565969.5494786948</v>
      </c>
    </row>
    <row r="123" spans="1:15" s="31" customFormat="1" x14ac:dyDescent="0.2">
      <c r="A123" s="30">
        <v>3224</v>
      </c>
      <c r="B123" s="31" t="s">
        <v>71</v>
      </c>
      <c r="C123" s="33">
        <v>458710687</v>
      </c>
      <c r="D123" s="34">
        <v>20099</v>
      </c>
      <c r="E123" s="34">
        <f t="shared" si="12"/>
        <v>22822.562664809193</v>
      </c>
      <c r="F123" s="35">
        <f t="shared" si="13"/>
        <v>0.93458968204546045</v>
      </c>
      <c r="G123" s="34">
        <f t="shared" si="14"/>
        <v>958.38704992462658</v>
      </c>
      <c r="H123" s="34">
        <f t="shared" si="15"/>
        <v>0</v>
      </c>
      <c r="I123" s="67">
        <f t="shared" si="16"/>
        <v>958.38704992462658</v>
      </c>
      <c r="J123" s="34">
        <f t="shared" si="17"/>
        <v>-314.84600056604739</v>
      </c>
      <c r="K123" s="34">
        <f t="shared" si="18"/>
        <v>643.54104935857913</v>
      </c>
      <c r="L123" s="34">
        <f t="shared" si="19"/>
        <v>19262621.316435069</v>
      </c>
      <c r="M123" s="38">
        <f t="shared" si="20"/>
        <v>12934531.551058082</v>
      </c>
      <c r="N123" s="38">
        <f>'jan-juli'!M123</f>
        <v>13987757.160957366</v>
      </c>
      <c r="O123" s="38">
        <f t="shared" si="21"/>
        <v>-1053225.6098992843</v>
      </c>
    </row>
    <row r="124" spans="1:15" s="31" customFormat="1" x14ac:dyDescent="0.2">
      <c r="A124" s="30">
        <v>3226</v>
      </c>
      <c r="B124" s="31" t="s">
        <v>70</v>
      </c>
      <c r="C124" s="33">
        <v>336689512</v>
      </c>
      <c r="D124" s="34">
        <v>18058</v>
      </c>
      <c r="E124" s="34">
        <f t="shared" si="12"/>
        <v>18644.894894229703</v>
      </c>
      <c r="F124" s="35">
        <f t="shared" si="13"/>
        <v>0.76351313596513026</v>
      </c>
      <c r="G124" s="34">
        <f t="shared" si="14"/>
        <v>3464.9877122723206</v>
      </c>
      <c r="H124" s="34">
        <f t="shared" si="15"/>
        <v>1166.5472276449282</v>
      </c>
      <c r="I124" s="67">
        <f t="shared" si="16"/>
        <v>4631.5349399172483</v>
      </c>
      <c r="J124" s="34">
        <f t="shared" si="17"/>
        <v>-314.84600056604739</v>
      </c>
      <c r="K124" s="34">
        <f t="shared" si="18"/>
        <v>4316.688939351201</v>
      </c>
      <c r="L124" s="34">
        <f t="shared" si="19"/>
        <v>83636257.945025668</v>
      </c>
      <c r="M124" s="38">
        <f t="shared" si="20"/>
        <v>77950768.866803989</v>
      </c>
      <c r="N124" s="38">
        <f>'jan-juli'!M124</f>
        <v>76646031.695933327</v>
      </c>
      <c r="O124" s="38">
        <f t="shared" si="21"/>
        <v>1304737.1708706617</v>
      </c>
    </row>
    <row r="125" spans="1:15" s="31" customFormat="1" x14ac:dyDescent="0.2">
      <c r="A125" s="30">
        <v>3228</v>
      </c>
      <c r="B125" s="31" t="s">
        <v>77</v>
      </c>
      <c r="C125" s="33">
        <v>482536214</v>
      </c>
      <c r="D125" s="34">
        <v>24645</v>
      </c>
      <c r="E125" s="34">
        <f t="shared" si="12"/>
        <v>19579.477135321566</v>
      </c>
      <c r="F125" s="35">
        <f t="shared" si="13"/>
        <v>0.80178451382815086</v>
      </c>
      <c r="G125" s="34">
        <f t="shared" si="14"/>
        <v>2904.238367617203</v>
      </c>
      <c r="H125" s="34">
        <f t="shared" si="15"/>
        <v>839.44344326277633</v>
      </c>
      <c r="I125" s="67">
        <f t="shared" si="16"/>
        <v>3743.6818108799794</v>
      </c>
      <c r="J125" s="34">
        <f t="shared" si="17"/>
        <v>-314.84600056604739</v>
      </c>
      <c r="K125" s="34">
        <f t="shared" si="18"/>
        <v>3428.8358103139321</v>
      </c>
      <c r="L125" s="34">
        <f t="shared" si="19"/>
        <v>92263038.229137093</v>
      </c>
      <c r="M125" s="38">
        <f t="shared" si="20"/>
        <v>84503658.545186862</v>
      </c>
      <c r="N125" s="38">
        <f>'jan-juli'!M125</f>
        <v>82592013.361409172</v>
      </c>
      <c r="O125" s="38">
        <f t="shared" si="21"/>
        <v>1911645.1837776899</v>
      </c>
    </row>
    <row r="126" spans="1:15" s="31" customFormat="1" x14ac:dyDescent="0.2">
      <c r="A126" s="30">
        <v>3230</v>
      </c>
      <c r="B126" s="31" t="s">
        <v>75</v>
      </c>
      <c r="C126" s="33">
        <v>188467633</v>
      </c>
      <c r="D126" s="34">
        <v>7398</v>
      </c>
      <c r="E126" s="34">
        <f t="shared" si="12"/>
        <v>25475.484320086511</v>
      </c>
      <c r="F126" s="35">
        <f t="shared" si="13"/>
        <v>1.043227491160569</v>
      </c>
      <c r="G126" s="34">
        <f t="shared" si="14"/>
        <v>-633.36594324176406</v>
      </c>
      <c r="H126" s="34">
        <f t="shared" si="15"/>
        <v>0</v>
      </c>
      <c r="I126" s="67">
        <f t="shared" si="16"/>
        <v>-633.36594324176406</v>
      </c>
      <c r="J126" s="34">
        <f t="shared" si="17"/>
        <v>-314.84600056604739</v>
      </c>
      <c r="K126" s="34">
        <f t="shared" si="18"/>
        <v>-948.21194380781139</v>
      </c>
      <c r="L126" s="34">
        <f t="shared" si="19"/>
        <v>-4685641.2481025709</v>
      </c>
      <c r="M126" s="38">
        <f t="shared" si="20"/>
        <v>-7014871.9602901889</v>
      </c>
      <c r="N126" s="38">
        <f>'jan-juli'!M126</f>
        <v>-6937684.9069126379</v>
      </c>
      <c r="O126" s="38">
        <f t="shared" si="21"/>
        <v>-77187.053377551027</v>
      </c>
    </row>
    <row r="127" spans="1:15" s="31" customFormat="1" x14ac:dyDescent="0.2">
      <c r="A127" s="30">
        <v>3232</v>
      </c>
      <c r="B127" s="31" t="s">
        <v>74</v>
      </c>
      <c r="C127" s="33">
        <v>630077679</v>
      </c>
      <c r="D127" s="34">
        <v>25882</v>
      </c>
      <c r="E127" s="34">
        <f t="shared" si="12"/>
        <v>24344.242291940343</v>
      </c>
      <c r="F127" s="35">
        <f t="shared" si="13"/>
        <v>0.99690284554871622</v>
      </c>
      <c r="G127" s="34">
        <f t="shared" si="14"/>
        <v>45.379273645936337</v>
      </c>
      <c r="H127" s="34">
        <f t="shared" si="15"/>
        <v>0</v>
      </c>
      <c r="I127" s="67">
        <f t="shared" si="16"/>
        <v>45.379273645936337</v>
      </c>
      <c r="J127" s="34">
        <f t="shared" si="17"/>
        <v>-314.84600056604739</v>
      </c>
      <c r="K127" s="34">
        <f t="shared" si="18"/>
        <v>-269.46672692011106</v>
      </c>
      <c r="L127" s="34">
        <f t="shared" si="19"/>
        <v>1174506.3605041243</v>
      </c>
      <c r="M127" s="38">
        <f t="shared" si="20"/>
        <v>-6974337.8261463139</v>
      </c>
      <c r="N127" s="38">
        <f>'jan-juli'!M127</f>
        <v>-6374326.2882283265</v>
      </c>
      <c r="O127" s="38">
        <f t="shared" si="21"/>
        <v>-600011.53791798744</v>
      </c>
    </row>
    <row r="128" spans="1:15" s="31" customFormat="1" x14ac:dyDescent="0.2">
      <c r="A128" s="30">
        <v>3234</v>
      </c>
      <c r="B128" s="31" t="s">
        <v>119</v>
      </c>
      <c r="C128" s="33">
        <v>188564522</v>
      </c>
      <c r="D128" s="34">
        <v>9357</v>
      </c>
      <c r="E128" s="34">
        <f t="shared" si="12"/>
        <v>20152.241316661322</v>
      </c>
      <c r="F128" s="35">
        <f t="shared" si="13"/>
        <v>0.82523935113048175</v>
      </c>
      <c r="G128" s="34">
        <f t="shared" si="14"/>
        <v>2560.5798588133489</v>
      </c>
      <c r="H128" s="34">
        <f t="shared" si="15"/>
        <v>638.97597979386148</v>
      </c>
      <c r="I128" s="67">
        <f t="shared" si="16"/>
        <v>3199.5558386072103</v>
      </c>
      <c r="J128" s="34">
        <f t="shared" si="17"/>
        <v>-314.84600056604739</v>
      </c>
      <c r="K128" s="34">
        <f t="shared" si="18"/>
        <v>2884.709838041163</v>
      </c>
      <c r="L128" s="34">
        <f t="shared" si="19"/>
        <v>29938243.981847666</v>
      </c>
      <c r="M128" s="38">
        <f t="shared" si="20"/>
        <v>26992229.954551164</v>
      </c>
      <c r="N128" s="38">
        <f>'jan-juli'!M128</f>
        <v>25830446.972621437</v>
      </c>
      <c r="O128" s="38">
        <f t="shared" si="21"/>
        <v>1161782.9819297269</v>
      </c>
    </row>
    <row r="129" spans="1:15" s="31" customFormat="1" x14ac:dyDescent="0.2">
      <c r="A129" s="30">
        <v>3236</v>
      </c>
      <c r="B129" s="31" t="s">
        <v>118</v>
      </c>
      <c r="C129" s="33">
        <v>137817372</v>
      </c>
      <c r="D129" s="34">
        <v>7037</v>
      </c>
      <c r="E129" s="34">
        <f t="shared" si="12"/>
        <v>19584.676993036806</v>
      </c>
      <c r="F129" s="35">
        <f t="shared" si="13"/>
        <v>0.80199744930959271</v>
      </c>
      <c r="G129" s="34">
        <f t="shared" si="14"/>
        <v>2901.1184529880584</v>
      </c>
      <c r="H129" s="34">
        <f t="shared" si="15"/>
        <v>837.62349306244209</v>
      </c>
      <c r="I129" s="67">
        <f t="shared" si="16"/>
        <v>3738.7419460505007</v>
      </c>
      <c r="J129" s="34">
        <f t="shared" si="17"/>
        <v>-314.84600056604739</v>
      </c>
      <c r="K129" s="34">
        <f t="shared" si="18"/>
        <v>3423.8959454844535</v>
      </c>
      <c r="L129" s="34">
        <f t="shared" si="19"/>
        <v>26309527.074357372</v>
      </c>
      <c r="M129" s="38">
        <f t="shared" si="20"/>
        <v>24093955.7683741</v>
      </c>
      <c r="N129" s="38">
        <f>'jan-juli'!M129</f>
        <v>23890364.088477835</v>
      </c>
      <c r="O129" s="38">
        <f t="shared" si="21"/>
        <v>203591.67989626527</v>
      </c>
    </row>
    <row r="130" spans="1:15" s="31" customFormat="1" x14ac:dyDescent="0.2">
      <c r="A130" s="30">
        <v>3238</v>
      </c>
      <c r="B130" s="31" t="s">
        <v>79</v>
      </c>
      <c r="C130" s="33">
        <v>303182398</v>
      </c>
      <c r="D130" s="34">
        <v>16126</v>
      </c>
      <c r="E130" s="34">
        <f t="shared" si="12"/>
        <v>18800.843234528093</v>
      </c>
      <c r="F130" s="35">
        <f t="shared" si="13"/>
        <v>0.76989925972851125</v>
      </c>
      <c r="G130" s="34">
        <f t="shared" si="14"/>
        <v>3371.4187080932866</v>
      </c>
      <c r="H130" s="34">
        <f t="shared" si="15"/>
        <v>1111.9653085404918</v>
      </c>
      <c r="I130" s="67">
        <f t="shared" si="16"/>
        <v>4483.3840166337786</v>
      </c>
      <c r="J130" s="34">
        <f t="shared" si="17"/>
        <v>-314.84600056604739</v>
      </c>
      <c r="K130" s="34">
        <f t="shared" si="18"/>
        <v>4168.5380160677314</v>
      </c>
      <c r="L130" s="34">
        <f t="shared" si="19"/>
        <v>72299050.652236313</v>
      </c>
      <c r="M130" s="38">
        <f t="shared" si="20"/>
        <v>67221844.047108233</v>
      </c>
      <c r="N130" s="38">
        <f>'jan-juli'!M130</f>
        <v>65083156.827844776</v>
      </c>
      <c r="O130" s="38">
        <f t="shared" si="21"/>
        <v>2138687.2192634568</v>
      </c>
    </row>
    <row r="131" spans="1:15" s="31" customFormat="1" x14ac:dyDescent="0.2">
      <c r="A131" s="30">
        <v>3240</v>
      </c>
      <c r="B131" s="31" t="s">
        <v>78</v>
      </c>
      <c r="C131" s="33">
        <v>522377683</v>
      </c>
      <c r="D131" s="34">
        <v>27916</v>
      </c>
      <c r="E131" s="34">
        <f t="shared" si="12"/>
        <v>18712.483271242298</v>
      </c>
      <c r="F131" s="35">
        <f t="shared" si="13"/>
        <v>0.7662808970053735</v>
      </c>
      <c r="G131" s="34">
        <f t="shared" si="14"/>
        <v>3424.4346860647638</v>
      </c>
      <c r="H131" s="34">
        <f t="shared" si="15"/>
        <v>1142.8912956905201</v>
      </c>
      <c r="I131" s="67">
        <f t="shared" si="16"/>
        <v>4567.3259817552844</v>
      </c>
      <c r="J131" s="34">
        <f t="shared" si="17"/>
        <v>-314.84600056604739</v>
      </c>
      <c r="K131" s="34">
        <f t="shared" si="18"/>
        <v>4252.4799811892372</v>
      </c>
      <c r="L131" s="34">
        <f t="shared" si="19"/>
        <v>127501472.10668051</v>
      </c>
      <c r="M131" s="38">
        <f t="shared" si="20"/>
        <v>118712231.15487875</v>
      </c>
      <c r="N131" s="38">
        <f>'jan-juli'!M131</f>
        <v>116325626.35049699</v>
      </c>
      <c r="O131" s="38">
        <f t="shared" si="21"/>
        <v>2386604.804381758</v>
      </c>
    </row>
    <row r="132" spans="1:15" s="31" customFormat="1" x14ac:dyDescent="0.2">
      <c r="A132" s="30">
        <v>3242</v>
      </c>
      <c r="B132" s="31" t="s">
        <v>80</v>
      </c>
      <c r="C132" s="33">
        <v>52378743</v>
      </c>
      <c r="D132" s="34">
        <v>3041</v>
      </c>
      <c r="E132" s="34">
        <f t="shared" si="12"/>
        <v>17224.183821111477</v>
      </c>
      <c r="F132" s="35">
        <f t="shared" si="13"/>
        <v>0.70533466014692714</v>
      </c>
      <c r="G132" s="34">
        <f t="shared" si="14"/>
        <v>4317.4143561432556</v>
      </c>
      <c r="H132" s="34">
        <f t="shared" si="15"/>
        <v>1663.7961032363073</v>
      </c>
      <c r="I132" s="67">
        <f t="shared" si="16"/>
        <v>5981.210459379563</v>
      </c>
      <c r="J132" s="34">
        <f t="shared" si="17"/>
        <v>-314.84600056604739</v>
      </c>
      <c r="K132" s="34">
        <f t="shared" si="18"/>
        <v>5666.3644588135157</v>
      </c>
      <c r="L132" s="34">
        <f t="shared" si="19"/>
        <v>18188861.006973252</v>
      </c>
      <c r="M132" s="38">
        <f t="shared" si="20"/>
        <v>17231414.319251902</v>
      </c>
      <c r="N132" s="38">
        <f>'jan-juli'!M132</f>
        <v>17183320.126220133</v>
      </c>
      <c r="O132" s="38">
        <f t="shared" si="21"/>
        <v>48094.193031769246</v>
      </c>
    </row>
    <row r="133" spans="1:15" s="31" customFormat="1" x14ac:dyDescent="0.2">
      <c r="A133" s="30">
        <v>3301</v>
      </c>
      <c r="B133" s="31" t="s">
        <v>129</v>
      </c>
      <c r="C133" s="33">
        <v>2283901321</v>
      </c>
      <c r="D133" s="34">
        <v>104487</v>
      </c>
      <c r="E133" s="34">
        <f t="shared" si="12"/>
        <v>21858.234239666177</v>
      </c>
      <c r="F133" s="35">
        <f t="shared" si="13"/>
        <v>0.89510019046301526</v>
      </c>
      <c r="G133" s="34">
        <f t="shared" si="14"/>
        <v>1536.9841050104362</v>
      </c>
      <c r="H133" s="34">
        <f t="shared" si="15"/>
        <v>41.878456742162413</v>
      </c>
      <c r="I133" s="67">
        <f t="shared" si="16"/>
        <v>1578.8625617525986</v>
      </c>
      <c r="J133" s="34">
        <f t="shared" si="17"/>
        <v>-314.84600056604739</v>
      </c>
      <c r="K133" s="34">
        <f t="shared" si="18"/>
        <v>1264.0165611865511</v>
      </c>
      <c r="L133" s="34">
        <f t="shared" si="19"/>
        <v>164970612.48984376</v>
      </c>
      <c r="M133" s="38">
        <f t="shared" si="20"/>
        <v>132073298.42869917</v>
      </c>
      <c r="N133" s="38">
        <f>'jan-juli'!M133</f>
        <v>133996839.07524271</v>
      </c>
      <c r="O133" s="38">
        <f t="shared" si="21"/>
        <v>-1923540.6465435475</v>
      </c>
    </row>
    <row r="134" spans="1:15" s="31" customFormat="1" x14ac:dyDescent="0.2">
      <c r="A134" s="30">
        <v>3303</v>
      </c>
      <c r="B134" s="31" t="s">
        <v>130</v>
      </c>
      <c r="C134" s="33">
        <v>696930904</v>
      </c>
      <c r="D134" s="34">
        <v>28848</v>
      </c>
      <c r="E134" s="34">
        <f t="shared" si="12"/>
        <v>24158.725180255129</v>
      </c>
      <c r="F134" s="35">
        <f t="shared" si="13"/>
        <v>0.98930587315914231</v>
      </c>
      <c r="G134" s="34">
        <f t="shared" si="14"/>
        <v>156.68954065706492</v>
      </c>
      <c r="H134" s="34">
        <f t="shared" si="15"/>
        <v>0</v>
      </c>
      <c r="I134" s="67">
        <f t="shared" si="16"/>
        <v>156.68954065706492</v>
      </c>
      <c r="J134" s="34">
        <f t="shared" si="17"/>
        <v>-314.84600056604739</v>
      </c>
      <c r="K134" s="34">
        <f t="shared" si="18"/>
        <v>-158.15645990898247</v>
      </c>
      <c r="L134" s="34">
        <f t="shared" si="19"/>
        <v>4520179.868875009</v>
      </c>
      <c r="M134" s="38">
        <f t="shared" si="20"/>
        <v>-4562497.5554543259</v>
      </c>
      <c r="N134" s="38">
        <f>'jan-juli'!M134</f>
        <v>-6565050.3404995641</v>
      </c>
      <c r="O134" s="38">
        <f t="shared" si="21"/>
        <v>2002552.7850452382</v>
      </c>
    </row>
    <row r="135" spans="1:15" s="31" customFormat="1" x14ac:dyDescent="0.2">
      <c r="A135" s="30">
        <v>3305</v>
      </c>
      <c r="B135" s="31" t="s">
        <v>131</v>
      </c>
      <c r="C135" s="33">
        <v>665334668</v>
      </c>
      <c r="D135" s="34">
        <v>31581</v>
      </c>
      <c r="E135" s="34">
        <f t="shared" si="12"/>
        <v>21067.561761818815</v>
      </c>
      <c r="F135" s="35">
        <f t="shared" si="13"/>
        <v>0.86272195360476456</v>
      </c>
      <c r="G135" s="34">
        <f t="shared" si="14"/>
        <v>2011.3875917188532</v>
      </c>
      <c r="H135" s="34">
        <f t="shared" si="15"/>
        <v>318.613823988739</v>
      </c>
      <c r="I135" s="67">
        <f t="shared" si="16"/>
        <v>2330.0014157075921</v>
      </c>
      <c r="J135" s="34">
        <f t="shared" si="17"/>
        <v>-314.84600056604739</v>
      </c>
      <c r="K135" s="34">
        <f t="shared" si="18"/>
        <v>2015.1554151415446</v>
      </c>
      <c r="L135" s="34">
        <f t="shared" si="19"/>
        <v>73583774.709461465</v>
      </c>
      <c r="M135" s="38">
        <f t="shared" si="20"/>
        <v>63640623.165585123</v>
      </c>
      <c r="N135" s="38">
        <f>'jan-juli'!M135</f>
        <v>60697604.67727986</v>
      </c>
      <c r="O135" s="38">
        <f t="shared" si="21"/>
        <v>2943018.4883052632</v>
      </c>
    </row>
    <row r="136" spans="1:15" s="31" customFormat="1" x14ac:dyDescent="0.2">
      <c r="A136" s="30">
        <v>3310</v>
      </c>
      <c r="B136" s="31" t="s">
        <v>132</v>
      </c>
      <c r="C136" s="33">
        <v>193856181</v>
      </c>
      <c r="D136" s="34">
        <v>6989</v>
      </c>
      <c r="E136" s="34">
        <f t="shared" si="12"/>
        <v>27737.327371583917</v>
      </c>
      <c r="F136" s="35">
        <f t="shared" si="13"/>
        <v>1.1358505330766802</v>
      </c>
      <c r="G136" s="34">
        <f t="shared" si="14"/>
        <v>-1990.4717741402076</v>
      </c>
      <c r="H136" s="34">
        <f t="shared" si="15"/>
        <v>0</v>
      </c>
      <c r="I136" s="67">
        <f t="shared" si="16"/>
        <v>-1990.4717741402076</v>
      </c>
      <c r="J136" s="34">
        <f t="shared" si="17"/>
        <v>-314.84600056604739</v>
      </c>
      <c r="K136" s="34">
        <f t="shared" si="18"/>
        <v>-2305.317774706255</v>
      </c>
      <c r="L136" s="34">
        <f t="shared" si="19"/>
        <v>-13911407.229465911</v>
      </c>
      <c r="M136" s="38">
        <f t="shared" si="20"/>
        <v>-16111865.927422017</v>
      </c>
      <c r="N136" s="38">
        <f>'jan-juli'!M136</f>
        <v>-11970974.346906254</v>
      </c>
      <c r="O136" s="38">
        <f t="shared" si="21"/>
        <v>-4140891.5805157628</v>
      </c>
    </row>
    <row r="137" spans="1:15" s="31" customFormat="1" x14ac:dyDescent="0.2">
      <c r="A137" s="30">
        <v>3312</v>
      </c>
      <c r="B137" s="31" t="s">
        <v>142</v>
      </c>
      <c r="C137" s="33">
        <v>746172179</v>
      </c>
      <c r="D137" s="34">
        <v>28470</v>
      </c>
      <c r="E137" s="34">
        <f t="shared" ref="E137:E200" si="22">IF(ISNUMBER(C137),(C137)/D137,"")</f>
        <v>26209.068458025991</v>
      </c>
      <c r="F137" s="35">
        <f t="shared" ref="F137:F200" si="23">IF(ISNUMBER(C137),E137/E$366,"")</f>
        <v>1.0732679461392556</v>
      </c>
      <c r="G137" s="34">
        <f t="shared" ref="G137:G200" si="24">IF(ISNUMBER(D137),(E$366-E137)*0.6,"")</f>
        <v>-1073.5164260054523</v>
      </c>
      <c r="H137" s="34">
        <f t="shared" ref="H137:H200" si="25">IF(ISNUMBER(D137),(IF(E137&gt;=E$366*0.9,0,IF(E137&lt;0.9*E$366,(E$366*0.9-E137)*0.35))),"")</f>
        <v>0</v>
      </c>
      <c r="I137" s="67">
        <f t="shared" ref="I137:I200" si="26">IF(ISNUMBER(C137),G137+H137,"")</f>
        <v>-1073.5164260054523</v>
      </c>
      <c r="J137" s="34">
        <f t="shared" ref="J137:J200" si="27">IF(ISNUMBER(D137),I$368,"")</f>
        <v>-314.84600056604739</v>
      </c>
      <c r="K137" s="34">
        <f t="shared" ref="K137:K200" si="28">IF(ISNUMBER(I137),I137+J137,"")</f>
        <v>-1388.3624265714998</v>
      </c>
      <c r="L137" s="34">
        <f t="shared" ref="L137:L200" si="29">IF(ISNUMBER(I137),(I137*D137),"")</f>
        <v>-30563012.648375228</v>
      </c>
      <c r="M137" s="38">
        <f t="shared" ref="M137:M200" si="30">IF(ISNUMBER(K137),(K137*D137),"")</f>
        <v>-39526678.2844906</v>
      </c>
      <c r="N137" s="38">
        <f>'jan-juli'!M137</f>
        <v>-36764898.659124509</v>
      </c>
      <c r="O137" s="38">
        <f t="shared" ref="O137:O200" si="31">IF(ISNUMBER(M137),(M137-N137),"")</f>
        <v>-2761779.6253660917</v>
      </c>
    </row>
    <row r="138" spans="1:15" s="31" customFormat="1" x14ac:dyDescent="0.2">
      <c r="A138" s="30">
        <v>3314</v>
      </c>
      <c r="B138" s="31" t="s">
        <v>141</v>
      </c>
      <c r="C138" s="33">
        <v>449061573</v>
      </c>
      <c r="D138" s="34">
        <v>20779</v>
      </c>
      <c r="E138" s="34">
        <f t="shared" si="22"/>
        <v>21611.317820876848</v>
      </c>
      <c r="F138" s="35">
        <f t="shared" si="23"/>
        <v>0.88498890100278527</v>
      </c>
      <c r="G138" s="34">
        <f t="shared" si="24"/>
        <v>1685.1339562840337</v>
      </c>
      <c r="H138" s="34">
        <f t="shared" si="25"/>
        <v>128.29920331842769</v>
      </c>
      <c r="I138" s="67">
        <f t="shared" si="26"/>
        <v>1813.4331596024615</v>
      </c>
      <c r="J138" s="34">
        <f t="shared" si="27"/>
        <v>-314.84600056604739</v>
      </c>
      <c r="K138" s="34">
        <f t="shared" si="28"/>
        <v>1498.5871590364141</v>
      </c>
      <c r="L138" s="34">
        <f t="shared" si="29"/>
        <v>37681327.623379551</v>
      </c>
      <c r="M138" s="38">
        <f t="shared" si="30"/>
        <v>31139142.577617649</v>
      </c>
      <c r="N138" s="38">
        <f>'jan-juli'!M138</f>
        <v>29449313.084685382</v>
      </c>
      <c r="O138" s="38">
        <f t="shared" si="31"/>
        <v>1689829.4929322675</v>
      </c>
    </row>
    <row r="139" spans="1:15" s="31" customFormat="1" x14ac:dyDescent="0.2">
      <c r="A139" s="30">
        <v>3316</v>
      </c>
      <c r="B139" s="31" t="s">
        <v>140</v>
      </c>
      <c r="C139" s="33">
        <v>274546471</v>
      </c>
      <c r="D139" s="34">
        <v>14665</v>
      </c>
      <c r="E139" s="34">
        <f t="shared" si="22"/>
        <v>18721.204977838392</v>
      </c>
      <c r="F139" s="35">
        <f t="shared" si="23"/>
        <v>0.76663805308439292</v>
      </c>
      <c r="G139" s="34">
        <f t="shared" si="24"/>
        <v>3419.2016621071075</v>
      </c>
      <c r="H139" s="34">
        <f t="shared" si="25"/>
        <v>1139.8386983818873</v>
      </c>
      <c r="I139" s="67">
        <f t="shared" si="26"/>
        <v>4559.0403604889943</v>
      </c>
      <c r="J139" s="34">
        <f t="shared" si="27"/>
        <v>-314.84600056604739</v>
      </c>
      <c r="K139" s="34">
        <f t="shared" si="28"/>
        <v>4244.1943599229471</v>
      </c>
      <c r="L139" s="34">
        <f t="shared" si="29"/>
        <v>66858326.886571102</v>
      </c>
      <c r="M139" s="38">
        <f t="shared" si="30"/>
        <v>62241110.288270019</v>
      </c>
      <c r="N139" s="38">
        <f>'jan-juli'!M139</f>
        <v>61089502.483498283</v>
      </c>
      <c r="O139" s="38">
        <f t="shared" si="31"/>
        <v>1151607.8047717363</v>
      </c>
    </row>
    <row r="140" spans="1:15" s="31" customFormat="1" x14ac:dyDescent="0.2">
      <c r="A140" s="30">
        <v>3318</v>
      </c>
      <c r="B140" s="31" t="s">
        <v>139</v>
      </c>
      <c r="C140" s="33">
        <v>54526922</v>
      </c>
      <c r="D140" s="34">
        <v>2241</v>
      </c>
      <c r="E140" s="34">
        <f t="shared" si="22"/>
        <v>24331.513609995538</v>
      </c>
      <c r="F140" s="35">
        <f t="shared" si="23"/>
        <v>0.99638160282122901</v>
      </c>
      <c r="G140" s="34">
        <f t="shared" si="24"/>
        <v>53.016482812819596</v>
      </c>
      <c r="H140" s="34">
        <f t="shared" si="25"/>
        <v>0</v>
      </c>
      <c r="I140" s="67">
        <f t="shared" si="26"/>
        <v>53.016482812819596</v>
      </c>
      <c r="J140" s="34">
        <f t="shared" si="27"/>
        <v>-314.84600056604739</v>
      </c>
      <c r="K140" s="34">
        <f t="shared" si="28"/>
        <v>-261.82951775322778</v>
      </c>
      <c r="L140" s="34">
        <f t="shared" si="29"/>
        <v>118809.93798352871</v>
      </c>
      <c r="M140" s="38">
        <f t="shared" si="30"/>
        <v>-586759.94928498345</v>
      </c>
      <c r="N140" s="38">
        <f>'jan-juli'!M140</f>
        <v>-498451.96815237013</v>
      </c>
      <c r="O140" s="38">
        <f t="shared" si="31"/>
        <v>-88307.98113261332</v>
      </c>
    </row>
    <row r="141" spans="1:15" s="31" customFormat="1" x14ac:dyDescent="0.2">
      <c r="A141" s="30">
        <v>3320</v>
      </c>
      <c r="B141" s="31" t="s">
        <v>133</v>
      </c>
      <c r="C141" s="33">
        <v>28193332</v>
      </c>
      <c r="D141" s="34">
        <v>1115</v>
      </c>
      <c r="E141" s="34">
        <f t="shared" si="22"/>
        <v>25285.499551569508</v>
      </c>
      <c r="F141" s="35">
        <f t="shared" si="23"/>
        <v>1.0354475670999128</v>
      </c>
      <c r="G141" s="34">
        <f t="shared" si="24"/>
        <v>-519.37508213156252</v>
      </c>
      <c r="H141" s="34">
        <f t="shared" si="25"/>
        <v>0</v>
      </c>
      <c r="I141" s="67">
        <f t="shared" si="26"/>
        <v>-519.37508213156252</v>
      </c>
      <c r="J141" s="34">
        <f t="shared" si="27"/>
        <v>-314.84600056604739</v>
      </c>
      <c r="K141" s="34">
        <f t="shared" si="28"/>
        <v>-834.22108269760997</v>
      </c>
      <c r="L141" s="34">
        <f t="shared" si="29"/>
        <v>-579103.21657669218</v>
      </c>
      <c r="M141" s="38">
        <f t="shared" si="30"/>
        <v>-930156.50720783509</v>
      </c>
      <c r="N141" s="38">
        <f>'jan-juli'!M141</f>
        <v>-971865.24109321379</v>
      </c>
      <c r="O141" s="38">
        <f t="shared" si="31"/>
        <v>41708.733885378693</v>
      </c>
    </row>
    <row r="142" spans="1:15" s="31" customFormat="1" x14ac:dyDescent="0.2">
      <c r="A142" s="30">
        <v>3322</v>
      </c>
      <c r="B142" s="31" t="s">
        <v>385</v>
      </c>
      <c r="C142" s="33">
        <v>85787379</v>
      </c>
      <c r="D142" s="34">
        <v>3301</v>
      </c>
      <c r="E142" s="34">
        <f t="shared" si="22"/>
        <v>25988.300212056951</v>
      </c>
      <c r="F142" s="35">
        <f t="shared" si="23"/>
        <v>1.0642274309334814</v>
      </c>
      <c r="G142" s="34">
        <f t="shared" si="24"/>
        <v>-941.05547842402802</v>
      </c>
      <c r="H142" s="34">
        <f t="shared" si="25"/>
        <v>0</v>
      </c>
      <c r="I142" s="67">
        <f t="shared" si="26"/>
        <v>-941.05547842402802</v>
      </c>
      <c r="J142" s="34">
        <f t="shared" si="27"/>
        <v>-314.84600056604739</v>
      </c>
      <c r="K142" s="34">
        <f t="shared" si="28"/>
        <v>-1255.9014789900755</v>
      </c>
      <c r="L142" s="34">
        <f t="shared" si="29"/>
        <v>-3106424.1342777163</v>
      </c>
      <c r="M142" s="38">
        <f t="shared" si="30"/>
        <v>-4145730.7821462392</v>
      </c>
      <c r="N142" s="38">
        <f>'jan-juli'!M142</f>
        <v>-3686945.5794158741</v>
      </c>
      <c r="O142" s="38">
        <f t="shared" si="31"/>
        <v>-458785.2027303651</v>
      </c>
    </row>
    <row r="143" spans="1:15" s="31" customFormat="1" x14ac:dyDescent="0.2">
      <c r="A143" s="30">
        <v>3324</v>
      </c>
      <c r="B143" s="31" t="s">
        <v>134</v>
      </c>
      <c r="C143" s="33">
        <v>120637497</v>
      </c>
      <c r="D143" s="34">
        <v>4986</v>
      </c>
      <c r="E143" s="34">
        <f t="shared" si="22"/>
        <v>24195.246089049338</v>
      </c>
      <c r="F143" s="35">
        <f t="shared" si="23"/>
        <v>0.9908014135609492</v>
      </c>
      <c r="G143" s="34">
        <f t="shared" si="24"/>
        <v>134.77699538053929</v>
      </c>
      <c r="H143" s="34">
        <f t="shared" si="25"/>
        <v>0</v>
      </c>
      <c r="I143" s="67">
        <f t="shared" si="26"/>
        <v>134.77699538053929</v>
      </c>
      <c r="J143" s="34">
        <f t="shared" si="27"/>
        <v>-314.84600056604739</v>
      </c>
      <c r="K143" s="34">
        <f t="shared" si="28"/>
        <v>-180.0690051855081</v>
      </c>
      <c r="L143" s="34">
        <f t="shared" si="29"/>
        <v>671998.09896736895</v>
      </c>
      <c r="M143" s="38">
        <f t="shared" si="30"/>
        <v>-897824.05985494342</v>
      </c>
      <c r="N143" s="38">
        <f>'jan-juli'!M143</f>
        <v>-453103.71147153503</v>
      </c>
      <c r="O143" s="38">
        <f t="shared" si="31"/>
        <v>-444720.34838340839</v>
      </c>
    </row>
    <row r="144" spans="1:15" s="31" customFormat="1" x14ac:dyDescent="0.2">
      <c r="A144" s="30">
        <v>3326</v>
      </c>
      <c r="B144" s="31" t="s">
        <v>135</v>
      </c>
      <c r="C144" s="33">
        <v>82444458</v>
      </c>
      <c r="D144" s="34">
        <v>2666</v>
      </c>
      <c r="E144" s="34">
        <f t="shared" si="22"/>
        <v>30924.402850712679</v>
      </c>
      <c r="F144" s="35">
        <f t="shared" si="23"/>
        <v>1.266362075642697</v>
      </c>
      <c r="G144" s="34">
        <f t="shared" si="24"/>
        <v>-3902.7170616174644</v>
      </c>
      <c r="H144" s="34">
        <f t="shared" si="25"/>
        <v>0</v>
      </c>
      <c r="I144" s="67">
        <f t="shared" si="26"/>
        <v>-3902.7170616174644</v>
      </c>
      <c r="J144" s="34">
        <f t="shared" si="27"/>
        <v>-314.84600056604739</v>
      </c>
      <c r="K144" s="34">
        <f t="shared" si="28"/>
        <v>-4217.5630621835116</v>
      </c>
      <c r="L144" s="34">
        <f t="shared" si="29"/>
        <v>-10404643.686272161</v>
      </c>
      <c r="M144" s="38">
        <f t="shared" si="30"/>
        <v>-11244023.123781241</v>
      </c>
      <c r="N144" s="38">
        <f>'jan-juli'!M144</f>
        <v>-10250703.362291038</v>
      </c>
      <c r="O144" s="38">
        <f t="shared" si="31"/>
        <v>-993319.76149020344</v>
      </c>
    </row>
    <row r="145" spans="1:15" s="31" customFormat="1" x14ac:dyDescent="0.2">
      <c r="A145" s="30">
        <v>3328</v>
      </c>
      <c r="B145" s="31" t="s">
        <v>136</v>
      </c>
      <c r="C145" s="33">
        <v>119140993</v>
      </c>
      <c r="D145" s="34">
        <v>5007</v>
      </c>
      <c r="E145" s="34">
        <f t="shared" si="22"/>
        <v>23794.885759936089</v>
      </c>
      <c r="F145" s="35">
        <f t="shared" si="23"/>
        <v>0.97440655737477178</v>
      </c>
      <c r="G145" s="34">
        <f t="shared" si="24"/>
        <v>374.99319284848895</v>
      </c>
      <c r="H145" s="34">
        <f t="shared" si="25"/>
        <v>0</v>
      </c>
      <c r="I145" s="67">
        <f t="shared" si="26"/>
        <v>374.99319284848895</v>
      </c>
      <c r="J145" s="34">
        <f t="shared" si="27"/>
        <v>-314.84600056604739</v>
      </c>
      <c r="K145" s="34">
        <f t="shared" si="28"/>
        <v>60.147192282441551</v>
      </c>
      <c r="L145" s="34">
        <f t="shared" si="29"/>
        <v>1877590.9165923842</v>
      </c>
      <c r="M145" s="38">
        <f t="shared" si="30"/>
        <v>301156.99175818486</v>
      </c>
      <c r="N145" s="38">
        <f>'jan-juli'!M145</f>
        <v>-274419.89377015707</v>
      </c>
      <c r="O145" s="38">
        <f t="shared" si="31"/>
        <v>575576.88552834187</v>
      </c>
    </row>
    <row r="146" spans="1:15" s="31" customFormat="1" x14ac:dyDescent="0.2">
      <c r="A146" s="30">
        <v>3330</v>
      </c>
      <c r="B146" s="31" t="s">
        <v>137</v>
      </c>
      <c r="C146" s="33">
        <v>164044314</v>
      </c>
      <c r="D146" s="34">
        <v>4496</v>
      </c>
      <c r="E146" s="34">
        <f t="shared" si="22"/>
        <v>36486.724644128117</v>
      </c>
      <c r="F146" s="35">
        <f t="shared" si="23"/>
        <v>1.4941405522621689</v>
      </c>
      <c r="G146" s="34">
        <f t="shared" si="24"/>
        <v>-7240.1101376667275</v>
      </c>
      <c r="H146" s="34">
        <f t="shared" si="25"/>
        <v>0</v>
      </c>
      <c r="I146" s="67">
        <f t="shared" si="26"/>
        <v>-7240.1101376667275</v>
      </c>
      <c r="J146" s="34">
        <f t="shared" si="27"/>
        <v>-314.84600056604739</v>
      </c>
      <c r="K146" s="34">
        <f t="shared" si="28"/>
        <v>-7554.9561382327747</v>
      </c>
      <c r="L146" s="34">
        <f t="shared" si="29"/>
        <v>-32551535.178949606</v>
      </c>
      <c r="M146" s="38">
        <f t="shared" si="30"/>
        <v>-33967082.797494553</v>
      </c>
      <c r="N146" s="38">
        <f>'jan-juli'!M146</f>
        <v>-33277156.19117048</v>
      </c>
      <c r="O146" s="38">
        <f t="shared" si="31"/>
        <v>-689926.60632407293</v>
      </c>
    </row>
    <row r="147" spans="1:15" s="31" customFormat="1" x14ac:dyDescent="0.2">
      <c r="A147" s="30">
        <v>3332</v>
      </c>
      <c r="B147" s="31" t="s">
        <v>138</v>
      </c>
      <c r="C147" s="33">
        <v>80078392</v>
      </c>
      <c r="D147" s="34">
        <v>3526</v>
      </c>
      <c r="E147" s="34">
        <f t="shared" si="22"/>
        <v>22710.831537152582</v>
      </c>
      <c r="F147" s="35">
        <f t="shared" si="23"/>
        <v>0.93001426426241784</v>
      </c>
      <c r="G147" s="34">
        <f t="shared" si="24"/>
        <v>1025.4257265185929</v>
      </c>
      <c r="H147" s="34">
        <f t="shared" si="25"/>
        <v>0</v>
      </c>
      <c r="I147" s="67">
        <f t="shared" si="26"/>
        <v>1025.4257265185929</v>
      </c>
      <c r="J147" s="34">
        <f t="shared" si="27"/>
        <v>-314.84600056604739</v>
      </c>
      <c r="K147" s="34">
        <f t="shared" si="28"/>
        <v>710.57972595254546</v>
      </c>
      <c r="L147" s="34">
        <f t="shared" si="29"/>
        <v>3615651.1117045586</v>
      </c>
      <c r="M147" s="38">
        <f t="shared" si="30"/>
        <v>2505504.1137086754</v>
      </c>
      <c r="N147" s="38">
        <f>'jan-juli'!M147</f>
        <v>2605223.7530989498</v>
      </c>
      <c r="O147" s="38">
        <f t="shared" si="31"/>
        <v>-99719.639390274417</v>
      </c>
    </row>
    <row r="148" spans="1:15" s="31" customFormat="1" x14ac:dyDescent="0.2">
      <c r="A148" s="30">
        <v>3334</v>
      </c>
      <c r="B148" s="31" t="s">
        <v>143</v>
      </c>
      <c r="C148" s="33">
        <v>59847361</v>
      </c>
      <c r="D148" s="34">
        <v>2781</v>
      </c>
      <c r="E148" s="34">
        <f t="shared" si="22"/>
        <v>21520.086659475008</v>
      </c>
      <c r="F148" s="35">
        <f t="shared" si="23"/>
        <v>0.88125296199455749</v>
      </c>
      <c r="G148" s="34">
        <f t="shared" si="24"/>
        <v>1739.8726531251377</v>
      </c>
      <c r="H148" s="34">
        <f t="shared" si="25"/>
        <v>160.23010980907165</v>
      </c>
      <c r="I148" s="67">
        <f t="shared" si="26"/>
        <v>1900.1027629342093</v>
      </c>
      <c r="J148" s="34">
        <f t="shared" si="27"/>
        <v>-314.84600056604739</v>
      </c>
      <c r="K148" s="34">
        <f t="shared" si="28"/>
        <v>1585.2567623681618</v>
      </c>
      <c r="L148" s="34">
        <f t="shared" si="29"/>
        <v>5284185.783720036</v>
      </c>
      <c r="M148" s="38">
        <f t="shared" si="30"/>
        <v>4408599.056145858</v>
      </c>
      <c r="N148" s="38">
        <f>'jan-juli'!M148</f>
        <v>3807803.1551523153</v>
      </c>
      <c r="O148" s="38">
        <f t="shared" si="31"/>
        <v>600795.90099354275</v>
      </c>
    </row>
    <row r="149" spans="1:15" s="31" customFormat="1" x14ac:dyDescent="0.2">
      <c r="A149" s="30">
        <v>3336</v>
      </c>
      <c r="B149" s="31" t="s">
        <v>144</v>
      </c>
      <c r="C149" s="33">
        <v>26487903</v>
      </c>
      <c r="D149" s="34">
        <v>1395</v>
      </c>
      <c r="E149" s="34">
        <f t="shared" si="22"/>
        <v>18987.744086021507</v>
      </c>
      <c r="F149" s="35">
        <f t="shared" si="23"/>
        <v>0.777552896611305</v>
      </c>
      <c r="G149" s="34">
        <f t="shared" si="24"/>
        <v>3259.2781971972386</v>
      </c>
      <c r="H149" s="34">
        <f t="shared" si="25"/>
        <v>1046.5500105177971</v>
      </c>
      <c r="I149" s="67">
        <f t="shared" si="26"/>
        <v>4305.8282077150361</v>
      </c>
      <c r="J149" s="34">
        <f t="shared" si="27"/>
        <v>-314.84600056604739</v>
      </c>
      <c r="K149" s="34">
        <f t="shared" si="28"/>
        <v>3990.9822071489889</v>
      </c>
      <c r="L149" s="34">
        <f t="shared" si="29"/>
        <v>6006630.3497624751</v>
      </c>
      <c r="M149" s="38">
        <f t="shared" si="30"/>
        <v>5567420.1789728394</v>
      </c>
      <c r="N149" s="38">
        <f>'jan-juli'!M149</f>
        <v>5460977.4063061802</v>
      </c>
      <c r="O149" s="38">
        <f t="shared" si="31"/>
        <v>106442.77266665921</v>
      </c>
    </row>
    <row r="150" spans="1:15" s="31" customFormat="1" x14ac:dyDescent="0.2">
      <c r="A150" s="30">
        <v>3338</v>
      </c>
      <c r="B150" s="31" t="s">
        <v>145</v>
      </c>
      <c r="C150" s="33">
        <v>73910764</v>
      </c>
      <c r="D150" s="34">
        <v>2486</v>
      </c>
      <c r="E150" s="34">
        <f t="shared" si="22"/>
        <v>29730.798069187451</v>
      </c>
      <c r="F150" s="35">
        <f t="shared" si="23"/>
        <v>1.2174836595928784</v>
      </c>
      <c r="G150" s="34">
        <f t="shared" si="24"/>
        <v>-3186.5541927023282</v>
      </c>
      <c r="H150" s="34">
        <f t="shared" si="25"/>
        <v>0</v>
      </c>
      <c r="I150" s="67">
        <f t="shared" si="26"/>
        <v>-3186.5541927023282</v>
      </c>
      <c r="J150" s="34">
        <f t="shared" si="27"/>
        <v>-314.84600056604739</v>
      </c>
      <c r="K150" s="34">
        <f t="shared" si="28"/>
        <v>-3501.4001932683755</v>
      </c>
      <c r="L150" s="34">
        <f t="shared" si="29"/>
        <v>-7921773.7230579881</v>
      </c>
      <c r="M150" s="38">
        <f t="shared" si="30"/>
        <v>-8704480.8804651815</v>
      </c>
      <c r="N150" s="38">
        <f>'jan-juli'!M150</f>
        <v>-8901278.8283028957</v>
      </c>
      <c r="O150" s="38">
        <f t="shared" si="31"/>
        <v>196797.94783771411</v>
      </c>
    </row>
    <row r="151" spans="1:15" s="31" customFormat="1" x14ac:dyDescent="0.2">
      <c r="A151" s="30">
        <v>3401</v>
      </c>
      <c r="B151" s="31" t="s">
        <v>82</v>
      </c>
      <c r="C151" s="33">
        <v>357861591</v>
      </c>
      <c r="D151" s="34">
        <v>18058</v>
      </c>
      <c r="E151" s="34">
        <f t="shared" si="22"/>
        <v>19817.343615018275</v>
      </c>
      <c r="F151" s="35">
        <f t="shared" si="23"/>
        <v>0.81152520600606315</v>
      </c>
      <c r="G151" s="34">
        <f t="shared" si="24"/>
        <v>2761.5184797991774</v>
      </c>
      <c r="H151" s="34">
        <f t="shared" si="25"/>
        <v>756.19017536892807</v>
      </c>
      <c r="I151" s="67">
        <f t="shared" si="26"/>
        <v>3517.7086551681055</v>
      </c>
      <c r="J151" s="34">
        <f t="shared" si="27"/>
        <v>-314.84600056604739</v>
      </c>
      <c r="K151" s="34">
        <f t="shared" si="28"/>
        <v>3202.8626546020582</v>
      </c>
      <c r="L151" s="34">
        <f t="shared" si="29"/>
        <v>63522782.895025648</v>
      </c>
      <c r="M151" s="38">
        <f t="shared" si="30"/>
        <v>57837293.816803969</v>
      </c>
      <c r="N151" s="38">
        <f>'jan-juli'!M151</f>
        <v>54589844.645933315</v>
      </c>
      <c r="O151" s="38">
        <f t="shared" si="31"/>
        <v>3247449.1708706543</v>
      </c>
    </row>
    <row r="152" spans="1:15" s="31" customFormat="1" x14ac:dyDescent="0.2">
      <c r="A152" s="30">
        <v>3403</v>
      </c>
      <c r="B152" s="31" t="s">
        <v>83</v>
      </c>
      <c r="C152" s="33">
        <v>730283487</v>
      </c>
      <c r="D152" s="34">
        <v>32879</v>
      </c>
      <c r="E152" s="34">
        <f t="shared" si="22"/>
        <v>22211.243863864474</v>
      </c>
      <c r="F152" s="35">
        <f t="shared" si="23"/>
        <v>0.90955602337205077</v>
      </c>
      <c r="G152" s="34">
        <f t="shared" si="24"/>
        <v>1325.1783304914577</v>
      </c>
      <c r="H152" s="34">
        <f t="shared" si="25"/>
        <v>0</v>
      </c>
      <c r="I152" s="67">
        <f t="shared" si="26"/>
        <v>1325.1783304914577</v>
      </c>
      <c r="J152" s="34">
        <f t="shared" si="27"/>
        <v>-314.84600056604739</v>
      </c>
      <c r="K152" s="34">
        <f t="shared" si="28"/>
        <v>1010.3323299254102</v>
      </c>
      <c r="L152" s="34">
        <f t="shared" si="29"/>
        <v>43570538.328228638</v>
      </c>
      <c r="M152" s="38">
        <f t="shared" si="30"/>
        <v>33218716.675617564</v>
      </c>
      <c r="N152" s="38">
        <f>'jan-juli'!M152</f>
        <v>31645564.447799277</v>
      </c>
      <c r="O152" s="38">
        <f t="shared" si="31"/>
        <v>1573152.2278182879</v>
      </c>
    </row>
    <row r="153" spans="1:15" s="31" customFormat="1" x14ac:dyDescent="0.2">
      <c r="A153" s="30">
        <v>3405</v>
      </c>
      <c r="B153" s="31" t="s">
        <v>103</v>
      </c>
      <c r="C153" s="33">
        <v>641260363</v>
      </c>
      <c r="D153" s="34">
        <v>28768</v>
      </c>
      <c r="E153" s="34">
        <f t="shared" si="22"/>
        <v>22290.75232897664</v>
      </c>
      <c r="F153" s="35">
        <f t="shared" si="23"/>
        <v>0.91281191501842041</v>
      </c>
      <c r="G153" s="34">
        <f t="shared" si="24"/>
        <v>1277.4732514241587</v>
      </c>
      <c r="H153" s="34">
        <f t="shared" si="25"/>
        <v>0</v>
      </c>
      <c r="I153" s="67">
        <f t="shared" si="26"/>
        <v>1277.4732514241587</v>
      </c>
      <c r="J153" s="34">
        <f t="shared" si="27"/>
        <v>-314.84600056604739</v>
      </c>
      <c r="K153" s="34">
        <f t="shared" si="28"/>
        <v>962.62725085811121</v>
      </c>
      <c r="L153" s="34">
        <f t="shared" si="29"/>
        <v>36750350.496970199</v>
      </c>
      <c r="M153" s="38">
        <f t="shared" si="30"/>
        <v>27692860.752686143</v>
      </c>
      <c r="N153" s="38">
        <f>'jan-juli'!M153</f>
        <v>25890752.230161816</v>
      </c>
      <c r="O153" s="38">
        <f t="shared" si="31"/>
        <v>1802108.522524327</v>
      </c>
    </row>
    <row r="154" spans="1:15" s="31" customFormat="1" x14ac:dyDescent="0.2">
      <c r="A154" s="30">
        <v>3407</v>
      </c>
      <c r="B154" s="31" t="s">
        <v>104</v>
      </c>
      <c r="C154" s="33">
        <v>608045057</v>
      </c>
      <c r="D154" s="34">
        <v>30903</v>
      </c>
      <c r="E154" s="34">
        <f t="shared" si="22"/>
        <v>19675.92327605734</v>
      </c>
      <c r="F154" s="35">
        <f t="shared" si="23"/>
        <v>0.80573400755190971</v>
      </c>
      <c r="G154" s="34">
        <f t="shared" si="24"/>
        <v>2846.3706831757386</v>
      </c>
      <c r="H154" s="34">
        <f t="shared" si="25"/>
        <v>805.68729400525547</v>
      </c>
      <c r="I154" s="67">
        <f t="shared" si="26"/>
        <v>3652.0579771809939</v>
      </c>
      <c r="J154" s="34">
        <f t="shared" si="27"/>
        <v>-314.84600056604739</v>
      </c>
      <c r="K154" s="34">
        <f t="shared" si="28"/>
        <v>3337.2119766149467</v>
      </c>
      <c r="L154" s="34">
        <f t="shared" si="29"/>
        <v>112859547.66882426</v>
      </c>
      <c r="M154" s="38">
        <f t="shared" si="30"/>
        <v>103129861.7133317</v>
      </c>
      <c r="N154" s="38">
        <f>'jan-juli'!M154</f>
        <v>101656585.38195688</v>
      </c>
      <c r="O154" s="38">
        <f t="shared" si="31"/>
        <v>1473276.331374824</v>
      </c>
    </row>
    <row r="155" spans="1:15" s="31" customFormat="1" x14ac:dyDescent="0.2">
      <c r="A155" s="30">
        <v>3411</v>
      </c>
      <c r="B155" s="31" t="s">
        <v>84</v>
      </c>
      <c r="C155" s="33">
        <v>681790893</v>
      </c>
      <c r="D155" s="34">
        <v>35612</v>
      </c>
      <c r="E155" s="34">
        <f t="shared" si="22"/>
        <v>19144.976215882289</v>
      </c>
      <c r="F155" s="35">
        <f t="shared" si="23"/>
        <v>0.78399159188019796</v>
      </c>
      <c r="G155" s="34">
        <f t="shared" si="24"/>
        <v>3164.9389192807689</v>
      </c>
      <c r="H155" s="34">
        <f t="shared" si="25"/>
        <v>991.51876506652331</v>
      </c>
      <c r="I155" s="67">
        <f t="shared" si="26"/>
        <v>4156.4576843472923</v>
      </c>
      <c r="J155" s="34">
        <f t="shared" si="27"/>
        <v>-314.84600056604739</v>
      </c>
      <c r="K155" s="34">
        <f t="shared" si="28"/>
        <v>3841.6116837812451</v>
      </c>
      <c r="L155" s="34">
        <f t="shared" si="29"/>
        <v>148019771.05497578</v>
      </c>
      <c r="M155" s="38">
        <f t="shared" si="30"/>
        <v>136807475.28281769</v>
      </c>
      <c r="N155" s="38">
        <f>'jan-juli'!M155</f>
        <v>132844704.42410433</v>
      </c>
      <c r="O155" s="38">
        <f t="shared" si="31"/>
        <v>3962770.8587133586</v>
      </c>
    </row>
    <row r="156" spans="1:15" s="31" customFormat="1" x14ac:dyDescent="0.2">
      <c r="A156" s="30">
        <v>3412</v>
      </c>
      <c r="B156" s="31" t="s">
        <v>85</v>
      </c>
      <c r="C156" s="33">
        <v>131027212</v>
      </c>
      <c r="D156" s="34">
        <v>7929</v>
      </c>
      <c r="E156" s="34">
        <f t="shared" si="22"/>
        <v>16525.061420103419</v>
      </c>
      <c r="F156" s="35">
        <f t="shared" si="23"/>
        <v>0.67670542196429018</v>
      </c>
      <c r="G156" s="34">
        <f t="shared" si="24"/>
        <v>4736.8877967480912</v>
      </c>
      <c r="H156" s="34">
        <f t="shared" si="25"/>
        <v>1908.4889435891278</v>
      </c>
      <c r="I156" s="67">
        <f t="shared" si="26"/>
        <v>6645.3767403372185</v>
      </c>
      <c r="J156" s="34">
        <f t="shared" si="27"/>
        <v>-314.84600056604739</v>
      </c>
      <c r="K156" s="34">
        <f t="shared" si="28"/>
        <v>6330.5307397711713</v>
      </c>
      <c r="L156" s="34">
        <f t="shared" si="29"/>
        <v>52691192.174133807</v>
      </c>
      <c r="M156" s="38">
        <f t="shared" si="30"/>
        <v>50194778.235645615</v>
      </c>
      <c r="N156" s="38">
        <f>'jan-juli'!M156</f>
        <v>48152501.522295117</v>
      </c>
      <c r="O156" s="38">
        <f t="shared" si="31"/>
        <v>2042276.7133504972</v>
      </c>
    </row>
    <row r="157" spans="1:15" s="31" customFormat="1" x14ac:dyDescent="0.2">
      <c r="A157" s="30">
        <v>3413</v>
      </c>
      <c r="B157" s="31" t="s">
        <v>86</v>
      </c>
      <c r="C157" s="33">
        <v>397808528</v>
      </c>
      <c r="D157" s="34">
        <v>21605</v>
      </c>
      <c r="E157" s="34">
        <f t="shared" si="22"/>
        <v>18412.799259430689</v>
      </c>
      <c r="F157" s="35">
        <f t="shared" si="23"/>
        <v>0.75400876133741079</v>
      </c>
      <c r="G157" s="34">
        <f t="shared" si="24"/>
        <v>3604.2450931517292</v>
      </c>
      <c r="H157" s="34">
        <f t="shared" si="25"/>
        <v>1247.7806998245833</v>
      </c>
      <c r="I157" s="67">
        <f t="shared" si="26"/>
        <v>4852.025792976312</v>
      </c>
      <c r="J157" s="34">
        <f t="shared" si="27"/>
        <v>-314.84600056604739</v>
      </c>
      <c r="K157" s="34">
        <f t="shared" si="28"/>
        <v>4537.1797924102648</v>
      </c>
      <c r="L157" s="34">
        <f t="shared" si="29"/>
        <v>104828017.25725321</v>
      </c>
      <c r="M157" s="38">
        <f t="shared" si="30"/>
        <v>98025769.415023774</v>
      </c>
      <c r="N157" s="38">
        <f>'jan-juli'!M157</f>
        <v>94402981.580462307</v>
      </c>
      <c r="O157" s="38">
        <f t="shared" si="31"/>
        <v>3622787.8345614672</v>
      </c>
    </row>
    <row r="158" spans="1:15" s="31" customFormat="1" x14ac:dyDescent="0.2">
      <c r="A158" s="30">
        <v>3414</v>
      </c>
      <c r="B158" s="31" t="s">
        <v>87</v>
      </c>
      <c r="C158" s="33">
        <v>85543418</v>
      </c>
      <c r="D158" s="34">
        <v>4992</v>
      </c>
      <c r="E158" s="34">
        <f t="shared" si="22"/>
        <v>17136.101362179488</v>
      </c>
      <c r="F158" s="35">
        <f t="shared" si="23"/>
        <v>0.70172766129688291</v>
      </c>
      <c r="G158" s="34">
        <f t="shared" si="24"/>
        <v>4370.2638315024496</v>
      </c>
      <c r="H158" s="34">
        <f t="shared" si="25"/>
        <v>1694.6249638625034</v>
      </c>
      <c r="I158" s="67">
        <f t="shared" si="26"/>
        <v>6064.8887953649528</v>
      </c>
      <c r="J158" s="34">
        <f t="shared" si="27"/>
        <v>-314.84600056604739</v>
      </c>
      <c r="K158" s="34">
        <f t="shared" si="28"/>
        <v>5750.0427947989056</v>
      </c>
      <c r="L158" s="34">
        <f t="shared" si="29"/>
        <v>30275924.866461843</v>
      </c>
      <c r="M158" s="38">
        <f t="shared" si="30"/>
        <v>28704213.631636135</v>
      </c>
      <c r="N158" s="38">
        <f>'jan-juli'!M158</f>
        <v>27920673.404502116</v>
      </c>
      <c r="O158" s="38">
        <f t="shared" si="31"/>
        <v>783540.22713401914</v>
      </c>
    </row>
    <row r="159" spans="1:15" s="31" customFormat="1" x14ac:dyDescent="0.2">
      <c r="A159" s="30">
        <v>3415</v>
      </c>
      <c r="B159" s="31" t="s">
        <v>88</v>
      </c>
      <c r="C159" s="33">
        <v>155963915</v>
      </c>
      <c r="D159" s="34">
        <v>8112</v>
      </c>
      <c r="E159" s="34">
        <f t="shared" si="22"/>
        <v>19226.320882642998</v>
      </c>
      <c r="F159" s="35">
        <f t="shared" si="23"/>
        <v>0.78732267644596443</v>
      </c>
      <c r="G159" s="34">
        <f t="shared" si="24"/>
        <v>3116.1321192243436</v>
      </c>
      <c r="H159" s="34">
        <f t="shared" si="25"/>
        <v>963.04813170027489</v>
      </c>
      <c r="I159" s="67">
        <f t="shared" si="26"/>
        <v>4079.1802509246186</v>
      </c>
      <c r="J159" s="34">
        <f t="shared" si="27"/>
        <v>-314.84600056604739</v>
      </c>
      <c r="K159" s="34">
        <f t="shared" si="28"/>
        <v>3764.3342503585714</v>
      </c>
      <c r="L159" s="34">
        <f t="shared" si="29"/>
        <v>33090310.195500504</v>
      </c>
      <c r="M159" s="38">
        <f t="shared" si="30"/>
        <v>30536279.43890873</v>
      </c>
      <c r="N159" s="38">
        <f>'jan-juli'!M159</f>
        <v>29140111.057315916</v>
      </c>
      <c r="O159" s="38">
        <f t="shared" si="31"/>
        <v>1396168.3815928139</v>
      </c>
    </row>
    <row r="160" spans="1:15" s="31" customFormat="1" x14ac:dyDescent="0.2">
      <c r="A160" s="30">
        <v>3416</v>
      </c>
      <c r="B160" s="31" t="s">
        <v>89</v>
      </c>
      <c r="C160" s="33">
        <v>102352441</v>
      </c>
      <c r="D160" s="34">
        <v>6040</v>
      </c>
      <c r="E160" s="34">
        <f t="shared" si="22"/>
        <v>16945.768377483444</v>
      </c>
      <c r="F160" s="35">
        <f t="shared" si="23"/>
        <v>0.69393347769610247</v>
      </c>
      <c r="G160" s="34">
        <f t="shared" si="24"/>
        <v>4484.463622320076</v>
      </c>
      <c r="H160" s="34">
        <f t="shared" si="25"/>
        <v>1761.2415085061189</v>
      </c>
      <c r="I160" s="67">
        <f t="shared" si="26"/>
        <v>6245.7051308261944</v>
      </c>
      <c r="J160" s="34">
        <f t="shared" si="27"/>
        <v>-314.84600056604739</v>
      </c>
      <c r="K160" s="34">
        <f t="shared" si="28"/>
        <v>5930.8591302601471</v>
      </c>
      <c r="L160" s="34">
        <f t="shared" si="29"/>
        <v>37724058.990190215</v>
      </c>
      <c r="M160" s="38">
        <f t="shared" si="30"/>
        <v>35822389.146771289</v>
      </c>
      <c r="N160" s="38">
        <f>'jan-juli'!M160</f>
        <v>35720961.300960079</v>
      </c>
      <c r="O160" s="38">
        <f t="shared" si="31"/>
        <v>101427.84581121057</v>
      </c>
    </row>
    <row r="161" spans="1:15" s="31" customFormat="1" x14ac:dyDescent="0.2">
      <c r="A161" s="30">
        <v>3417</v>
      </c>
      <c r="B161" s="31" t="s">
        <v>90</v>
      </c>
      <c r="C161" s="33">
        <v>86676633</v>
      </c>
      <c r="D161" s="34">
        <v>4532</v>
      </c>
      <c r="E161" s="34">
        <f t="shared" si="22"/>
        <v>19125.470653133274</v>
      </c>
      <c r="F161" s="35">
        <f t="shared" si="23"/>
        <v>0.78319283417908192</v>
      </c>
      <c r="G161" s="34">
        <f t="shared" si="24"/>
        <v>3176.6422569301781</v>
      </c>
      <c r="H161" s="34">
        <f t="shared" si="25"/>
        <v>998.34571202867835</v>
      </c>
      <c r="I161" s="67">
        <f t="shared" si="26"/>
        <v>4174.9879689588561</v>
      </c>
      <c r="J161" s="34">
        <f t="shared" si="27"/>
        <v>-314.84600056604739</v>
      </c>
      <c r="K161" s="34">
        <f t="shared" si="28"/>
        <v>3860.1419683928088</v>
      </c>
      <c r="L161" s="34">
        <f t="shared" si="29"/>
        <v>18921045.475321535</v>
      </c>
      <c r="M161" s="38">
        <f t="shared" si="30"/>
        <v>17494163.40075621</v>
      </c>
      <c r="N161" s="38">
        <f>'jan-juli'!M161</f>
        <v>18296091.528766744</v>
      </c>
      <c r="O161" s="38">
        <f t="shared" si="31"/>
        <v>-801928.12801053375</v>
      </c>
    </row>
    <row r="162" spans="1:15" s="31" customFormat="1" x14ac:dyDescent="0.2">
      <c r="A162" s="30">
        <v>3418</v>
      </c>
      <c r="B162" s="31" t="s">
        <v>91</v>
      </c>
      <c r="C162" s="33">
        <v>122373256</v>
      </c>
      <c r="D162" s="34">
        <v>7339</v>
      </c>
      <c r="E162" s="34">
        <f t="shared" si="22"/>
        <v>16674.377435617931</v>
      </c>
      <c r="F162" s="35">
        <f t="shared" si="23"/>
        <v>0.68281995035943743</v>
      </c>
      <c r="G162" s="34">
        <f t="shared" si="24"/>
        <v>4647.2981874393836</v>
      </c>
      <c r="H162" s="34">
        <f t="shared" si="25"/>
        <v>1856.2283381590485</v>
      </c>
      <c r="I162" s="67">
        <f t="shared" si="26"/>
        <v>6503.5265255984323</v>
      </c>
      <c r="J162" s="34">
        <f t="shared" si="27"/>
        <v>-314.84600056604739</v>
      </c>
      <c r="K162" s="34">
        <f t="shared" si="28"/>
        <v>6188.680525032385</v>
      </c>
      <c r="L162" s="34">
        <f t="shared" si="29"/>
        <v>47729381.171366893</v>
      </c>
      <c r="M162" s="38">
        <f t="shared" si="30"/>
        <v>45418726.373212673</v>
      </c>
      <c r="N162" s="38">
        <f>'jan-juli'!M162</f>
        <v>44634531.261025831</v>
      </c>
      <c r="O162" s="38">
        <f t="shared" si="31"/>
        <v>784195.11218684167</v>
      </c>
    </row>
    <row r="163" spans="1:15" s="31" customFormat="1" x14ac:dyDescent="0.2">
      <c r="A163" s="30">
        <v>3419</v>
      </c>
      <c r="B163" s="31" t="s">
        <v>386</v>
      </c>
      <c r="C163" s="33">
        <v>60341134</v>
      </c>
      <c r="D163" s="34">
        <v>3615</v>
      </c>
      <c r="E163" s="34">
        <f t="shared" si="22"/>
        <v>16691.876625172892</v>
      </c>
      <c r="F163" s="35">
        <f t="shared" si="23"/>
        <v>0.683536546573562</v>
      </c>
      <c r="G163" s="34">
        <f t="shared" si="24"/>
        <v>4636.7986737064066</v>
      </c>
      <c r="H163" s="34">
        <f t="shared" si="25"/>
        <v>1850.103621814812</v>
      </c>
      <c r="I163" s="67">
        <f t="shared" si="26"/>
        <v>6486.9022955212185</v>
      </c>
      <c r="J163" s="34">
        <f t="shared" si="27"/>
        <v>-314.84600056604739</v>
      </c>
      <c r="K163" s="34">
        <f t="shared" si="28"/>
        <v>6172.0562949551713</v>
      </c>
      <c r="L163" s="34">
        <f t="shared" si="29"/>
        <v>23450151.798309203</v>
      </c>
      <c r="M163" s="38">
        <f t="shared" si="30"/>
        <v>22311983.506262943</v>
      </c>
      <c r="N163" s="38">
        <f>'jan-juli'!M163</f>
        <v>22931188.963116009</v>
      </c>
      <c r="O163" s="38">
        <f t="shared" si="31"/>
        <v>-619205.45685306564</v>
      </c>
    </row>
    <row r="164" spans="1:15" s="31" customFormat="1" x14ac:dyDescent="0.2">
      <c r="A164" s="30">
        <v>3420</v>
      </c>
      <c r="B164" s="31" t="s">
        <v>92</v>
      </c>
      <c r="C164" s="33">
        <v>411044593</v>
      </c>
      <c r="D164" s="34">
        <v>21761</v>
      </c>
      <c r="E164" s="34">
        <f t="shared" si="22"/>
        <v>18889.048894811818</v>
      </c>
      <c r="F164" s="35">
        <f t="shared" si="23"/>
        <v>0.77351130370489996</v>
      </c>
      <c r="G164" s="34">
        <f t="shared" si="24"/>
        <v>3318.4953119230513</v>
      </c>
      <c r="H164" s="34">
        <f t="shared" si="25"/>
        <v>1081.093327441188</v>
      </c>
      <c r="I164" s="67">
        <f t="shared" si="26"/>
        <v>4399.5886393642395</v>
      </c>
      <c r="J164" s="34">
        <f t="shared" si="27"/>
        <v>-314.84600056604739</v>
      </c>
      <c r="K164" s="34">
        <f t="shared" si="28"/>
        <v>4084.7426387981923</v>
      </c>
      <c r="L164" s="34">
        <f t="shared" si="29"/>
        <v>95739448.381205216</v>
      </c>
      <c r="M164" s="38">
        <f t="shared" si="30"/>
        <v>88888084.56288746</v>
      </c>
      <c r="N164" s="38">
        <f>'jan-juli'!M164</f>
        <v>86185825.793103069</v>
      </c>
      <c r="O164" s="38">
        <f t="shared" si="31"/>
        <v>2702258.7697843909</v>
      </c>
    </row>
    <row r="165" spans="1:15" s="31" customFormat="1" x14ac:dyDescent="0.2">
      <c r="A165" s="30">
        <v>3421</v>
      </c>
      <c r="B165" s="31" t="s">
        <v>93</v>
      </c>
      <c r="C165" s="33">
        <v>132331314</v>
      </c>
      <c r="D165" s="34">
        <v>6566</v>
      </c>
      <c r="E165" s="34">
        <f t="shared" si="22"/>
        <v>20154.022844958879</v>
      </c>
      <c r="F165" s="35">
        <f t="shared" si="23"/>
        <v>0.82531230516240284</v>
      </c>
      <c r="G165" s="34">
        <f t="shared" si="24"/>
        <v>2559.5109418348147</v>
      </c>
      <c r="H165" s="34">
        <f t="shared" si="25"/>
        <v>638.35244488971648</v>
      </c>
      <c r="I165" s="67">
        <f t="shared" si="26"/>
        <v>3197.8633867245312</v>
      </c>
      <c r="J165" s="34">
        <f t="shared" si="27"/>
        <v>-314.84600056604739</v>
      </c>
      <c r="K165" s="34">
        <f t="shared" si="28"/>
        <v>2883.017386158484</v>
      </c>
      <c r="L165" s="34">
        <f t="shared" si="29"/>
        <v>20997170.997233272</v>
      </c>
      <c r="M165" s="38">
        <f t="shared" si="30"/>
        <v>18929892.157516606</v>
      </c>
      <c r="N165" s="38">
        <f>'jan-juli'!M165</f>
        <v>19738743.864735741</v>
      </c>
      <c r="O165" s="38">
        <f t="shared" si="31"/>
        <v>-808851.70721913502</v>
      </c>
    </row>
    <row r="166" spans="1:15" s="31" customFormat="1" x14ac:dyDescent="0.2">
      <c r="A166" s="30">
        <v>3422</v>
      </c>
      <c r="B166" s="31" t="s">
        <v>94</v>
      </c>
      <c r="C166" s="33">
        <v>102399276</v>
      </c>
      <c r="D166" s="34">
        <v>4289</v>
      </c>
      <c r="E166" s="34">
        <f t="shared" si="22"/>
        <v>23874.860340405688</v>
      </c>
      <c r="F166" s="35">
        <f t="shared" si="23"/>
        <v>0.97768153656227785</v>
      </c>
      <c r="G166" s="34">
        <f t="shared" si="24"/>
        <v>327.00844456672928</v>
      </c>
      <c r="H166" s="34">
        <f t="shared" si="25"/>
        <v>0</v>
      </c>
      <c r="I166" s="67">
        <f t="shared" si="26"/>
        <v>327.00844456672928</v>
      </c>
      <c r="J166" s="34">
        <f t="shared" si="27"/>
        <v>-314.84600056604739</v>
      </c>
      <c r="K166" s="34">
        <f t="shared" si="28"/>
        <v>12.162444000681887</v>
      </c>
      <c r="L166" s="34">
        <f t="shared" si="29"/>
        <v>1402539.218746702</v>
      </c>
      <c r="M166" s="38">
        <f t="shared" si="30"/>
        <v>52164.722318924614</v>
      </c>
      <c r="N166" s="38">
        <f>'jan-juli'!M166</f>
        <v>-549347.73708412296</v>
      </c>
      <c r="O166" s="38">
        <f t="shared" si="31"/>
        <v>601512.45940304757</v>
      </c>
    </row>
    <row r="167" spans="1:15" s="31" customFormat="1" x14ac:dyDescent="0.2">
      <c r="A167" s="30">
        <v>3423</v>
      </c>
      <c r="B167" s="31" t="s">
        <v>95</v>
      </c>
      <c r="C167" s="33">
        <v>39388187</v>
      </c>
      <c r="D167" s="34">
        <v>2276</v>
      </c>
      <c r="E167" s="34">
        <f t="shared" si="22"/>
        <v>17305.881810193321</v>
      </c>
      <c r="F167" s="35">
        <f t="shared" si="23"/>
        <v>0.70868021335062092</v>
      </c>
      <c r="G167" s="34">
        <f t="shared" si="24"/>
        <v>4268.3955626941497</v>
      </c>
      <c r="H167" s="34">
        <f t="shared" si="25"/>
        <v>1635.2018070576619</v>
      </c>
      <c r="I167" s="67">
        <f t="shared" si="26"/>
        <v>5903.5973697518111</v>
      </c>
      <c r="J167" s="34">
        <f t="shared" si="27"/>
        <v>-314.84600056604739</v>
      </c>
      <c r="K167" s="34">
        <f t="shared" si="28"/>
        <v>5588.7513691857639</v>
      </c>
      <c r="L167" s="34">
        <f t="shared" si="29"/>
        <v>13436587.613555122</v>
      </c>
      <c r="M167" s="38">
        <f t="shared" si="30"/>
        <v>12719998.116266798</v>
      </c>
      <c r="N167" s="38">
        <f>'jan-juli'!M167</f>
        <v>12131796.942116745</v>
      </c>
      <c r="O167" s="38">
        <f t="shared" si="31"/>
        <v>588201.17415005341</v>
      </c>
    </row>
    <row r="168" spans="1:15" s="31" customFormat="1" x14ac:dyDescent="0.2">
      <c r="A168" s="30">
        <v>3424</v>
      </c>
      <c r="B168" s="31" t="s">
        <v>96</v>
      </c>
      <c r="C168" s="33">
        <v>33623978</v>
      </c>
      <c r="D168" s="34">
        <v>1837</v>
      </c>
      <c r="E168" s="34">
        <f t="shared" si="22"/>
        <v>18303.744148067501</v>
      </c>
      <c r="F168" s="35">
        <f t="shared" si="23"/>
        <v>0.7495429270947247</v>
      </c>
      <c r="G168" s="34">
        <f t="shared" si="24"/>
        <v>3669.6781599696419</v>
      </c>
      <c r="H168" s="34">
        <f t="shared" si="25"/>
        <v>1285.949988801699</v>
      </c>
      <c r="I168" s="67">
        <f t="shared" si="26"/>
        <v>4955.6281487713404</v>
      </c>
      <c r="J168" s="34">
        <f t="shared" si="27"/>
        <v>-314.84600056604739</v>
      </c>
      <c r="K168" s="34">
        <f t="shared" si="28"/>
        <v>4640.7821482052932</v>
      </c>
      <c r="L168" s="34">
        <f t="shared" si="29"/>
        <v>9103488.9092929531</v>
      </c>
      <c r="M168" s="38">
        <f t="shared" si="30"/>
        <v>8525116.806253124</v>
      </c>
      <c r="N168" s="38">
        <f>'jan-juli'!M168</f>
        <v>8210791.7671214696</v>
      </c>
      <c r="O168" s="38">
        <f t="shared" si="31"/>
        <v>314325.03913165443</v>
      </c>
    </row>
    <row r="169" spans="1:15" s="31" customFormat="1" x14ac:dyDescent="0.2">
      <c r="A169" s="30">
        <v>3425</v>
      </c>
      <c r="B169" s="31" t="s">
        <v>97</v>
      </c>
      <c r="C169" s="33">
        <v>21805155</v>
      </c>
      <c r="D169" s="34">
        <v>1361</v>
      </c>
      <c r="E169" s="34">
        <f t="shared" si="22"/>
        <v>16021.421748714181</v>
      </c>
      <c r="F169" s="35">
        <f t="shared" si="23"/>
        <v>0.65608125073241841</v>
      </c>
      <c r="G169" s="34">
        <f t="shared" si="24"/>
        <v>5039.0715995816336</v>
      </c>
      <c r="H169" s="34">
        <f t="shared" si="25"/>
        <v>2084.7628285753608</v>
      </c>
      <c r="I169" s="67">
        <f t="shared" si="26"/>
        <v>7123.8344281569944</v>
      </c>
      <c r="J169" s="34">
        <f t="shared" si="27"/>
        <v>-314.84600056604739</v>
      </c>
      <c r="K169" s="34">
        <f t="shared" si="28"/>
        <v>6808.9884275909471</v>
      </c>
      <c r="L169" s="34">
        <f t="shared" si="29"/>
        <v>9695538.6567216702</v>
      </c>
      <c r="M169" s="38">
        <f t="shared" si="30"/>
        <v>9267033.2499512788</v>
      </c>
      <c r="N169" s="38">
        <f>'jan-juli'!M169</f>
        <v>9078435.1670126952</v>
      </c>
      <c r="O169" s="38">
        <f t="shared" si="31"/>
        <v>188598.08293858357</v>
      </c>
    </row>
    <row r="170" spans="1:15" s="31" customFormat="1" x14ac:dyDescent="0.2">
      <c r="A170" s="30">
        <v>3426</v>
      </c>
      <c r="B170" s="31" t="s">
        <v>98</v>
      </c>
      <c r="C170" s="33">
        <v>25880515</v>
      </c>
      <c r="D170" s="34">
        <v>1604</v>
      </c>
      <c r="E170" s="34">
        <f t="shared" si="22"/>
        <v>16134.984413965087</v>
      </c>
      <c r="F170" s="35">
        <f t="shared" si="23"/>
        <v>0.66073167044066317</v>
      </c>
      <c r="G170" s="34">
        <f t="shared" si="24"/>
        <v>4970.9340004310898</v>
      </c>
      <c r="H170" s="34">
        <f t="shared" si="25"/>
        <v>2045.0158957375438</v>
      </c>
      <c r="I170" s="67">
        <f t="shared" si="26"/>
        <v>7015.9498961686331</v>
      </c>
      <c r="J170" s="34">
        <f t="shared" si="27"/>
        <v>-314.84600056604739</v>
      </c>
      <c r="K170" s="34">
        <f t="shared" si="28"/>
        <v>6701.1038956025859</v>
      </c>
      <c r="L170" s="34">
        <f t="shared" si="29"/>
        <v>11253583.633454487</v>
      </c>
      <c r="M170" s="38">
        <f t="shared" si="30"/>
        <v>10748570.648546549</v>
      </c>
      <c r="N170" s="38">
        <f>'jan-juli'!M170</f>
        <v>10516372.918433769</v>
      </c>
      <c r="O170" s="38">
        <f t="shared" si="31"/>
        <v>232197.73011277989</v>
      </c>
    </row>
    <row r="171" spans="1:15" s="31" customFormat="1" x14ac:dyDescent="0.2">
      <c r="A171" s="30">
        <v>3427</v>
      </c>
      <c r="B171" s="31" t="s">
        <v>99</v>
      </c>
      <c r="C171" s="33">
        <v>107009736</v>
      </c>
      <c r="D171" s="34">
        <v>5692</v>
      </c>
      <c r="E171" s="34">
        <f t="shared" si="22"/>
        <v>18800.023893183414</v>
      </c>
      <c r="F171" s="35">
        <f t="shared" si="23"/>
        <v>0.76986570749434469</v>
      </c>
      <c r="G171" s="34">
        <f t="shared" si="24"/>
        <v>3371.9103129000941</v>
      </c>
      <c r="H171" s="34">
        <f t="shared" si="25"/>
        <v>1112.2520780111295</v>
      </c>
      <c r="I171" s="67">
        <f t="shared" si="26"/>
        <v>4484.1623909112241</v>
      </c>
      <c r="J171" s="34">
        <f t="shared" si="27"/>
        <v>-314.84600056604739</v>
      </c>
      <c r="K171" s="34">
        <f t="shared" si="28"/>
        <v>4169.3163903451768</v>
      </c>
      <c r="L171" s="34">
        <f t="shared" si="29"/>
        <v>25523852.329066686</v>
      </c>
      <c r="M171" s="38">
        <f t="shared" si="30"/>
        <v>23731748.893844746</v>
      </c>
      <c r="N171" s="38">
        <f>'jan-juli'!M171</f>
        <v>23023153.545838539</v>
      </c>
      <c r="O171" s="38">
        <f t="shared" si="31"/>
        <v>708595.3480062075</v>
      </c>
    </row>
    <row r="172" spans="1:15" s="31" customFormat="1" x14ac:dyDescent="0.2">
      <c r="A172" s="30">
        <v>3428</v>
      </c>
      <c r="B172" s="31" t="s">
        <v>100</v>
      </c>
      <c r="C172" s="33">
        <v>47920705</v>
      </c>
      <c r="D172" s="34">
        <v>2526</v>
      </c>
      <c r="E172" s="34">
        <f t="shared" si="22"/>
        <v>18970.983768804435</v>
      </c>
      <c r="F172" s="35">
        <f t="shared" si="23"/>
        <v>0.77686655740527721</v>
      </c>
      <c r="G172" s="34">
        <f t="shared" si="24"/>
        <v>3269.3343875274809</v>
      </c>
      <c r="H172" s="34">
        <f t="shared" si="25"/>
        <v>1052.4161215437719</v>
      </c>
      <c r="I172" s="67">
        <f t="shared" si="26"/>
        <v>4321.750509071253</v>
      </c>
      <c r="J172" s="34">
        <f t="shared" si="27"/>
        <v>-314.84600056604739</v>
      </c>
      <c r="K172" s="34">
        <f t="shared" si="28"/>
        <v>4006.9045085052057</v>
      </c>
      <c r="L172" s="34">
        <f t="shared" si="29"/>
        <v>10916741.785913985</v>
      </c>
      <c r="M172" s="38">
        <f t="shared" si="30"/>
        <v>10121440.788484151</v>
      </c>
      <c r="N172" s="38">
        <f>'jan-juli'!M172</f>
        <v>9409142.8604511861</v>
      </c>
      <c r="O172" s="38">
        <f t="shared" si="31"/>
        <v>712297.92803296447</v>
      </c>
    </row>
    <row r="173" spans="1:15" s="31" customFormat="1" x14ac:dyDescent="0.2">
      <c r="A173" s="30">
        <v>3429</v>
      </c>
      <c r="B173" s="31" t="s">
        <v>101</v>
      </c>
      <c r="C173" s="33">
        <v>27130903</v>
      </c>
      <c r="D173" s="34">
        <v>1532</v>
      </c>
      <c r="E173" s="34">
        <f t="shared" si="22"/>
        <v>17709.466710182769</v>
      </c>
      <c r="F173" s="35">
        <f t="shared" si="23"/>
        <v>0.72520711652530612</v>
      </c>
      <c r="G173" s="34">
        <f t="shared" si="24"/>
        <v>4026.2446227004807</v>
      </c>
      <c r="H173" s="34">
        <f t="shared" si="25"/>
        <v>1493.9470920613551</v>
      </c>
      <c r="I173" s="67">
        <f t="shared" si="26"/>
        <v>5520.191714761836</v>
      </c>
      <c r="J173" s="34">
        <f t="shared" si="27"/>
        <v>-314.84600056604739</v>
      </c>
      <c r="K173" s="34">
        <f t="shared" si="28"/>
        <v>5205.3457141957888</v>
      </c>
      <c r="L173" s="34">
        <f t="shared" si="29"/>
        <v>8456933.7070151325</v>
      </c>
      <c r="M173" s="38">
        <f t="shared" si="30"/>
        <v>7974589.6341479486</v>
      </c>
      <c r="N173" s="38">
        <f>'jan-juli'!M173</f>
        <v>7668630.5587534523</v>
      </c>
      <c r="O173" s="38">
        <f t="shared" si="31"/>
        <v>305959.07539449632</v>
      </c>
    </row>
    <row r="174" spans="1:15" s="31" customFormat="1" x14ac:dyDescent="0.2">
      <c r="A174" s="30">
        <v>3430</v>
      </c>
      <c r="B174" s="31" t="s">
        <v>102</v>
      </c>
      <c r="C174" s="33">
        <v>33720556</v>
      </c>
      <c r="D174" s="34">
        <v>1891</v>
      </c>
      <c r="E174" s="34">
        <f t="shared" si="22"/>
        <v>17832.129032258064</v>
      </c>
      <c r="F174" s="35">
        <f t="shared" si="23"/>
        <v>0.73023016946949071</v>
      </c>
      <c r="G174" s="34">
        <f t="shared" si="24"/>
        <v>3952.6472294553037</v>
      </c>
      <c r="H174" s="34">
        <f t="shared" si="25"/>
        <v>1451.0152793350017</v>
      </c>
      <c r="I174" s="67">
        <f t="shared" si="26"/>
        <v>5403.6625087903049</v>
      </c>
      <c r="J174" s="34">
        <f t="shared" si="27"/>
        <v>-314.84600056604739</v>
      </c>
      <c r="K174" s="34">
        <f t="shared" si="28"/>
        <v>5088.8165082242576</v>
      </c>
      <c r="L174" s="34">
        <f t="shared" si="29"/>
        <v>10218325.804122467</v>
      </c>
      <c r="M174" s="38">
        <f t="shared" si="30"/>
        <v>9622952.0170520712</v>
      </c>
      <c r="N174" s="38">
        <f>'jan-juli'!M174</f>
        <v>9298844.9618817028</v>
      </c>
      <c r="O174" s="38">
        <f t="shared" si="31"/>
        <v>324107.0551703684</v>
      </c>
    </row>
    <row r="175" spans="1:15" s="31" customFormat="1" x14ac:dyDescent="0.2">
      <c r="A175" s="30">
        <v>3431</v>
      </c>
      <c r="B175" s="31" t="s">
        <v>105</v>
      </c>
      <c r="C175" s="33">
        <v>44032262</v>
      </c>
      <c r="D175" s="34">
        <v>2503</v>
      </c>
      <c r="E175" s="34">
        <f t="shared" si="22"/>
        <v>17591.794646424292</v>
      </c>
      <c r="F175" s="35">
        <f t="shared" si="23"/>
        <v>0.72038841591447411</v>
      </c>
      <c r="G175" s="34">
        <f t="shared" si="24"/>
        <v>4096.8478609555668</v>
      </c>
      <c r="H175" s="34">
        <f t="shared" si="25"/>
        <v>1535.132314376822</v>
      </c>
      <c r="I175" s="67">
        <f t="shared" si="26"/>
        <v>5631.9801753323891</v>
      </c>
      <c r="J175" s="34">
        <f t="shared" si="27"/>
        <v>-314.84600056604739</v>
      </c>
      <c r="K175" s="34">
        <f t="shared" si="28"/>
        <v>5317.1341747663419</v>
      </c>
      <c r="L175" s="34">
        <f t="shared" si="29"/>
        <v>14096846.37885697</v>
      </c>
      <c r="M175" s="38">
        <f t="shared" si="30"/>
        <v>13308786.839440154</v>
      </c>
      <c r="N175" s="38">
        <f>'jan-juli'!M175</f>
        <v>12853904.619164417</v>
      </c>
      <c r="O175" s="38">
        <f t="shared" si="31"/>
        <v>454882.22027573735</v>
      </c>
    </row>
    <row r="176" spans="1:15" s="31" customFormat="1" x14ac:dyDescent="0.2">
      <c r="A176" s="30">
        <v>3432</v>
      </c>
      <c r="B176" s="31" t="s">
        <v>106</v>
      </c>
      <c r="C176" s="33">
        <v>38820305</v>
      </c>
      <c r="D176" s="34">
        <v>1983</v>
      </c>
      <c r="E176" s="34">
        <f t="shared" si="22"/>
        <v>19576.55320221886</v>
      </c>
      <c r="F176" s="35">
        <f t="shared" si="23"/>
        <v>0.80166477803209168</v>
      </c>
      <c r="G176" s="34">
        <f t="shared" si="24"/>
        <v>2905.9927274788265</v>
      </c>
      <c r="H176" s="34">
        <f t="shared" si="25"/>
        <v>840.46681984872339</v>
      </c>
      <c r="I176" s="67">
        <f t="shared" si="26"/>
        <v>3746.4595473275499</v>
      </c>
      <c r="J176" s="34">
        <f t="shared" si="27"/>
        <v>-314.84600056604739</v>
      </c>
      <c r="K176" s="34">
        <f t="shared" si="28"/>
        <v>3431.6135467615027</v>
      </c>
      <c r="L176" s="34">
        <f t="shared" si="29"/>
        <v>7429229.2823505318</v>
      </c>
      <c r="M176" s="38">
        <f t="shared" si="30"/>
        <v>6804889.6632280601</v>
      </c>
      <c r="N176" s="38">
        <f>'jan-juli'!M176</f>
        <v>6650155.6270287801</v>
      </c>
      <c r="O176" s="38">
        <f t="shared" si="31"/>
        <v>154734.03619928006</v>
      </c>
    </row>
    <row r="177" spans="1:15" s="31" customFormat="1" x14ac:dyDescent="0.2">
      <c r="A177" s="30">
        <v>3433</v>
      </c>
      <c r="B177" s="31" t="s">
        <v>107</v>
      </c>
      <c r="C177" s="33">
        <v>52586358</v>
      </c>
      <c r="D177" s="34">
        <v>2141</v>
      </c>
      <c r="E177" s="34">
        <f t="shared" si="22"/>
        <v>24561.587108827651</v>
      </c>
      <c r="F177" s="35">
        <f t="shared" si="23"/>
        <v>1.0058031704724439</v>
      </c>
      <c r="G177" s="34">
        <f t="shared" si="24"/>
        <v>-85.027616486448096</v>
      </c>
      <c r="H177" s="34">
        <f t="shared" si="25"/>
        <v>0</v>
      </c>
      <c r="I177" s="67">
        <f t="shared" si="26"/>
        <v>-85.027616486448096</v>
      </c>
      <c r="J177" s="34">
        <f t="shared" si="27"/>
        <v>-314.84600056604739</v>
      </c>
      <c r="K177" s="34">
        <f t="shared" si="28"/>
        <v>-399.87361705249549</v>
      </c>
      <c r="L177" s="34">
        <f t="shared" si="29"/>
        <v>-182044.12689748537</v>
      </c>
      <c r="M177" s="38">
        <f t="shared" si="30"/>
        <v>-856129.41410939279</v>
      </c>
      <c r="N177" s="38">
        <f>'jan-juli'!M177</f>
        <v>-1158716.2048256248</v>
      </c>
      <c r="O177" s="38">
        <f t="shared" si="31"/>
        <v>302586.79071623203</v>
      </c>
    </row>
    <row r="178" spans="1:15" s="31" customFormat="1" x14ac:dyDescent="0.2">
      <c r="A178" s="30">
        <v>3434</v>
      </c>
      <c r="B178" s="31" t="s">
        <v>108</v>
      </c>
      <c r="C178" s="33">
        <v>42154202</v>
      </c>
      <c r="D178" s="34">
        <v>2212</v>
      </c>
      <c r="E178" s="34">
        <f t="shared" si="22"/>
        <v>19057.053345388787</v>
      </c>
      <c r="F178" s="35">
        <f t="shared" si="23"/>
        <v>0.78039112821685352</v>
      </c>
      <c r="G178" s="34">
        <f t="shared" si="24"/>
        <v>3217.6926415768698</v>
      </c>
      <c r="H178" s="34">
        <f t="shared" si="25"/>
        <v>1022.2917697392487</v>
      </c>
      <c r="I178" s="67">
        <f t="shared" si="26"/>
        <v>4239.9844113161189</v>
      </c>
      <c r="J178" s="34">
        <f t="shared" si="27"/>
        <v>-314.84600056604739</v>
      </c>
      <c r="K178" s="34">
        <f t="shared" si="28"/>
        <v>3925.1384107500717</v>
      </c>
      <c r="L178" s="34">
        <f t="shared" si="29"/>
        <v>9378845.5178312548</v>
      </c>
      <c r="M178" s="38">
        <f t="shared" si="30"/>
        <v>8682406.1645791586</v>
      </c>
      <c r="N178" s="38">
        <f>'jan-juli'!M178</f>
        <v>8301247.4446231313</v>
      </c>
      <c r="O178" s="38">
        <f t="shared" si="31"/>
        <v>381158.71995602734</v>
      </c>
    </row>
    <row r="179" spans="1:15" s="31" customFormat="1" x14ac:dyDescent="0.2">
      <c r="A179" s="30">
        <v>3435</v>
      </c>
      <c r="B179" s="31" t="s">
        <v>109</v>
      </c>
      <c r="C179" s="33">
        <v>64013586</v>
      </c>
      <c r="D179" s="34">
        <v>3531</v>
      </c>
      <c r="E179" s="34">
        <f t="shared" si="22"/>
        <v>18129.024638912488</v>
      </c>
      <c r="F179" s="35">
        <f t="shared" si="23"/>
        <v>0.74238811924485493</v>
      </c>
      <c r="G179" s="34">
        <f t="shared" si="24"/>
        <v>3774.5098654626495</v>
      </c>
      <c r="H179" s="34">
        <f t="shared" si="25"/>
        <v>1347.1018170059535</v>
      </c>
      <c r="I179" s="67">
        <f t="shared" si="26"/>
        <v>5121.6116824686032</v>
      </c>
      <c r="J179" s="34">
        <f t="shared" si="27"/>
        <v>-314.84600056604739</v>
      </c>
      <c r="K179" s="34">
        <f t="shared" si="28"/>
        <v>4806.765681902556</v>
      </c>
      <c r="L179" s="34">
        <f t="shared" si="29"/>
        <v>18084410.85079664</v>
      </c>
      <c r="M179" s="38">
        <f t="shared" si="30"/>
        <v>16972689.622797925</v>
      </c>
      <c r="N179" s="38">
        <f>'jan-juli'!M179</f>
        <v>16426490.710155636</v>
      </c>
      <c r="O179" s="38">
        <f t="shared" si="31"/>
        <v>546198.91264228895</v>
      </c>
    </row>
    <row r="180" spans="1:15" s="31" customFormat="1" x14ac:dyDescent="0.2">
      <c r="A180" s="30">
        <v>3436</v>
      </c>
      <c r="B180" s="31" t="s">
        <v>110</v>
      </c>
      <c r="C180" s="33">
        <v>122366957</v>
      </c>
      <c r="D180" s="34">
        <v>5586</v>
      </c>
      <c r="E180" s="34">
        <f t="shared" si="22"/>
        <v>21906.007339778018</v>
      </c>
      <c r="F180" s="35">
        <f t="shared" si="23"/>
        <v>0.8970565109297215</v>
      </c>
      <c r="G180" s="34">
        <f t="shared" si="24"/>
        <v>1508.3202449433315</v>
      </c>
      <c r="H180" s="34">
        <f t="shared" si="25"/>
        <v>25.157871703018099</v>
      </c>
      <c r="I180" s="67">
        <f t="shared" si="26"/>
        <v>1533.4781166463497</v>
      </c>
      <c r="J180" s="34">
        <f t="shared" si="27"/>
        <v>-314.84600056604739</v>
      </c>
      <c r="K180" s="34">
        <f t="shared" si="28"/>
        <v>1218.6321160803022</v>
      </c>
      <c r="L180" s="34">
        <f t="shared" si="29"/>
        <v>8566008.7595865093</v>
      </c>
      <c r="M180" s="38">
        <f t="shared" si="30"/>
        <v>6807279.0004245685</v>
      </c>
      <c r="N180" s="38">
        <f>'jan-juli'!M180</f>
        <v>5895501.9085679883</v>
      </c>
      <c r="O180" s="38">
        <f t="shared" si="31"/>
        <v>911777.09185658023</v>
      </c>
    </row>
    <row r="181" spans="1:15" s="31" customFormat="1" x14ac:dyDescent="0.2">
      <c r="A181" s="30">
        <v>3437</v>
      </c>
      <c r="B181" s="31" t="s">
        <v>111</v>
      </c>
      <c r="C181" s="33">
        <v>92489060</v>
      </c>
      <c r="D181" s="34">
        <v>5756</v>
      </c>
      <c r="E181" s="34">
        <f t="shared" si="22"/>
        <v>16068.287004864489</v>
      </c>
      <c r="F181" s="35">
        <f t="shared" si="23"/>
        <v>0.6580003947605354</v>
      </c>
      <c r="G181" s="34">
        <f t="shared" si="24"/>
        <v>5010.9524458914484</v>
      </c>
      <c r="H181" s="34">
        <f t="shared" si="25"/>
        <v>2068.359988922753</v>
      </c>
      <c r="I181" s="67">
        <f t="shared" si="26"/>
        <v>7079.312434814201</v>
      </c>
      <c r="J181" s="34">
        <f t="shared" si="27"/>
        <v>-314.84600056604739</v>
      </c>
      <c r="K181" s="34">
        <f t="shared" si="28"/>
        <v>6764.4664342481537</v>
      </c>
      <c r="L181" s="34">
        <f t="shared" si="29"/>
        <v>40748522.374790542</v>
      </c>
      <c r="M181" s="38">
        <f t="shared" si="30"/>
        <v>38936268.795532376</v>
      </c>
      <c r="N181" s="38">
        <f>'jan-juli'!M181</f>
        <v>37635308.143332161</v>
      </c>
      <c r="O181" s="38">
        <f t="shared" si="31"/>
        <v>1300960.6522002146</v>
      </c>
    </row>
    <row r="182" spans="1:15" s="31" customFormat="1" x14ac:dyDescent="0.2">
      <c r="A182" s="30">
        <v>3438</v>
      </c>
      <c r="B182" s="31" t="s">
        <v>112</v>
      </c>
      <c r="C182" s="33">
        <v>66826906</v>
      </c>
      <c r="D182" s="34">
        <v>3119</v>
      </c>
      <c r="E182" s="34">
        <f t="shared" si="22"/>
        <v>21425.747354921448</v>
      </c>
      <c r="F182" s="35">
        <f t="shared" si="23"/>
        <v>0.87738974374242618</v>
      </c>
      <c r="G182" s="34">
        <f t="shared" si="24"/>
        <v>1796.4762358572734</v>
      </c>
      <c r="H182" s="34">
        <f t="shared" si="25"/>
        <v>193.24886640281747</v>
      </c>
      <c r="I182" s="67">
        <f t="shared" si="26"/>
        <v>1989.7251022600908</v>
      </c>
      <c r="J182" s="34">
        <f t="shared" si="27"/>
        <v>-314.84600056604739</v>
      </c>
      <c r="K182" s="34">
        <f t="shared" si="28"/>
        <v>1674.8791016940434</v>
      </c>
      <c r="L182" s="34">
        <f t="shared" si="29"/>
        <v>6205952.5939492229</v>
      </c>
      <c r="M182" s="38">
        <f t="shared" si="30"/>
        <v>5223947.9181837216</v>
      </c>
      <c r="N182" s="38">
        <f>'jan-juli'!M182</f>
        <v>4828501.4075404778</v>
      </c>
      <c r="O182" s="38">
        <f t="shared" si="31"/>
        <v>395446.51064324379</v>
      </c>
    </row>
    <row r="183" spans="1:15" s="31" customFormat="1" x14ac:dyDescent="0.2">
      <c r="A183" s="30">
        <v>3439</v>
      </c>
      <c r="B183" s="31" t="s">
        <v>113</v>
      </c>
      <c r="C183" s="33">
        <v>88443793</v>
      </c>
      <c r="D183" s="34">
        <v>4413</v>
      </c>
      <c r="E183" s="34">
        <f t="shared" si="22"/>
        <v>20041.648085202811</v>
      </c>
      <c r="F183" s="35">
        <f t="shared" si="23"/>
        <v>0.82071053048298437</v>
      </c>
      <c r="G183" s="34">
        <f t="shared" si="24"/>
        <v>2626.9357976884558</v>
      </c>
      <c r="H183" s="34">
        <f t="shared" si="25"/>
        <v>677.68361080434056</v>
      </c>
      <c r="I183" s="67">
        <f t="shared" si="26"/>
        <v>3304.6194084927965</v>
      </c>
      <c r="J183" s="34">
        <f t="shared" si="27"/>
        <v>-314.84600056604739</v>
      </c>
      <c r="K183" s="34">
        <f t="shared" si="28"/>
        <v>2989.7734079267493</v>
      </c>
      <c r="L183" s="34">
        <f t="shared" si="29"/>
        <v>14583285.449678712</v>
      </c>
      <c r="M183" s="38">
        <f t="shared" si="30"/>
        <v>13193870.049180744</v>
      </c>
      <c r="N183" s="38">
        <f>'jan-juli'!M183</f>
        <v>13329570.341239542</v>
      </c>
      <c r="O183" s="38">
        <f t="shared" si="31"/>
        <v>-135700.29205879755</v>
      </c>
    </row>
    <row r="184" spans="1:15" s="31" customFormat="1" x14ac:dyDescent="0.2">
      <c r="A184" s="30">
        <v>3440</v>
      </c>
      <c r="B184" s="31" t="s">
        <v>114</v>
      </c>
      <c r="C184" s="33">
        <v>114068268</v>
      </c>
      <c r="D184" s="34">
        <v>5124</v>
      </c>
      <c r="E184" s="34">
        <f t="shared" si="22"/>
        <v>22261.566744730681</v>
      </c>
      <c r="F184" s="35">
        <f t="shared" si="23"/>
        <v>0.91161675800203512</v>
      </c>
      <c r="G184" s="34">
        <f t="shared" si="24"/>
        <v>1294.984601971734</v>
      </c>
      <c r="H184" s="34">
        <f t="shared" si="25"/>
        <v>0</v>
      </c>
      <c r="I184" s="67">
        <f t="shared" si="26"/>
        <v>1294.984601971734</v>
      </c>
      <c r="J184" s="34">
        <f t="shared" si="27"/>
        <v>-314.84600056604739</v>
      </c>
      <c r="K184" s="34">
        <f t="shared" si="28"/>
        <v>980.13860140568659</v>
      </c>
      <c r="L184" s="34">
        <f t="shared" si="29"/>
        <v>6635501.1005031653</v>
      </c>
      <c r="M184" s="38">
        <f t="shared" si="30"/>
        <v>5022230.193602738</v>
      </c>
      <c r="N184" s="38">
        <f>'jan-juli'!M184</f>
        <v>5090432.1191375526</v>
      </c>
      <c r="O184" s="38">
        <f t="shared" si="31"/>
        <v>-68201.925534814596</v>
      </c>
    </row>
    <row r="185" spans="1:15" s="31" customFormat="1" x14ac:dyDescent="0.2">
      <c r="A185" s="30">
        <v>3441</v>
      </c>
      <c r="B185" s="31" t="s">
        <v>115</v>
      </c>
      <c r="C185" s="33">
        <v>125017877</v>
      </c>
      <c r="D185" s="34">
        <v>6177</v>
      </c>
      <c r="E185" s="34">
        <f t="shared" si="22"/>
        <v>20239.254816253844</v>
      </c>
      <c r="F185" s="35">
        <f t="shared" si="23"/>
        <v>0.82880257582668249</v>
      </c>
      <c r="G185" s="34">
        <f t="shared" si="24"/>
        <v>2508.3717590578358</v>
      </c>
      <c r="H185" s="34">
        <f t="shared" si="25"/>
        <v>608.52125493647884</v>
      </c>
      <c r="I185" s="67">
        <f t="shared" si="26"/>
        <v>3116.8930139943145</v>
      </c>
      <c r="J185" s="34">
        <f t="shared" si="27"/>
        <v>-314.84600056604739</v>
      </c>
      <c r="K185" s="34">
        <f t="shared" si="28"/>
        <v>2802.0470134282673</v>
      </c>
      <c r="L185" s="34">
        <f t="shared" si="29"/>
        <v>19253048.147442881</v>
      </c>
      <c r="M185" s="38">
        <f t="shared" si="30"/>
        <v>17308244.401946407</v>
      </c>
      <c r="N185" s="38">
        <f>'jan-juli'!M185</f>
        <v>16556005.603407359</v>
      </c>
      <c r="O185" s="38">
        <f t="shared" si="31"/>
        <v>752238.79853904806</v>
      </c>
    </row>
    <row r="186" spans="1:15" s="31" customFormat="1" x14ac:dyDescent="0.2">
      <c r="A186" s="30">
        <v>3442</v>
      </c>
      <c r="B186" s="31" t="s">
        <v>116</v>
      </c>
      <c r="C186" s="33">
        <v>284536178</v>
      </c>
      <c r="D186" s="34">
        <v>14840</v>
      </c>
      <c r="E186" s="34">
        <f t="shared" si="22"/>
        <v>19173.596900269542</v>
      </c>
      <c r="F186" s="35">
        <f t="shared" si="23"/>
        <v>0.78516361610527108</v>
      </c>
      <c r="G186" s="34">
        <f t="shared" si="24"/>
        <v>3147.7665086484171</v>
      </c>
      <c r="H186" s="34">
        <f t="shared" si="25"/>
        <v>981.50152553098462</v>
      </c>
      <c r="I186" s="67">
        <f t="shared" si="26"/>
        <v>4129.2680341794021</v>
      </c>
      <c r="J186" s="34">
        <f t="shared" si="27"/>
        <v>-314.84600056604739</v>
      </c>
      <c r="K186" s="34">
        <f t="shared" si="28"/>
        <v>3814.4220336133549</v>
      </c>
      <c r="L186" s="34">
        <f t="shared" si="29"/>
        <v>61278337.627222329</v>
      </c>
      <c r="M186" s="38">
        <f t="shared" si="30"/>
        <v>56606022.978822187</v>
      </c>
      <c r="N186" s="38">
        <f>'jan-juli'!M186</f>
        <v>57092210.50633239</v>
      </c>
      <c r="O186" s="38">
        <f t="shared" si="31"/>
        <v>-486187.52751020342</v>
      </c>
    </row>
    <row r="187" spans="1:15" s="31" customFormat="1" x14ac:dyDescent="0.2">
      <c r="A187" s="30">
        <v>3443</v>
      </c>
      <c r="B187" s="31" t="s">
        <v>117</v>
      </c>
      <c r="C187" s="33">
        <v>244809784</v>
      </c>
      <c r="D187" s="34">
        <v>13691</v>
      </c>
      <c r="E187" s="34">
        <f t="shared" si="22"/>
        <v>17881.07399021255</v>
      </c>
      <c r="F187" s="35">
        <f t="shared" si="23"/>
        <v>0.73223447780962925</v>
      </c>
      <c r="G187" s="34">
        <f t="shared" si="24"/>
        <v>3923.2802546826124</v>
      </c>
      <c r="H187" s="34">
        <f t="shared" si="25"/>
        <v>1433.8845440509319</v>
      </c>
      <c r="I187" s="67">
        <f t="shared" si="26"/>
        <v>5357.1647987335446</v>
      </c>
      <c r="J187" s="34">
        <f t="shared" si="27"/>
        <v>-314.84600056604739</v>
      </c>
      <c r="K187" s="34">
        <f t="shared" si="28"/>
        <v>5042.3187981674973</v>
      </c>
      <c r="L187" s="34">
        <f t="shared" si="29"/>
        <v>73344943.259460956</v>
      </c>
      <c r="M187" s="38">
        <f t="shared" si="30"/>
        <v>69034386.665711209</v>
      </c>
      <c r="N187" s="38">
        <f>'jan-juli'!M187</f>
        <v>67034280.637267284</v>
      </c>
      <c r="O187" s="38">
        <f t="shared" si="31"/>
        <v>2000106.0284439251</v>
      </c>
    </row>
    <row r="188" spans="1:15" s="31" customFormat="1" x14ac:dyDescent="0.2">
      <c r="A188" s="30">
        <v>3446</v>
      </c>
      <c r="B188" s="31" t="s">
        <v>120</v>
      </c>
      <c r="C188" s="33">
        <v>277346690</v>
      </c>
      <c r="D188" s="34">
        <v>13593</v>
      </c>
      <c r="E188" s="34">
        <f t="shared" si="22"/>
        <v>20403.640844552345</v>
      </c>
      <c r="F188" s="35">
        <f t="shared" si="23"/>
        <v>0.83553422503613362</v>
      </c>
      <c r="G188" s="34">
        <f t="shared" si="24"/>
        <v>2409.7401420787355</v>
      </c>
      <c r="H188" s="34">
        <f t="shared" si="25"/>
        <v>550.98614503200361</v>
      </c>
      <c r="I188" s="67">
        <f t="shared" si="26"/>
        <v>2960.7262871107391</v>
      </c>
      <c r="J188" s="34">
        <f t="shared" si="27"/>
        <v>-314.84600056604739</v>
      </c>
      <c r="K188" s="34">
        <f t="shared" si="28"/>
        <v>2645.8802865446919</v>
      </c>
      <c r="L188" s="34">
        <f t="shared" si="29"/>
        <v>40245152.420696273</v>
      </c>
      <c r="M188" s="38">
        <f t="shared" si="30"/>
        <v>35965450.735001996</v>
      </c>
      <c r="N188" s="38">
        <f>'jan-juli'!M188</f>
        <v>35736205.650480203</v>
      </c>
      <c r="O188" s="38">
        <f t="shared" si="31"/>
        <v>229245.08452179283</v>
      </c>
    </row>
    <row r="189" spans="1:15" s="31" customFormat="1" x14ac:dyDescent="0.2">
      <c r="A189" s="30">
        <v>3447</v>
      </c>
      <c r="B189" s="31" t="s">
        <v>121</v>
      </c>
      <c r="C189" s="33">
        <v>90398481</v>
      </c>
      <c r="D189" s="34">
        <v>5587</v>
      </c>
      <c r="E189" s="34">
        <f t="shared" si="22"/>
        <v>16180.146948272775</v>
      </c>
      <c r="F189" s="35">
        <f t="shared" si="23"/>
        <v>0.66258108758101231</v>
      </c>
      <c r="G189" s="34">
        <f t="shared" si="24"/>
        <v>4943.8364798464772</v>
      </c>
      <c r="H189" s="34">
        <f t="shared" si="25"/>
        <v>2029.2090087298529</v>
      </c>
      <c r="I189" s="67">
        <f t="shared" si="26"/>
        <v>6973.0454885763302</v>
      </c>
      <c r="J189" s="34">
        <f t="shared" si="27"/>
        <v>-314.84600056604739</v>
      </c>
      <c r="K189" s="34">
        <f t="shared" si="28"/>
        <v>6658.1994880102829</v>
      </c>
      <c r="L189" s="34">
        <f t="shared" si="29"/>
        <v>38958405.144675955</v>
      </c>
      <c r="M189" s="38">
        <f t="shared" si="30"/>
        <v>37199360.539513454</v>
      </c>
      <c r="N189" s="38">
        <f>'jan-juli'!M189</f>
        <v>36367381.992138073</v>
      </c>
      <c r="O189" s="38">
        <f t="shared" si="31"/>
        <v>831978.54737538099</v>
      </c>
    </row>
    <row r="190" spans="1:15" s="31" customFormat="1" x14ac:dyDescent="0.2">
      <c r="A190" s="30">
        <v>3448</v>
      </c>
      <c r="B190" s="31" t="s">
        <v>122</v>
      </c>
      <c r="C190" s="33">
        <v>113501586</v>
      </c>
      <c r="D190" s="34">
        <v>6510</v>
      </c>
      <c r="E190" s="34">
        <f t="shared" si="22"/>
        <v>17434.959447004607</v>
      </c>
      <c r="F190" s="35">
        <f t="shared" si="23"/>
        <v>0.71396597504699033</v>
      </c>
      <c r="G190" s="34">
        <f t="shared" si="24"/>
        <v>4190.948980607378</v>
      </c>
      <c r="H190" s="34">
        <f t="shared" si="25"/>
        <v>1590.024634173712</v>
      </c>
      <c r="I190" s="67">
        <f t="shared" si="26"/>
        <v>5780.97361478109</v>
      </c>
      <c r="J190" s="34">
        <f t="shared" si="27"/>
        <v>-314.84600056604739</v>
      </c>
      <c r="K190" s="34">
        <f t="shared" si="28"/>
        <v>5466.1276142150427</v>
      </c>
      <c r="L190" s="34">
        <f t="shared" si="29"/>
        <v>37634138.232224897</v>
      </c>
      <c r="M190" s="38">
        <f t="shared" si="30"/>
        <v>35584490.768539928</v>
      </c>
      <c r="N190" s="38">
        <f>'jan-juli'!M190</f>
        <v>34394026.029428817</v>
      </c>
      <c r="O190" s="38">
        <f t="shared" si="31"/>
        <v>1190464.7391111106</v>
      </c>
    </row>
    <row r="191" spans="1:15" s="31" customFormat="1" x14ac:dyDescent="0.2">
      <c r="A191" s="30">
        <v>3449</v>
      </c>
      <c r="B191" s="31" t="s">
        <v>123</v>
      </c>
      <c r="C191" s="33">
        <v>57799841</v>
      </c>
      <c r="D191" s="34">
        <v>2836</v>
      </c>
      <c r="E191" s="34">
        <f t="shared" si="22"/>
        <v>20380.761988716502</v>
      </c>
      <c r="F191" s="35">
        <f t="shared" si="23"/>
        <v>0.83459733013457404</v>
      </c>
      <c r="G191" s="34">
        <f t="shared" si="24"/>
        <v>2423.4674555802412</v>
      </c>
      <c r="H191" s="34">
        <f t="shared" si="25"/>
        <v>558.9937445745486</v>
      </c>
      <c r="I191" s="67">
        <f t="shared" si="26"/>
        <v>2982.4612001547898</v>
      </c>
      <c r="J191" s="34">
        <f t="shared" si="27"/>
        <v>-314.84600056604739</v>
      </c>
      <c r="K191" s="34">
        <f t="shared" si="28"/>
        <v>2667.6151995887426</v>
      </c>
      <c r="L191" s="34">
        <f t="shared" si="29"/>
        <v>8458259.9636389837</v>
      </c>
      <c r="M191" s="38">
        <f t="shared" si="30"/>
        <v>7565356.7060336741</v>
      </c>
      <c r="N191" s="38">
        <f>'jan-juli'!M191</f>
        <v>7171869.6951858951</v>
      </c>
      <c r="O191" s="38">
        <f t="shared" si="31"/>
        <v>393487.01084777899</v>
      </c>
    </row>
    <row r="192" spans="1:15" s="31" customFormat="1" x14ac:dyDescent="0.2">
      <c r="A192" s="30">
        <v>3450</v>
      </c>
      <c r="B192" s="31" t="s">
        <v>124</v>
      </c>
      <c r="C192" s="33">
        <v>22871243</v>
      </c>
      <c r="D192" s="34">
        <v>1366</v>
      </c>
      <c r="E192" s="34">
        <f t="shared" si="22"/>
        <v>16743.22327964861</v>
      </c>
      <c r="F192" s="35">
        <f t="shared" si="23"/>
        <v>0.68563920499038189</v>
      </c>
      <c r="G192" s="34">
        <f t="shared" si="24"/>
        <v>4605.9906810209768</v>
      </c>
      <c r="H192" s="34">
        <f t="shared" si="25"/>
        <v>1832.1322927483109</v>
      </c>
      <c r="I192" s="67">
        <f t="shared" si="26"/>
        <v>6438.1229737692875</v>
      </c>
      <c r="J192" s="34">
        <f t="shared" si="27"/>
        <v>-314.84600056604739</v>
      </c>
      <c r="K192" s="34">
        <f t="shared" si="28"/>
        <v>6123.2769732032402</v>
      </c>
      <c r="L192" s="34">
        <f t="shared" si="29"/>
        <v>8794475.9821688458</v>
      </c>
      <c r="M192" s="38">
        <f t="shared" si="30"/>
        <v>8364396.3453956265</v>
      </c>
      <c r="N192" s="38">
        <f>'jan-juli'!M192</f>
        <v>8354864.4433793826</v>
      </c>
      <c r="O192" s="38">
        <f t="shared" si="31"/>
        <v>9531.9020162438974</v>
      </c>
    </row>
    <row r="193" spans="1:15" s="31" customFormat="1" x14ac:dyDescent="0.2">
      <c r="A193" s="30">
        <v>3451</v>
      </c>
      <c r="B193" s="31" t="s">
        <v>125</v>
      </c>
      <c r="C193" s="33">
        <v>133949384</v>
      </c>
      <c r="D193" s="34">
        <v>6562</v>
      </c>
      <c r="E193" s="34">
        <f t="shared" si="22"/>
        <v>20412.889972569337</v>
      </c>
      <c r="F193" s="35">
        <f t="shared" si="23"/>
        <v>0.83591297915500951</v>
      </c>
      <c r="G193" s="34">
        <f t="shared" si="24"/>
        <v>2404.1906652685398</v>
      </c>
      <c r="H193" s="34">
        <f t="shared" si="25"/>
        <v>547.74895022605631</v>
      </c>
      <c r="I193" s="67">
        <f t="shared" si="26"/>
        <v>2951.9396154945962</v>
      </c>
      <c r="J193" s="34">
        <f t="shared" si="27"/>
        <v>-314.84600056604739</v>
      </c>
      <c r="K193" s="34">
        <f t="shared" si="28"/>
        <v>2637.093614928549</v>
      </c>
      <c r="L193" s="34">
        <f t="shared" si="29"/>
        <v>19370627.756875541</v>
      </c>
      <c r="M193" s="38">
        <f t="shared" si="30"/>
        <v>17304608.301161136</v>
      </c>
      <c r="N193" s="38">
        <f>'jan-juli'!M193</f>
        <v>16660302.033642389</v>
      </c>
      <c r="O193" s="38">
        <f t="shared" si="31"/>
        <v>644306.2675187476</v>
      </c>
    </row>
    <row r="194" spans="1:15" s="31" customFormat="1" x14ac:dyDescent="0.2">
      <c r="A194" s="30">
        <v>3452</v>
      </c>
      <c r="B194" s="31" t="s">
        <v>126</v>
      </c>
      <c r="C194" s="33">
        <v>46750134</v>
      </c>
      <c r="D194" s="34">
        <v>2112</v>
      </c>
      <c r="E194" s="34">
        <f t="shared" si="22"/>
        <v>22135.480113636364</v>
      </c>
      <c r="F194" s="35">
        <f t="shared" si="23"/>
        <v>0.90645347874215065</v>
      </c>
      <c r="G194" s="34">
        <f t="shared" si="24"/>
        <v>1370.6365806283241</v>
      </c>
      <c r="H194" s="34">
        <f t="shared" si="25"/>
        <v>0</v>
      </c>
      <c r="I194" s="67">
        <f t="shared" si="26"/>
        <v>1370.6365806283241</v>
      </c>
      <c r="J194" s="34">
        <f t="shared" si="27"/>
        <v>-314.84600056604739</v>
      </c>
      <c r="K194" s="34">
        <f t="shared" si="28"/>
        <v>1055.7905800622766</v>
      </c>
      <c r="L194" s="34">
        <f t="shared" si="29"/>
        <v>2894784.4582870202</v>
      </c>
      <c r="M194" s="38">
        <f t="shared" si="30"/>
        <v>2229829.7050915281</v>
      </c>
      <c r="N194" s="38">
        <f>'jan-juli'!M194</f>
        <v>2143112.0945391315</v>
      </c>
      <c r="O194" s="38">
        <f t="shared" si="31"/>
        <v>86717.610552396625</v>
      </c>
    </row>
    <row r="195" spans="1:15" s="31" customFormat="1" x14ac:dyDescent="0.2">
      <c r="A195" s="30">
        <v>3453</v>
      </c>
      <c r="B195" s="31" t="s">
        <v>127</v>
      </c>
      <c r="C195" s="33">
        <v>76698866</v>
      </c>
      <c r="D195" s="34">
        <v>3298</v>
      </c>
      <c r="E195" s="34">
        <f t="shared" si="22"/>
        <v>23256.17525773196</v>
      </c>
      <c r="F195" s="35">
        <f t="shared" si="23"/>
        <v>0.95234622679910741</v>
      </c>
      <c r="G195" s="34">
        <f t="shared" si="24"/>
        <v>698.21949417096619</v>
      </c>
      <c r="H195" s="34">
        <f t="shared" si="25"/>
        <v>0</v>
      </c>
      <c r="I195" s="67">
        <f t="shared" si="26"/>
        <v>698.21949417096619</v>
      </c>
      <c r="J195" s="34">
        <f t="shared" si="27"/>
        <v>-314.84600056604739</v>
      </c>
      <c r="K195" s="34">
        <f t="shared" si="28"/>
        <v>383.37349360491879</v>
      </c>
      <c r="L195" s="34">
        <f t="shared" si="29"/>
        <v>2302727.8917758465</v>
      </c>
      <c r="M195" s="38">
        <f t="shared" si="30"/>
        <v>1264365.7819090222</v>
      </c>
      <c r="N195" s="38">
        <f>'jan-juli'!M195</f>
        <v>1278647.1894839308</v>
      </c>
      <c r="O195" s="38">
        <f t="shared" si="31"/>
        <v>-14281.407574908575</v>
      </c>
    </row>
    <row r="196" spans="1:15" s="31" customFormat="1" x14ac:dyDescent="0.2">
      <c r="A196" s="30">
        <v>3454</v>
      </c>
      <c r="B196" s="31" t="s">
        <v>128</v>
      </c>
      <c r="C196" s="33">
        <v>39864065</v>
      </c>
      <c r="D196" s="34">
        <v>1645</v>
      </c>
      <c r="E196" s="34">
        <f t="shared" si="22"/>
        <v>24233.474164133739</v>
      </c>
      <c r="F196" s="35">
        <f t="shared" si="23"/>
        <v>0.99236686285177</v>
      </c>
      <c r="G196" s="34">
        <f t="shared" si="24"/>
        <v>111.84015032989919</v>
      </c>
      <c r="H196" s="34">
        <f t="shared" si="25"/>
        <v>0</v>
      </c>
      <c r="I196" s="67">
        <f t="shared" si="26"/>
        <v>111.84015032989919</v>
      </c>
      <c r="J196" s="34">
        <f t="shared" si="27"/>
        <v>-314.84600056604739</v>
      </c>
      <c r="K196" s="34">
        <f t="shared" si="28"/>
        <v>-203.00585023614821</v>
      </c>
      <c r="L196" s="34">
        <f t="shared" si="29"/>
        <v>183977.04729268418</v>
      </c>
      <c r="M196" s="38">
        <f t="shared" si="30"/>
        <v>-333944.62363846379</v>
      </c>
      <c r="N196" s="38">
        <f>'jan-juli'!M196</f>
        <v>-308205.54672496807</v>
      </c>
      <c r="O196" s="38">
        <f t="shared" si="31"/>
        <v>-25739.076913495723</v>
      </c>
    </row>
    <row r="197" spans="1:15" s="31" customFormat="1" x14ac:dyDescent="0.2">
      <c r="A197" s="30">
        <v>3901</v>
      </c>
      <c r="B197" s="31" t="s">
        <v>146</v>
      </c>
      <c r="C197" s="33">
        <v>547977770</v>
      </c>
      <c r="D197" s="34">
        <v>27939</v>
      </c>
      <c r="E197" s="34">
        <f t="shared" si="22"/>
        <v>19613.363756755789</v>
      </c>
      <c r="F197" s="35">
        <f t="shared" si="23"/>
        <v>0.80317217949992215</v>
      </c>
      <c r="G197" s="34">
        <f t="shared" si="24"/>
        <v>2883.9063947566688</v>
      </c>
      <c r="H197" s="34">
        <f t="shared" si="25"/>
        <v>827.58312576079823</v>
      </c>
      <c r="I197" s="67">
        <f t="shared" si="26"/>
        <v>3711.4895205174671</v>
      </c>
      <c r="J197" s="34">
        <f t="shared" si="27"/>
        <v>-314.84600056604739</v>
      </c>
      <c r="K197" s="34">
        <f t="shared" si="28"/>
        <v>3396.6435199514199</v>
      </c>
      <c r="L197" s="34">
        <f t="shared" si="29"/>
        <v>103695305.71373752</v>
      </c>
      <c r="M197" s="38">
        <f t="shared" si="30"/>
        <v>94898823.303922713</v>
      </c>
      <c r="N197" s="38">
        <f>'jan-juli'!M197</f>
        <v>92882342.391783744</v>
      </c>
      <c r="O197" s="38">
        <f t="shared" si="31"/>
        <v>2016480.9121389687</v>
      </c>
    </row>
    <row r="198" spans="1:15" s="31" customFormat="1" x14ac:dyDescent="0.2">
      <c r="A198" s="30">
        <v>3903</v>
      </c>
      <c r="B198" s="31" t="s">
        <v>150</v>
      </c>
      <c r="C198" s="33">
        <v>569177021</v>
      </c>
      <c r="D198" s="34">
        <v>26872</v>
      </c>
      <c r="E198" s="34">
        <f t="shared" si="22"/>
        <v>21181.044246799644</v>
      </c>
      <c r="F198" s="35">
        <f t="shared" si="23"/>
        <v>0.86736908991078054</v>
      </c>
      <c r="G198" s="34">
        <f t="shared" si="24"/>
        <v>1943.2981007303561</v>
      </c>
      <c r="H198" s="34">
        <f t="shared" si="25"/>
        <v>278.89495424544907</v>
      </c>
      <c r="I198" s="67">
        <f t="shared" si="26"/>
        <v>2222.1930549758054</v>
      </c>
      <c r="J198" s="34">
        <f t="shared" si="27"/>
        <v>-314.84600056604739</v>
      </c>
      <c r="K198" s="34">
        <f t="shared" si="28"/>
        <v>1907.3470544097579</v>
      </c>
      <c r="L198" s="34">
        <f t="shared" si="29"/>
        <v>59714771.773309842</v>
      </c>
      <c r="M198" s="38">
        <f t="shared" si="30"/>
        <v>51254230.046099015</v>
      </c>
      <c r="N198" s="38">
        <f>'jan-juli'!M198</f>
        <v>50301168.535132326</v>
      </c>
      <c r="O198" s="38">
        <f t="shared" si="31"/>
        <v>953061.51096668839</v>
      </c>
    </row>
    <row r="199" spans="1:15" s="31" customFormat="1" x14ac:dyDescent="0.2">
      <c r="A199" s="30">
        <v>3905</v>
      </c>
      <c r="B199" s="31" t="s">
        <v>147</v>
      </c>
      <c r="C199" s="33">
        <v>1361133379</v>
      </c>
      <c r="D199" s="34">
        <v>59174</v>
      </c>
      <c r="E199" s="34">
        <f t="shared" si="22"/>
        <v>23002.220214959274</v>
      </c>
      <c r="F199" s="35">
        <f t="shared" si="23"/>
        <v>0.94194670391622215</v>
      </c>
      <c r="G199" s="34">
        <f t="shared" si="24"/>
        <v>850.59251983457796</v>
      </c>
      <c r="H199" s="34">
        <f t="shared" si="25"/>
        <v>0</v>
      </c>
      <c r="I199" s="67">
        <f t="shared" si="26"/>
        <v>850.59251983457796</v>
      </c>
      <c r="J199" s="34">
        <f t="shared" si="27"/>
        <v>-314.84600056604739</v>
      </c>
      <c r="K199" s="34">
        <f t="shared" si="28"/>
        <v>535.74651926853062</v>
      </c>
      <c r="L199" s="34">
        <f t="shared" si="29"/>
        <v>50332961.768691316</v>
      </c>
      <c r="M199" s="38">
        <f t="shared" si="30"/>
        <v>31702264.531196032</v>
      </c>
      <c r="N199" s="38">
        <f>'jan-juli'!M199</f>
        <v>30503945.841031466</v>
      </c>
      <c r="O199" s="38">
        <f t="shared" si="31"/>
        <v>1198318.690164566</v>
      </c>
    </row>
    <row r="200" spans="1:15" s="31" customFormat="1" x14ac:dyDescent="0.2">
      <c r="A200" s="30">
        <v>3907</v>
      </c>
      <c r="B200" s="31" t="s">
        <v>148</v>
      </c>
      <c r="C200" s="33">
        <v>1425295794</v>
      </c>
      <c r="D200" s="34">
        <v>66231</v>
      </c>
      <c r="E200" s="34">
        <f t="shared" si="22"/>
        <v>21520.070571182678</v>
      </c>
      <c r="F200" s="35">
        <f t="shared" si="23"/>
        <v>0.88125230317493963</v>
      </c>
      <c r="G200" s="34">
        <f t="shared" si="24"/>
        <v>1739.8823061005357</v>
      </c>
      <c r="H200" s="34">
        <f t="shared" si="25"/>
        <v>160.23574071138717</v>
      </c>
      <c r="I200" s="67">
        <f t="shared" si="26"/>
        <v>1900.1180468119228</v>
      </c>
      <c r="J200" s="34">
        <f t="shared" si="27"/>
        <v>-314.84600056604739</v>
      </c>
      <c r="K200" s="34">
        <f t="shared" si="28"/>
        <v>1585.2720462458753</v>
      </c>
      <c r="L200" s="34">
        <f t="shared" si="29"/>
        <v>125846718.35840046</v>
      </c>
      <c r="M200" s="38">
        <f t="shared" si="30"/>
        <v>104994152.89491057</v>
      </c>
      <c r="N200" s="38">
        <f>'jan-juli'!M200</f>
        <v>105086726.54843336</v>
      </c>
      <c r="O200" s="38">
        <f t="shared" si="31"/>
        <v>-92573.653522789478</v>
      </c>
    </row>
    <row r="201" spans="1:15" s="31" customFormat="1" x14ac:dyDescent="0.2">
      <c r="A201" s="30">
        <v>3909</v>
      </c>
      <c r="B201" s="31" t="s">
        <v>149</v>
      </c>
      <c r="C201" s="33">
        <v>1030294172</v>
      </c>
      <c r="D201" s="34">
        <v>48715</v>
      </c>
      <c r="E201" s="34">
        <f t="shared" ref="E201:E264" si="32">IF(ISNUMBER(C201),(C201)/D201,"")</f>
        <v>21149.423627219541</v>
      </c>
      <c r="F201" s="35">
        <f t="shared" ref="F201:F264" si="33">IF(ISNUMBER(C201),E201/E$366,"")</f>
        <v>0.86607421758493885</v>
      </c>
      <c r="G201" s="34">
        <f t="shared" ref="G201:G264" si="34">IF(ISNUMBER(D201),(E$366-E201)*0.6,"")</f>
        <v>1962.2704724784176</v>
      </c>
      <c r="H201" s="34">
        <f t="shared" ref="H201:H264" si="35">IF(ISNUMBER(D201),(IF(E201&gt;=E$366*0.9,0,IF(E201&lt;0.9*E$366,(E$366*0.9-E201)*0.35))),"")</f>
        <v>289.96217109848493</v>
      </c>
      <c r="I201" s="67">
        <f t="shared" ref="I201:I264" si="36">IF(ISNUMBER(C201),G201+H201,"")</f>
        <v>2252.2326435769023</v>
      </c>
      <c r="J201" s="34">
        <f t="shared" ref="J201:J264" si="37">IF(ISNUMBER(D201),I$368,"")</f>
        <v>-314.84600056604739</v>
      </c>
      <c r="K201" s="34">
        <f t="shared" ref="K201:K264" si="38">IF(ISNUMBER(I201),I201+J201,"")</f>
        <v>1937.3866430108549</v>
      </c>
      <c r="L201" s="34">
        <f t="shared" ref="L201:L264" si="39">IF(ISNUMBER(I201),(I201*D201),"")</f>
        <v>109717513.23184879</v>
      </c>
      <c r="M201" s="38">
        <f t="shared" ref="M201:M264" si="40">IF(ISNUMBER(K201),(K201*D201),"")</f>
        <v>94379790.31427379</v>
      </c>
      <c r="N201" s="38">
        <f>'jan-juli'!M201</f>
        <v>92970928.340649128</v>
      </c>
      <c r="O201" s="38">
        <f t="shared" ref="O201:O264" si="41">IF(ISNUMBER(M201),(M201-N201),"")</f>
        <v>1408861.9736246616</v>
      </c>
    </row>
    <row r="202" spans="1:15" s="31" customFormat="1" x14ac:dyDescent="0.2">
      <c r="A202" s="30">
        <v>3911</v>
      </c>
      <c r="B202" s="31" t="s">
        <v>151</v>
      </c>
      <c r="C202" s="33">
        <v>666405880</v>
      </c>
      <c r="D202" s="34">
        <v>27501</v>
      </c>
      <c r="E202" s="34">
        <f t="shared" si="32"/>
        <v>24232.059925093632</v>
      </c>
      <c r="F202" s="35">
        <f t="shared" si="33"/>
        <v>0.99230894940733161</v>
      </c>
      <c r="G202" s="34">
        <f t="shared" si="34"/>
        <v>112.68869375396316</v>
      </c>
      <c r="H202" s="34">
        <f t="shared" si="35"/>
        <v>0</v>
      </c>
      <c r="I202" s="67">
        <f t="shared" si="36"/>
        <v>112.68869375396316</v>
      </c>
      <c r="J202" s="34">
        <f t="shared" si="37"/>
        <v>-314.84600056604739</v>
      </c>
      <c r="K202" s="34">
        <f t="shared" si="38"/>
        <v>-202.15730681208424</v>
      </c>
      <c r="L202" s="34">
        <f t="shared" si="39"/>
        <v>3099051.766927741</v>
      </c>
      <c r="M202" s="38">
        <f t="shared" si="40"/>
        <v>-5559528.094639129</v>
      </c>
      <c r="N202" s="38">
        <f>'jan-juli'!M202</f>
        <v>-4174690.7044883468</v>
      </c>
      <c r="O202" s="38">
        <f t="shared" si="41"/>
        <v>-1384837.3901507822</v>
      </c>
    </row>
    <row r="203" spans="1:15" s="31" customFormat="1" x14ac:dyDescent="0.2">
      <c r="A203" s="30">
        <v>4001</v>
      </c>
      <c r="B203" s="31" t="s">
        <v>152</v>
      </c>
      <c r="C203" s="33">
        <v>792898529</v>
      </c>
      <c r="D203" s="34">
        <v>37193</v>
      </c>
      <c r="E203" s="34">
        <f t="shared" si="32"/>
        <v>21318.48812948673</v>
      </c>
      <c r="F203" s="35">
        <f t="shared" si="33"/>
        <v>0.87299745148025865</v>
      </c>
      <c r="G203" s="34">
        <f t="shared" si="34"/>
        <v>1860.8317711181044</v>
      </c>
      <c r="H203" s="34">
        <f t="shared" si="35"/>
        <v>230.78959530496886</v>
      </c>
      <c r="I203" s="67">
        <f t="shared" si="36"/>
        <v>2091.6213664230731</v>
      </c>
      <c r="J203" s="34">
        <f t="shared" si="37"/>
        <v>-314.84600056604739</v>
      </c>
      <c r="K203" s="34">
        <f t="shared" si="38"/>
        <v>1776.7753658570257</v>
      </c>
      <c r="L203" s="34">
        <f t="shared" si="39"/>
        <v>77793673.481373355</v>
      </c>
      <c r="M203" s="38">
        <f t="shared" si="40"/>
        <v>66083606.182320356</v>
      </c>
      <c r="N203" s="38">
        <f>'jan-juli'!M203</f>
        <v>60228763.301251441</v>
      </c>
      <c r="O203" s="38">
        <f t="shared" si="41"/>
        <v>5854842.8810689151</v>
      </c>
    </row>
    <row r="204" spans="1:15" s="31" customFormat="1" x14ac:dyDescent="0.2">
      <c r="A204" s="30">
        <v>4003</v>
      </c>
      <c r="B204" s="31" t="s">
        <v>153</v>
      </c>
      <c r="C204" s="33">
        <v>1109139389</v>
      </c>
      <c r="D204" s="34">
        <v>56619</v>
      </c>
      <c r="E204" s="34">
        <f t="shared" si="32"/>
        <v>19589.526289761387</v>
      </c>
      <c r="F204" s="35">
        <f t="shared" si="33"/>
        <v>0.80219602923028488</v>
      </c>
      <c r="G204" s="34">
        <f t="shared" si="34"/>
        <v>2898.2088749533104</v>
      </c>
      <c r="H204" s="34">
        <f t="shared" si="35"/>
        <v>835.92623920883898</v>
      </c>
      <c r="I204" s="67">
        <f t="shared" si="36"/>
        <v>3734.1351141621494</v>
      </c>
      <c r="J204" s="34">
        <f t="shared" si="37"/>
        <v>-314.84600056604739</v>
      </c>
      <c r="K204" s="34">
        <f t="shared" si="38"/>
        <v>3419.2891135961022</v>
      </c>
      <c r="L204" s="34">
        <f t="shared" si="39"/>
        <v>211422996.02874672</v>
      </c>
      <c r="M204" s="38">
        <f t="shared" si="40"/>
        <v>193596730.3226977</v>
      </c>
      <c r="N204" s="38">
        <f>'jan-juli'!M204</f>
        <v>186855667.93111065</v>
      </c>
      <c r="O204" s="38">
        <f t="shared" si="41"/>
        <v>6741062.3915870488</v>
      </c>
    </row>
    <row r="205" spans="1:15" s="31" customFormat="1" x14ac:dyDescent="0.2">
      <c r="A205" s="30">
        <v>4005</v>
      </c>
      <c r="B205" s="31" t="s">
        <v>154</v>
      </c>
      <c r="C205" s="33">
        <v>263392789</v>
      </c>
      <c r="D205" s="34">
        <v>13266</v>
      </c>
      <c r="E205" s="34">
        <f t="shared" si="32"/>
        <v>19854.725538971808</v>
      </c>
      <c r="F205" s="35">
        <f t="shared" si="33"/>
        <v>0.81305600519522914</v>
      </c>
      <c r="G205" s="34">
        <f t="shared" si="34"/>
        <v>2739.0893254270572</v>
      </c>
      <c r="H205" s="34">
        <f t="shared" si="35"/>
        <v>743.10650198519136</v>
      </c>
      <c r="I205" s="67">
        <f t="shared" si="36"/>
        <v>3482.1958274122485</v>
      </c>
      <c r="J205" s="34">
        <f t="shared" si="37"/>
        <v>-314.84600056604739</v>
      </c>
      <c r="K205" s="34">
        <f t="shared" si="38"/>
        <v>3167.3498268462013</v>
      </c>
      <c r="L205" s="34">
        <f t="shared" si="39"/>
        <v>46194809.846450888</v>
      </c>
      <c r="M205" s="38">
        <f t="shared" si="40"/>
        <v>42018062.802941702</v>
      </c>
      <c r="N205" s="38">
        <f>'jan-juli'!M205</f>
        <v>40228306.796098731</v>
      </c>
      <c r="O205" s="38">
        <f t="shared" si="41"/>
        <v>1789756.0068429708</v>
      </c>
    </row>
    <row r="206" spans="1:15" s="31" customFormat="1" x14ac:dyDescent="0.2">
      <c r="A206" s="30">
        <v>4010</v>
      </c>
      <c r="B206" s="31" t="s">
        <v>155</v>
      </c>
      <c r="C206" s="33">
        <v>45567445</v>
      </c>
      <c r="D206" s="34">
        <v>2382</v>
      </c>
      <c r="E206" s="34">
        <f t="shared" si="32"/>
        <v>19129.909739714527</v>
      </c>
      <c r="F206" s="35">
        <f t="shared" si="33"/>
        <v>0.78337461589121815</v>
      </c>
      <c r="G206" s="34">
        <f t="shared" si="34"/>
        <v>3173.978804981426</v>
      </c>
      <c r="H206" s="34">
        <f t="shared" si="35"/>
        <v>996.79203172523989</v>
      </c>
      <c r="I206" s="67">
        <f t="shared" si="36"/>
        <v>4170.7708367066662</v>
      </c>
      <c r="J206" s="34">
        <f t="shared" si="37"/>
        <v>-314.84600056604739</v>
      </c>
      <c r="K206" s="34">
        <f t="shared" si="38"/>
        <v>3855.9248361406189</v>
      </c>
      <c r="L206" s="34">
        <f t="shared" si="39"/>
        <v>9934776.1330352779</v>
      </c>
      <c r="M206" s="38">
        <f t="shared" si="40"/>
        <v>9184812.9596869536</v>
      </c>
      <c r="N206" s="38">
        <f>'jan-juli'!M206</f>
        <v>8734409.0910905506</v>
      </c>
      <c r="O206" s="38">
        <f t="shared" si="41"/>
        <v>450403.86859640293</v>
      </c>
    </row>
    <row r="207" spans="1:15" s="31" customFormat="1" x14ac:dyDescent="0.2">
      <c r="A207" s="30">
        <v>4012</v>
      </c>
      <c r="B207" s="31" t="s">
        <v>156</v>
      </c>
      <c r="C207" s="33">
        <v>308841920</v>
      </c>
      <c r="D207" s="34">
        <v>14269</v>
      </c>
      <c r="E207" s="34">
        <f t="shared" si="32"/>
        <v>21644.258182073027</v>
      </c>
      <c r="F207" s="35">
        <f t="shared" si="33"/>
        <v>0.88633781707978088</v>
      </c>
      <c r="G207" s="34">
        <f t="shared" si="34"/>
        <v>1665.3697395663264</v>
      </c>
      <c r="H207" s="34">
        <f t="shared" si="35"/>
        <v>116.77007689976507</v>
      </c>
      <c r="I207" s="67">
        <f t="shared" si="36"/>
        <v>1782.1398164660916</v>
      </c>
      <c r="J207" s="34">
        <f t="shared" si="37"/>
        <v>-314.84600056604739</v>
      </c>
      <c r="K207" s="34">
        <f t="shared" si="38"/>
        <v>1467.2938159000441</v>
      </c>
      <c r="L207" s="34">
        <f t="shared" si="39"/>
        <v>25429353.04115466</v>
      </c>
      <c r="M207" s="38">
        <f t="shared" si="40"/>
        <v>20936815.459077731</v>
      </c>
      <c r="N207" s="38">
        <f>'jan-juli'!M207</f>
        <v>19496365.505256515</v>
      </c>
      <c r="O207" s="38">
        <f t="shared" si="41"/>
        <v>1440449.9538212158</v>
      </c>
    </row>
    <row r="208" spans="1:15" s="31" customFormat="1" x14ac:dyDescent="0.2">
      <c r="A208" s="30">
        <v>4014</v>
      </c>
      <c r="B208" s="31" t="s">
        <v>157</v>
      </c>
      <c r="C208" s="33">
        <v>216145249</v>
      </c>
      <c r="D208" s="34">
        <v>10445</v>
      </c>
      <c r="E208" s="34">
        <f t="shared" si="32"/>
        <v>20693.657156534227</v>
      </c>
      <c r="F208" s="35">
        <f t="shared" si="33"/>
        <v>0.84741046596419911</v>
      </c>
      <c r="G208" s="34">
        <f t="shared" si="34"/>
        <v>2235.7303548896057</v>
      </c>
      <c r="H208" s="34">
        <f t="shared" si="35"/>
        <v>449.48043583834476</v>
      </c>
      <c r="I208" s="67">
        <f t="shared" si="36"/>
        <v>2685.2107907279506</v>
      </c>
      <c r="J208" s="34">
        <f t="shared" si="37"/>
        <v>-314.84600056604739</v>
      </c>
      <c r="K208" s="34">
        <f t="shared" si="38"/>
        <v>2370.3647901619033</v>
      </c>
      <c r="L208" s="34">
        <f t="shared" si="39"/>
        <v>28047026.709153444</v>
      </c>
      <c r="M208" s="38">
        <f t="shared" si="40"/>
        <v>24758460.233241081</v>
      </c>
      <c r="N208" s="38">
        <f>'jan-juli'!M208</f>
        <v>24500091.880012911</v>
      </c>
      <c r="O208" s="38">
        <f t="shared" si="41"/>
        <v>258368.35322817042</v>
      </c>
    </row>
    <row r="209" spans="1:15" s="31" customFormat="1" x14ac:dyDescent="0.2">
      <c r="A209" s="30">
        <v>4016</v>
      </c>
      <c r="B209" s="31" t="s">
        <v>158</v>
      </c>
      <c r="C209" s="33">
        <v>70745843</v>
      </c>
      <c r="D209" s="34">
        <v>4086</v>
      </c>
      <c r="E209" s="34">
        <f t="shared" si="32"/>
        <v>17314.205335291237</v>
      </c>
      <c r="F209" s="35">
        <f t="shared" si="33"/>
        <v>0.70902106379712893</v>
      </c>
      <c r="G209" s="34">
        <f t="shared" si="34"/>
        <v>4263.4014476353996</v>
      </c>
      <c r="H209" s="34">
        <f t="shared" si="35"/>
        <v>1632.2885732733912</v>
      </c>
      <c r="I209" s="67">
        <f t="shared" si="36"/>
        <v>5895.6900209087908</v>
      </c>
      <c r="J209" s="34">
        <f t="shared" si="37"/>
        <v>-314.84600056604739</v>
      </c>
      <c r="K209" s="34">
        <f t="shared" si="38"/>
        <v>5580.8440203427435</v>
      </c>
      <c r="L209" s="34">
        <f t="shared" si="39"/>
        <v>24089789.425433319</v>
      </c>
      <c r="M209" s="38">
        <f t="shared" si="40"/>
        <v>22803328.667120449</v>
      </c>
      <c r="N209" s="38">
        <f>'jan-juli'!M209</f>
        <v>21800421.58685809</v>
      </c>
      <c r="O209" s="38">
        <f t="shared" si="41"/>
        <v>1002907.0802623592</v>
      </c>
    </row>
    <row r="210" spans="1:15" s="31" customFormat="1" x14ac:dyDescent="0.2">
      <c r="A210" s="30">
        <v>4018</v>
      </c>
      <c r="B210" s="31" t="s">
        <v>159</v>
      </c>
      <c r="C210" s="33">
        <v>126527421</v>
      </c>
      <c r="D210" s="34">
        <v>6539</v>
      </c>
      <c r="E210" s="34">
        <f t="shared" si="32"/>
        <v>19349.659122189936</v>
      </c>
      <c r="F210" s="35">
        <f t="shared" si="33"/>
        <v>0.79237340838063708</v>
      </c>
      <c r="G210" s="34">
        <f t="shared" si="34"/>
        <v>3042.1291754961808</v>
      </c>
      <c r="H210" s="34">
        <f t="shared" si="35"/>
        <v>919.8797478588466</v>
      </c>
      <c r="I210" s="67">
        <f t="shared" si="36"/>
        <v>3962.0089233550275</v>
      </c>
      <c r="J210" s="34">
        <f t="shared" si="37"/>
        <v>-314.84600056604739</v>
      </c>
      <c r="K210" s="34">
        <f t="shared" si="38"/>
        <v>3647.1629227889803</v>
      </c>
      <c r="L210" s="34">
        <f t="shared" si="39"/>
        <v>25907576.349818524</v>
      </c>
      <c r="M210" s="38">
        <f t="shared" si="40"/>
        <v>23848798.352117144</v>
      </c>
      <c r="N210" s="38">
        <f>'jan-juli'!M210</f>
        <v>22322126.292355631</v>
      </c>
      <c r="O210" s="38">
        <f t="shared" si="41"/>
        <v>1526672.059761513</v>
      </c>
    </row>
    <row r="211" spans="1:15" s="31" customFormat="1" x14ac:dyDescent="0.2">
      <c r="A211" s="30">
        <v>4020</v>
      </c>
      <c r="B211" s="31" t="s">
        <v>387</v>
      </c>
      <c r="C211" s="33">
        <v>193747512</v>
      </c>
      <c r="D211" s="34">
        <v>10904</v>
      </c>
      <c r="E211" s="34">
        <f t="shared" si="32"/>
        <v>17768.480557593542</v>
      </c>
      <c r="F211" s="35">
        <f t="shared" si="33"/>
        <v>0.72762374842146726</v>
      </c>
      <c r="G211" s="34">
        <f t="shared" si="34"/>
        <v>3990.8363142540165</v>
      </c>
      <c r="H211" s="34">
        <f t="shared" si="35"/>
        <v>1473.2922454675845</v>
      </c>
      <c r="I211" s="67">
        <f t="shared" si="36"/>
        <v>5464.1285597216011</v>
      </c>
      <c r="J211" s="34">
        <f t="shared" si="37"/>
        <v>-314.84600056604739</v>
      </c>
      <c r="K211" s="34">
        <f t="shared" si="38"/>
        <v>5149.2825591555538</v>
      </c>
      <c r="L211" s="34">
        <f t="shared" si="39"/>
        <v>59580857.815204337</v>
      </c>
      <c r="M211" s="38">
        <f t="shared" si="40"/>
        <v>56147777.025032155</v>
      </c>
      <c r="N211" s="38">
        <f>'jan-juli'!M211</f>
        <v>53600042.810474969</v>
      </c>
      <c r="O211" s="38">
        <f t="shared" si="41"/>
        <v>2547734.2145571858</v>
      </c>
    </row>
    <row r="212" spans="1:15" s="31" customFormat="1" x14ac:dyDescent="0.2">
      <c r="A212" s="30">
        <v>4022</v>
      </c>
      <c r="B212" s="31" t="s">
        <v>162</v>
      </c>
      <c r="C212" s="33">
        <v>63731226</v>
      </c>
      <c r="D212" s="34">
        <v>2979</v>
      </c>
      <c r="E212" s="34">
        <f t="shared" si="32"/>
        <v>21393.496475327291</v>
      </c>
      <c r="F212" s="35">
        <f t="shared" si="33"/>
        <v>0.87606906211046964</v>
      </c>
      <c r="G212" s="34">
        <f t="shared" si="34"/>
        <v>1815.826763613768</v>
      </c>
      <c r="H212" s="34">
        <f t="shared" si="35"/>
        <v>204.53667426077263</v>
      </c>
      <c r="I212" s="67">
        <f t="shared" si="36"/>
        <v>2020.3634378745405</v>
      </c>
      <c r="J212" s="34">
        <f t="shared" si="37"/>
        <v>-314.84600056604739</v>
      </c>
      <c r="K212" s="34">
        <f t="shared" si="38"/>
        <v>1705.5174373084931</v>
      </c>
      <c r="L212" s="34">
        <f t="shared" si="39"/>
        <v>6018662.6814282564</v>
      </c>
      <c r="M212" s="38">
        <f t="shared" si="40"/>
        <v>5080736.4457420008</v>
      </c>
      <c r="N212" s="38">
        <f>'jan-juli'!M212</f>
        <v>5283611.2692731917</v>
      </c>
      <c r="O212" s="38">
        <f t="shared" si="41"/>
        <v>-202874.82353119086</v>
      </c>
    </row>
    <row r="213" spans="1:15" s="31" customFormat="1" x14ac:dyDescent="0.2">
      <c r="A213" s="30">
        <v>4024</v>
      </c>
      <c r="B213" s="31" t="s">
        <v>161</v>
      </c>
      <c r="C213" s="33">
        <v>39411627</v>
      </c>
      <c r="D213" s="34">
        <v>1630</v>
      </c>
      <c r="E213" s="34">
        <f t="shared" si="32"/>
        <v>24178.91226993865</v>
      </c>
      <c r="F213" s="35">
        <f t="shared" si="33"/>
        <v>0.99013253955966163</v>
      </c>
      <c r="G213" s="34">
        <f t="shared" si="34"/>
        <v>144.57728684695249</v>
      </c>
      <c r="H213" s="34">
        <f t="shared" si="35"/>
        <v>0</v>
      </c>
      <c r="I213" s="67">
        <f t="shared" si="36"/>
        <v>144.57728684695249</v>
      </c>
      <c r="J213" s="34">
        <f t="shared" si="37"/>
        <v>-314.84600056604739</v>
      </c>
      <c r="K213" s="34">
        <f t="shared" si="38"/>
        <v>-170.2687137190949</v>
      </c>
      <c r="L213" s="34">
        <f t="shared" si="39"/>
        <v>235660.97756053257</v>
      </c>
      <c r="M213" s="38">
        <f t="shared" si="40"/>
        <v>-277538.00336212467</v>
      </c>
      <c r="N213" s="38">
        <f>'jan-juli'!M213</f>
        <v>-377072.50222595612</v>
      </c>
      <c r="O213" s="38">
        <f t="shared" si="41"/>
        <v>99534.498863831453</v>
      </c>
    </row>
    <row r="214" spans="1:15" s="31" customFormat="1" x14ac:dyDescent="0.2">
      <c r="A214" s="30">
        <v>4026</v>
      </c>
      <c r="B214" s="31" t="s">
        <v>160</v>
      </c>
      <c r="C214" s="33">
        <v>164439193</v>
      </c>
      <c r="D214" s="34">
        <v>5533</v>
      </c>
      <c r="E214" s="34">
        <f t="shared" si="32"/>
        <v>29719.716790168084</v>
      </c>
      <c r="F214" s="35">
        <f t="shared" si="33"/>
        <v>1.2170298784295852</v>
      </c>
      <c r="G214" s="34">
        <f t="shared" si="34"/>
        <v>-3179.9054252907081</v>
      </c>
      <c r="H214" s="34">
        <f t="shared" si="35"/>
        <v>0</v>
      </c>
      <c r="I214" s="67">
        <f t="shared" si="36"/>
        <v>-3179.9054252907081</v>
      </c>
      <c r="J214" s="34">
        <f t="shared" si="37"/>
        <v>-314.84600056604739</v>
      </c>
      <c r="K214" s="34">
        <f t="shared" si="38"/>
        <v>-3494.7514258567553</v>
      </c>
      <c r="L214" s="34">
        <f t="shared" si="39"/>
        <v>-17594416.718133487</v>
      </c>
      <c r="M214" s="38">
        <f t="shared" si="40"/>
        <v>-19336459.639265426</v>
      </c>
      <c r="N214" s="38">
        <f>'jan-juli'!M214</f>
        <v>-20007308.240868837</v>
      </c>
      <c r="O214" s="38">
        <f t="shared" si="41"/>
        <v>670848.60160341114</v>
      </c>
    </row>
    <row r="215" spans="1:15" s="31" customFormat="1" x14ac:dyDescent="0.2">
      <c r="A215" s="30">
        <v>4028</v>
      </c>
      <c r="B215" s="31" t="s">
        <v>163</v>
      </c>
      <c r="C215" s="33">
        <v>54035384</v>
      </c>
      <c r="D215" s="34">
        <v>2458</v>
      </c>
      <c r="E215" s="34">
        <f t="shared" si="32"/>
        <v>21983.475996745321</v>
      </c>
      <c r="F215" s="35">
        <f t="shared" si="33"/>
        <v>0.90022887191945367</v>
      </c>
      <c r="G215" s="34">
        <f t="shared" si="34"/>
        <v>1461.8390507629497</v>
      </c>
      <c r="H215" s="34">
        <f t="shared" si="35"/>
        <v>0</v>
      </c>
      <c r="I215" s="67">
        <f t="shared" si="36"/>
        <v>1461.8390507629497</v>
      </c>
      <c r="J215" s="34">
        <f t="shared" si="37"/>
        <v>-314.84600056604739</v>
      </c>
      <c r="K215" s="34">
        <f t="shared" si="38"/>
        <v>1146.9930501969022</v>
      </c>
      <c r="L215" s="34">
        <f t="shared" si="39"/>
        <v>3593200.3867753302</v>
      </c>
      <c r="M215" s="38">
        <f t="shared" si="40"/>
        <v>2819308.9173839856</v>
      </c>
      <c r="N215" s="38">
        <f>'jan-juli'!M215</f>
        <v>2916917.4818642214</v>
      </c>
      <c r="O215" s="38">
        <f t="shared" si="41"/>
        <v>-97608.5644802358</v>
      </c>
    </row>
    <row r="216" spans="1:15" s="31" customFormat="1" x14ac:dyDescent="0.2">
      <c r="A216" s="30">
        <v>4030</v>
      </c>
      <c r="B216" s="31" t="s">
        <v>164</v>
      </c>
      <c r="C216" s="33">
        <v>33805948</v>
      </c>
      <c r="D216" s="34">
        <v>1471</v>
      </c>
      <c r="E216" s="34">
        <f t="shared" si="32"/>
        <v>22981.609789259008</v>
      </c>
      <c r="F216" s="35">
        <f t="shared" si="33"/>
        <v>0.94110270179932864</v>
      </c>
      <c r="G216" s="34">
        <f t="shared" si="34"/>
        <v>862.9587752547377</v>
      </c>
      <c r="H216" s="34">
        <f t="shared" si="35"/>
        <v>0</v>
      </c>
      <c r="I216" s="67">
        <f t="shared" si="36"/>
        <v>862.9587752547377</v>
      </c>
      <c r="J216" s="34">
        <f t="shared" si="37"/>
        <v>-314.84600056604739</v>
      </c>
      <c r="K216" s="34">
        <f t="shared" si="38"/>
        <v>548.11277468869025</v>
      </c>
      <c r="L216" s="34">
        <f t="shared" si="39"/>
        <v>1269412.3583997192</v>
      </c>
      <c r="M216" s="38">
        <f t="shared" si="40"/>
        <v>806273.8915670634</v>
      </c>
      <c r="N216" s="38">
        <f>'jan-juli'!M216</f>
        <v>672795.64946357114</v>
      </c>
      <c r="O216" s="38">
        <f t="shared" si="41"/>
        <v>133478.24210349226</v>
      </c>
    </row>
    <row r="217" spans="1:15" s="31" customFormat="1" x14ac:dyDescent="0.2">
      <c r="A217" s="30">
        <v>4032</v>
      </c>
      <c r="B217" s="31" t="s">
        <v>165</v>
      </c>
      <c r="C217" s="33">
        <v>27875017</v>
      </c>
      <c r="D217" s="34">
        <v>1256</v>
      </c>
      <c r="E217" s="34">
        <f t="shared" si="32"/>
        <v>22193.484872611465</v>
      </c>
      <c r="F217" s="35">
        <f t="shared" si="33"/>
        <v>0.90882878821303903</v>
      </c>
      <c r="G217" s="34">
        <f t="shared" si="34"/>
        <v>1335.8337252432632</v>
      </c>
      <c r="H217" s="34">
        <f t="shared" si="35"/>
        <v>0</v>
      </c>
      <c r="I217" s="67">
        <f t="shared" si="36"/>
        <v>1335.8337252432632</v>
      </c>
      <c r="J217" s="34">
        <f t="shared" si="37"/>
        <v>-314.84600056604739</v>
      </c>
      <c r="K217" s="34">
        <f t="shared" si="38"/>
        <v>1020.9877246772157</v>
      </c>
      <c r="L217" s="34">
        <f t="shared" si="39"/>
        <v>1677807.1589055385</v>
      </c>
      <c r="M217" s="38">
        <f t="shared" si="40"/>
        <v>1282360.582194583</v>
      </c>
      <c r="N217" s="38">
        <f>'jan-juli'!M217</f>
        <v>1234380.020616075</v>
      </c>
      <c r="O217" s="38">
        <f t="shared" si="41"/>
        <v>47980.561578508001</v>
      </c>
    </row>
    <row r="218" spans="1:15" s="31" customFormat="1" x14ac:dyDescent="0.2">
      <c r="A218" s="30">
        <v>4034</v>
      </c>
      <c r="B218" s="31" t="s">
        <v>166</v>
      </c>
      <c r="C218" s="33">
        <v>67050840</v>
      </c>
      <c r="D218" s="34">
        <v>2212</v>
      </c>
      <c r="E218" s="34">
        <f t="shared" si="32"/>
        <v>30312.314647377938</v>
      </c>
      <c r="F218" s="35">
        <f t="shared" si="33"/>
        <v>1.2412969097478759</v>
      </c>
      <c r="G218" s="34">
        <f t="shared" si="34"/>
        <v>-3535.4641396166203</v>
      </c>
      <c r="H218" s="34">
        <f t="shared" si="35"/>
        <v>0</v>
      </c>
      <c r="I218" s="67">
        <f t="shared" si="36"/>
        <v>-3535.4641396166203</v>
      </c>
      <c r="J218" s="34">
        <f t="shared" si="37"/>
        <v>-314.84600056604739</v>
      </c>
      <c r="K218" s="34">
        <f t="shared" si="38"/>
        <v>-3850.3101401826675</v>
      </c>
      <c r="L218" s="34">
        <f t="shared" si="39"/>
        <v>-7820446.6768319644</v>
      </c>
      <c r="M218" s="38">
        <f t="shared" si="40"/>
        <v>-8516886.0300840605</v>
      </c>
      <c r="N218" s="38">
        <f>'jan-juli'!M218</f>
        <v>-8735662.8687876128</v>
      </c>
      <c r="O218" s="38">
        <f t="shared" si="41"/>
        <v>218776.83870355226</v>
      </c>
    </row>
    <row r="219" spans="1:15" s="31" customFormat="1" x14ac:dyDescent="0.2">
      <c r="A219" s="30">
        <v>4036</v>
      </c>
      <c r="B219" s="31" t="s">
        <v>167</v>
      </c>
      <c r="C219" s="33">
        <v>128696091</v>
      </c>
      <c r="D219" s="34">
        <v>3851</v>
      </c>
      <c r="E219" s="34">
        <f t="shared" si="32"/>
        <v>33418.875876395745</v>
      </c>
      <c r="F219" s="35">
        <f t="shared" si="33"/>
        <v>1.3685113735188217</v>
      </c>
      <c r="G219" s="34">
        <f t="shared" si="34"/>
        <v>-5399.400877027304</v>
      </c>
      <c r="H219" s="34">
        <f t="shared" si="35"/>
        <v>0</v>
      </c>
      <c r="I219" s="67">
        <f t="shared" si="36"/>
        <v>-5399.400877027304</v>
      </c>
      <c r="J219" s="34">
        <f t="shared" si="37"/>
        <v>-314.84600056604739</v>
      </c>
      <c r="K219" s="34">
        <f t="shared" si="38"/>
        <v>-5714.2468775933512</v>
      </c>
      <c r="L219" s="34">
        <f t="shared" si="39"/>
        <v>-20793092.777432147</v>
      </c>
      <c r="M219" s="38">
        <f t="shared" si="40"/>
        <v>-22005564.725611996</v>
      </c>
      <c r="N219" s="38">
        <f>'jan-juli'!M219</f>
        <v>-22076679.677712984</v>
      </c>
      <c r="O219" s="38">
        <f t="shared" si="41"/>
        <v>71114.952100988477</v>
      </c>
    </row>
    <row r="220" spans="1:15" s="31" customFormat="1" x14ac:dyDescent="0.2">
      <c r="A220" s="30">
        <v>4201</v>
      </c>
      <c r="B220" s="31" t="s">
        <v>168</v>
      </c>
      <c r="C220" s="33">
        <v>134478390</v>
      </c>
      <c r="D220" s="34">
        <v>6825</v>
      </c>
      <c r="E220" s="34">
        <f t="shared" si="32"/>
        <v>19703.793406593406</v>
      </c>
      <c r="F220" s="35">
        <f t="shared" si="33"/>
        <v>0.80687529640797806</v>
      </c>
      <c r="G220" s="34">
        <f t="shared" si="34"/>
        <v>2829.6486048540987</v>
      </c>
      <c r="H220" s="34">
        <f t="shared" si="35"/>
        <v>795.93274831763222</v>
      </c>
      <c r="I220" s="67">
        <f t="shared" si="36"/>
        <v>3625.5813531717308</v>
      </c>
      <c r="J220" s="34">
        <f t="shared" si="37"/>
        <v>-314.84600056604739</v>
      </c>
      <c r="K220" s="34">
        <f t="shared" si="38"/>
        <v>3310.7353526056836</v>
      </c>
      <c r="L220" s="34">
        <f t="shared" si="39"/>
        <v>24744592.735397063</v>
      </c>
      <c r="M220" s="38">
        <f t="shared" si="40"/>
        <v>22595768.781533789</v>
      </c>
      <c r="N220" s="38">
        <f>'jan-juli'!M220</f>
        <v>22099696.240530234</v>
      </c>
      <c r="O220" s="38">
        <f t="shared" si="41"/>
        <v>496072.54100355506</v>
      </c>
    </row>
    <row r="221" spans="1:15" s="31" customFormat="1" x14ac:dyDescent="0.2">
      <c r="A221" s="30">
        <v>4202</v>
      </c>
      <c r="B221" s="31" t="s">
        <v>169</v>
      </c>
      <c r="C221" s="33">
        <v>515730288</v>
      </c>
      <c r="D221" s="34">
        <v>24969</v>
      </c>
      <c r="E221" s="34">
        <f t="shared" si="32"/>
        <v>20654.823501141414</v>
      </c>
      <c r="F221" s="35">
        <f t="shared" si="33"/>
        <v>0.84582021800741747</v>
      </c>
      <c r="G221" s="34">
        <f t="shared" si="34"/>
        <v>2259.0305481252935</v>
      </c>
      <c r="H221" s="34">
        <f t="shared" si="35"/>
        <v>463.07221522582927</v>
      </c>
      <c r="I221" s="67">
        <f t="shared" si="36"/>
        <v>2722.102763351123</v>
      </c>
      <c r="J221" s="34">
        <f t="shared" si="37"/>
        <v>-314.84600056604739</v>
      </c>
      <c r="K221" s="34">
        <f t="shared" si="38"/>
        <v>2407.2567627850758</v>
      </c>
      <c r="L221" s="34">
        <f t="shared" si="39"/>
        <v>67968183.89811419</v>
      </c>
      <c r="M221" s="38">
        <f t="shared" si="40"/>
        <v>60106794.109980561</v>
      </c>
      <c r="N221" s="38">
        <f>'jan-juli'!M221</f>
        <v>59035538.729970604</v>
      </c>
      <c r="O221" s="38">
        <f t="shared" si="41"/>
        <v>1071255.3800099567</v>
      </c>
    </row>
    <row r="222" spans="1:15" s="31" customFormat="1" x14ac:dyDescent="0.2">
      <c r="A222" s="30">
        <v>4203</v>
      </c>
      <c r="B222" s="31" t="s">
        <v>170</v>
      </c>
      <c r="C222" s="33">
        <v>936364592</v>
      </c>
      <c r="D222" s="34">
        <v>46355</v>
      </c>
      <c r="E222" s="34">
        <f t="shared" si="32"/>
        <v>20199.861762485169</v>
      </c>
      <c r="F222" s="35">
        <f t="shared" si="33"/>
        <v>0.82718942036569498</v>
      </c>
      <c r="G222" s="34">
        <f t="shared" si="34"/>
        <v>2532.0075913190412</v>
      </c>
      <c r="H222" s="34">
        <f t="shared" si="35"/>
        <v>622.30882375551528</v>
      </c>
      <c r="I222" s="67">
        <f t="shared" si="36"/>
        <v>3154.3164150745565</v>
      </c>
      <c r="J222" s="34">
        <f t="shared" si="37"/>
        <v>-314.84600056604739</v>
      </c>
      <c r="K222" s="34">
        <f t="shared" si="38"/>
        <v>2839.4704145085093</v>
      </c>
      <c r="L222" s="34">
        <f t="shared" si="39"/>
        <v>146218337.42078108</v>
      </c>
      <c r="M222" s="38">
        <f t="shared" si="40"/>
        <v>131623651.06454195</v>
      </c>
      <c r="N222" s="38">
        <f>'jan-juli'!M222</f>
        <v>126830651.29557191</v>
      </c>
      <c r="O222" s="38">
        <f t="shared" si="41"/>
        <v>4792999.7689700425</v>
      </c>
    </row>
    <row r="223" spans="1:15" s="31" customFormat="1" x14ac:dyDescent="0.2">
      <c r="A223" s="30">
        <v>4204</v>
      </c>
      <c r="B223" s="31" t="s">
        <v>183</v>
      </c>
      <c r="C223" s="33">
        <v>2429936080</v>
      </c>
      <c r="D223" s="34">
        <v>116986</v>
      </c>
      <c r="E223" s="34">
        <f t="shared" si="32"/>
        <v>20771.169883575811</v>
      </c>
      <c r="F223" s="35">
        <f t="shared" si="33"/>
        <v>0.85058463163455877</v>
      </c>
      <c r="G223" s="34">
        <f t="shared" si="34"/>
        <v>2189.222718664656</v>
      </c>
      <c r="H223" s="34">
        <f t="shared" si="35"/>
        <v>422.3509813737906</v>
      </c>
      <c r="I223" s="67">
        <f t="shared" si="36"/>
        <v>2611.5737000384465</v>
      </c>
      <c r="J223" s="34">
        <f t="shared" si="37"/>
        <v>-314.84600056604739</v>
      </c>
      <c r="K223" s="34">
        <f t="shared" si="38"/>
        <v>2296.7276994723993</v>
      </c>
      <c r="L223" s="34">
        <f t="shared" si="39"/>
        <v>305517560.87269771</v>
      </c>
      <c r="M223" s="38">
        <f t="shared" si="40"/>
        <v>268684986.65047812</v>
      </c>
      <c r="N223" s="38">
        <f>'jan-juli'!M223</f>
        <v>272092319.14669126</v>
      </c>
      <c r="O223" s="38">
        <f t="shared" si="41"/>
        <v>-3407332.4962131381</v>
      </c>
    </row>
    <row r="224" spans="1:15" s="31" customFormat="1" x14ac:dyDescent="0.2">
      <c r="A224" s="30">
        <v>4205</v>
      </c>
      <c r="B224" s="31" t="s">
        <v>188</v>
      </c>
      <c r="C224" s="33">
        <v>458002200</v>
      </c>
      <c r="D224" s="34">
        <v>23690</v>
      </c>
      <c r="E224" s="34">
        <f t="shared" si="32"/>
        <v>19333.144786829886</v>
      </c>
      <c r="F224" s="35">
        <f t="shared" si="33"/>
        <v>0.79169714219353005</v>
      </c>
      <c r="G224" s="34">
        <f t="shared" si="34"/>
        <v>3052.0377767122109</v>
      </c>
      <c r="H224" s="34">
        <f t="shared" si="35"/>
        <v>925.65976523486438</v>
      </c>
      <c r="I224" s="67">
        <f t="shared" si="36"/>
        <v>3977.6975419470755</v>
      </c>
      <c r="J224" s="34">
        <f t="shared" si="37"/>
        <v>-314.84600056604739</v>
      </c>
      <c r="K224" s="34">
        <f t="shared" si="38"/>
        <v>3662.8515413810283</v>
      </c>
      <c r="L224" s="34">
        <f t="shared" si="39"/>
        <v>94231654.768726215</v>
      </c>
      <c r="M224" s="38">
        <f t="shared" si="40"/>
        <v>86772953.015316561</v>
      </c>
      <c r="N224" s="38">
        <f>'jan-juli'!M224</f>
        <v>87330524.175371572</v>
      </c>
      <c r="O224" s="38">
        <f t="shared" si="41"/>
        <v>-557571.16005501151</v>
      </c>
    </row>
    <row r="225" spans="1:15" s="31" customFormat="1" x14ac:dyDescent="0.2">
      <c r="A225" s="30">
        <v>4206</v>
      </c>
      <c r="B225" s="31" t="s">
        <v>184</v>
      </c>
      <c r="C225" s="33">
        <v>191932947</v>
      </c>
      <c r="D225" s="34">
        <v>9876</v>
      </c>
      <c r="E225" s="34">
        <f t="shared" si="32"/>
        <v>19434.279769137302</v>
      </c>
      <c r="F225" s="35">
        <f t="shared" si="33"/>
        <v>0.79583864515910652</v>
      </c>
      <c r="G225" s="34">
        <f t="shared" si="34"/>
        <v>2991.3567873277611</v>
      </c>
      <c r="H225" s="34">
        <f t="shared" si="35"/>
        <v>890.26252142726878</v>
      </c>
      <c r="I225" s="67">
        <f t="shared" si="36"/>
        <v>3881.61930875503</v>
      </c>
      <c r="J225" s="34">
        <f t="shared" si="37"/>
        <v>-314.84600056604739</v>
      </c>
      <c r="K225" s="34">
        <f t="shared" si="38"/>
        <v>3566.7733081889828</v>
      </c>
      <c r="L225" s="34">
        <f t="shared" si="39"/>
        <v>38334872.29326468</v>
      </c>
      <c r="M225" s="38">
        <f t="shared" si="40"/>
        <v>35225453.191674396</v>
      </c>
      <c r="N225" s="38">
        <f>'jan-juli'!M225</f>
        <v>33486637.16948374</v>
      </c>
      <c r="O225" s="38">
        <f t="shared" si="41"/>
        <v>1738816.0221906565</v>
      </c>
    </row>
    <row r="226" spans="1:15" s="31" customFormat="1" x14ac:dyDescent="0.2">
      <c r="A226" s="30">
        <v>4207</v>
      </c>
      <c r="B226" s="31" t="s">
        <v>185</v>
      </c>
      <c r="C226" s="33">
        <v>190769634</v>
      </c>
      <c r="D226" s="34">
        <v>9279</v>
      </c>
      <c r="E226" s="34">
        <f t="shared" si="32"/>
        <v>20559.288069835111</v>
      </c>
      <c r="F226" s="35">
        <f t="shared" si="33"/>
        <v>0.8419080180638806</v>
      </c>
      <c r="G226" s="34">
        <f t="shared" si="34"/>
        <v>2316.3518069090755</v>
      </c>
      <c r="H226" s="34">
        <f t="shared" si="35"/>
        <v>496.50961618303552</v>
      </c>
      <c r="I226" s="67">
        <f t="shared" si="36"/>
        <v>2812.8614230921112</v>
      </c>
      <c r="J226" s="34">
        <f t="shared" si="37"/>
        <v>-314.84600056604739</v>
      </c>
      <c r="K226" s="34">
        <f t="shared" si="38"/>
        <v>2498.015422526064</v>
      </c>
      <c r="L226" s="34">
        <f t="shared" si="39"/>
        <v>26100541.144871701</v>
      </c>
      <c r="M226" s="38">
        <f t="shared" si="40"/>
        <v>23179085.105619349</v>
      </c>
      <c r="N226" s="38">
        <f>'jan-juli'!M226</f>
        <v>22254897.141301084</v>
      </c>
      <c r="O226" s="38">
        <f t="shared" si="41"/>
        <v>924187.96431826428</v>
      </c>
    </row>
    <row r="227" spans="1:15" s="31" customFormat="1" x14ac:dyDescent="0.2">
      <c r="A227" s="30">
        <v>4211</v>
      </c>
      <c r="B227" s="31" t="s">
        <v>171</v>
      </c>
      <c r="C227" s="33">
        <v>40124588</v>
      </c>
      <c r="D227" s="34">
        <v>2444</v>
      </c>
      <c r="E227" s="34">
        <f t="shared" si="32"/>
        <v>16417.589198036007</v>
      </c>
      <c r="F227" s="35">
        <f t="shared" si="33"/>
        <v>0.67230440743643538</v>
      </c>
      <c r="G227" s="34">
        <f t="shared" si="34"/>
        <v>4801.3711299885381</v>
      </c>
      <c r="H227" s="34">
        <f t="shared" si="35"/>
        <v>1946.1042213127218</v>
      </c>
      <c r="I227" s="67">
        <f t="shared" si="36"/>
        <v>6747.4753513012602</v>
      </c>
      <c r="J227" s="34">
        <f t="shared" si="37"/>
        <v>-314.84600056604739</v>
      </c>
      <c r="K227" s="34">
        <f t="shared" si="38"/>
        <v>6432.6293507352129</v>
      </c>
      <c r="L227" s="34">
        <f t="shared" si="39"/>
        <v>16490829.75858028</v>
      </c>
      <c r="M227" s="38">
        <f t="shared" si="40"/>
        <v>15721346.133196861</v>
      </c>
      <c r="N227" s="38">
        <f>'jan-juli'!M227</f>
        <v>15247692.998037487</v>
      </c>
      <c r="O227" s="38">
        <f t="shared" si="41"/>
        <v>473653.13515937328</v>
      </c>
    </row>
    <row r="228" spans="1:15" s="31" customFormat="1" x14ac:dyDescent="0.2">
      <c r="A228" s="30">
        <v>4212</v>
      </c>
      <c r="B228" s="31" t="s">
        <v>172</v>
      </c>
      <c r="C228" s="33">
        <v>36530748</v>
      </c>
      <c r="D228" s="34">
        <v>2268</v>
      </c>
      <c r="E228" s="34">
        <f t="shared" si="32"/>
        <v>16107.031746031746</v>
      </c>
      <c r="F228" s="35">
        <f t="shared" si="33"/>
        <v>0.65958700165741446</v>
      </c>
      <c r="G228" s="34">
        <f t="shared" si="34"/>
        <v>4987.7056011910945</v>
      </c>
      <c r="H228" s="34">
        <f t="shared" si="35"/>
        <v>2054.7993295142132</v>
      </c>
      <c r="I228" s="67">
        <f t="shared" si="36"/>
        <v>7042.5049307053077</v>
      </c>
      <c r="J228" s="34">
        <f t="shared" si="37"/>
        <v>-314.84600056604739</v>
      </c>
      <c r="K228" s="34">
        <f t="shared" si="38"/>
        <v>6727.6589301392605</v>
      </c>
      <c r="L228" s="34">
        <f t="shared" si="39"/>
        <v>15972401.182839638</v>
      </c>
      <c r="M228" s="38">
        <f t="shared" si="40"/>
        <v>15258330.453555843</v>
      </c>
      <c r="N228" s="38">
        <f>'jan-juli'!M228</f>
        <v>14751895.829930043</v>
      </c>
      <c r="O228" s="38">
        <f t="shared" si="41"/>
        <v>506434.62362580001</v>
      </c>
    </row>
    <row r="229" spans="1:15" s="31" customFormat="1" x14ac:dyDescent="0.2">
      <c r="A229" s="30">
        <v>4213</v>
      </c>
      <c r="B229" s="31" t="s">
        <v>173</v>
      </c>
      <c r="C229" s="33">
        <v>122630142</v>
      </c>
      <c r="D229" s="34">
        <v>6323</v>
      </c>
      <c r="E229" s="34">
        <f t="shared" si="32"/>
        <v>19394.297327218093</v>
      </c>
      <c r="F229" s="35">
        <f t="shared" si="33"/>
        <v>0.79420135410509651</v>
      </c>
      <c r="G229" s="34">
        <f t="shared" si="34"/>
        <v>3015.3462524792862</v>
      </c>
      <c r="H229" s="34">
        <f t="shared" si="35"/>
        <v>904.25637609899161</v>
      </c>
      <c r="I229" s="67">
        <f t="shared" si="36"/>
        <v>3919.6026285782777</v>
      </c>
      <c r="J229" s="34">
        <f t="shared" si="37"/>
        <v>-314.84600056604739</v>
      </c>
      <c r="K229" s="34">
        <f t="shared" si="38"/>
        <v>3604.7566280122305</v>
      </c>
      <c r="L229" s="34">
        <f t="shared" si="39"/>
        <v>24783647.42050045</v>
      </c>
      <c r="M229" s="38">
        <f t="shared" si="40"/>
        <v>22792876.158921335</v>
      </c>
      <c r="N229" s="38">
        <f>'jan-juli'!M229</f>
        <v>22557871.063314665</v>
      </c>
      <c r="O229" s="38">
        <f t="shared" si="41"/>
        <v>235005.09560666978</v>
      </c>
    </row>
    <row r="230" spans="1:15" s="31" customFormat="1" x14ac:dyDescent="0.2">
      <c r="A230" s="30">
        <v>4214</v>
      </c>
      <c r="B230" s="31" t="s">
        <v>174</v>
      </c>
      <c r="C230" s="33">
        <v>114947763</v>
      </c>
      <c r="D230" s="34">
        <v>6236</v>
      </c>
      <c r="E230" s="34">
        <f t="shared" si="32"/>
        <v>18432.931847338037</v>
      </c>
      <c r="F230" s="35">
        <f t="shared" si="33"/>
        <v>0.75483319587648623</v>
      </c>
      <c r="G230" s="34">
        <f t="shared" si="34"/>
        <v>3592.1655404073199</v>
      </c>
      <c r="H230" s="34">
        <f t="shared" si="35"/>
        <v>1240.7342940570113</v>
      </c>
      <c r="I230" s="67">
        <f t="shared" si="36"/>
        <v>4832.8998344643314</v>
      </c>
      <c r="J230" s="34">
        <f t="shared" si="37"/>
        <v>-314.84600056604739</v>
      </c>
      <c r="K230" s="34">
        <f t="shared" si="38"/>
        <v>4518.0538338982842</v>
      </c>
      <c r="L230" s="34">
        <f t="shared" si="39"/>
        <v>30137963.367719572</v>
      </c>
      <c r="M230" s="38">
        <f t="shared" si="40"/>
        <v>28174583.7081897</v>
      </c>
      <c r="N230" s="38">
        <f>'jan-juli'!M230</f>
        <v>27140173.874534283</v>
      </c>
      <c r="O230" s="38">
        <f t="shared" si="41"/>
        <v>1034409.833655417</v>
      </c>
    </row>
    <row r="231" spans="1:15" s="31" customFormat="1" x14ac:dyDescent="0.2">
      <c r="A231" s="30">
        <v>4215</v>
      </c>
      <c r="B231" s="31" t="s">
        <v>175</v>
      </c>
      <c r="C231" s="33">
        <v>248201065</v>
      </c>
      <c r="D231" s="34">
        <v>11523</v>
      </c>
      <c r="E231" s="34">
        <f t="shared" si="32"/>
        <v>21539.622060227372</v>
      </c>
      <c r="F231" s="35">
        <f t="shared" si="33"/>
        <v>0.88205294156941627</v>
      </c>
      <c r="G231" s="34">
        <f t="shared" si="34"/>
        <v>1728.1514126737195</v>
      </c>
      <c r="H231" s="34">
        <f t="shared" si="35"/>
        <v>153.39271954574431</v>
      </c>
      <c r="I231" s="67">
        <f t="shared" si="36"/>
        <v>1881.5441322194638</v>
      </c>
      <c r="J231" s="34">
        <f t="shared" si="37"/>
        <v>-314.84600056604739</v>
      </c>
      <c r="K231" s="34">
        <f t="shared" si="38"/>
        <v>1566.6981316534163</v>
      </c>
      <c r="L231" s="34">
        <f t="shared" si="39"/>
        <v>21681033.035564881</v>
      </c>
      <c r="M231" s="38">
        <f t="shared" si="40"/>
        <v>18053062.571042318</v>
      </c>
      <c r="N231" s="38">
        <f>'jan-juli'!M231</f>
        <v>18612192.334671047</v>
      </c>
      <c r="O231" s="38">
        <f t="shared" si="41"/>
        <v>-559129.76362872869</v>
      </c>
    </row>
    <row r="232" spans="1:15" s="31" customFormat="1" x14ac:dyDescent="0.2">
      <c r="A232" s="30">
        <v>4216</v>
      </c>
      <c r="B232" s="31" t="s">
        <v>176</v>
      </c>
      <c r="C232" s="33">
        <v>91768705</v>
      </c>
      <c r="D232" s="34">
        <v>5480</v>
      </c>
      <c r="E232" s="34">
        <f t="shared" si="32"/>
        <v>16746.11405109489</v>
      </c>
      <c r="F232" s="35">
        <f t="shared" si="33"/>
        <v>0.68575758280826871</v>
      </c>
      <c r="G232" s="34">
        <f t="shared" si="34"/>
        <v>4604.2562181532085</v>
      </c>
      <c r="H232" s="34">
        <f t="shared" si="35"/>
        <v>1831.1205227421128</v>
      </c>
      <c r="I232" s="67">
        <f t="shared" si="36"/>
        <v>6435.3767408953208</v>
      </c>
      <c r="J232" s="34">
        <f t="shared" si="37"/>
        <v>-314.84600056604739</v>
      </c>
      <c r="K232" s="34">
        <f t="shared" si="38"/>
        <v>6120.5307403292736</v>
      </c>
      <c r="L232" s="34">
        <f t="shared" si="39"/>
        <v>35265864.540106356</v>
      </c>
      <c r="M232" s="38">
        <f t="shared" si="40"/>
        <v>33540508.45700442</v>
      </c>
      <c r="N232" s="38">
        <f>'jan-juli'!M232</f>
        <v>32526737.397890922</v>
      </c>
      <c r="O232" s="38">
        <f t="shared" si="41"/>
        <v>1013771.0591134988</v>
      </c>
    </row>
    <row r="233" spans="1:15" s="31" customFormat="1" x14ac:dyDescent="0.2">
      <c r="A233" s="30">
        <v>4217</v>
      </c>
      <c r="B233" s="31" t="s">
        <v>177</v>
      </c>
      <c r="C233" s="33">
        <v>35273971</v>
      </c>
      <c r="D233" s="34">
        <v>1802</v>
      </c>
      <c r="E233" s="34">
        <f t="shared" si="32"/>
        <v>19574.900665926747</v>
      </c>
      <c r="F233" s="35">
        <f t="shared" si="33"/>
        <v>0.80159710625524094</v>
      </c>
      <c r="G233" s="34">
        <f t="shared" si="34"/>
        <v>2906.9842492540943</v>
      </c>
      <c r="H233" s="34">
        <f t="shared" si="35"/>
        <v>841.04520755096291</v>
      </c>
      <c r="I233" s="67">
        <f t="shared" si="36"/>
        <v>3748.0294568050572</v>
      </c>
      <c r="J233" s="34">
        <f t="shared" si="37"/>
        <v>-314.84600056604739</v>
      </c>
      <c r="K233" s="34">
        <f t="shared" si="38"/>
        <v>3433.18345623901</v>
      </c>
      <c r="L233" s="34">
        <f t="shared" si="39"/>
        <v>6753949.0811627135</v>
      </c>
      <c r="M233" s="38">
        <f t="shared" si="40"/>
        <v>6186596.5881426958</v>
      </c>
      <c r="N233" s="38">
        <f>'jan-juli'!M233</f>
        <v>5757576.1325546447</v>
      </c>
      <c r="O233" s="38">
        <f t="shared" si="41"/>
        <v>429020.45558805112</v>
      </c>
    </row>
    <row r="234" spans="1:15" s="31" customFormat="1" x14ac:dyDescent="0.2">
      <c r="A234" s="30">
        <v>4218</v>
      </c>
      <c r="B234" s="31" t="s">
        <v>178</v>
      </c>
      <c r="C234" s="33">
        <v>25639671</v>
      </c>
      <c r="D234" s="34">
        <v>1380</v>
      </c>
      <c r="E234" s="34">
        <f t="shared" si="32"/>
        <v>18579.471739130433</v>
      </c>
      <c r="F234" s="35">
        <f t="shared" si="33"/>
        <v>0.76083404130689025</v>
      </c>
      <c r="G234" s="34">
        <f t="shared" si="34"/>
        <v>3504.2416053318825</v>
      </c>
      <c r="H234" s="34">
        <f t="shared" si="35"/>
        <v>1189.4453319296726</v>
      </c>
      <c r="I234" s="67">
        <f t="shared" si="36"/>
        <v>4693.6869372615547</v>
      </c>
      <c r="J234" s="34">
        <f t="shared" si="37"/>
        <v>-314.84600056604739</v>
      </c>
      <c r="K234" s="34">
        <f t="shared" si="38"/>
        <v>4378.8409366955075</v>
      </c>
      <c r="L234" s="34">
        <f t="shared" si="39"/>
        <v>6477287.9734209459</v>
      </c>
      <c r="M234" s="38">
        <f t="shared" si="40"/>
        <v>6042800.4926398005</v>
      </c>
      <c r="N234" s="38">
        <f>'jan-juli'!M234</f>
        <v>5772017.0772061097</v>
      </c>
      <c r="O234" s="38">
        <f t="shared" si="41"/>
        <v>270783.41543369088</v>
      </c>
    </row>
    <row r="235" spans="1:15" s="31" customFormat="1" x14ac:dyDescent="0.2">
      <c r="A235" s="30">
        <v>4219</v>
      </c>
      <c r="B235" s="31" t="s">
        <v>179</v>
      </c>
      <c r="C235" s="33">
        <v>67936479</v>
      </c>
      <c r="D235" s="34">
        <v>3967</v>
      </c>
      <c r="E235" s="34">
        <f t="shared" si="32"/>
        <v>17125.404335770105</v>
      </c>
      <c r="F235" s="35">
        <f t="shared" si="33"/>
        <v>0.70128961537462575</v>
      </c>
      <c r="G235" s="34">
        <f t="shared" si="34"/>
        <v>4376.6820473480793</v>
      </c>
      <c r="H235" s="34">
        <f t="shared" si="35"/>
        <v>1698.3689231057876</v>
      </c>
      <c r="I235" s="67">
        <f t="shared" si="36"/>
        <v>6075.0509704538672</v>
      </c>
      <c r="J235" s="34">
        <f t="shared" si="37"/>
        <v>-314.84600056604739</v>
      </c>
      <c r="K235" s="34">
        <f t="shared" si="38"/>
        <v>5760.20496988782</v>
      </c>
      <c r="L235" s="34">
        <f t="shared" si="39"/>
        <v>24099727.199790493</v>
      </c>
      <c r="M235" s="38">
        <f t="shared" si="40"/>
        <v>22850733.115544982</v>
      </c>
      <c r="N235" s="38">
        <f>'jan-juli'!M235</f>
        <v>22315531.499330897</v>
      </c>
      <c r="O235" s="38">
        <f t="shared" si="41"/>
        <v>535201.61621408537</v>
      </c>
    </row>
    <row r="236" spans="1:15" s="31" customFormat="1" x14ac:dyDescent="0.2">
      <c r="A236" s="30">
        <v>4220</v>
      </c>
      <c r="B236" s="31" t="s">
        <v>180</v>
      </c>
      <c r="C236" s="33">
        <v>25174538</v>
      </c>
      <c r="D236" s="34">
        <v>1180</v>
      </c>
      <c r="E236" s="34">
        <f t="shared" si="32"/>
        <v>21334.354237288135</v>
      </c>
      <c r="F236" s="35">
        <f t="shared" si="33"/>
        <v>0.87364717258578017</v>
      </c>
      <c r="G236" s="34">
        <f t="shared" si="34"/>
        <v>1851.3121064372615</v>
      </c>
      <c r="H236" s="34">
        <f t="shared" si="35"/>
        <v>225.23645757447719</v>
      </c>
      <c r="I236" s="67">
        <f t="shared" si="36"/>
        <v>2076.5485640117386</v>
      </c>
      <c r="J236" s="34">
        <f t="shared" si="37"/>
        <v>-314.84600056604739</v>
      </c>
      <c r="K236" s="34">
        <f t="shared" si="38"/>
        <v>1761.7025634456911</v>
      </c>
      <c r="L236" s="34">
        <f t="shared" si="39"/>
        <v>2450327.3055338515</v>
      </c>
      <c r="M236" s="38">
        <f t="shared" si="40"/>
        <v>2078809.0248659155</v>
      </c>
      <c r="N236" s="38">
        <f>'jan-juli'!M236</f>
        <v>1873505.6225385573</v>
      </c>
      <c r="O236" s="38">
        <f t="shared" si="41"/>
        <v>205303.40232735826</v>
      </c>
    </row>
    <row r="237" spans="1:15" s="31" customFormat="1" x14ac:dyDescent="0.2">
      <c r="A237" s="30">
        <v>4221</v>
      </c>
      <c r="B237" s="31" t="s">
        <v>181</v>
      </c>
      <c r="C237" s="33">
        <v>41594482</v>
      </c>
      <c r="D237" s="34">
        <v>1205</v>
      </c>
      <c r="E237" s="34">
        <f t="shared" si="32"/>
        <v>34518.242323651451</v>
      </c>
      <c r="F237" s="35">
        <f t="shared" si="33"/>
        <v>1.4135307060750393</v>
      </c>
      <c r="G237" s="34">
        <f t="shared" si="34"/>
        <v>-6059.0207453807279</v>
      </c>
      <c r="H237" s="34">
        <f t="shared" si="35"/>
        <v>0</v>
      </c>
      <c r="I237" s="67">
        <f t="shared" si="36"/>
        <v>-6059.0207453807279</v>
      </c>
      <c r="J237" s="34">
        <f t="shared" si="37"/>
        <v>-314.84600056604739</v>
      </c>
      <c r="K237" s="34">
        <f t="shared" si="38"/>
        <v>-6373.8667459467752</v>
      </c>
      <c r="L237" s="34">
        <f t="shared" si="39"/>
        <v>-7301119.9981837776</v>
      </c>
      <c r="M237" s="38">
        <f t="shared" si="40"/>
        <v>-7680509.4288658639</v>
      </c>
      <c r="N237" s="38">
        <f>'jan-juli'!M237</f>
        <v>-7856650.7080872869</v>
      </c>
      <c r="O237" s="38">
        <f t="shared" si="41"/>
        <v>176141.27922142297</v>
      </c>
    </row>
    <row r="238" spans="1:15" s="31" customFormat="1" x14ac:dyDescent="0.2">
      <c r="A238" s="30">
        <v>4222</v>
      </c>
      <c r="B238" s="31" t="s">
        <v>182</v>
      </c>
      <c r="C238" s="33">
        <v>69148468</v>
      </c>
      <c r="D238" s="34">
        <v>1011</v>
      </c>
      <c r="E238" s="34">
        <f t="shared" si="32"/>
        <v>68396.110781404554</v>
      </c>
      <c r="F238" s="35">
        <f t="shared" si="33"/>
        <v>2.8008379412581359</v>
      </c>
      <c r="G238" s="34">
        <f t="shared" si="34"/>
        <v>-26385.741820032592</v>
      </c>
      <c r="H238" s="34">
        <f t="shared" si="35"/>
        <v>0</v>
      </c>
      <c r="I238" s="67">
        <f t="shared" si="36"/>
        <v>-26385.741820032592</v>
      </c>
      <c r="J238" s="34">
        <f t="shared" si="37"/>
        <v>-314.84600056604739</v>
      </c>
      <c r="K238" s="34">
        <f t="shared" si="38"/>
        <v>-26700.587820598641</v>
      </c>
      <c r="L238" s="34">
        <f t="shared" si="39"/>
        <v>-26675984.980052952</v>
      </c>
      <c r="M238" s="38">
        <f t="shared" si="40"/>
        <v>-26994294.286625225</v>
      </c>
      <c r="N238" s="38">
        <f>'jan-juli'!M238</f>
        <v>-26747600.119233392</v>
      </c>
      <c r="O238" s="38">
        <f t="shared" si="41"/>
        <v>-246694.16739183292</v>
      </c>
    </row>
    <row r="239" spans="1:15" s="31" customFormat="1" x14ac:dyDescent="0.2">
      <c r="A239" s="30">
        <v>4223</v>
      </c>
      <c r="B239" s="31" t="s">
        <v>186</v>
      </c>
      <c r="C239" s="33">
        <v>260247860</v>
      </c>
      <c r="D239" s="34">
        <v>15452</v>
      </c>
      <c r="E239" s="34">
        <f t="shared" si="32"/>
        <v>16842.341444473208</v>
      </c>
      <c r="F239" s="35">
        <f t="shared" si="33"/>
        <v>0.68969811877271481</v>
      </c>
      <c r="G239" s="34">
        <f t="shared" si="34"/>
        <v>4546.5197821262173</v>
      </c>
      <c r="H239" s="34">
        <f t="shared" si="35"/>
        <v>1797.4409350597014</v>
      </c>
      <c r="I239" s="67">
        <f t="shared" si="36"/>
        <v>6343.9607171859188</v>
      </c>
      <c r="J239" s="34">
        <f t="shared" si="37"/>
        <v>-314.84600056604739</v>
      </c>
      <c r="K239" s="34">
        <f t="shared" si="38"/>
        <v>6029.1147166198716</v>
      </c>
      <c r="L239" s="34">
        <f t="shared" si="39"/>
        <v>98026881.00195682</v>
      </c>
      <c r="M239" s="38">
        <f t="shared" si="40"/>
        <v>93161880.601210251</v>
      </c>
      <c r="N239" s="38">
        <f>'jan-juli'!M239</f>
        <v>90323556.363615081</v>
      </c>
      <c r="O239" s="38">
        <f t="shared" si="41"/>
        <v>2838324.2375951707</v>
      </c>
    </row>
    <row r="240" spans="1:15" s="31" customFormat="1" x14ac:dyDescent="0.2">
      <c r="A240" s="30">
        <v>4224</v>
      </c>
      <c r="B240" s="31" t="s">
        <v>187</v>
      </c>
      <c r="C240" s="33">
        <v>34657241</v>
      </c>
      <c r="D240" s="34">
        <v>923</v>
      </c>
      <c r="E240" s="34">
        <f t="shared" si="32"/>
        <v>37548.473456121341</v>
      </c>
      <c r="F240" s="35">
        <f t="shared" si="33"/>
        <v>1.5376194331918267</v>
      </c>
      <c r="G240" s="34">
        <f t="shared" si="34"/>
        <v>-7877.1594248626616</v>
      </c>
      <c r="H240" s="34">
        <f t="shared" si="35"/>
        <v>0</v>
      </c>
      <c r="I240" s="67">
        <f t="shared" si="36"/>
        <v>-7877.1594248626616</v>
      </c>
      <c r="J240" s="34">
        <f t="shared" si="37"/>
        <v>-314.84600056604739</v>
      </c>
      <c r="K240" s="34">
        <f t="shared" si="38"/>
        <v>-8192.0054254287097</v>
      </c>
      <c r="L240" s="34">
        <f t="shared" si="39"/>
        <v>-7270618.149148237</v>
      </c>
      <c r="M240" s="38">
        <f t="shared" si="40"/>
        <v>-7561221.0076706987</v>
      </c>
      <c r="N240" s="38">
        <f>'jan-juli'!M240</f>
        <v>-7637729.2315058624</v>
      </c>
      <c r="O240" s="38">
        <f t="shared" si="41"/>
        <v>76508.22383516375</v>
      </c>
    </row>
    <row r="241" spans="1:15" s="31" customFormat="1" x14ac:dyDescent="0.2">
      <c r="A241" s="30">
        <v>4225</v>
      </c>
      <c r="B241" s="31" t="s">
        <v>189</v>
      </c>
      <c r="C241" s="33">
        <v>191663547</v>
      </c>
      <c r="D241" s="34">
        <v>10835</v>
      </c>
      <c r="E241" s="34">
        <f t="shared" si="32"/>
        <v>17689.298292570373</v>
      </c>
      <c r="F241" s="35">
        <f t="shared" si="33"/>
        <v>0.7243812147507962</v>
      </c>
      <c r="G241" s="34">
        <f t="shared" si="34"/>
        <v>4038.3456732679188</v>
      </c>
      <c r="H241" s="34">
        <f t="shared" si="35"/>
        <v>1501.0060382256938</v>
      </c>
      <c r="I241" s="67">
        <f t="shared" si="36"/>
        <v>5539.351711493613</v>
      </c>
      <c r="J241" s="34">
        <f t="shared" si="37"/>
        <v>-314.84600056604739</v>
      </c>
      <c r="K241" s="34">
        <f t="shared" si="38"/>
        <v>5224.5057109275658</v>
      </c>
      <c r="L241" s="34">
        <f t="shared" si="39"/>
        <v>60018875.794033296</v>
      </c>
      <c r="M241" s="38">
        <f t="shared" si="40"/>
        <v>56607519.377900176</v>
      </c>
      <c r="N241" s="38">
        <f>'jan-juli'!M241</f>
        <v>55154439.486614652</v>
      </c>
      <c r="O241" s="38">
        <f t="shared" si="41"/>
        <v>1453079.8912855238</v>
      </c>
    </row>
    <row r="242" spans="1:15" s="31" customFormat="1" x14ac:dyDescent="0.2">
      <c r="A242" s="30">
        <v>4226</v>
      </c>
      <c r="B242" s="31" t="s">
        <v>190</v>
      </c>
      <c r="C242" s="33">
        <v>33904467</v>
      </c>
      <c r="D242" s="34">
        <v>1776</v>
      </c>
      <c r="E242" s="34">
        <f t="shared" si="32"/>
        <v>19090.35304054054</v>
      </c>
      <c r="F242" s="35">
        <f t="shared" si="33"/>
        <v>0.78175475910971881</v>
      </c>
      <c r="G242" s="34">
        <f t="shared" si="34"/>
        <v>3197.7128244858181</v>
      </c>
      <c r="H242" s="34">
        <f t="shared" si="35"/>
        <v>1010.6368764361354</v>
      </c>
      <c r="I242" s="67">
        <f t="shared" si="36"/>
        <v>4208.3497009219536</v>
      </c>
      <c r="J242" s="34">
        <f t="shared" si="37"/>
        <v>-314.84600056604739</v>
      </c>
      <c r="K242" s="34">
        <f t="shared" si="38"/>
        <v>3893.5037003559064</v>
      </c>
      <c r="L242" s="34">
        <f t="shared" si="39"/>
        <v>7474029.0688373893</v>
      </c>
      <c r="M242" s="38">
        <f t="shared" si="40"/>
        <v>6914862.5718320897</v>
      </c>
      <c r="N242" s="38">
        <f>'jan-juli'!M242</f>
        <v>6907011.0054478655</v>
      </c>
      <c r="O242" s="38">
        <f t="shared" si="41"/>
        <v>7851.5663842242211</v>
      </c>
    </row>
    <row r="243" spans="1:15" s="31" customFormat="1" x14ac:dyDescent="0.2">
      <c r="A243" s="30">
        <v>4227</v>
      </c>
      <c r="B243" s="31" t="s">
        <v>191</v>
      </c>
      <c r="C243" s="33">
        <v>137663780</v>
      </c>
      <c r="D243" s="34">
        <v>6192</v>
      </c>
      <c r="E243" s="34">
        <f t="shared" si="32"/>
        <v>22232.52260981912</v>
      </c>
      <c r="F243" s="35">
        <f t="shared" si="33"/>
        <v>0.91042739337147427</v>
      </c>
      <c r="G243" s="34">
        <f t="shared" si="34"/>
        <v>1312.4110829186704</v>
      </c>
      <c r="H243" s="34">
        <f t="shared" si="35"/>
        <v>0</v>
      </c>
      <c r="I243" s="67">
        <f t="shared" si="36"/>
        <v>1312.4110829186704</v>
      </c>
      <c r="J243" s="34">
        <f t="shared" si="37"/>
        <v>-314.84600056604739</v>
      </c>
      <c r="K243" s="34">
        <f t="shared" si="38"/>
        <v>997.56508235262299</v>
      </c>
      <c r="L243" s="34">
        <f t="shared" si="39"/>
        <v>8126449.4254324073</v>
      </c>
      <c r="M243" s="38">
        <f t="shared" si="40"/>
        <v>6176922.9899274418</v>
      </c>
      <c r="N243" s="38">
        <f>'jan-juli'!M243</f>
        <v>6003280.7908079028</v>
      </c>
      <c r="O243" s="38">
        <f t="shared" si="41"/>
        <v>173642.199119539</v>
      </c>
    </row>
    <row r="244" spans="1:15" s="31" customFormat="1" x14ac:dyDescent="0.2">
      <c r="A244" s="30">
        <v>4228</v>
      </c>
      <c r="B244" s="31" t="s">
        <v>192</v>
      </c>
      <c r="C244" s="33">
        <v>86602930</v>
      </c>
      <c r="D244" s="34">
        <v>1873</v>
      </c>
      <c r="E244" s="34">
        <f t="shared" si="32"/>
        <v>46237.549386011749</v>
      </c>
      <c r="F244" s="35">
        <f t="shared" si="33"/>
        <v>1.8934392782220575</v>
      </c>
      <c r="G244" s="34">
        <f t="shared" si="34"/>
        <v>-13090.604982796907</v>
      </c>
      <c r="H244" s="34">
        <f t="shared" si="35"/>
        <v>0</v>
      </c>
      <c r="I244" s="67">
        <f t="shared" si="36"/>
        <v>-13090.604982796907</v>
      </c>
      <c r="J244" s="34">
        <f t="shared" si="37"/>
        <v>-314.84600056604739</v>
      </c>
      <c r="K244" s="34">
        <f t="shared" si="38"/>
        <v>-13405.450983362955</v>
      </c>
      <c r="L244" s="34">
        <f t="shared" si="39"/>
        <v>-24518703.132778607</v>
      </c>
      <c r="M244" s="38">
        <f t="shared" si="40"/>
        <v>-25108409.691838812</v>
      </c>
      <c r="N244" s="38">
        <f>'jan-juli'!M244</f>
        <v>-24687635.383109946</v>
      </c>
      <c r="O244" s="38">
        <f t="shared" si="41"/>
        <v>-420774.30872886628</v>
      </c>
    </row>
    <row r="245" spans="1:15" s="31" customFormat="1" x14ac:dyDescent="0.2">
      <c r="A245" s="30">
        <v>4601</v>
      </c>
      <c r="B245" s="31" t="s">
        <v>216</v>
      </c>
      <c r="C245" s="33">
        <v>7476727478</v>
      </c>
      <c r="D245" s="34">
        <v>291940</v>
      </c>
      <c r="E245" s="34">
        <f t="shared" si="32"/>
        <v>25610.493519216277</v>
      </c>
      <c r="F245" s="35">
        <f t="shared" si="33"/>
        <v>1.0487561518259403</v>
      </c>
      <c r="G245" s="34">
        <f t="shared" si="34"/>
        <v>-714.37146271962411</v>
      </c>
      <c r="H245" s="34">
        <f t="shared" si="35"/>
        <v>0</v>
      </c>
      <c r="I245" s="67">
        <f t="shared" si="36"/>
        <v>-714.37146271962411</v>
      </c>
      <c r="J245" s="34">
        <f t="shared" si="37"/>
        <v>-314.84600056604739</v>
      </c>
      <c r="K245" s="34">
        <f t="shared" si="38"/>
        <v>-1029.2174632856716</v>
      </c>
      <c r="L245" s="34">
        <f t="shared" si="39"/>
        <v>-208553604.82636705</v>
      </c>
      <c r="M245" s="38">
        <f t="shared" si="40"/>
        <v>-300469746.23161894</v>
      </c>
      <c r="N245" s="38">
        <f>'jan-juli'!M245</f>
        <v>-295916619.13610131</v>
      </c>
      <c r="O245" s="38">
        <f t="shared" si="41"/>
        <v>-4553127.0955176353</v>
      </c>
    </row>
    <row r="246" spans="1:15" s="31" customFormat="1" x14ac:dyDescent="0.2">
      <c r="A246" s="30">
        <v>4602</v>
      </c>
      <c r="B246" s="31" t="s">
        <v>388</v>
      </c>
      <c r="C246" s="33">
        <v>425008571</v>
      </c>
      <c r="D246" s="34">
        <v>17349</v>
      </c>
      <c r="E246" s="34">
        <f t="shared" si="32"/>
        <v>24497.583203642862</v>
      </c>
      <c r="F246" s="35">
        <f t="shared" si="33"/>
        <v>1.0031821944552084</v>
      </c>
      <c r="G246" s="34">
        <f t="shared" si="34"/>
        <v>-46.625273375574757</v>
      </c>
      <c r="H246" s="34">
        <f t="shared" si="35"/>
        <v>0</v>
      </c>
      <c r="I246" s="67">
        <f t="shared" si="36"/>
        <v>-46.625273375574757</v>
      </c>
      <c r="J246" s="34">
        <f t="shared" si="37"/>
        <v>-314.84600056604739</v>
      </c>
      <c r="K246" s="34">
        <f t="shared" si="38"/>
        <v>-361.47127394162214</v>
      </c>
      <c r="L246" s="34">
        <f t="shared" si="39"/>
        <v>-808901.8677928464</v>
      </c>
      <c r="M246" s="38">
        <f t="shared" si="40"/>
        <v>-6271165.1316132024</v>
      </c>
      <c r="N246" s="38">
        <f>'jan-juli'!M246</f>
        <v>-7833949.9475571103</v>
      </c>
      <c r="O246" s="38">
        <f t="shared" si="41"/>
        <v>1562784.8159439079</v>
      </c>
    </row>
    <row r="247" spans="1:15" s="31" customFormat="1" x14ac:dyDescent="0.2">
      <c r="A247" s="30">
        <v>4611</v>
      </c>
      <c r="B247" s="31" t="s">
        <v>217</v>
      </c>
      <c r="C247" s="33">
        <v>86781244</v>
      </c>
      <c r="D247" s="34">
        <v>4072</v>
      </c>
      <c r="E247" s="34">
        <f t="shared" si="32"/>
        <v>21311.700392927309</v>
      </c>
      <c r="F247" s="35">
        <f t="shared" si="33"/>
        <v>0.87271949196072318</v>
      </c>
      <c r="G247" s="34">
        <f t="shared" si="34"/>
        <v>1864.904413053757</v>
      </c>
      <c r="H247" s="34">
        <f t="shared" si="35"/>
        <v>233.16530310076629</v>
      </c>
      <c r="I247" s="67">
        <f t="shared" si="36"/>
        <v>2098.0697161545231</v>
      </c>
      <c r="J247" s="34">
        <f t="shared" si="37"/>
        <v>-314.84600056604739</v>
      </c>
      <c r="K247" s="34">
        <f t="shared" si="38"/>
        <v>1783.2237155884757</v>
      </c>
      <c r="L247" s="34">
        <f t="shared" si="39"/>
        <v>8543339.8841812182</v>
      </c>
      <c r="M247" s="38">
        <f t="shared" si="40"/>
        <v>7261286.9698762726</v>
      </c>
      <c r="N247" s="38">
        <f>'jan-juli'!M247</f>
        <v>7240127.5530313663</v>
      </c>
      <c r="O247" s="38">
        <f t="shared" si="41"/>
        <v>21159.416844906285</v>
      </c>
    </row>
    <row r="248" spans="1:15" s="31" customFormat="1" x14ac:dyDescent="0.2">
      <c r="A248" s="30">
        <v>4612</v>
      </c>
      <c r="B248" s="31" t="s">
        <v>218</v>
      </c>
      <c r="C248" s="33">
        <v>117187576</v>
      </c>
      <c r="D248" s="34">
        <v>5742</v>
      </c>
      <c r="E248" s="34">
        <f t="shared" si="32"/>
        <v>20408.842911877393</v>
      </c>
      <c r="F248" s="35">
        <f t="shared" si="33"/>
        <v>0.83574725100165292</v>
      </c>
      <c r="G248" s="34">
        <f t="shared" si="34"/>
        <v>2406.6189016837066</v>
      </c>
      <c r="H248" s="34">
        <f t="shared" si="35"/>
        <v>549.16542146823679</v>
      </c>
      <c r="I248" s="67">
        <f t="shared" si="36"/>
        <v>2955.7843231519432</v>
      </c>
      <c r="J248" s="34">
        <f t="shared" si="37"/>
        <v>-314.84600056604739</v>
      </c>
      <c r="K248" s="34">
        <f t="shared" si="38"/>
        <v>2640.938322585896</v>
      </c>
      <c r="L248" s="34">
        <f t="shared" si="39"/>
        <v>16972113.583538458</v>
      </c>
      <c r="M248" s="38">
        <f t="shared" si="40"/>
        <v>15164267.848288216</v>
      </c>
      <c r="N248" s="38">
        <f>'jan-juli'!M248</f>
        <v>14401021.059505427</v>
      </c>
      <c r="O248" s="38">
        <f t="shared" si="41"/>
        <v>763246.78878278844</v>
      </c>
    </row>
    <row r="249" spans="1:15" s="31" customFormat="1" x14ac:dyDescent="0.2">
      <c r="A249" s="30">
        <v>4613</v>
      </c>
      <c r="B249" s="31" t="s">
        <v>219</v>
      </c>
      <c r="C249" s="33">
        <v>279574230</v>
      </c>
      <c r="D249" s="34">
        <v>12268</v>
      </c>
      <c r="E249" s="34">
        <f t="shared" si="32"/>
        <v>22788.900391261821</v>
      </c>
      <c r="F249" s="35">
        <f t="shared" si="33"/>
        <v>0.93321120347608943</v>
      </c>
      <c r="G249" s="34">
        <f t="shared" si="34"/>
        <v>978.58441405304984</v>
      </c>
      <c r="H249" s="34">
        <f t="shared" si="35"/>
        <v>0</v>
      </c>
      <c r="I249" s="67">
        <f t="shared" si="36"/>
        <v>978.58441405304984</v>
      </c>
      <c r="J249" s="34">
        <f t="shared" si="37"/>
        <v>-314.84600056604739</v>
      </c>
      <c r="K249" s="34">
        <f t="shared" si="38"/>
        <v>663.73841348700239</v>
      </c>
      <c r="L249" s="34">
        <f t="shared" si="39"/>
        <v>12005273.591602815</v>
      </c>
      <c r="M249" s="38">
        <f t="shared" si="40"/>
        <v>8142742.8566585453</v>
      </c>
      <c r="N249" s="38">
        <f>'jan-juli'!M249</f>
        <v>8511056.7790748291</v>
      </c>
      <c r="O249" s="38">
        <f t="shared" si="41"/>
        <v>-368313.92241628375</v>
      </c>
    </row>
    <row r="250" spans="1:15" s="31" customFormat="1" x14ac:dyDescent="0.2">
      <c r="A250" s="30">
        <v>4614</v>
      </c>
      <c r="B250" s="31" t="s">
        <v>220</v>
      </c>
      <c r="C250" s="33">
        <v>482919535</v>
      </c>
      <c r="D250" s="34">
        <v>19287</v>
      </c>
      <c r="E250" s="34">
        <f t="shared" si="32"/>
        <v>25038.602944988852</v>
      </c>
      <c r="F250" s="35">
        <f t="shared" si="33"/>
        <v>1.0253370889546116</v>
      </c>
      <c r="G250" s="34">
        <f t="shared" si="34"/>
        <v>-371.23711818316877</v>
      </c>
      <c r="H250" s="34">
        <f t="shared" si="35"/>
        <v>0</v>
      </c>
      <c r="I250" s="67">
        <f t="shared" si="36"/>
        <v>-371.23711818316877</v>
      </c>
      <c r="J250" s="34">
        <f t="shared" si="37"/>
        <v>-314.84600056604739</v>
      </c>
      <c r="K250" s="34">
        <f t="shared" si="38"/>
        <v>-686.08311874921617</v>
      </c>
      <c r="L250" s="34">
        <f t="shared" si="39"/>
        <v>-7160050.298398776</v>
      </c>
      <c r="M250" s="38">
        <f t="shared" si="40"/>
        <v>-13232485.111316131</v>
      </c>
      <c r="N250" s="38">
        <f>'jan-juli'!M250</f>
        <v>-14634764.256829429</v>
      </c>
      <c r="O250" s="38">
        <f t="shared" si="41"/>
        <v>1402279.145513298</v>
      </c>
    </row>
    <row r="251" spans="1:15" s="31" customFormat="1" x14ac:dyDescent="0.2">
      <c r="A251" s="30">
        <v>4615</v>
      </c>
      <c r="B251" s="31" t="s">
        <v>221</v>
      </c>
      <c r="C251" s="33">
        <v>68227887</v>
      </c>
      <c r="D251" s="34">
        <v>3203</v>
      </c>
      <c r="E251" s="34">
        <f t="shared" si="32"/>
        <v>21301.244770527632</v>
      </c>
      <c r="F251" s="35">
        <f t="shared" si="33"/>
        <v>0.87229133159338779</v>
      </c>
      <c r="G251" s="34">
        <f t="shared" si="34"/>
        <v>1871.1777864935632</v>
      </c>
      <c r="H251" s="34">
        <f t="shared" si="35"/>
        <v>236.82477094065322</v>
      </c>
      <c r="I251" s="67">
        <f t="shared" si="36"/>
        <v>2108.0025574342162</v>
      </c>
      <c r="J251" s="34">
        <f t="shared" si="37"/>
        <v>-314.84600056604739</v>
      </c>
      <c r="K251" s="34">
        <f t="shared" si="38"/>
        <v>1793.1565568681688</v>
      </c>
      <c r="L251" s="34">
        <f t="shared" si="39"/>
        <v>6751932.1914617941</v>
      </c>
      <c r="M251" s="38">
        <f t="shared" si="40"/>
        <v>5743480.4516487448</v>
      </c>
      <c r="N251" s="38">
        <f>'jan-juli'!M251</f>
        <v>5892257.0605008565</v>
      </c>
      <c r="O251" s="38">
        <f t="shared" si="41"/>
        <v>-148776.60885211173</v>
      </c>
    </row>
    <row r="252" spans="1:15" s="31" customFormat="1" x14ac:dyDescent="0.2">
      <c r="A252" s="30">
        <v>4616</v>
      </c>
      <c r="B252" s="31" t="s">
        <v>222</v>
      </c>
      <c r="C252" s="33">
        <v>82587684</v>
      </c>
      <c r="D252" s="34">
        <v>2922</v>
      </c>
      <c r="E252" s="34">
        <f t="shared" si="32"/>
        <v>28264.094455852155</v>
      </c>
      <c r="F252" s="35">
        <f t="shared" si="33"/>
        <v>1.1574217776835523</v>
      </c>
      <c r="G252" s="34">
        <f t="shared" si="34"/>
        <v>-2306.5320247011505</v>
      </c>
      <c r="H252" s="34">
        <f t="shared" si="35"/>
        <v>0</v>
      </c>
      <c r="I252" s="67">
        <f t="shared" si="36"/>
        <v>-2306.5320247011505</v>
      </c>
      <c r="J252" s="34">
        <f t="shared" si="37"/>
        <v>-314.84600056604739</v>
      </c>
      <c r="K252" s="34">
        <f t="shared" si="38"/>
        <v>-2621.3780252671977</v>
      </c>
      <c r="L252" s="34">
        <f t="shared" si="39"/>
        <v>-6739686.5761767616</v>
      </c>
      <c r="M252" s="38">
        <f t="shared" si="40"/>
        <v>-7659666.5898307515</v>
      </c>
      <c r="N252" s="38">
        <f>'jan-juli'!M252</f>
        <v>-7674309.9084075065</v>
      </c>
      <c r="O252" s="38">
        <f t="shared" si="41"/>
        <v>14643.318576755002</v>
      </c>
    </row>
    <row r="253" spans="1:15" s="31" customFormat="1" x14ac:dyDescent="0.2">
      <c r="A253" s="30">
        <v>4617</v>
      </c>
      <c r="B253" s="31" t="s">
        <v>223</v>
      </c>
      <c r="C253" s="33">
        <v>312395826</v>
      </c>
      <c r="D253" s="34">
        <v>13089</v>
      </c>
      <c r="E253" s="34">
        <f t="shared" si="32"/>
        <v>23867.05065322026</v>
      </c>
      <c r="F253" s="35">
        <f t="shared" si="33"/>
        <v>0.97736172790753995</v>
      </c>
      <c r="G253" s="34">
        <f t="shared" si="34"/>
        <v>331.69425687798645</v>
      </c>
      <c r="H253" s="34">
        <f t="shared" si="35"/>
        <v>0</v>
      </c>
      <c r="I253" s="67">
        <f t="shared" si="36"/>
        <v>331.69425687798645</v>
      </c>
      <c r="J253" s="34">
        <f t="shared" si="37"/>
        <v>-314.84600056604739</v>
      </c>
      <c r="K253" s="34">
        <f t="shared" si="38"/>
        <v>16.848256311939053</v>
      </c>
      <c r="L253" s="34">
        <f t="shared" si="39"/>
        <v>4341546.1282759644</v>
      </c>
      <c r="M253" s="38">
        <f t="shared" si="40"/>
        <v>220526.82686697028</v>
      </c>
      <c r="N253" s="38">
        <f>'jan-juli'!M253</f>
        <v>-308202.50983773853</v>
      </c>
      <c r="O253" s="38">
        <f t="shared" si="41"/>
        <v>528729.33670470887</v>
      </c>
    </row>
    <row r="254" spans="1:15" s="31" customFormat="1" x14ac:dyDescent="0.2">
      <c r="A254" s="30">
        <v>4618</v>
      </c>
      <c r="B254" s="31" t="s">
        <v>224</v>
      </c>
      <c r="C254" s="33">
        <v>294138111</v>
      </c>
      <c r="D254" s="34">
        <v>11017</v>
      </c>
      <c r="E254" s="34">
        <f t="shared" si="32"/>
        <v>26698.566851229916</v>
      </c>
      <c r="F254" s="35">
        <f t="shared" si="33"/>
        <v>1.0933130284722585</v>
      </c>
      <c r="G254" s="34">
        <f t="shared" si="34"/>
        <v>-1367.2154619278074</v>
      </c>
      <c r="H254" s="34">
        <f t="shared" si="35"/>
        <v>0</v>
      </c>
      <c r="I254" s="67">
        <f t="shared" si="36"/>
        <v>-1367.2154619278074</v>
      </c>
      <c r="J254" s="34">
        <f t="shared" si="37"/>
        <v>-314.84600056604739</v>
      </c>
      <c r="K254" s="34">
        <f t="shared" si="38"/>
        <v>-1682.0614624938548</v>
      </c>
      <c r="L254" s="34">
        <f t="shared" si="39"/>
        <v>-15062612.744058654</v>
      </c>
      <c r="M254" s="38">
        <f t="shared" si="40"/>
        <v>-18531271.1322948</v>
      </c>
      <c r="N254" s="38">
        <f>'jan-juli'!M254</f>
        <v>-19243601.989707578</v>
      </c>
      <c r="O254" s="38">
        <f t="shared" si="41"/>
        <v>712330.85741277784</v>
      </c>
    </row>
    <row r="255" spans="1:15" s="31" customFormat="1" x14ac:dyDescent="0.2">
      <c r="A255" s="30">
        <v>4619</v>
      </c>
      <c r="B255" s="31" t="s">
        <v>225</v>
      </c>
      <c r="C255" s="33">
        <v>49259487</v>
      </c>
      <c r="D255" s="34">
        <v>968</v>
      </c>
      <c r="E255" s="34">
        <f t="shared" si="32"/>
        <v>50887.899793388431</v>
      </c>
      <c r="F255" s="35">
        <f t="shared" si="33"/>
        <v>2.083872297180601</v>
      </c>
      <c r="G255" s="34">
        <f t="shared" si="34"/>
        <v>-15880.815227222916</v>
      </c>
      <c r="H255" s="34">
        <f t="shared" si="35"/>
        <v>0</v>
      </c>
      <c r="I255" s="67">
        <f t="shared" si="36"/>
        <v>-15880.815227222916</v>
      </c>
      <c r="J255" s="34">
        <f t="shared" si="37"/>
        <v>-314.84600056604739</v>
      </c>
      <c r="K255" s="34">
        <f t="shared" si="38"/>
        <v>-16195.661227788964</v>
      </c>
      <c r="L255" s="34">
        <f t="shared" si="39"/>
        <v>-15372629.139951782</v>
      </c>
      <c r="M255" s="38">
        <f t="shared" si="40"/>
        <v>-15677400.068499716</v>
      </c>
      <c r="N255" s="38">
        <f>'jan-juli'!M255</f>
        <v>-15642800.965002898</v>
      </c>
      <c r="O255" s="38">
        <f t="shared" si="41"/>
        <v>-34599.103496817872</v>
      </c>
    </row>
    <row r="256" spans="1:15" s="31" customFormat="1" x14ac:dyDescent="0.2">
      <c r="A256" s="30">
        <v>4620</v>
      </c>
      <c r="B256" s="31" t="s">
        <v>226</v>
      </c>
      <c r="C256" s="33">
        <v>30219059</v>
      </c>
      <c r="D256" s="34">
        <v>1089</v>
      </c>
      <c r="E256" s="34">
        <f t="shared" si="32"/>
        <v>27749.365472910926</v>
      </c>
      <c r="F256" s="35">
        <f t="shared" si="33"/>
        <v>1.1363434963541559</v>
      </c>
      <c r="G256" s="34">
        <f t="shared" si="34"/>
        <v>-1997.694634936413</v>
      </c>
      <c r="H256" s="34">
        <f t="shared" si="35"/>
        <v>0</v>
      </c>
      <c r="I256" s="67">
        <f t="shared" si="36"/>
        <v>-1997.694634936413</v>
      </c>
      <c r="J256" s="34">
        <f t="shared" si="37"/>
        <v>-314.84600056604739</v>
      </c>
      <c r="K256" s="34">
        <f t="shared" si="38"/>
        <v>-2312.5406355024602</v>
      </c>
      <c r="L256" s="34">
        <f t="shared" si="39"/>
        <v>-2175489.4574457537</v>
      </c>
      <c r="M256" s="38">
        <f t="shared" si="40"/>
        <v>-2518356.7520621791</v>
      </c>
      <c r="N256" s="38">
        <f>'jan-juli'!M256</f>
        <v>-2590002.7106282609</v>
      </c>
      <c r="O256" s="38">
        <f t="shared" si="41"/>
        <v>71645.95856608171</v>
      </c>
    </row>
    <row r="257" spans="1:15" s="31" customFormat="1" x14ac:dyDescent="0.2">
      <c r="A257" s="30">
        <v>4621</v>
      </c>
      <c r="B257" s="31" t="s">
        <v>227</v>
      </c>
      <c r="C257" s="33">
        <v>352589798</v>
      </c>
      <c r="D257" s="34">
        <v>16471</v>
      </c>
      <c r="E257" s="34">
        <f t="shared" si="32"/>
        <v>21406.702568150082</v>
      </c>
      <c r="F257" s="35">
        <f t="shared" si="33"/>
        <v>0.87660985493350119</v>
      </c>
      <c r="G257" s="34">
        <f t="shared" si="34"/>
        <v>1807.9031079200934</v>
      </c>
      <c r="H257" s="34">
        <f t="shared" si="35"/>
        <v>199.91454177279573</v>
      </c>
      <c r="I257" s="67">
        <f t="shared" si="36"/>
        <v>2007.8176496928891</v>
      </c>
      <c r="J257" s="34">
        <f t="shared" si="37"/>
        <v>-314.84600056604739</v>
      </c>
      <c r="K257" s="34">
        <f t="shared" si="38"/>
        <v>1692.9716491268416</v>
      </c>
      <c r="L257" s="34">
        <f t="shared" si="39"/>
        <v>33070764.508091576</v>
      </c>
      <c r="M257" s="38">
        <f t="shared" si="40"/>
        <v>27884936.032768209</v>
      </c>
      <c r="N257" s="38">
        <f>'jan-juli'!M257</f>
        <v>25239669.347146269</v>
      </c>
      <c r="O257" s="38">
        <f t="shared" si="41"/>
        <v>2645266.6856219396</v>
      </c>
    </row>
    <row r="258" spans="1:15" s="31" customFormat="1" x14ac:dyDescent="0.2">
      <c r="A258" s="30">
        <v>4622</v>
      </c>
      <c r="B258" s="31" t="s">
        <v>228</v>
      </c>
      <c r="C258" s="33">
        <v>185298522</v>
      </c>
      <c r="D258" s="34">
        <v>8496</v>
      </c>
      <c r="E258" s="34">
        <f t="shared" si="32"/>
        <v>21810.089689265536</v>
      </c>
      <c r="F258" s="35">
        <f t="shared" si="33"/>
        <v>0.89312865901354588</v>
      </c>
      <c r="G258" s="34">
        <f t="shared" si="34"/>
        <v>1565.8708352508204</v>
      </c>
      <c r="H258" s="34">
        <f t="shared" si="35"/>
        <v>58.729049382386613</v>
      </c>
      <c r="I258" s="67">
        <f t="shared" si="36"/>
        <v>1624.599884633207</v>
      </c>
      <c r="J258" s="34">
        <f t="shared" si="37"/>
        <v>-314.84600056604739</v>
      </c>
      <c r="K258" s="34">
        <f t="shared" si="38"/>
        <v>1309.7538840671596</v>
      </c>
      <c r="L258" s="34">
        <f t="shared" si="39"/>
        <v>13802600.619843727</v>
      </c>
      <c r="M258" s="38">
        <f t="shared" si="40"/>
        <v>11127668.999034587</v>
      </c>
      <c r="N258" s="38">
        <f>'jan-juli'!M258</f>
        <v>10143648.092277626</v>
      </c>
      <c r="O258" s="38">
        <f t="shared" si="41"/>
        <v>984020.90675696172</v>
      </c>
    </row>
    <row r="259" spans="1:15" s="31" customFormat="1" x14ac:dyDescent="0.2">
      <c r="A259" s="30">
        <v>4623</v>
      </c>
      <c r="B259" s="31" t="s">
        <v>229</v>
      </c>
      <c r="C259" s="33">
        <v>54026361</v>
      </c>
      <c r="D259" s="34">
        <v>2502</v>
      </c>
      <c r="E259" s="34">
        <f t="shared" si="32"/>
        <v>21593.269784172662</v>
      </c>
      <c r="F259" s="35">
        <f t="shared" si="33"/>
        <v>0.88424982935983965</v>
      </c>
      <c r="G259" s="34">
        <f t="shared" si="34"/>
        <v>1695.962778306545</v>
      </c>
      <c r="H259" s="34">
        <f t="shared" si="35"/>
        <v>134.61601616489259</v>
      </c>
      <c r="I259" s="67">
        <f t="shared" si="36"/>
        <v>1830.5787944714375</v>
      </c>
      <c r="J259" s="34">
        <f t="shared" si="37"/>
        <v>-314.84600056604739</v>
      </c>
      <c r="K259" s="34">
        <f t="shared" si="38"/>
        <v>1515.7327939053901</v>
      </c>
      <c r="L259" s="34">
        <f t="shared" si="39"/>
        <v>4580108.1437675366</v>
      </c>
      <c r="M259" s="38">
        <f t="shared" si="40"/>
        <v>3792363.4503512857</v>
      </c>
      <c r="N259" s="38">
        <f>'jan-juli'!M259</f>
        <v>3194651.8238910805</v>
      </c>
      <c r="O259" s="38">
        <f t="shared" si="41"/>
        <v>597711.6264602053</v>
      </c>
    </row>
    <row r="260" spans="1:15" s="31" customFormat="1" x14ac:dyDescent="0.2">
      <c r="A260" s="30">
        <v>4624</v>
      </c>
      <c r="B260" s="31" t="s">
        <v>389</v>
      </c>
      <c r="C260" s="33">
        <v>575398405</v>
      </c>
      <c r="D260" s="34">
        <v>26080</v>
      </c>
      <c r="E260" s="34">
        <f t="shared" si="32"/>
        <v>22062.822277607364</v>
      </c>
      <c r="F260" s="35">
        <f t="shared" si="33"/>
        <v>0.90347812207998413</v>
      </c>
      <c r="G260" s="34">
        <f t="shared" si="34"/>
        <v>1414.2312822457243</v>
      </c>
      <c r="H260" s="34">
        <f t="shared" si="35"/>
        <v>0</v>
      </c>
      <c r="I260" s="67">
        <f t="shared" si="36"/>
        <v>1414.2312822457243</v>
      </c>
      <c r="J260" s="34">
        <f t="shared" si="37"/>
        <v>-314.84600056604739</v>
      </c>
      <c r="K260" s="34">
        <f t="shared" si="38"/>
        <v>1099.3852816796768</v>
      </c>
      <c r="L260" s="34">
        <f t="shared" si="39"/>
        <v>36883151.84096849</v>
      </c>
      <c r="M260" s="38">
        <f t="shared" si="40"/>
        <v>28671968.146205973</v>
      </c>
      <c r="N260" s="38">
        <f>'jan-juli'!M260</f>
        <v>27895800.164384704</v>
      </c>
      <c r="O260" s="38">
        <f t="shared" si="41"/>
        <v>776167.9818212688</v>
      </c>
    </row>
    <row r="261" spans="1:15" s="31" customFormat="1" x14ac:dyDescent="0.2">
      <c r="A261" s="30">
        <v>4625</v>
      </c>
      <c r="B261" s="31" t="s">
        <v>230</v>
      </c>
      <c r="C261" s="33">
        <v>209257824</v>
      </c>
      <c r="D261" s="34">
        <v>5300</v>
      </c>
      <c r="E261" s="34">
        <f t="shared" si="32"/>
        <v>39482.608301886794</v>
      </c>
      <c r="F261" s="35">
        <f t="shared" si="33"/>
        <v>1.6168227416495664</v>
      </c>
      <c r="G261" s="34">
        <f t="shared" si="34"/>
        <v>-9037.6403323219329</v>
      </c>
      <c r="H261" s="34">
        <f t="shared" si="35"/>
        <v>0</v>
      </c>
      <c r="I261" s="67">
        <f t="shared" si="36"/>
        <v>-9037.6403323219329</v>
      </c>
      <c r="J261" s="34">
        <f t="shared" si="37"/>
        <v>-314.84600056604739</v>
      </c>
      <c r="K261" s="34">
        <f t="shared" si="38"/>
        <v>-9352.4863328879801</v>
      </c>
      <c r="L261" s="34">
        <f t="shared" si="39"/>
        <v>-47899493.761306241</v>
      </c>
      <c r="M261" s="38">
        <f t="shared" si="40"/>
        <v>-49568177.564306296</v>
      </c>
      <c r="N261" s="38">
        <f>'jan-juli'!M261</f>
        <v>-48591379.856317513</v>
      </c>
      <c r="O261" s="38">
        <f t="shared" si="41"/>
        <v>-976797.70798878372</v>
      </c>
    </row>
    <row r="262" spans="1:15" s="31" customFormat="1" x14ac:dyDescent="0.2">
      <c r="A262" s="30">
        <v>4626</v>
      </c>
      <c r="B262" s="31" t="s">
        <v>235</v>
      </c>
      <c r="C262" s="33">
        <v>886081607</v>
      </c>
      <c r="D262" s="34">
        <v>39768</v>
      </c>
      <c r="E262" s="34">
        <f t="shared" si="32"/>
        <v>22281.271549989942</v>
      </c>
      <c r="F262" s="35">
        <f t="shared" si="33"/>
        <v>0.91242367473406438</v>
      </c>
      <c r="G262" s="34">
        <f t="shared" si="34"/>
        <v>1283.161718816177</v>
      </c>
      <c r="H262" s="34">
        <f t="shared" si="35"/>
        <v>0</v>
      </c>
      <c r="I262" s="67">
        <f t="shared" si="36"/>
        <v>1283.161718816177</v>
      </c>
      <c r="J262" s="34">
        <f t="shared" si="37"/>
        <v>-314.84600056604739</v>
      </c>
      <c r="K262" s="34">
        <f t="shared" si="38"/>
        <v>968.31571825012952</v>
      </c>
      <c r="L262" s="34">
        <f t="shared" si="39"/>
        <v>51028775.233881727</v>
      </c>
      <c r="M262" s="38">
        <f t="shared" si="40"/>
        <v>38507979.483371153</v>
      </c>
      <c r="N262" s="38">
        <f>'jan-juli'!M262</f>
        <v>38390569.864219755</v>
      </c>
      <c r="O262" s="38">
        <f t="shared" si="41"/>
        <v>117409.61915139854</v>
      </c>
    </row>
    <row r="263" spans="1:15" s="31" customFormat="1" x14ac:dyDescent="0.2">
      <c r="A263" s="30">
        <v>4627</v>
      </c>
      <c r="B263" s="31" t="s">
        <v>231</v>
      </c>
      <c r="C263" s="33">
        <v>611179001</v>
      </c>
      <c r="D263" s="34">
        <v>30145</v>
      </c>
      <c r="E263" s="34">
        <f t="shared" si="32"/>
        <v>20274.639276828661</v>
      </c>
      <c r="F263" s="35">
        <f t="shared" si="33"/>
        <v>0.83025157838803643</v>
      </c>
      <c r="G263" s="34">
        <f t="shared" si="34"/>
        <v>2487.1410827129462</v>
      </c>
      <c r="H263" s="34">
        <f t="shared" si="35"/>
        <v>596.13669373529319</v>
      </c>
      <c r="I263" s="67">
        <f t="shared" si="36"/>
        <v>3083.2777764482394</v>
      </c>
      <c r="J263" s="34">
        <f t="shared" si="37"/>
        <v>-314.84600056604739</v>
      </c>
      <c r="K263" s="34">
        <f t="shared" si="38"/>
        <v>2768.4317758821921</v>
      </c>
      <c r="L263" s="34">
        <f t="shared" si="39"/>
        <v>92945408.571032181</v>
      </c>
      <c r="M263" s="38">
        <f t="shared" si="40"/>
        <v>83454375.883968681</v>
      </c>
      <c r="N263" s="38">
        <f>'jan-juli'!M263</f>
        <v>80971909.364766866</v>
      </c>
      <c r="O263" s="38">
        <f t="shared" si="41"/>
        <v>2482466.5192018151</v>
      </c>
    </row>
    <row r="264" spans="1:15" s="31" customFormat="1" x14ac:dyDescent="0.2">
      <c r="A264" s="30">
        <v>4628</v>
      </c>
      <c r="B264" s="31" t="s">
        <v>232</v>
      </c>
      <c r="C264" s="33">
        <v>86266157</v>
      </c>
      <c r="D264" s="34">
        <v>3852</v>
      </c>
      <c r="E264" s="34">
        <f t="shared" si="32"/>
        <v>22395.160176531674</v>
      </c>
      <c r="F264" s="35">
        <f t="shared" si="33"/>
        <v>0.91708744263916264</v>
      </c>
      <c r="G264" s="34">
        <f t="shared" si="34"/>
        <v>1214.8285428911381</v>
      </c>
      <c r="H264" s="34">
        <f t="shared" si="35"/>
        <v>0</v>
      </c>
      <c r="I264" s="67">
        <f t="shared" si="36"/>
        <v>1214.8285428911381</v>
      </c>
      <c r="J264" s="34">
        <f t="shared" si="37"/>
        <v>-314.84600056604739</v>
      </c>
      <c r="K264" s="34">
        <f t="shared" si="38"/>
        <v>899.98254232509066</v>
      </c>
      <c r="L264" s="34">
        <f t="shared" si="39"/>
        <v>4679519.5472166641</v>
      </c>
      <c r="M264" s="38">
        <f t="shared" si="40"/>
        <v>3466732.7530362494</v>
      </c>
      <c r="N264" s="38">
        <f>'jan-juli'!M264</f>
        <v>2775923.7326537557</v>
      </c>
      <c r="O264" s="38">
        <f t="shared" si="41"/>
        <v>690809.02038249373</v>
      </c>
    </row>
    <row r="265" spans="1:15" s="31" customFormat="1" x14ac:dyDescent="0.2">
      <c r="A265" s="30">
        <v>4629</v>
      </c>
      <c r="B265" s="31" t="s">
        <v>233</v>
      </c>
      <c r="C265" s="33">
        <v>23718990</v>
      </c>
      <c r="D265" s="34">
        <v>384</v>
      </c>
      <c r="E265" s="34">
        <f t="shared" ref="E265:E328" si="42">IF(ISNUMBER(C265),(C265)/D265,"")</f>
        <v>61768.203125</v>
      </c>
      <c r="F265" s="35">
        <f t="shared" ref="F265:F328" si="43">IF(ISNUMBER(C265),E265/E$366,"")</f>
        <v>2.5294234555055302</v>
      </c>
      <c r="G265" s="34">
        <f t="shared" ref="G265:G328" si="44">IF(ISNUMBER(D265),(E$366-E265)*0.6,"")</f>
        <v>-22408.997226189858</v>
      </c>
      <c r="H265" s="34">
        <f t="shared" ref="H265:H328" si="45">IF(ISNUMBER(D265),(IF(E265&gt;=E$366*0.9,0,IF(E265&lt;0.9*E$366,(E$366*0.9-E265)*0.35))),"")</f>
        <v>0</v>
      </c>
      <c r="I265" s="67">
        <f t="shared" ref="I265:I328" si="46">IF(ISNUMBER(C265),G265+H265,"")</f>
        <v>-22408.997226189858</v>
      </c>
      <c r="J265" s="34">
        <f t="shared" ref="J265:J328" si="47">IF(ISNUMBER(D265),I$368,"")</f>
        <v>-314.84600056604739</v>
      </c>
      <c r="K265" s="34">
        <f t="shared" ref="K265:K328" si="48">IF(ISNUMBER(I265),I265+J265,"")</f>
        <v>-22723.843226755907</v>
      </c>
      <c r="L265" s="34">
        <f t="shared" ref="L265:L328" si="49">IF(ISNUMBER(I265),(I265*D265),"")</f>
        <v>-8605054.9348569065</v>
      </c>
      <c r="M265" s="38">
        <f t="shared" ref="M265:M328" si="50">IF(ISNUMBER(K265),(K265*D265),"")</f>
        <v>-8725955.799074268</v>
      </c>
      <c r="N265" s="38">
        <f>'jan-juli'!M265</f>
        <v>-8763836.0191747025</v>
      </c>
      <c r="O265" s="38">
        <f t="shared" ref="O265:O328" si="51">IF(ISNUMBER(M265),(M265-N265),"")</f>
        <v>37880.220100434497</v>
      </c>
    </row>
    <row r="266" spans="1:15" s="31" customFormat="1" x14ac:dyDescent="0.2">
      <c r="A266" s="30">
        <v>4630</v>
      </c>
      <c r="B266" s="31" t="s">
        <v>234</v>
      </c>
      <c r="C266" s="33">
        <v>159740522</v>
      </c>
      <c r="D266" s="34">
        <v>8200</v>
      </c>
      <c r="E266" s="34">
        <f t="shared" si="42"/>
        <v>19480.551463414635</v>
      </c>
      <c r="F266" s="35">
        <f t="shared" si="43"/>
        <v>0.79773348267921718</v>
      </c>
      <c r="G266" s="34">
        <f t="shared" si="44"/>
        <v>2963.5937707613616</v>
      </c>
      <c r="H266" s="34">
        <f t="shared" si="45"/>
        <v>874.0674284302022</v>
      </c>
      <c r="I266" s="67">
        <f t="shared" si="46"/>
        <v>3837.6611991915638</v>
      </c>
      <c r="J266" s="34">
        <f t="shared" si="47"/>
        <v>-314.84600056604739</v>
      </c>
      <c r="K266" s="34">
        <f t="shared" si="48"/>
        <v>3522.8151986255166</v>
      </c>
      <c r="L266" s="34">
        <f t="shared" si="49"/>
        <v>31468821.833370823</v>
      </c>
      <c r="M266" s="38">
        <f t="shared" si="50"/>
        <v>28887084.628729235</v>
      </c>
      <c r="N266" s="38">
        <f>'jan-juli'!M266</f>
        <v>28614524.391369663</v>
      </c>
      <c r="O266" s="38">
        <f t="shared" si="51"/>
        <v>272560.2373595722</v>
      </c>
    </row>
    <row r="267" spans="1:15" s="31" customFormat="1" x14ac:dyDescent="0.2">
      <c r="A267" s="30">
        <v>4631</v>
      </c>
      <c r="B267" s="31" t="s">
        <v>390</v>
      </c>
      <c r="C267" s="33">
        <v>625577662</v>
      </c>
      <c r="D267" s="34">
        <v>29986</v>
      </c>
      <c r="E267" s="34">
        <f t="shared" si="42"/>
        <v>20862.324484759556</v>
      </c>
      <c r="F267" s="35">
        <f t="shared" si="43"/>
        <v>0.8543174354825972</v>
      </c>
      <c r="G267" s="34">
        <f t="shared" si="44"/>
        <v>2134.5299579544085</v>
      </c>
      <c r="H267" s="34">
        <f t="shared" si="45"/>
        <v>390.44687095947972</v>
      </c>
      <c r="I267" s="67">
        <f t="shared" si="46"/>
        <v>2524.9768289138883</v>
      </c>
      <c r="J267" s="34">
        <f t="shared" si="47"/>
        <v>-314.84600056604739</v>
      </c>
      <c r="K267" s="34">
        <f t="shared" si="48"/>
        <v>2210.1308283478411</v>
      </c>
      <c r="L267" s="34">
        <f t="shared" si="49"/>
        <v>75713955.19181186</v>
      </c>
      <c r="M267" s="38">
        <f t="shared" si="50"/>
        <v>66272983.018838361</v>
      </c>
      <c r="N267" s="38">
        <f>'jan-juli'!M267</f>
        <v>63144675.916306108</v>
      </c>
      <c r="O267" s="38">
        <f t="shared" si="51"/>
        <v>3128307.1025322527</v>
      </c>
    </row>
    <row r="268" spans="1:15" s="31" customFormat="1" x14ac:dyDescent="0.2">
      <c r="A268" s="30">
        <v>4632</v>
      </c>
      <c r="B268" s="31" t="s">
        <v>236</v>
      </c>
      <c r="C268" s="33">
        <v>87422215</v>
      </c>
      <c r="D268" s="34">
        <v>2881</v>
      </c>
      <c r="E268" s="34">
        <f t="shared" si="42"/>
        <v>30344.399514057619</v>
      </c>
      <c r="F268" s="35">
        <f t="shared" si="43"/>
        <v>1.2426107931092247</v>
      </c>
      <c r="G268" s="34">
        <f t="shared" si="44"/>
        <v>-3554.7150596244287</v>
      </c>
      <c r="H268" s="34">
        <f t="shared" si="45"/>
        <v>0</v>
      </c>
      <c r="I268" s="67">
        <f t="shared" si="46"/>
        <v>-3554.7150596244287</v>
      </c>
      <c r="J268" s="34">
        <f t="shared" si="47"/>
        <v>-314.84600056604739</v>
      </c>
      <c r="K268" s="34">
        <f t="shared" si="48"/>
        <v>-3869.5610601904759</v>
      </c>
      <c r="L268" s="34">
        <f t="shared" si="49"/>
        <v>-10241134.08677798</v>
      </c>
      <c r="M268" s="38">
        <f t="shared" si="50"/>
        <v>-11148205.414408762</v>
      </c>
      <c r="N268" s="38">
        <f>'jan-juli'!M268</f>
        <v>-11032145.73344354</v>
      </c>
      <c r="O268" s="38">
        <f t="shared" si="51"/>
        <v>-116059.68096522242</v>
      </c>
    </row>
    <row r="269" spans="1:15" s="31" customFormat="1" x14ac:dyDescent="0.2">
      <c r="A269" s="30">
        <v>4633</v>
      </c>
      <c r="B269" s="31" t="s">
        <v>237</v>
      </c>
      <c r="C269" s="33">
        <v>10928911</v>
      </c>
      <c r="D269" s="34">
        <v>519</v>
      </c>
      <c r="E269" s="34">
        <f t="shared" si="42"/>
        <v>21057.631984585743</v>
      </c>
      <c r="F269" s="35">
        <f t="shared" si="43"/>
        <v>0.86231532672927569</v>
      </c>
      <c r="G269" s="34">
        <f t="shared" si="44"/>
        <v>2017.3454580586963</v>
      </c>
      <c r="H269" s="34">
        <f t="shared" si="45"/>
        <v>322.08924602031419</v>
      </c>
      <c r="I269" s="67">
        <f t="shared" si="46"/>
        <v>2339.4347040790103</v>
      </c>
      <c r="J269" s="34">
        <f t="shared" si="47"/>
        <v>-314.84600056604739</v>
      </c>
      <c r="K269" s="34">
        <f t="shared" si="48"/>
        <v>2024.5887035129629</v>
      </c>
      <c r="L269" s="34">
        <f t="shared" si="49"/>
        <v>1214166.6114170065</v>
      </c>
      <c r="M269" s="38">
        <f t="shared" si="50"/>
        <v>1050761.5371232277</v>
      </c>
      <c r="N269" s="38">
        <f>'jan-juli'!M269</f>
        <v>959261.14686229907</v>
      </c>
      <c r="O269" s="38">
        <f t="shared" si="51"/>
        <v>91500.39026092866</v>
      </c>
    </row>
    <row r="270" spans="1:15" s="31" customFormat="1" x14ac:dyDescent="0.2">
      <c r="A270" s="30">
        <v>4634</v>
      </c>
      <c r="B270" s="31" t="s">
        <v>238</v>
      </c>
      <c r="C270" s="33">
        <v>49069274</v>
      </c>
      <c r="D270" s="34">
        <v>1694</v>
      </c>
      <c r="E270" s="34">
        <f t="shared" si="42"/>
        <v>28966.51357733176</v>
      </c>
      <c r="F270" s="35">
        <f t="shared" si="43"/>
        <v>1.1861860173987755</v>
      </c>
      <c r="G270" s="34">
        <f t="shared" si="44"/>
        <v>-2727.9834975889135</v>
      </c>
      <c r="H270" s="34">
        <f t="shared" si="45"/>
        <v>0</v>
      </c>
      <c r="I270" s="67">
        <f t="shared" si="46"/>
        <v>-2727.9834975889135</v>
      </c>
      <c r="J270" s="34">
        <f t="shared" si="47"/>
        <v>-314.84600056604739</v>
      </c>
      <c r="K270" s="34">
        <f t="shared" si="48"/>
        <v>-3042.8294981549607</v>
      </c>
      <c r="L270" s="34">
        <f t="shared" si="49"/>
        <v>-4621204.0449156193</v>
      </c>
      <c r="M270" s="38">
        <f t="shared" si="50"/>
        <v>-5154553.1698745033</v>
      </c>
      <c r="N270" s="38">
        <f>'jan-juli'!M270</f>
        <v>-5106189.2387550715</v>
      </c>
      <c r="O270" s="38">
        <f t="shared" si="51"/>
        <v>-48363.931119431742</v>
      </c>
    </row>
    <row r="271" spans="1:15" s="31" customFormat="1" x14ac:dyDescent="0.2">
      <c r="A271" s="30">
        <v>4635</v>
      </c>
      <c r="B271" s="31" t="s">
        <v>239</v>
      </c>
      <c r="C271" s="33">
        <v>58312199</v>
      </c>
      <c r="D271" s="34">
        <v>2234</v>
      </c>
      <c r="E271" s="34">
        <f t="shared" si="42"/>
        <v>26102.148164726947</v>
      </c>
      <c r="F271" s="35">
        <f t="shared" si="43"/>
        <v>1.0688895332333008</v>
      </c>
      <c r="G271" s="34">
        <f t="shared" si="44"/>
        <v>-1009.3642500260255</v>
      </c>
      <c r="H271" s="34">
        <f t="shared" si="45"/>
        <v>0</v>
      </c>
      <c r="I271" s="67">
        <f t="shared" si="46"/>
        <v>-1009.3642500260255</v>
      </c>
      <c r="J271" s="34">
        <f t="shared" si="47"/>
        <v>-314.84600056604739</v>
      </c>
      <c r="K271" s="34">
        <f t="shared" si="48"/>
        <v>-1324.210250592073</v>
      </c>
      <c r="L271" s="34">
        <f t="shared" si="49"/>
        <v>-2254919.7345581409</v>
      </c>
      <c r="M271" s="38">
        <f t="shared" si="50"/>
        <v>-2958285.6998226908</v>
      </c>
      <c r="N271" s="38">
        <f>'jan-juli'!M271</f>
        <v>-2912707.8407194987</v>
      </c>
      <c r="O271" s="38">
        <f t="shared" si="51"/>
        <v>-45577.85910319211</v>
      </c>
    </row>
    <row r="272" spans="1:15" s="31" customFormat="1" x14ac:dyDescent="0.2">
      <c r="A272" s="30">
        <v>4636</v>
      </c>
      <c r="B272" s="31" t="s">
        <v>240</v>
      </c>
      <c r="C272" s="33">
        <v>19369574</v>
      </c>
      <c r="D272" s="34">
        <v>750</v>
      </c>
      <c r="E272" s="34">
        <f t="shared" si="42"/>
        <v>25826.098666666665</v>
      </c>
      <c r="F272" s="35">
        <f t="shared" si="43"/>
        <v>1.0575852368486194</v>
      </c>
      <c r="G272" s="34">
        <f t="shared" si="44"/>
        <v>-843.73455118985657</v>
      </c>
      <c r="H272" s="34">
        <f t="shared" si="45"/>
        <v>0</v>
      </c>
      <c r="I272" s="67">
        <f t="shared" si="46"/>
        <v>-843.73455118985657</v>
      </c>
      <c r="J272" s="34">
        <f t="shared" si="47"/>
        <v>-314.84600056604739</v>
      </c>
      <c r="K272" s="34">
        <f t="shared" si="48"/>
        <v>-1158.580551755904</v>
      </c>
      <c r="L272" s="34">
        <f t="shared" si="49"/>
        <v>-632800.91339239245</v>
      </c>
      <c r="M272" s="38">
        <f t="shared" si="50"/>
        <v>-868935.41381692805</v>
      </c>
      <c r="N272" s="38">
        <f>'jan-juli'!M272</f>
        <v>-972309.62495059229</v>
      </c>
      <c r="O272" s="38">
        <f t="shared" si="51"/>
        <v>103374.21113366424</v>
      </c>
    </row>
    <row r="273" spans="1:15" s="31" customFormat="1" x14ac:dyDescent="0.2">
      <c r="A273" s="30">
        <v>4637</v>
      </c>
      <c r="B273" s="31" t="s">
        <v>241</v>
      </c>
      <c r="C273" s="33">
        <v>27216603</v>
      </c>
      <c r="D273" s="34">
        <v>1268</v>
      </c>
      <c r="E273" s="34">
        <f t="shared" si="42"/>
        <v>21464.197949526813</v>
      </c>
      <c r="F273" s="35">
        <f t="shared" si="43"/>
        <v>0.87896430526360447</v>
      </c>
      <c r="G273" s="34">
        <f t="shared" si="44"/>
        <v>1773.4058790940544</v>
      </c>
      <c r="H273" s="34">
        <f t="shared" si="45"/>
        <v>179.79115829093971</v>
      </c>
      <c r="I273" s="67">
        <f t="shared" si="46"/>
        <v>1953.197037384994</v>
      </c>
      <c r="J273" s="34">
        <f t="shared" si="47"/>
        <v>-314.84600056604739</v>
      </c>
      <c r="K273" s="34">
        <f t="shared" si="48"/>
        <v>1638.3510368189466</v>
      </c>
      <c r="L273" s="34">
        <f t="shared" si="49"/>
        <v>2476653.8434041725</v>
      </c>
      <c r="M273" s="38">
        <f t="shared" si="50"/>
        <v>2077429.1146864241</v>
      </c>
      <c r="N273" s="38">
        <f>'jan-juli'!M273</f>
        <v>1890282.5065922828</v>
      </c>
      <c r="O273" s="38">
        <f t="shared" si="51"/>
        <v>187146.60809414135</v>
      </c>
    </row>
    <row r="274" spans="1:15" s="31" customFormat="1" x14ac:dyDescent="0.2">
      <c r="A274" s="30">
        <v>4638</v>
      </c>
      <c r="B274" s="31" t="s">
        <v>242</v>
      </c>
      <c r="C274" s="33">
        <v>96392231</v>
      </c>
      <c r="D274" s="34">
        <v>3879</v>
      </c>
      <c r="E274" s="34">
        <f t="shared" si="42"/>
        <v>24849.763083268885</v>
      </c>
      <c r="F274" s="35">
        <f t="shared" si="43"/>
        <v>1.0176040491152905</v>
      </c>
      <c r="G274" s="34">
        <f t="shared" si="44"/>
        <v>-257.93320115118837</v>
      </c>
      <c r="H274" s="34">
        <f t="shared" si="45"/>
        <v>0</v>
      </c>
      <c r="I274" s="67">
        <f t="shared" si="46"/>
        <v>-257.93320115118837</v>
      </c>
      <c r="J274" s="34">
        <f t="shared" si="47"/>
        <v>-314.84600056604739</v>
      </c>
      <c r="K274" s="34">
        <f t="shared" si="48"/>
        <v>-572.77920171723576</v>
      </c>
      <c r="L274" s="34">
        <f t="shared" si="49"/>
        <v>-1000522.8872654596</v>
      </c>
      <c r="M274" s="38">
        <f t="shared" si="50"/>
        <v>-2221810.5234611575</v>
      </c>
      <c r="N274" s="38">
        <f>'jan-juli'!M274</f>
        <v>-2779068.5874444675</v>
      </c>
      <c r="O274" s="38">
        <f t="shared" si="51"/>
        <v>557258.06398331001</v>
      </c>
    </row>
    <row r="275" spans="1:15" s="31" customFormat="1" x14ac:dyDescent="0.2">
      <c r="A275" s="30">
        <v>4639</v>
      </c>
      <c r="B275" s="31" t="s">
        <v>243</v>
      </c>
      <c r="C275" s="33">
        <v>65481759</v>
      </c>
      <c r="D275" s="34">
        <v>2551</v>
      </c>
      <c r="E275" s="34">
        <f t="shared" si="42"/>
        <v>25669.054880439042</v>
      </c>
      <c r="F275" s="35">
        <f t="shared" si="43"/>
        <v>1.0511542542988814</v>
      </c>
      <c r="G275" s="34">
        <f t="shared" si="44"/>
        <v>-749.50827945328274</v>
      </c>
      <c r="H275" s="34">
        <f t="shared" si="45"/>
        <v>0</v>
      </c>
      <c r="I275" s="67">
        <f t="shared" si="46"/>
        <v>-749.50827945328274</v>
      </c>
      <c r="J275" s="34">
        <f t="shared" si="47"/>
        <v>-314.84600056604739</v>
      </c>
      <c r="K275" s="34">
        <f t="shared" si="48"/>
        <v>-1064.3542800193302</v>
      </c>
      <c r="L275" s="34">
        <f t="shared" si="49"/>
        <v>-1911995.6208853242</v>
      </c>
      <c r="M275" s="38">
        <f t="shared" si="50"/>
        <v>-2715167.7683293112</v>
      </c>
      <c r="N275" s="38">
        <f>'jan-juli'!M275</f>
        <v>-2912944.3544652811</v>
      </c>
      <c r="O275" s="38">
        <f t="shared" si="51"/>
        <v>197776.58613596996</v>
      </c>
    </row>
    <row r="276" spans="1:15" s="31" customFormat="1" x14ac:dyDescent="0.2">
      <c r="A276" s="30">
        <v>4640</v>
      </c>
      <c r="B276" s="31" t="s">
        <v>244</v>
      </c>
      <c r="C276" s="33">
        <v>251994444</v>
      </c>
      <c r="D276" s="34">
        <v>12319</v>
      </c>
      <c r="E276" s="34">
        <f t="shared" si="42"/>
        <v>20455.754850231351</v>
      </c>
      <c r="F276" s="35">
        <f t="shared" si="43"/>
        <v>0.83766830667775216</v>
      </c>
      <c r="G276" s="34">
        <f t="shared" si="44"/>
        <v>2378.4717386713314</v>
      </c>
      <c r="H276" s="34">
        <f t="shared" si="45"/>
        <v>532.74624304435144</v>
      </c>
      <c r="I276" s="67">
        <f t="shared" si="46"/>
        <v>2911.217981715683</v>
      </c>
      <c r="J276" s="34">
        <f t="shared" si="47"/>
        <v>-314.84600056604739</v>
      </c>
      <c r="K276" s="34">
        <f t="shared" si="48"/>
        <v>2596.3719811496358</v>
      </c>
      <c r="L276" s="34">
        <f t="shared" si="49"/>
        <v>35863294.316755496</v>
      </c>
      <c r="M276" s="38">
        <f t="shared" si="50"/>
        <v>31984706.435782362</v>
      </c>
      <c r="N276" s="38">
        <f>'jan-juli'!M276</f>
        <v>29809167.822247881</v>
      </c>
      <c r="O276" s="38">
        <f t="shared" si="51"/>
        <v>2175538.6135344803</v>
      </c>
    </row>
    <row r="277" spans="1:15" s="31" customFormat="1" x14ac:dyDescent="0.2">
      <c r="A277" s="30">
        <v>4641</v>
      </c>
      <c r="B277" s="31" t="s">
        <v>245</v>
      </c>
      <c r="C277" s="33">
        <v>71018746</v>
      </c>
      <c r="D277" s="34">
        <v>1800</v>
      </c>
      <c r="E277" s="34">
        <f t="shared" si="42"/>
        <v>39454.858888888892</v>
      </c>
      <c r="F277" s="35">
        <f t="shared" si="43"/>
        <v>1.615686396207052</v>
      </c>
      <c r="G277" s="34">
        <f t="shared" si="44"/>
        <v>-9020.9906845231926</v>
      </c>
      <c r="H277" s="34">
        <f t="shared" si="45"/>
        <v>0</v>
      </c>
      <c r="I277" s="67">
        <f t="shared" si="46"/>
        <v>-9020.9906845231926</v>
      </c>
      <c r="J277" s="34">
        <f t="shared" si="47"/>
        <v>-314.84600056604739</v>
      </c>
      <c r="K277" s="34">
        <f t="shared" si="48"/>
        <v>-9335.8366850892398</v>
      </c>
      <c r="L277" s="34">
        <f t="shared" si="49"/>
        <v>-16237783.232141746</v>
      </c>
      <c r="M277" s="38">
        <f t="shared" si="50"/>
        <v>-16804506.033160631</v>
      </c>
      <c r="N277" s="38">
        <f>'jan-juli'!M277</f>
        <v>-16872014.939881418</v>
      </c>
      <c r="O277" s="38">
        <f t="shared" si="51"/>
        <v>67508.906720787287</v>
      </c>
    </row>
    <row r="278" spans="1:15" s="31" customFormat="1" x14ac:dyDescent="0.2">
      <c r="A278" s="30">
        <v>4642</v>
      </c>
      <c r="B278" s="31" t="s">
        <v>246</v>
      </c>
      <c r="C278" s="33">
        <v>57870609</v>
      </c>
      <c r="D278" s="34">
        <v>2160</v>
      </c>
      <c r="E278" s="34">
        <f t="shared" si="42"/>
        <v>26791.948611111111</v>
      </c>
      <c r="F278" s="35">
        <f t="shared" si="43"/>
        <v>1.09713703502919</v>
      </c>
      <c r="G278" s="34">
        <f t="shared" si="44"/>
        <v>-1423.2445178565242</v>
      </c>
      <c r="H278" s="34">
        <f t="shared" si="45"/>
        <v>0</v>
      </c>
      <c r="I278" s="67">
        <f t="shared" si="46"/>
        <v>-1423.2445178565242</v>
      </c>
      <c r="J278" s="34">
        <f t="shared" si="47"/>
        <v>-314.84600056604739</v>
      </c>
      <c r="K278" s="34">
        <f t="shared" si="48"/>
        <v>-1738.0905184225717</v>
      </c>
      <c r="L278" s="34">
        <f t="shared" si="49"/>
        <v>-3074208.1585700922</v>
      </c>
      <c r="M278" s="38">
        <f t="shared" si="50"/>
        <v>-3754275.5197927547</v>
      </c>
      <c r="N278" s="38">
        <f>'jan-juli'!M278</f>
        <v>-3767516.2078577084</v>
      </c>
      <c r="O278" s="38">
        <f t="shared" si="51"/>
        <v>13240.688064953778</v>
      </c>
    </row>
    <row r="279" spans="1:15" s="31" customFormat="1" x14ac:dyDescent="0.2">
      <c r="A279" s="30">
        <v>4643</v>
      </c>
      <c r="B279" s="31" t="s">
        <v>247</v>
      </c>
      <c r="C279" s="33">
        <v>139776180</v>
      </c>
      <c r="D279" s="34">
        <v>5239</v>
      </c>
      <c r="E279" s="34">
        <f t="shared" si="42"/>
        <v>26679.935102118725</v>
      </c>
      <c r="F279" s="35">
        <f t="shared" si="43"/>
        <v>1.0925500536594155</v>
      </c>
      <c r="G279" s="34">
        <f t="shared" si="44"/>
        <v>-1356.0364124610926</v>
      </c>
      <c r="H279" s="34">
        <f t="shared" si="45"/>
        <v>0</v>
      </c>
      <c r="I279" s="67">
        <f t="shared" si="46"/>
        <v>-1356.0364124610926</v>
      </c>
      <c r="J279" s="34">
        <f t="shared" si="47"/>
        <v>-314.84600056604739</v>
      </c>
      <c r="K279" s="34">
        <f t="shared" si="48"/>
        <v>-1670.88241302714</v>
      </c>
      <c r="L279" s="34">
        <f t="shared" si="49"/>
        <v>-7104274.7648836644</v>
      </c>
      <c r="M279" s="38">
        <f t="shared" si="50"/>
        <v>-8753752.9618491866</v>
      </c>
      <c r="N279" s="38">
        <f>'jan-juli'!M279</f>
        <v>-9659297.2886882052</v>
      </c>
      <c r="O279" s="38">
        <f t="shared" si="51"/>
        <v>905544.32683901861</v>
      </c>
    </row>
    <row r="280" spans="1:15" s="31" customFormat="1" x14ac:dyDescent="0.2">
      <c r="A280" s="30">
        <v>4644</v>
      </c>
      <c r="B280" s="31" t="s">
        <v>248</v>
      </c>
      <c r="C280" s="33">
        <v>141683899</v>
      </c>
      <c r="D280" s="34">
        <v>5371</v>
      </c>
      <c r="E280" s="34">
        <f t="shared" si="42"/>
        <v>26379.426363805622</v>
      </c>
      <c r="F280" s="35">
        <f t="shared" si="43"/>
        <v>1.0802441452337601</v>
      </c>
      <c r="G280" s="34">
        <f t="shared" si="44"/>
        <v>-1175.7311694732307</v>
      </c>
      <c r="H280" s="34">
        <f t="shared" si="45"/>
        <v>0</v>
      </c>
      <c r="I280" s="67">
        <f t="shared" si="46"/>
        <v>-1175.7311694732307</v>
      </c>
      <c r="J280" s="34">
        <f t="shared" si="47"/>
        <v>-314.84600056604739</v>
      </c>
      <c r="K280" s="34">
        <f t="shared" si="48"/>
        <v>-1490.5771700392781</v>
      </c>
      <c r="L280" s="34">
        <f t="shared" si="49"/>
        <v>-6314852.1112407222</v>
      </c>
      <c r="M280" s="38">
        <f t="shared" si="50"/>
        <v>-8005889.9802809628</v>
      </c>
      <c r="N280" s="38">
        <f>'jan-juli'!M280</f>
        <v>-8511537.9202795122</v>
      </c>
      <c r="O280" s="38">
        <f t="shared" si="51"/>
        <v>505647.93999854941</v>
      </c>
    </row>
    <row r="281" spans="1:15" s="31" customFormat="1" x14ac:dyDescent="0.2">
      <c r="A281" s="30">
        <v>4645</v>
      </c>
      <c r="B281" s="31" t="s">
        <v>249</v>
      </c>
      <c r="C281" s="33">
        <v>63002873</v>
      </c>
      <c r="D281" s="34">
        <v>2986</v>
      </c>
      <c r="E281" s="34">
        <f t="shared" si="42"/>
        <v>21099.421634293369</v>
      </c>
      <c r="F281" s="35">
        <f t="shared" si="43"/>
        <v>0.86402662339681702</v>
      </c>
      <c r="G281" s="34">
        <f t="shared" si="44"/>
        <v>1992.2716682341211</v>
      </c>
      <c r="H281" s="34">
        <f t="shared" si="45"/>
        <v>307.46286862264532</v>
      </c>
      <c r="I281" s="67">
        <f t="shared" si="46"/>
        <v>2299.7345368567662</v>
      </c>
      <c r="J281" s="34">
        <f t="shared" si="47"/>
        <v>-314.84600056604739</v>
      </c>
      <c r="K281" s="34">
        <f t="shared" si="48"/>
        <v>1984.8885362907188</v>
      </c>
      <c r="L281" s="34">
        <f t="shared" si="49"/>
        <v>6867007.3270543041</v>
      </c>
      <c r="M281" s="38">
        <f t="shared" si="50"/>
        <v>5926877.1693640864</v>
      </c>
      <c r="N281" s="38">
        <f>'jan-juli'!M281</f>
        <v>5672587.4861865602</v>
      </c>
      <c r="O281" s="38">
        <f t="shared" si="51"/>
        <v>254289.68317752611</v>
      </c>
    </row>
    <row r="282" spans="1:15" s="31" customFormat="1" x14ac:dyDescent="0.2">
      <c r="A282" s="30">
        <v>4646</v>
      </c>
      <c r="B282" s="31" t="s">
        <v>250</v>
      </c>
      <c r="C282" s="33">
        <v>65538128</v>
      </c>
      <c r="D282" s="34">
        <v>2869</v>
      </c>
      <c r="E282" s="34">
        <f t="shared" si="42"/>
        <v>22843.544092018125</v>
      </c>
      <c r="F282" s="35">
        <f t="shared" si="43"/>
        <v>0.93544887676745769</v>
      </c>
      <c r="G282" s="34">
        <f t="shared" si="44"/>
        <v>945.79819359926762</v>
      </c>
      <c r="H282" s="34">
        <f t="shared" si="45"/>
        <v>0</v>
      </c>
      <c r="I282" s="67">
        <f t="shared" si="46"/>
        <v>945.79819359926762</v>
      </c>
      <c r="J282" s="34">
        <f t="shared" si="47"/>
        <v>-314.84600056604739</v>
      </c>
      <c r="K282" s="34">
        <f t="shared" si="48"/>
        <v>630.95219303322028</v>
      </c>
      <c r="L282" s="34">
        <f t="shared" si="49"/>
        <v>2713495.017436299</v>
      </c>
      <c r="M282" s="38">
        <f t="shared" si="50"/>
        <v>1810201.8418123089</v>
      </c>
      <c r="N282" s="38">
        <f>'jan-juli'!M282</f>
        <v>1529327.5421556665</v>
      </c>
      <c r="O282" s="38">
        <f t="shared" si="51"/>
        <v>280874.29965664237</v>
      </c>
    </row>
    <row r="283" spans="1:15" s="31" customFormat="1" x14ac:dyDescent="0.2">
      <c r="A283" s="30">
        <v>4647</v>
      </c>
      <c r="B283" s="31" t="s">
        <v>391</v>
      </c>
      <c r="C283" s="33">
        <v>501606621</v>
      </c>
      <c r="D283" s="34">
        <v>22450</v>
      </c>
      <c r="E283" s="34">
        <f t="shared" si="42"/>
        <v>22343.279331848553</v>
      </c>
      <c r="F283" s="35">
        <f t="shared" si="43"/>
        <v>0.91496290899897625</v>
      </c>
      <c r="G283" s="34">
        <f t="shared" si="44"/>
        <v>1245.9570497010106</v>
      </c>
      <c r="H283" s="34">
        <f t="shared" si="45"/>
        <v>0</v>
      </c>
      <c r="I283" s="67">
        <f t="shared" si="46"/>
        <v>1245.9570497010106</v>
      </c>
      <c r="J283" s="34">
        <f t="shared" si="47"/>
        <v>-314.84600056604739</v>
      </c>
      <c r="K283" s="34">
        <f t="shared" si="48"/>
        <v>931.1110491349632</v>
      </c>
      <c r="L283" s="34">
        <f t="shared" si="49"/>
        <v>27971735.765787687</v>
      </c>
      <c r="M283" s="38">
        <f t="shared" si="50"/>
        <v>20903443.053079925</v>
      </c>
      <c r="N283" s="38">
        <f>'jan-juli'!M283</f>
        <v>19439757.933145579</v>
      </c>
      <c r="O283" s="38">
        <f t="shared" si="51"/>
        <v>1463685.1199343465</v>
      </c>
    </row>
    <row r="284" spans="1:15" s="31" customFormat="1" x14ac:dyDescent="0.2">
      <c r="A284" s="30">
        <v>4648</v>
      </c>
      <c r="B284" s="31" t="s">
        <v>251</v>
      </c>
      <c r="C284" s="33">
        <v>84200932</v>
      </c>
      <c r="D284" s="34">
        <v>3392</v>
      </c>
      <c r="E284" s="34">
        <f t="shared" si="42"/>
        <v>24823.387971698114</v>
      </c>
      <c r="F284" s="35">
        <f t="shared" si="43"/>
        <v>1.0165239816619167</v>
      </c>
      <c r="G284" s="34">
        <f t="shared" si="44"/>
        <v>-242.1081342087258</v>
      </c>
      <c r="H284" s="34">
        <f t="shared" si="45"/>
        <v>0</v>
      </c>
      <c r="I284" s="67">
        <f t="shared" si="46"/>
        <v>-242.1081342087258</v>
      </c>
      <c r="J284" s="34">
        <f t="shared" si="47"/>
        <v>-314.84600056604739</v>
      </c>
      <c r="K284" s="34">
        <f t="shared" si="48"/>
        <v>-556.95413477477314</v>
      </c>
      <c r="L284" s="34">
        <f t="shared" si="49"/>
        <v>-821230.79123599792</v>
      </c>
      <c r="M284" s="38">
        <f t="shared" si="50"/>
        <v>-1889188.4251560306</v>
      </c>
      <c r="N284" s="38">
        <f>'jan-juli'!M284</f>
        <v>-2189437.2360432134</v>
      </c>
      <c r="O284" s="38">
        <f t="shared" si="51"/>
        <v>300248.81088718283</v>
      </c>
    </row>
    <row r="285" spans="1:15" s="31" customFormat="1" x14ac:dyDescent="0.2">
      <c r="A285" s="30">
        <v>4649</v>
      </c>
      <c r="B285" s="31" t="s">
        <v>392</v>
      </c>
      <c r="C285" s="33">
        <v>192482443</v>
      </c>
      <c r="D285" s="34">
        <v>9610</v>
      </c>
      <c r="E285" s="34">
        <f t="shared" si="42"/>
        <v>20029.39053069719</v>
      </c>
      <c r="F285" s="35">
        <f t="shared" si="43"/>
        <v>0.8202085805426419</v>
      </c>
      <c r="G285" s="34">
        <f t="shared" si="44"/>
        <v>2634.2903303918283</v>
      </c>
      <c r="H285" s="34">
        <f t="shared" si="45"/>
        <v>681.97375488130774</v>
      </c>
      <c r="I285" s="67">
        <f t="shared" si="46"/>
        <v>3316.2640852731361</v>
      </c>
      <c r="J285" s="34">
        <f t="shared" si="47"/>
        <v>-314.84600056604739</v>
      </c>
      <c r="K285" s="34">
        <f t="shared" si="48"/>
        <v>3001.4180847070888</v>
      </c>
      <c r="L285" s="34">
        <f t="shared" si="49"/>
        <v>31869297.859474838</v>
      </c>
      <c r="M285" s="38">
        <f t="shared" si="50"/>
        <v>28843627.794035126</v>
      </c>
      <c r="N285" s="38">
        <f>'jan-juli'!M285</f>
        <v>28303718.676775891</v>
      </c>
      <c r="O285" s="38">
        <f t="shared" si="51"/>
        <v>539909.11725923419</v>
      </c>
    </row>
    <row r="286" spans="1:15" s="31" customFormat="1" x14ac:dyDescent="0.2">
      <c r="A286" s="30">
        <v>4650</v>
      </c>
      <c r="B286" s="31" t="s">
        <v>252</v>
      </c>
      <c r="C286" s="33">
        <v>127297725</v>
      </c>
      <c r="D286" s="34">
        <v>5926</v>
      </c>
      <c r="E286" s="34">
        <f t="shared" si="42"/>
        <v>21481.222578467768</v>
      </c>
      <c r="F286" s="35">
        <f t="shared" si="43"/>
        <v>0.87966146810121171</v>
      </c>
      <c r="G286" s="34">
        <f t="shared" si="44"/>
        <v>1763.1911017294813</v>
      </c>
      <c r="H286" s="34">
        <f t="shared" si="45"/>
        <v>173.83253816160538</v>
      </c>
      <c r="I286" s="67">
        <f t="shared" si="46"/>
        <v>1937.0236398910865</v>
      </c>
      <c r="J286" s="34">
        <f t="shared" si="47"/>
        <v>-314.84600056604739</v>
      </c>
      <c r="K286" s="34">
        <f t="shared" si="48"/>
        <v>1622.1776393250391</v>
      </c>
      <c r="L286" s="34">
        <f t="shared" si="49"/>
        <v>11478802.08999458</v>
      </c>
      <c r="M286" s="38">
        <f t="shared" si="50"/>
        <v>9613024.6906401813</v>
      </c>
      <c r="N286" s="38">
        <f>'jan-juli'!M286</f>
        <v>9180063.2397995889</v>
      </c>
      <c r="O286" s="38">
        <f t="shared" si="51"/>
        <v>432961.45084059238</v>
      </c>
    </row>
    <row r="287" spans="1:15" s="31" customFormat="1" x14ac:dyDescent="0.2">
      <c r="A287" s="30">
        <v>4651</v>
      </c>
      <c r="B287" s="31" t="s">
        <v>253</v>
      </c>
      <c r="C287" s="33">
        <v>153648828</v>
      </c>
      <c r="D287" s="34">
        <v>7271</v>
      </c>
      <c r="E287" s="34">
        <f t="shared" si="42"/>
        <v>21131.732636501169</v>
      </c>
      <c r="F287" s="35">
        <f t="shared" si="43"/>
        <v>0.86534976706492572</v>
      </c>
      <c r="G287" s="34">
        <f t="shared" si="44"/>
        <v>1972.8850669094411</v>
      </c>
      <c r="H287" s="34">
        <f t="shared" si="45"/>
        <v>296.15401784991536</v>
      </c>
      <c r="I287" s="67">
        <f t="shared" si="46"/>
        <v>2269.0390847593562</v>
      </c>
      <c r="J287" s="34">
        <f t="shared" si="47"/>
        <v>-314.84600056604739</v>
      </c>
      <c r="K287" s="34">
        <f t="shared" si="48"/>
        <v>1954.1930841933088</v>
      </c>
      <c r="L287" s="34">
        <f t="shared" si="49"/>
        <v>16498183.18528528</v>
      </c>
      <c r="M287" s="38">
        <f t="shared" si="50"/>
        <v>14208937.915169548</v>
      </c>
      <c r="N287" s="38">
        <f>'jan-juli'!M287</f>
        <v>13781928.032438863</v>
      </c>
      <c r="O287" s="38">
        <f t="shared" si="51"/>
        <v>427009.88273068517</v>
      </c>
    </row>
    <row r="288" spans="1:15" s="31" customFormat="1" x14ac:dyDescent="0.2">
      <c r="A288" s="30">
        <v>5001</v>
      </c>
      <c r="B288" s="31" t="s">
        <v>339</v>
      </c>
      <c r="C288" s="33">
        <v>5284059761</v>
      </c>
      <c r="D288" s="34">
        <v>214565</v>
      </c>
      <c r="E288" s="34">
        <f t="shared" si="42"/>
        <v>24626.848558711812</v>
      </c>
      <c r="F288" s="35">
        <f t="shared" si="43"/>
        <v>1.008475643261449</v>
      </c>
      <c r="G288" s="34">
        <f t="shared" si="44"/>
        <v>-124.18448641694485</v>
      </c>
      <c r="H288" s="34">
        <f t="shared" si="45"/>
        <v>0</v>
      </c>
      <c r="I288" s="67">
        <f t="shared" si="46"/>
        <v>-124.18448641694485</v>
      </c>
      <c r="J288" s="34">
        <f t="shared" si="47"/>
        <v>-314.84600056604739</v>
      </c>
      <c r="K288" s="34">
        <f t="shared" si="48"/>
        <v>-439.03048698299222</v>
      </c>
      <c r="L288" s="34">
        <f t="shared" si="49"/>
        <v>-26645644.328051772</v>
      </c>
      <c r="M288" s="38">
        <f t="shared" si="50"/>
        <v>-94200576.439505726</v>
      </c>
      <c r="N288" s="38">
        <f>'jan-juli'!M288</f>
        <v>-94538349.862031713</v>
      </c>
      <c r="O288" s="38">
        <f t="shared" si="51"/>
        <v>337773.42252598703</v>
      </c>
    </row>
    <row r="289" spans="1:15" s="31" customFormat="1" x14ac:dyDescent="0.2">
      <c r="A289" s="30">
        <v>5006</v>
      </c>
      <c r="B289" s="31" t="s">
        <v>340</v>
      </c>
      <c r="C289" s="33">
        <v>434891834</v>
      </c>
      <c r="D289" s="34">
        <v>24032</v>
      </c>
      <c r="E289" s="34">
        <f t="shared" si="42"/>
        <v>18096.364597203727</v>
      </c>
      <c r="F289" s="35">
        <f t="shared" si="43"/>
        <v>0.74105068232138227</v>
      </c>
      <c r="G289" s="34">
        <f t="shared" si="44"/>
        <v>3794.1058904879064</v>
      </c>
      <c r="H289" s="34">
        <f t="shared" si="45"/>
        <v>1358.53283160402</v>
      </c>
      <c r="I289" s="67">
        <f t="shared" si="46"/>
        <v>5152.638722091926</v>
      </c>
      <c r="J289" s="34">
        <f t="shared" si="47"/>
        <v>-314.84600056604739</v>
      </c>
      <c r="K289" s="34">
        <f t="shared" si="48"/>
        <v>4837.7927215258787</v>
      </c>
      <c r="L289" s="34">
        <f t="shared" si="49"/>
        <v>123828213.76931317</v>
      </c>
      <c r="M289" s="38">
        <f t="shared" si="50"/>
        <v>116261834.68370992</v>
      </c>
      <c r="N289" s="38">
        <f>'jan-juli'!M289</f>
        <v>112993253.50885312</v>
      </c>
      <c r="O289" s="38">
        <f t="shared" si="51"/>
        <v>3268581.1748567969</v>
      </c>
    </row>
    <row r="290" spans="1:15" s="31" customFormat="1" x14ac:dyDescent="0.2">
      <c r="A290" s="30">
        <v>5007</v>
      </c>
      <c r="B290" s="31" t="s">
        <v>341</v>
      </c>
      <c r="C290" s="33">
        <v>288314648</v>
      </c>
      <c r="D290" s="34">
        <v>15083</v>
      </c>
      <c r="E290" s="34">
        <f t="shared" si="42"/>
        <v>19115.205728303386</v>
      </c>
      <c r="F290" s="35">
        <f t="shared" si="43"/>
        <v>0.78277248292519852</v>
      </c>
      <c r="G290" s="34">
        <f t="shared" si="44"/>
        <v>3182.8012118281104</v>
      </c>
      <c r="H290" s="34">
        <f t="shared" si="45"/>
        <v>1001.9384357191391</v>
      </c>
      <c r="I290" s="67">
        <f t="shared" si="46"/>
        <v>4184.7396475472497</v>
      </c>
      <c r="J290" s="34">
        <f t="shared" si="47"/>
        <v>-314.84600056604739</v>
      </c>
      <c r="K290" s="34">
        <f t="shared" si="48"/>
        <v>3869.8936469812024</v>
      </c>
      <c r="L290" s="34">
        <f t="shared" si="49"/>
        <v>63118428.103955165</v>
      </c>
      <c r="M290" s="38">
        <f t="shared" si="50"/>
        <v>58369605.877417475</v>
      </c>
      <c r="N290" s="38">
        <f>'jan-juli'!M290</f>
        <v>57013024.857753448</v>
      </c>
      <c r="O290" s="38">
        <f t="shared" si="51"/>
        <v>1356581.0196640268</v>
      </c>
    </row>
    <row r="291" spans="1:15" s="31" customFormat="1" x14ac:dyDescent="0.2">
      <c r="A291" s="30">
        <v>5014</v>
      </c>
      <c r="B291" s="31" t="s">
        <v>343</v>
      </c>
      <c r="C291" s="33">
        <v>181266484</v>
      </c>
      <c r="D291" s="34">
        <v>5453</v>
      </c>
      <c r="E291" s="34">
        <f t="shared" si="42"/>
        <v>33241.607188703463</v>
      </c>
      <c r="F291" s="35">
        <f t="shared" si="43"/>
        <v>1.3612521761666154</v>
      </c>
      <c r="G291" s="34">
        <f t="shared" si="44"/>
        <v>-5293.0396644119355</v>
      </c>
      <c r="H291" s="34">
        <f t="shared" si="45"/>
        <v>0</v>
      </c>
      <c r="I291" s="67">
        <f t="shared" si="46"/>
        <v>-5293.0396644119355</v>
      </c>
      <c r="J291" s="34">
        <f t="shared" si="47"/>
        <v>-314.84600056604739</v>
      </c>
      <c r="K291" s="34">
        <f t="shared" si="48"/>
        <v>-5607.8856649779827</v>
      </c>
      <c r="L291" s="34">
        <f t="shared" si="49"/>
        <v>-28862945.290038284</v>
      </c>
      <c r="M291" s="38">
        <f t="shared" si="50"/>
        <v>-30579800.531124938</v>
      </c>
      <c r="N291" s="38">
        <f>'jan-juli'!M291</f>
        <v>-29528778.270207446</v>
      </c>
      <c r="O291" s="38">
        <f t="shared" si="51"/>
        <v>-1051022.2609174922</v>
      </c>
    </row>
    <row r="292" spans="1:15" s="31" customFormat="1" x14ac:dyDescent="0.2">
      <c r="A292" s="30">
        <v>5020</v>
      </c>
      <c r="B292" s="31" t="s">
        <v>346</v>
      </c>
      <c r="C292" s="33">
        <v>16341905</v>
      </c>
      <c r="D292" s="34">
        <v>898</v>
      </c>
      <c r="E292" s="34">
        <f t="shared" si="42"/>
        <v>18198.112472160356</v>
      </c>
      <c r="F292" s="35">
        <f t="shared" si="43"/>
        <v>0.74521728339511462</v>
      </c>
      <c r="G292" s="34">
        <f t="shared" si="44"/>
        <v>3733.0571655139288</v>
      </c>
      <c r="H292" s="34">
        <f t="shared" si="45"/>
        <v>1322.9210753691998</v>
      </c>
      <c r="I292" s="67">
        <f t="shared" si="46"/>
        <v>5055.9782408831288</v>
      </c>
      <c r="J292" s="34">
        <f t="shared" si="47"/>
        <v>-314.84600056604739</v>
      </c>
      <c r="K292" s="34">
        <f t="shared" si="48"/>
        <v>4741.1322403170816</v>
      </c>
      <c r="L292" s="34">
        <f t="shared" si="49"/>
        <v>4540268.4603130501</v>
      </c>
      <c r="M292" s="38">
        <f t="shared" si="50"/>
        <v>4257536.7518047392</v>
      </c>
      <c r="N292" s="38">
        <f>'jan-juli'!M292</f>
        <v>4064620.7554573109</v>
      </c>
      <c r="O292" s="38">
        <f t="shared" si="51"/>
        <v>192915.9963474283</v>
      </c>
    </row>
    <row r="293" spans="1:15" s="31" customFormat="1" x14ac:dyDescent="0.2">
      <c r="A293" s="30">
        <v>5021</v>
      </c>
      <c r="B293" s="31" t="s">
        <v>347</v>
      </c>
      <c r="C293" s="33">
        <v>144298003</v>
      </c>
      <c r="D293" s="34">
        <v>7389</v>
      </c>
      <c r="E293" s="34">
        <f t="shared" si="42"/>
        <v>19528.75937203952</v>
      </c>
      <c r="F293" s="35">
        <f t="shared" si="43"/>
        <v>0.79970760866390678</v>
      </c>
      <c r="G293" s="34">
        <f t="shared" si="44"/>
        <v>2934.6690255864305</v>
      </c>
      <c r="H293" s="34">
        <f t="shared" si="45"/>
        <v>857.19466041149235</v>
      </c>
      <c r="I293" s="67">
        <f t="shared" si="46"/>
        <v>3791.8636859979229</v>
      </c>
      <c r="J293" s="34">
        <f t="shared" si="47"/>
        <v>-314.84600056604739</v>
      </c>
      <c r="K293" s="34">
        <f t="shared" si="48"/>
        <v>3477.0176854318756</v>
      </c>
      <c r="L293" s="34">
        <f t="shared" si="49"/>
        <v>28018080.775838651</v>
      </c>
      <c r="M293" s="38">
        <f t="shared" si="50"/>
        <v>25691683.677656129</v>
      </c>
      <c r="N293" s="38">
        <f>'jan-juli'!M293</f>
        <v>24969349.874692723</v>
      </c>
      <c r="O293" s="38">
        <f t="shared" si="51"/>
        <v>722333.80296340585</v>
      </c>
    </row>
    <row r="294" spans="1:15" s="31" customFormat="1" x14ac:dyDescent="0.2">
      <c r="A294" s="30">
        <v>5022</v>
      </c>
      <c r="B294" s="31" t="s">
        <v>348</v>
      </c>
      <c r="C294" s="33">
        <v>46570955</v>
      </c>
      <c r="D294" s="34">
        <v>2484</v>
      </c>
      <c r="E294" s="34">
        <f t="shared" si="42"/>
        <v>18748.371578099839</v>
      </c>
      <c r="F294" s="35">
        <f t="shared" si="43"/>
        <v>0.76775053219874545</v>
      </c>
      <c r="G294" s="34">
        <f t="shared" si="44"/>
        <v>3402.9017019502389</v>
      </c>
      <c r="H294" s="34">
        <f t="shared" si="45"/>
        <v>1130.3303882903806</v>
      </c>
      <c r="I294" s="67">
        <f t="shared" si="46"/>
        <v>4533.2320902406191</v>
      </c>
      <c r="J294" s="34">
        <f t="shared" si="47"/>
        <v>-314.84600056604739</v>
      </c>
      <c r="K294" s="34">
        <f t="shared" si="48"/>
        <v>4218.3860896745718</v>
      </c>
      <c r="L294" s="34">
        <f t="shared" si="49"/>
        <v>11260548.512157697</v>
      </c>
      <c r="M294" s="38">
        <f t="shared" si="50"/>
        <v>10478471.046751637</v>
      </c>
      <c r="N294" s="38">
        <f>'jan-juli'!M294</f>
        <v>10198439.058971001</v>
      </c>
      <c r="O294" s="38">
        <f t="shared" si="51"/>
        <v>280031.98778063618</v>
      </c>
    </row>
    <row r="295" spans="1:15" s="31" customFormat="1" x14ac:dyDescent="0.2">
      <c r="A295" s="30">
        <v>5025</v>
      </c>
      <c r="B295" s="31" t="s">
        <v>349</v>
      </c>
      <c r="C295" s="33">
        <v>113228892</v>
      </c>
      <c r="D295" s="34">
        <v>5685</v>
      </c>
      <c r="E295" s="34">
        <f t="shared" si="42"/>
        <v>19917.131398416888</v>
      </c>
      <c r="F295" s="35">
        <f t="shared" si="43"/>
        <v>0.81561154083744181</v>
      </c>
      <c r="G295" s="34">
        <f t="shared" si="44"/>
        <v>2701.6458097600093</v>
      </c>
      <c r="H295" s="34">
        <f t="shared" si="45"/>
        <v>721.26445117941341</v>
      </c>
      <c r="I295" s="67">
        <f t="shared" si="46"/>
        <v>3422.9102609394226</v>
      </c>
      <c r="J295" s="34">
        <f t="shared" si="47"/>
        <v>-314.84600056604739</v>
      </c>
      <c r="K295" s="34">
        <f t="shared" si="48"/>
        <v>3108.0642603733754</v>
      </c>
      <c r="L295" s="34">
        <f t="shared" si="49"/>
        <v>19459244.833440617</v>
      </c>
      <c r="M295" s="38">
        <f t="shared" si="50"/>
        <v>17669345.320222639</v>
      </c>
      <c r="N295" s="38">
        <f>'jan-juli'!M295</f>
        <v>16851615.678925179</v>
      </c>
      <c r="O295" s="38">
        <f t="shared" si="51"/>
        <v>817729.6412974596</v>
      </c>
    </row>
    <row r="296" spans="1:15" s="31" customFormat="1" x14ac:dyDescent="0.2">
      <c r="A296" s="30">
        <v>5026</v>
      </c>
      <c r="B296" s="31" t="s">
        <v>350</v>
      </c>
      <c r="C296" s="33">
        <v>33884368</v>
      </c>
      <c r="D296" s="34">
        <v>2035</v>
      </c>
      <c r="E296" s="34">
        <f t="shared" si="42"/>
        <v>16650.795085995087</v>
      </c>
      <c r="F296" s="35">
        <f t="shared" si="43"/>
        <v>0.68185424721033916</v>
      </c>
      <c r="G296" s="34">
        <f t="shared" si="44"/>
        <v>4661.4475972130904</v>
      </c>
      <c r="H296" s="34">
        <f t="shared" si="45"/>
        <v>1864.4821605270438</v>
      </c>
      <c r="I296" s="67">
        <f t="shared" si="46"/>
        <v>6525.9297577401339</v>
      </c>
      <c r="J296" s="34">
        <f t="shared" si="47"/>
        <v>-314.84600056604739</v>
      </c>
      <c r="K296" s="34">
        <f t="shared" si="48"/>
        <v>6211.0837571740867</v>
      </c>
      <c r="L296" s="34">
        <f t="shared" si="49"/>
        <v>13280267.057001172</v>
      </c>
      <c r="M296" s="38">
        <f t="shared" si="50"/>
        <v>12639555.445849266</v>
      </c>
      <c r="N296" s="38">
        <f>'jan-juli'!M296</f>
        <v>12106252.731242344</v>
      </c>
      <c r="O296" s="38">
        <f t="shared" si="51"/>
        <v>533302.71460692212</v>
      </c>
    </row>
    <row r="297" spans="1:15" s="31" customFormat="1" x14ac:dyDescent="0.2">
      <c r="A297" s="30">
        <v>5027</v>
      </c>
      <c r="B297" s="31" t="s">
        <v>351</v>
      </c>
      <c r="C297" s="33">
        <v>104303447</v>
      </c>
      <c r="D297" s="34">
        <v>6140</v>
      </c>
      <c r="E297" s="34">
        <f t="shared" si="42"/>
        <v>16987.532084690552</v>
      </c>
      <c r="F297" s="35">
        <f t="shared" si="43"/>
        <v>0.69564371201172182</v>
      </c>
      <c r="G297" s="34">
        <f t="shared" si="44"/>
        <v>4459.4053979958107</v>
      </c>
      <c r="H297" s="34">
        <f t="shared" si="45"/>
        <v>1746.624210983631</v>
      </c>
      <c r="I297" s="67">
        <f t="shared" si="46"/>
        <v>6206.0296089794419</v>
      </c>
      <c r="J297" s="34">
        <f t="shared" si="47"/>
        <v>-314.84600056604739</v>
      </c>
      <c r="K297" s="34">
        <f t="shared" si="48"/>
        <v>5891.1836084133947</v>
      </c>
      <c r="L297" s="34">
        <f t="shared" si="49"/>
        <v>38105021.79913377</v>
      </c>
      <c r="M297" s="38">
        <f t="shared" si="50"/>
        <v>36171867.355658241</v>
      </c>
      <c r="N297" s="38">
        <f>'jan-juli'!M297</f>
        <v>35574777.328293867</v>
      </c>
      <c r="O297" s="38">
        <f t="shared" si="51"/>
        <v>597090.02736437321</v>
      </c>
    </row>
    <row r="298" spans="1:15" s="31" customFormat="1" x14ac:dyDescent="0.2">
      <c r="A298" s="30">
        <v>5028</v>
      </c>
      <c r="B298" s="31" t="s">
        <v>352</v>
      </c>
      <c r="C298" s="33">
        <v>335644175</v>
      </c>
      <c r="D298" s="34">
        <v>17560</v>
      </c>
      <c r="E298" s="34">
        <f t="shared" si="42"/>
        <v>19114.132972665149</v>
      </c>
      <c r="F298" s="35">
        <f t="shared" si="43"/>
        <v>0.78272855331196545</v>
      </c>
      <c r="G298" s="34">
        <f t="shared" si="44"/>
        <v>3183.4448652110527</v>
      </c>
      <c r="H298" s="34">
        <f t="shared" si="45"/>
        <v>1002.3139001925221</v>
      </c>
      <c r="I298" s="67">
        <f t="shared" si="46"/>
        <v>4185.7587654035751</v>
      </c>
      <c r="J298" s="34">
        <f t="shared" si="47"/>
        <v>-314.84600056604739</v>
      </c>
      <c r="K298" s="34">
        <f t="shared" si="48"/>
        <v>3870.9127648375279</v>
      </c>
      <c r="L298" s="34">
        <f t="shared" si="49"/>
        <v>73501923.920486778</v>
      </c>
      <c r="M298" s="38">
        <f t="shared" si="50"/>
        <v>67973228.150546983</v>
      </c>
      <c r="N298" s="38">
        <f>'jan-juli'!M298</f>
        <v>66118592.799811125</v>
      </c>
      <c r="O298" s="38">
        <f t="shared" si="51"/>
        <v>1854635.3507358581</v>
      </c>
    </row>
    <row r="299" spans="1:15" s="31" customFormat="1" x14ac:dyDescent="0.2">
      <c r="A299" s="30">
        <v>5029</v>
      </c>
      <c r="B299" s="31" t="s">
        <v>353</v>
      </c>
      <c r="C299" s="33">
        <v>159549103</v>
      </c>
      <c r="D299" s="34">
        <v>8484</v>
      </c>
      <c r="E299" s="34">
        <f t="shared" si="42"/>
        <v>18805.882013201321</v>
      </c>
      <c r="F299" s="35">
        <f t="shared" si="43"/>
        <v>0.77010559898266395</v>
      </c>
      <c r="G299" s="34">
        <f t="shared" si="44"/>
        <v>3368.3954408893501</v>
      </c>
      <c r="H299" s="34">
        <f t="shared" si="45"/>
        <v>1110.2017360048621</v>
      </c>
      <c r="I299" s="67">
        <f t="shared" si="46"/>
        <v>4478.5971768942127</v>
      </c>
      <c r="J299" s="34">
        <f t="shared" si="47"/>
        <v>-314.84600056604739</v>
      </c>
      <c r="K299" s="34">
        <f t="shared" si="48"/>
        <v>4163.7511763281655</v>
      </c>
      <c r="L299" s="34">
        <f t="shared" si="49"/>
        <v>37996418.448770501</v>
      </c>
      <c r="M299" s="38">
        <f t="shared" si="50"/>
        <v>35325264.979968153</v>
      </c>
      <c r="N299" s="38">
        <f>'jan-juli'!M299</f>
        <v>33974829.14899756</v>
      </c>
      <c r="O299" s="38">
        <f t="shared" si="51"/>
        <v>1350435.8309705928</v>
      </c>
    </row>
    <row r="300" spans="1:15" s="31" customFormat="1" x14ac:dyDescent="0.2">
      <c r="A300" s="30">
        <v>5031</v>
      </c>
      <c r="B300" s="31" t="s">
        <v>354</v>
      </c>
      <c r="C300" s="33">
        <v>328746790</v>
      </c>
      <c r="D300" s="34">
        <v>14783</v>
      </c>
      <c r="E300" s="34">
        <f t="shared" si="42"/>
        <v>22238.16478387337</v>
      </c>
      <c r="F300" s="35">
        <f t="shared" si="43"/>
        <v>0.9106584418182615</v>
      </c>
      <c r="G300" s="34">
        <f t="shared" si="44"/>
        <v>1309.0257784861205</v>
      </c>
      <c r="H300" s="34">
        <f t="shared" si="45"/>
        <v>0</v>
      </c>
      <c r="I300" s="67">
        <f t="shared" si="46"/>
        <v>1309.0257784861205</v>
      </c>
      <c r="J300" s="34">
        <f t="shared" si="47"/>
        <v>-314.84600056604739</v>
      </c>
      <c r="K300" s="34">
        <f t="shared" si="48"/>
        <v>994.17977792007309</v>
      </c>
      <c r="L300" s="34">
        <f t="shared" si="49"/>
        <v>19351328.083360322</v>
      </c>
      <c r="M300" s="38">
        <f t="shared" si="50"/>
        <v>14696959.656992441</v>
      </c>
      <c r="N300" s="38">
        <f>'jan-juli'!M300</f>
        <v>14284502.8514072</v>
      </c>
      <c r="O300" s="38">
        <f t="shared" si="51"/>
        <v>412456.80558524095</v>
      </c>
    </row>
    <row r="301" spans="1:15" s="31" customFormat="1" x14ac:dyDescent="0.2">
      <c r="A301" s="30">
        <v>5032</v>
      </c>
      <c r="B301" s="31" t="s">
        <v>355</v>
      </c>
      <c r="C301" s="33">
        <v>79391853</v>
      </c>
      <c r="D301" s="34">
        <v>4216</v>
      </c>
      <c r="E301" s="34">
        <f t="shared" si="42"/>
        <v>18831.084677419356</v>
      </c>
      <c r="F301" s="35">
        <f t="shared" si="43"/>
        <v>0.77113765442201876</v>
      </c>
      <c r="G301" s="34">
        <f t="shared" si="44"/>
        <v>3353.2738423585288</v>
      </c>
      <c r="H301" s="34">
        <f t="shared" si="45"/>
        <v>1101.3808035285497</v>
      </c>
      <c r="I301" s="67">
        <f t="shared" si="46"/>
        <v>4454.654645887078</v>
      </c>
      <c r="J301" s="34">
        <f t="shared" si="47"/>
        <v>-314.84600056604739</v>
      </c>
      <c r="K301" s="34">
        <f t="shared" si="48"/>
        <v>4139.8086453210308</v>
      </c>
      <c r="L301" s="34">
        <f t="shared" si="49"/>
        <v>18780823.987059921</v>
      </c>
      <c r="M301" s="38">
        <f t="shared" si="50"/>
        <v>17453433.248673465</v>
      </c>
      <c r="N301" s="38">
        <f>'jan-juli'!M301</f>
        <v>17038518.822392005</v>
      </c>
      <c r="O301" s="38">
        <f t="shared" si="51"/>
        <v>414914.42628145963</v>
      </c>
    </row>
    <row r="302" spans="1:15" s="31" customFormat="1" x14ac:dyDescent="0.2">
      <c r="A302" s="30">
        <v>5033</v>
      </c>
      <c r="B302" s="31" t="s">
        <v>356</v>
      </c>
      <c r="C302" s="33">
        <v>29650197</v>
      </c>
      <c r="D302" s="34">
        <v>773</v>
      </c>
      <c r="E302" s="34">
        <f t="shared" si="42"/>
        <v>38357.305304010348</v>
      </c>
      <c r="F302" s="35">
        <f t="shared" si="43"/>
        <v>1.5707413008211975</v>
      </c>
      <c r="G302" s="34">
        <f t="shared" si="44"/>
        <v>-8362.4585335960655</v>
      </c>
      <c r="H302" s="34">
        <f t="shared" si="45"/>
        <v>0</v>
      </c>
      <c r="I302" s="67">
        <f t="shared" si="46"/>
        <v>-8362.4585335960655</v>
      </c>
      <c r="J302" s="34">
        <f t="shared" si="47"/>
        <v>-314.84600056604739</v>
      </c>
      <c r="K302" s="34">
        <f t="shared" si="48"/>
        <v>-8677.3045341621128</v>
      </c>
      <c r="L302" s="34">
        <f t="shared" si="49"/>
        <v>-6464180.4464697586</v>
      </c>
      <c r="M302" s="38">
        <f t="shared" si="50"/>
        <v>-6707556.4049073132</v>
      </c>
      <c r="N302" s="38">
        <f>'jan-juli'!M302</f>
        <v>-6857011.9865157418</v>
      </c>
      <c r="O302" s="38">
        <f t="shared" si="51"/>
        <v>149455.58160842862</v>
      </c>
    </row>
    <row r="303" spans="1:15" s="31" customFormat="1" x14ac:dyDescent="0.2">
      <c r="A303" s="30">
        <v>5034</v>
      </c>
      <c r="B303" s="31" t="s">
        <v>357</v>
      </c>
      <c r="C303" s="33">
        <v>45085117</v>
      </c>
      <c r="D303" s="34">
        <v>2454</v>
      </c>
      <c r="E303" s="34">
        <f t="shared" si="42"/>
        <v>18372.093317033414</v>
      </c>
      <c r="F303" s="35">
        <f t="shared" si="43"/>
        <v>0.75234184275683047</v>
      </c>
      <c r="G303" s="34">
        <f t="shared" si="44"/>
        <v>3628.6686585900939</v>
      </c>
      <c r="H303" s="34">
        <f t="shared" si="45"/>
        <v>1262.0277796636294</v>
      </c>
      <c r="I303" s="67">
        <f t="shared" si="46"/>
        <v>4890.6964382537235</v>
      </c>
      <c r="J303" s="34">
        <f t="shared" si="47"/>
        <v>-314.84600056604739</v>
      </c>
      <c r="K303" s="34">
        <f t="shared" si="48"/>
        <v>4575.8504376876763</v>
      </c>
      <c r="L303" s="34">
        <f t="shared" si="49"/>
        <v>12001769.059474638</v>
      </c>
      <c r="M303" s="38">
        <f t="shared" si="50"/>
        <v>11229136.974085558</v>
      </c>
      <c r="N303" s="38">
        <f>'jan-juli'!M303</f>
        <v>10576508.050770864</v>
      </c>
      <c r="O303" s="38">
        <f t="shared" si="51"/>
        <v>652628.92331469432</v>
      </c>
    </row>
    <row r="304" spans="1:15" s="31" customFormat="1" x14ac:dyDescent="0.2">
      <c r="A304" s="30">
        <v>5035</v>
      </c>
      <c r="B304" s="31" t="s">
        <v>358</v>
      </c>
      <c r="C304" s="33">
        <v>484867832</v>
      </c>
      <c r="D304" s="34">
        <v>24717</v>
      </c>
      <c r="E304" s="34">
        <f t="shared" si="42"/>
        <v>19616.775174980783</v>
      </c>
      <c r="F304" s="35">
        <f t="shared" si="43"/>
        <v>0.80331187793436387</v>
      </c>
      <c r="G304" s="34">
        <f t="shared" si="44"/>
        <v>2881.8595438216726</v>
      </c>
      <c r="H304" s="34">
        <f t="shared" si="45"/>
        <v>826.38912938205021</v>
      </c>
      <c r="I304" s="67">
        <f t="shared" si="46"/>
        <v>3708.2486732037228</v>
      </c>
      <c r="J304" s="34">
        <f t="shared" si="47"/>
        <v>-314.84600056604739</v>
      </c>
      <c r="K304" s="34">
        <f t="shared" si="48"/>
        <v>3393.4026726376756</v>
      </c>
      <c r="L304" s="34">
        <f t="shared" si="49"/>
        <v>91656782.45557642</v>
      </c>
      <c r="M304" s="38">
        <f t="shared" si="50"/>
        <v>83874733.859585419</v>
      </c>
      <c r="N304" s="38">
        <f>'jan-juli'!M304</f>
        <v>81784712.421089485</v>
      </c>
      <c r="O304" s="38">
        <f t="shared" si="51"/>
        <v>2090021.438495934</v>
      </c>
    </row>
    <row r="305" spans="1:15" s="31" customFormat="1" x14ac:dyDescent="0.2">
      <c r="A305" s="30">
        <v>5036</v>
      </c>
      <c r="B305" s="31" t="s">
        <v>359</v>
      </c>
      <c r="C305" s="33">
        <v>45834529</v>
      </c>
      <c r="D305" s="34">
        <v>2645</v>
      </c>
      <c r="E305" s="34">
        <f t="shared" si="42"/>
        <v>17328.744423440454</v>
      </c>
      <c r="F305" s="35">
        <f t="shared" si="43"/>
        <v>0.709616443114087</v>
      </c>
      <c r="G305" s="34">
        <f t="shared" si="44"/>
        <v>4254.6779947458699</v>
      </c>
      <c r="H305" s="34">
        <f t="shared" si="45"/>
        <v>1627.1998924211655</v>
      </c>
      <c r="I305" s="67">
        <f t="shared" si="46"/>
        <v>5881.8778871670356</v>
      </c>
      <c r="J305" s="34">
        <f t="shared" si="47"/>
        <v>-314.84600056604739</v>
      </c>
      <c r="K305" s="34">
        <f t="shared" si="48"/>
        <v>5567.0318866009884</v>
      </c>
      <c r="L305" s="34">
        <f t="shared" si="49"/>
        <v>15557567.01155681</v>
      </c>
      <c r="M305" s="38">
        <f t="shared" si="50"/>
        <v>14724799.340059614</v>
      </c>
      <c r="N305" s="38">
        <f>'jan-juli'!M305</f>
        <v>14434671.397978384</v>
      </c>
      <c r="O305" s="38">
        <f t="shared" si="51"/>
        <v>290127.94208122976</v>
      </c>
    </row>
    <row r="306" spans="1:15" s="31" customFormat="1" x14ac:dyDescent="0.2">
      <c r="A306" s="30">
        <v>5037</v>
      </c>
      <c r="B306" s="31" t="s">
        <v>360</v>
      </c>
      <c r="C306" s="33">
        <v>385824593</v>
      </c>
      <c r="D306" s="34">
        <v>20574</v>
      </c>
      <c r="E306" s="34">
        <f t="shared" si="42"/>
        <v>18753.018032468164</v>
      </c>
      <c r="F306" s="35">
        <f t="shared" si="43"/>
        <v>0.76794080567392475</v>
      </c>
      <c r="G306" s="34">
        <f t="shared" si="44"/>
        <v>3400.1138293292438</v>
      </c>
      <c r="H306" s="34">
        <f t="shared" si="45"/>
        <v>1128.7041292614667</v>
      </c>
      <c r="I306" s="67">
        <f t="shared" si="46"/>
        <v>4528.817958590711</v>
      </c>
      <c r="J306" s="34">
        <f t="shared" si="47"/>
        <v>-314.84600056604739</v>
      </c>
      <c r="K306" s="34">
        <f t="shared" si="48"/>
        <v>4213.9719580246638</v>
      </c>
      <c r="L306" s="34">
        <f t="shared" si="49"/>
        <v>93175900.680045292</v>
      </c>
      <c r="M306" s="38">
        <f t="shared" si="50"/>
        <v>86698259.064399436</v>
      </c>
      <c r="N306" s="38">
        <f>'jan-juli'!M306</f>
        <v>84128504.05365108</v>
      </c>
      <c r="O306" s="38">
        <f t="shared" si="51"/>
        <v>2569755.0107483566</v>
      </c>
    </row>
    <row r="307" spans="1:15" s="31" customFormat="1" x14ac:dyDescent="0.2">
      <c r="A307" s="30">
        <v>5038</v>
      </c>
      <c r="B307" s="31" t="s">
        <v>361</v>
      </c>
      <c r="C307" s="33">
        <v>275473250</v>
      </c>
      <c r="D307" s="34">
        <v>15193</v>
      </c>
      <c r="E307" s="34">
        <f t="shared" si="42"/>
        <v>18131.590206015928</v>
      </c>
      <c r="F307" s="35">
        <f t="shared" si="43"/>
        <v>0.7424931798630986</v>
      </c>
      <c r="G307" s="34">
        <f t="shared" si="44"/>
        <v>3772.9705252005856</v>
      </c>
      <c r="H307" s="34">
        <f t="shared" si="45"/>
        <v>1346.2038685197494</v>
      </c>
      <c r="I307" s="67">
        <f t="shared" si="46"/>
        <v>5119.1743937203355</v>
      </c>
      <c r="J307" s="34">
        <f t="shared" si="47"/>
        <v>-314.84600056604739</v>
      </c>
      <c r="K307" s="34">
        <f t="shared" si="48"/>
        <v>4804.3283931542883</v>
      </c>
      <c r="L307" s="34">
        <f t="shared" si="49"/>
        <v>77775616.563793063</v>
      </c>
      <c r="M307" s="38">
        <f t="shared" si="50"/>
        <v>72992161.277193099</v>
      </c>
      <c r="N307" s="38">
        <f>'jan-juli'!M307</f>
        <v>71271249.337820604</v>
      </c>
      <c r="O307" s="38">
        <f t="shared" si="51"/>
        <v>1720911.9393724948</v>
      </c>
    </row>
    <row r="308" spans="1:15" s="31" customFormat="1" x14ac:dyDescent="0.2">
      <c r="A308" s="30">
        <v>5041</v>
      </c>
      <c r="B308" s="31" t="s">
        <v>376</v>
      </c>
      <c r="C308" s="33">
        <v>37057944</v>
      </c>
      <c r="D308" s="34">
        <v>2114</v>
      </c>
      <c r="E308" s="34">
        <f t="shared" si="42"/>
        <v>17529.774834437085</v>
      </c>
      <c r="F308" s="35">
        <f t="shared" si="43"/>
        <v>0.71784868901276999</v>
      </c>
      <c r="G308" s="34">
        <f t="shared" si="44"/>
        <v>4134.0597481478917</v>
      </c>
      <c r="H308" s="34">
        <f t="shared" si="45"/>
        <v>1556.8392485723446</v>
      </c>
      <c r="I308" s="67">
        <f t="shared" si="46"/>
        <v>5690.898996720236</v>
      </c>
      <c r="J308" s="34">
        <f t="shared" si="47"/>
        <v>-314.84600056604739</v>
      </c>
      <c r="K308" s="34">
        <f t="shared" si="48"/>
        <v>5376.0529961541888</v>
      </c>
      <c r="L308" s="34">
        <f t="shared" si="49"/>
        <v>12030560.479066579</v>
      </c>
      <c r="M308" s="38">
        <f t="shared" si="50"/>
        <v>11364976.033869956</v>
      </c>
      <c r="N308" s="38">
        <f>'jan-juli'!M308</f>
        <v>11093147.257836027</v>
      </c>
      <c r="O308" s="38">
        <f t="shared" si="51"/>
        <v>271828.77603392862</v>
      </c>
    </row>
    <row r="309" spans="1:15" s="31" customFormat="1" x14ac:dyDescent="0.2">
      <c r="A309" s="30">
        <v>5042</v>
      </c>
      <c r="B309" s="31" t="s">
        <v>362</v>
      </c>
      <c r="C309" s="33">
        <v>25456156</v>
      </c>
      <c r="D309" s="34">
        <v>1301</v>
      </c>
      <c r="E309" s="34">
        <f t="shared" si="42"/>
        <v>19566.607225211377</v>
      </c>
      <c r="F309" s="35">
        <f t="shared" si="43"/>
        <v>0.80125748777176575</v>
      </c>
      <c r="G309" s="34">
        <f t="shared" si="44"/>
        <v>2911.9603136833161</v>
      </c>
      <c r="H309" s="34">
        <f t="shared" si="45"/>
        <v>843.94791180134234</v>
      </c>
      <c r="I309" s="67">
        <f t="shared" si="46"/>
        <v>3755.9082254846585</v>
      </c>
      <c r="J309" s="34">
        <f t="shared" si="47"/>
        <v>-314.84600056604739</v>
      </c>
      <c r="K309" s="34">
        <f t="shared" si="48"/>
        <v>3441.0622249186113</v>
      </c>
      <c r="L309" s="34">
        <f t="shared" si="49"/>
        <v>4886436.6013555406</v>
      </c>
      <c r="M309" s="38">
        <f t="shared" si="50"/>
        <v>4476821.9546191134</v>
      </c>
      <c r="N309" s="38">
        <f>'jan-juli'!M309</f>
        <v>4155957.6506124283</v>
      </c>
      <c r="O309" s="38">
        <f t="shared" si="51"/>
        <v>320864.30400668504</v>
      </c>
    </row>
    <row r="310" spans="1:15" s="31" customFormat="1" x14ac:dyDescent="0.2">
      <c r="A310" s="30">
        <v>5043</v>
      </c>
      <c r="B310" s="31" t="s">
        <v>377</v>
      </c>
      <c r="C310" s="33">
        <v>9851596</v>
      </c>
      <c r="D310" s="34">
        <v>423</v>
      </c>
      <c r="E310" s="34">
        <f t="shared" si="42"/>
        <v>23289.825059101655</v>
      </c>
      <c r="F310" s="35">
        <f t="shared" si="43"/>
        <v>0.95372419462966518</v>
      </c>
      <c r="G310" s="34">
        <f t="shared" si="44"/>
        <v>678.02961334914937</v>
      </c>
      <c r="H310" s="34">
        <f t="shared" si="45"/>
        <v>0</v>
      </c>
      <c r="I310" s="67">
        <f t="shared" si="46"/>
        <v>678.02961334914937</v>
      </c>
      <c r="J310" s="34">
        <f t="shared" si="47"/>
        <v>-314.84600056604739</v>
      </c>
      <c r="K310" s="34">
        <f t="shared" si="48"/>
        <v>363.18361278310198</v>
      </c>
      <c r="L310" s="34">
        <f t="shared" si="49"/>
        <v>286806.5264466902</v>
      </c>
      <c r="M310" s="38">
        <f t="shared" si="50"/>
        <v>153626.66820725214</v>
      </c>
      <c r="N310" s="38">
        <f>'jan-juli'!M310</f>
        <v>200338.9851278654</v>
      </c>
      <c r="O310" s="38">
        <f t="shared" si="51"/>
        <v>-46712.316920613259</v>
      </c>
    </row>
    <row r="311" spans="1:15" s="31" customFormat="1" x14ac:dyDescent="0.2">
      <c r="A311" s="30">
        <v>5044</v>
      </c>
      <c r="B311" s="31" t="s">
        <v>363</v>
      </c>
      <c r="C311" s="33">
        <v>24464034</v>
      </c>
      <c r="D311" s="34">
        <v>810</v>
      </c>
      <c r="E311" s="34">
        <f t="shared" si="42"/>
        <v>30202.511111111111</v>
      </c>
      <c r="F311" s="35">
        <f t="shared" si="43"/>
        <v>1.2368004273171227</v>
      </c>
      <c r="G311" s="34">
        <f t="shared" si="44"/>
        <v>-3469.5820178565241</v>
      </c>
      <c r="H311" s="34">
        <f t="shared" si="45"/>
        <v>0</v>
      </c>
      <c r="I311" s="67">
        <f t="shared" si="46"/>
        <v>-3469.5820178565241</v>
      </c>
      <c r="J311" s="34">
        <f t="shared" si="47"/>
        <v>-314.84600056604739</v>
      </c>
      <c r="K311" s="34">
        <f t="shared" si="48"/>
        <v>-3784.4280184225713</v>
      </c>
      <c r="L311" s="34">
        <f t="shared" si="49"/>
        <v>-2810361.4344637846</v>
      </c>
      <c r="M311" s="38">
        <f t="shared" si="50"/>
        <v>-3065386.6949222828</v>
      </c>
      <c r="N311" s="38">
        <f>'jan-juli'!M311</f>
        <v>-3170870.4029466393</v>
      </c>
      <c r="O311" s="38">
        <f t="shared" si="51"/>
        <v>105483.70802435651</v>
      </c>
    </row>
    <row r="312" spans="1:15" s="31" customFormat="1" x14ac:dyDescent="0.2">
      <c r="A312" s="30">
        <v>5045</v>
      </c>
      <c r="B312" s="31" t="s">
        <v>364</v>
      </c>
      <c r="C312" s="33">
        <v>44825336</v>
      </c>
      <c r="D312" s="34">
        <v>2322</v>
      </c>
      <c r="E312" s="34">
        <f t="shared" si="42"/>
        <v>19304.62360034453</v>
      </c>
      <c r="F312" s="35">
        <f t="shared" si="43"/>
        <v>0.79052919243256792</v>
      </c>
      <c r="G312" s="34">
        <f t="shared" si="44"/>
        <v>3069.150488603424</v>
      </c>
      <c r="H312" s="34">
        <f t="shared" si="45"/>
        <v>935.6421805047388</v>
      </c>
      <c r="I312" s="67">
        <f t="shared" si="46"/>
        <v>4004.792669108163</v>
      </c>
      <c r="J312" s="34">
        <f t="shared" si="47"/>
        <v>-314.84600056604739</v>
      </c>
      <c r="K312" s="34">
        <f t="shared" si="48"/>
        <v>3689.9466685421157</v>
      </c>
      <c r="L312" s="34">
        <f t="shared" si="49"/>
        <v>9299128.5776691549</v>
      </c>
      <c r="M312" s="38">
        <f t="shared" si="50"/>
        <v>8568056.1643547919</v>
      </c>
      <c r="N312" s="38">
        <f>'jan-juli'!M312</f>
        <v>8045576.174690282</v>
      </c>
      <c r="O312" s="38">
        <f t="shared" si="51"/>
        <v>522479.98966450989</v>
      </c>
    </row>
    <row r="313" spans="1:15" s="31" customFormat="1" x14ac:dyDescent="0.2">
      <c r="A313" s="30">
        <v>5046</v>
      </c>
      <c r="B313" s="31" t="s">
        <v>365</v>
      </c>
      <c r="C313" s="33">
        <v>19305639</v>
      </c>
      <c r="D313" s="34">
        <v>1222</v>
      </c>
      <c r="E313" s="34">
        <f t="shared" si="42"/>
        <v>15798.395253682487</v>
      </c>
      <c r="F313" s="35">
        <f t="shared" si="43"/>
        <v>0.64694825965947544</v>
      </c>
      <c r="G313" s="34">
        <f t="shared" si="44"/>
        <v>5172.8874966006497</v>
      </c>
      <c r="H313" s="34">
        <f t="shared" si="45"/>
        <v>2162.8221018364538</v>
      </c>
      <c r="I313" s="67">
        <f t="shared" si="46"/>
        <v>7335.7095984371035</v>
      </c>
      <c r="J313" s="34">
        <f t="shared" si="47"/>
        <v>-314.84600056604739</v>
      </c>
      <c r="K313" s="34">
        <f t="shared" si="48"/>
        <v>7020.8635978710563</v>
      </c>
      <c r="L313" s="34">
        <f t="shared" si="49"/>
        <v>8964237.1292901412</v>
      </c>
      <c r="M313" s="38">
        <f t="shared" si="50"/>
        <v>8579495.3165984303</v>
      </c>
      <c r="N313" s="38">
        <f>'jan-juli'!M313</f>
        <v>8316876.7240187442</v>
      </c>
      <c r="O313" s="38">
        <f t="shared" si="51"/>
        <v>262618.59257968608</v>
      </c>
    </row>
    <row r="314" spans="1:15" s="31" customFormat="1" x14ac:dyDescent="0.2">
      <c r="A314" s="30">
        <v>5047</v>
      </c>
      <c r="B314" s="31" t="s">
        <v>366</v>
      </c>
      <c r="C314" s="33">
        <v>72644287</v>
      </c>
      <c r="D314" s="34">
        <v>3924</v>
      </c>
      <c r="E314" s="34">
        <f t="shared" si="42"/>
        <v>18512.815239551477</v>
      </c>
      <c r="F314" s="35">
        <f t="shared" si="43"/>
        <v>0.75810444088196449</v>
      </c>
      <c r="G314" s="34">
        <f t="shared" si="44"/>
        <v>3544.2355050792562</v>
      </c>
      <c r="H314" s="34">
        <f t="shared" si="45"/>
        <v>1212.7751067823074</v>
      </c>
      <c r="I314" s="67">
        <f t="shared" si="46"/>
        <v>4757.010611861564</v>
      </c>
      <c r="J314" s="34">
        <f t="shared" si="47"/>
        <v>-314.84600056604739</v>
      </c>
      <c r="K314" s="34">
        <f t="shared" si="48"/>
        <v>4442.1646112955168</v>
      </c>
      <c r="L314" s="34">
        <f t="shared" si="49"/>
        <v>18666509.640944779</v>
      </c>
      <c r="M314" s="38">
        <f t="shared" si="50"/>
        <v>17431053.934723608</v>
      </c>
      <c r="N314" s="38">
        <f>'jan-juli'!M314</f>
        <v>16848541.402577382</v>
      </c>
      <c r="O314" s="38">
        <f t="shared" si="51"/>
        <v>582512.53214622661</v>
      </c>
    </row>
    <row r="315" spans="1:15" s="31" customFormat="1" x14ac:dyDescent="0.2">
      <c r="A315" s="30">
        <v>5049</v>
      </c>
      <c r="B315" s="31" t="s">
        <v>367</v>
      </c>
      <c r="C315" s="33">
        <v>26303268</v>
      </c>
      <c r="D315" s="34">
        <v>1116</v>
      </c>
      <c r="E315" s="34">
        <f t="shared" si="42"/>
        <v>23569.236559139787</v>
      </c>
      <c r="F315" s="35">
        <f t="shared" si="43"/>
        <v>0.96516616584103732</v>
      </c>
      <c r="G315" s="34">
        <f t="shared" si="44"/>
        <v>510.38271332627045</v>
      </c>
      <c r="H315" s="34">
        <f t="shared" si="45"/>
        <v>0</v>
      </c>
      <c r="I315" s="67">
        <f t="shared" si="46"/>
        <v>510.38271332627045</v>
      </c>
      <c r="J315" s="34">
        <f t="shared" si="47"/>
        <v>-314.84600056604739</v>
      </c>
      <c r="K315" s="34">
        <f t="shared" si="48"/>
        <v>195.53671276022305</v>
      </c>
      <c r="L315" s="34">
        <f t="shared" si="49"/>
        <v>569587.10807211779</v>
      </c>
      <c r="M315" s="38">
        <f t="shared" si="50"/>
        <v>218218.97144040893</v>
      </c>
      <c r="N315" s="38">
        <f>'jan-juli'!M315</f>
        <v>201877.36927351766</v>
      </c>
      <c r="O315" s="38">
        <f t="shared" si="51"/>
        <v>16341.602166891273</v>
      </c>
    </row>
    <row r="316" spans="1:15" s="31" customFormat="1" x14ac:dyDescent="0.2">
      <c r="A316" s="30">
        <v>5052</v>
      </c>
      <c r="B316" s="31" t="s">
        <v>368</v>
      </c>
      <c r="C316" s="33">
        <v>11592894</v>
      </c>
      <c r="D316" s="34">
        <v>604</v>
      </c>
      <c r="E316" s="34">
        <f t="shared" si="42"/>
        <v>19193.53311258278</v>
      </c>
      <c r="F316" s="35">
        <f t="shared" si="43"/>
        <v>0.78598000901437015</v>
      </c>
      <c r="G316" s="34">
        <f t="shared" si="44"/>
        <v>3135.8047812604746</v>
      </c>
      <c r="H316" s="34">
        <f t="shared" si="45"/>
        <v>974.52385122135138</v>
      </c>
      <c r="I316" s="67">
        <f t="shared" si="46"/>
        <v>4110.3286324818255</v>
      </c>
      <c r="J316" s="34">
        <f t="shared" si="47"/>
        <v>-314.84600056604739</v>
      </c>
      <c r="K316" s="34">
        <f t="shared" si="48"/>
        <v>3795.4826319157783</v>
      </c>
      <c r="L316" s="34">
        <f t="shared" si="49"/>
        <v>2482638.4940190227</v>
      </c>
      <c r="M316" s="38">
        <f t="shared" si="50"/>
        <v>2292471.5096771303</v>
      </c>
      <c r="N316" s="38">
        <f>'jan-juli'!M316</f>
        <v>2130714.9950960088</v>
      </c>
      <c r="O316" s="38">
        <f t="shared" si="51"/>
        <v>161756.5145811215</v>
      </c>
    </row>
    <row r="317" spans="1:15" s="31" customFormat="1" x14ac:dyDescent="0.2">
      <c r="A317" s="30">
        <v>5053</v>
      </c>
      <c r="B317" s="31" t="s">
        <v>369</v>
      </c>
      <c r="C317" s="33">
        <v>131500775</v>
      </c>
      <c r="D317" s="34">
        <v>6938</v>
      </c>
      <c r="E317" s="34">
        <f t="shared" si="42"/>
        <v>18953.700634188528</v>
      </c>
      <c r="F317" s="35">
        <f t="shared" si="43"/>
        <v>0.77615880869525455</v>
      </c>
      <c r="G317" s="34">
        <f t="shared" si="44"/>
        <v>3279.7042682970255</v>
      </c>
      <c r="H317" s="34">
        <f t="shared" si="45"/>
        <v>1058.4652186593396</v>
      </c>
      <c r="I317" s="67">
        <f t="shared" si="46"/>
        <v>4338.1694869563653</v>
      </c>
      <c r="J317" s="34">
        <f t="shared" si="47"/>
        <v>-314.84600056604739</v>
      </c>
      <c r="K317" s="34">
        <f t="shared" si="48"/>
        <v>4023.3234863903181</v>
      </c>
      <c r="L317" s="34">
        <f t="shared" si="49"/>
        <v>30098219.900503263</v>
      </c>
      <c r="M317" s="38">
        <f t="shared" si="50"/>
        <v>27913818.348576028</v>
      </c>
      <c r="N317" s="38">
        <f>'jan-juli'!M317</f>
        <v>26991391.506417386</v>
      </c>
      <c r="O317" s="38">
        <f t="shared" si="51"/>
        <v>922426.84215864167</v>
      </c>
    </row>
    <row r="318" spans="1:15" s="31" customFormat="1" x14ac:dyDescent="0.2">
      <c r="A318" s="30">
        <v>5054</v>
      </c>
      <c r="B318" s="31" t="s">
        <v>370</v>
      </c>
      <c r="C318" s="33">
        <v>171596389</v>
      </c>
      <c r="D318" s="34">
        <v>10023</v>
      </c>
      <c r="E318" s="34">
        <f t="shared" si="42"/>
        <v>17120.262296717548</v>
      </c>
      <c r="F318" s="35">
        <f t="shared" si="43"/>
        <v>0.70107904758196482</v>
      </c>
      <c r="G318" s="34">
        <f t="shared" si="44"/>
        <v>4379.7672707796128</v>
      </c>
      <c r="H318" s="34">
        <f t="shared" si="45"/>
        <v>1700.1686367741822</v>
      </c>
      <c r="I318" s="67">
        <f t="shared" si="46"/>
        <v>6079.935907553795</v>
      </c>
      <c r="J318" s="34">
        <f t="shared" si="47"/>
        <v>-314.84600056604739</v>
      </c>
      <c r="K318" s="34">
        <f t="shared" si="48"/>
        <v>5765.0899069877478</v>
      </c>
      <c r="L318" s="34">
        <f t="shared" si="49"/>
        <v>60939197.601411685</v>
      </c>
      <c r="M318" s="38">
        <f t="shared" si="50"/>
        <v>57783496.137738198</v>
      </c>
      <c r="N318" s="38">
        <f>'jan-juli'!M318</f>
        <v>56136968.124664389</v>
      </c>
      <c r="O318" s="38">
        <f t="shared" si="51"/>
        <v>1646528.0130738094</v>
      </c>
    </row>
    <row r="319" spans="1:15" s="31" customFormat="1" x14ac:dyDescent="0.2">
      <c r="A319" s="30">
        <v>5055</v>
      </c>
      <c r="B319" s="31" t="s">
        <v>393</v>
      </c>
      <c r="C319" s="33">
        <v>124104145</v>
      </c>
      <c r="D319" s="34">
        <v>6093</v>
      </c>
      <c r="E319" s="34">
        <f t="shared" si="42"/>
        <v>20368.315279829312</v>
      </c>
      <c r="F319" s="35">
        <f t="shared" si="43"/>
        <v>0.83408763427472532</v>
      </c>
      <c r="G319" s="34">
        <f t="shared" si="44"/>
        <v>2430.9354809125548</v>
      </c>
      <c r="H319" s="34">
        <f t="shared" si="45"/>
        <v>563.35009268506508</v>
      </c>
      <c r="I319" s="67">
        <f t="shared" si="46"/>
        <v>2994.28557359762</v>
      </c>
      <c r="J319" s="34">
        <f t="shared" si="47"/>
        <v>-314.84600056604739</v>
      </c>
      <c r="K319" s="34">
        <f t="shared" si="48"/>
        <v>2679.4395730315728</v>
      </c>
      <c r="L319" s="34">
        <f t="shared" si="49"/>
        <v>18244181.9999303</v>
      </c>
      <c r="M319" s="38">
        <f t="shared" si="50"/>
        <v>16325825.318481373</v>
      </c>
      <c r="N319" s="38">
        <f>'jan-juli'!M319</f>
        <v>14999402.300446978</v>
      </c>
      <c r="O319" s="38">
        <f t="shared" si="51"/>
        <v>1326423.0180343948</v>
      </c>
    </row>
    <row r="320" spans="1:15" s="31" customFormat="1" x14ac:dyDescent="0.2">
      <c r="A320" s="30">
        <v>5056</v>
      </c>
      <c r="B320" s="31" t="s">
        <v>342</v>
      </c>
      <c r="C320" s="33">
        <v>110648054</v>
      </c>
      <c r="D320" s="34">
        <v>5323</v>
      </c>
      <c r="E320" s="34">
        <f t="shared" si="42"/>
        <v>20786.784520007513</v>
      </c>
      <c r="F320" s="35">
        <f t="shared" si="43"/>
        <v>0.85122405492423436</v>
      </c>
      <c r="G320" s="34">
        <f t="shared" si="44"/>
        <v>2179.853936805634</v>
      </c>
      <c r="H320" s="34">
        <f t="shared" si="45"/>
        <v>416.88585862269463</v>
      </c>
      <c r="I320" s="67">
        <f t="shared" si="46"/>
        <v>2596.7397954283288</v>
      </c>
      <c r="J320" s="34">
        <f t="shared" si="47"/>
        <v>-314.84600056604739</v>
      </c>
      <c r="K320" s="34">
        <f t="shared" si="48"/>
        <v>2281.8937948622815</v>
      </c>
      <c r="L320" s="34">
        <f t="shared" si="49"/>
        <v>13822445.931064993</v>
      </c>
      <c r="M320" s="38">
        <f t="shared" si="50"/>
        <v>12146520.670051925</v>
      </c>
      <c r="N320" s="38">
        <f>'jan-juli'!M320</f>
        <v>11413078.739976903</v>
      </c>
      <c r="O320" s="38">
        <f t="shared" si="51"/>
        <v>733441.93007502146</v>
      </c>
    </row>
    <row r="321" spans="1:15" s="31" customFormat="1" x14ac:dyDescent="0.2">
      <c r="A321" s="30">
        <v>5057</v>
      </c>
      <c r="B321" s="31" t="s">
        <v>344</v>
      </c>
      <c r="C321" s="33">
        <v>204430015</v>
      </c>
      <c r="D321" s="34">
        <v>10522</v>
      </c>
      <c r="E321" s="34">
        <f t="shared" si="42"/>
        <v>19428.817240068427</v>
      </c>
      <c r="F321" s="35">
        <f t="shared" si="43"/>
        <v>0.79561495321965947</v>
      </c>
      <c r="G321" s="34">
        <f t="shared" si="44"/>
        <v>2994.6343047690862</v>
      </c>
      <c r="H321" s="34">
        <f t="shared" si="45"/>
        <v>892.17440660137481</v>
      </c>
      <c r="I321" s="67">
        <f t="shared" si="46"/>
        <v>3886.808711370461</v>
      </c>
      <c r="J321" s="34">
        <f t="shared" si="47"/>
        <v>-314.84600056604739</v>
      </c>
      <c r="K321" s="34">
        <f t="shared" si="48"/>
        <v>3571.9627108044137</v>
      </c>
      <c r="L321" s="34">
        <f t="shared" si="49"/>
        <v>40897001.261039987</v>
      </c>
      <c r="M321" s="38">
        <f t="shared" si="50"/>
        <v>37584191.643084042</v>
      </c>
      <c r="N321" s="38">
        <f>'jan-juli'!M321</f>
        <v>35880491.616059937</v>
      </c>
      <c r="O321" s="38">
        <f t="shared" si="51"/>
        <v>1703700.0270241052</v>
      </c>
    </row>
    <row r="322" spans="1:15" s="31" customFormat="1" x14ac:dyDescent="0.2">
      <c r="A322" s="30">
        <v>5058</v>
      </c>
      <c r="B322" s="31" t="s">
        <v>345</v>
      </c>
      <c r="C322" s="33">
        <v>85285289</v>
      </c>
      <c r="D322" s="34">
        <v>4339</v>
      </c>
      <c r="E322" s="34">
        <f t="shared" si="42"/>
        <v>19655.517169854804</v>
      </c>
      <c r="F322" s="35">
        <f t="shared" si="43"/>
        <v>0.80489837236984407</v>
      </c>
      <c r="G322" s="34">
        <f t="shared" si="44"/>
        <v>2858.61434689726</v>
      </c>
      <c r="H322" s="34">
        <f t="shared" si="45"/>
        <v>812.82943117614298</v>
      </c>
      <c r="I322" s="67">
        <f t="shared" si="46"/>
        <v>3671.4437780734029</v>
      </c>
      <c r="J322" s="34">
        <f t="shared" si="47"/>
        <v>-314.84600056604739</v>
      </c>
      <c r="K322" s="34">
        <f t="shared" si="48"/>
        <v>3356.5977775073557</v>
      </c>
      <c r="L322" s="34">
        <f t="shared" si="49"/>
        <v>15930394.553060494</v>
      </c>
      <c r="M322" s="38">
        <f t="shared" si="50"/>
        <v>14564277.756604416</v>
      </c>
      <c r="N322" s="38">
        <f>'jan-juli'!M322</f>
        <v>14323977.541012544</v>
      </c>
      <c r="O322" s="38">
        <f t="shared" si="51"/>
        <v>240300.21559187211</v>
      </c>
    </row>
    <row r="323" spans="1:15" s="31" customFormat="1" x14ac:dyDescent="0.2">
      <c r="A323" s="30">
        <v>5059</v>
      </c>
      <c r="B323" s="31" t="s">
        <v>394</v>
      </c>
      <c r="C323" s="33">
        <v>354994723</v>
      </c>
      <c r="D323" s="34">
        <v>18793</v>
      </c>
      <c r="E323" s="34">
        <f t="shared" si="42"/>
        <v>18889.731442558401</v>
      </c>
      <c r="F323" s="35">
        <f t="shared" si="43"/>
        <v>0.77353925420681457</v>
      </c>
      <c r="G323" s="34">
        <f t="shared" si="44"/>
        <v>3318.0857832751017</v>
      </c>
      <c r="H323" s="34">
        <f t="shared" si="45"/>
        <v>1080.854435729884</v>
      </c>
      <c r="I323" s="67">
        <f t="shared" si="46"/>
        <v>4398.9402190049859</v>
      </c>
      <c r="J323" s="34">
        <f t="shared" si="47"/>
        <v>-314.84600056604739</v>
      </c>
      <c r="K323" s="34">
        <f t="shared" si="48"/>
        <v>4084.0942184389387</v>
      </c>
      <c r="L323" s="34">
        <f t="shared" si="49"/>
        <v>82669283.535760701</v>
      </c>
      <c r="M323" s="38">
        <f t="shared" si="50"/>
        <v>76752382.647122979</v>
      </c>
      <c r="N323" s="38">
        <f>'jan-juli'!M323</f>
        <v>73424550.521836594</v>
      </c>
      <c r="O323" s="38">
        <f t="shared" si="51"/>
        <v>3327832.1252863854</v>
      </c>
    </row>
    <row r="324" spans="1:15" s="31" customFormat="1" x14ac:dyDescent="0.2">
      <c r="A324" s="30">
        <v>5060</v>
      </c>
      <c r="B324" s="31" t="s">
        <v>395</v>
      </c>
      <c r="C324" s="33">
        <v>260660759</v>
      </c>
      <c r="D324" s="34">
        <v>9968</v>
      </c>
      <c r="E324" s="34">
        <f t="shared" si="42"/>
        <v>26149.755116372391</v>
      </c>
      <c r="F324" s="35">
        <f t="shared" si="43"/>
        <v>1.0708390498785141</v>
      </c>
      <c r="G324" s="34">
        <f t="shared" si="44"/>
        <v>-1037.9284210132921</v>
      </c>
      <c r="H324" s="34">
        <f t="shared" si="45"/>
        <v>0</v>
      </c>
      <c r="I324" s="67">
        <f t="shared" si="46"/>
        <v>-1037.9284210132921</v>
      </c>
      <c r="J324" s="34">
        <f t="shared" si="47"/>
        <v>-314.84600056604739</v>
      </c>
      <c r="K324" s="34">
        <f t="shared" si="48"/>
        <v>-1352.7744215793396</v>
      </c>
      <c r="L324" s="34">
        <f t="shared" si="49"/>
        <v>-10346070.500660496</v>
      </c>
      <c r="M324" s="38">
        <f t="shared" si="50"/>
        <v>-13484455.434302857</v>
      </c>
      <c r="N324" s="38">
        <f>'jan-juli'!M324</f>
        <v>-13841445.26441001</v>
      </c>
      <c r="O324" s="38">
        <f t="shared" si="51"/>
        <v>356989.83010715246</v>
      </c>
    </row>
    <row r="325" spans="1:15" s="31" customFormat="1" x14ac:dyDescent="0.2">
      <c r="A325" s="30">
        <v>5061</v>
      </c>
      <c r="B325" s="31" t="s">
        <v>273</v>
      </c>
      <c r="C325" s="33">
        <v>36673968</v>
      </c>
      <c r="D325" s="34">
        <v>1958</v>
      </c>
      <c r="E325" s="34">
        <f t="shared" si="42"/>
        <v>18730.320735444329</v>
      </c>
      <c r="F325" s="35">
        <f t="shared" si="43"/>
        <v>0.76701134565138729</v>
      </c>
      <c r="G325" s="34">
        <f t="shared" si="44"/>
        <v>3413.7322075435445</v>
      </c>
      <c r="H325" s="34">
        <f t="shared" si="45"/>
        <v>1136.648183219809</v>
      </c>
      <c r="I325" s="67">
        <f t="shared" si="46"/>
        <v>4550.3803907633537</v>
      </c>
      <c r="J325" s="34">
        <f t="shared" si="47"/>
        <v>-314.84600056604739</v>
      </c>
      <c r="K325" s="34">
        <f t="shared" si="48"/>
        <v>4235.5343901973065</v>
      </c>
      <c r="L325" s="34">
        <f t="shared" si="49"/>
        <v>8909644.8051146474</v>
      </c>
      <c r="M325" s="38">
        <f t="shared" si="50"/>
        <v>8293176.3360063257</v>
      </c>
      <c r="N325" s="38">
        <f>'jan-juli'!M325</f>
        <v>8009278.7951953411</v>
      </c>
      <c r="O325" s="38">
        <f t="shared" si="51"/>
        <v>283897.54081098456</v>
      </c>
    </row>
    <row r="326" spans="1:15" s="31" customFormat="1" x14ac:dyDescent="0.2">
      <c r="A326" s="30">
        <v>5501</v>
      </c>
      <c r="B326" s="31" t="s">
        <v>311</v>
      </c>
      <c r="C326" s="33">
        <v>1816043058</v>
      </c>
      <c r="D326" s="34">
        <v>78745</v>
      </c>
      <c r="E326" s="34">
        <f t="shared" si="42"/>
        <v>23062.328503397042</v>
      </c>
      <c r="F326" s="35">
        <f t="shared" si="43"/>
        <v>0.94440815344774087</v>
      </c>
      <c r="G326" s="34">
        <f t="shared" si="44"/>
        <v>814.52754677191695</v>
      </c>
      <c r="H326" s="34">
        <f t="shared" si="45"/>
        <v>0</v>
      </c>
      <c r="I326" s="67">
        <f t="shared" si="46"/>
        <v>814.52754677191695</v>
      </c>
      <c r="J326" s="34">
        <f t="shared" si="47"/>
        <v>-314.84600056604739</v>
      </c>
      <c r="K326" s="34">
        <f t="shared" si="48"/>
        <v>499.68154620586955</v>
      </c>
      <c r="L326" s="34">
        <f t="shared" si="49"/>
        <v>64139971.670554601</v>
      </c>
      <c r="M326" s="38">
        <f t="shared" si="50"/>
        <v>39347423.355981201</v>
      </c>
      <c r="N326" s="38">
        <f>'jan-juli'!M326</f>
        <v>35588074.928354196</v>
      </c>
      <c r="O326" s="38">
        <f t="shared" si="51"/>
        <v>3759348.4276270047</v>
      </c>
    </row>
    <row r="327" spans="1:15" s="31" customFormat="1" x14ac:dyDescent="0.2">
      <c r="A327" s="30">
        <v>5503</v>
      </c>
      <c r="B327" s="31" t="s">
        <v>372</v>
      </c>
      <c r="C327" s="33">
        <v>529678868</v>
      </c>
      <c r="D327" s="34">
        <v>25056</v>
      </c>
      <c r="E327" s="34">
        <f t="shared" si="42"/>
        <v>21139.80156449553</v>
      </c>
      <c r="F327" s="35">
        <f t="shared" si="43"/>
        <v>0.86568019169600041</v>
      </c>
      <c r="G327" s="34">
        <f t="shared" si="44"/>
        <v>1968.0437101128241</v>
      </c>
      <c r="H327" s="34">
        <f t="shared" si="45"/>
        <v>293.32989305188875</v>
      </c>
      <c r="I327" s="67">
        <f t="shared" si="46"/>
        <v>2261.3736031647127</v>
      </c>
      <c r="J327" s="34">
        <f t="shared" si="47"/>
        <v>-314.84600056604739</v>
      </c>
      <c r="K327" s="34">
        <f t="shared" si="48"/>
        <v>1946.5276025986652</v>
      </c>
      <c r="L327" s="34">
        <f t="shared" si="49"/>
        <v>56660977.000895038</v>
      </c>
      <c r="M327" s="38">
        <f t="shared" si="50"/>
        <v>48772195.610712156</v>
      </c>
      <c r="N327" s="38">
        <f>'jan-juli'!M327</f>
        <v>46340908.518750951</v>
      </c>
      <c r="O327" s="38">
        <f t="shared" si="51"/>
        <v>2431287.091961205</v>
      </c>
    </row>
    <row r="328" spans="1:15" s="31" customFormat="1" x14ac:dyDescent="0.2">
      <c r="A328" s="30">
        <v>5510</v>
      </c>
      <c r="B328" s="31" t="s">
        <v>312</v>
      </c>
      <c r="C328" s="33">
        <v>49387276</v>
      </c>
      <c r="D328" s="34">
        <v>2845</v>
      </c>
      <c r="E328" s="34">
        <f t="shared" si="42"/>
        <v>17359.323725834798</v>
      </c>
      <c r="F328" s="35">
        <f t="shared" si="43"/>
        <v>0.71086867323923286</v>
      </c>
      <c r="G328" s="34">
        <f t="shared" si="44"/>
        <v>4236.3304133092633</v>
      </c>
      <c r="H328" s="34">
        <f t="shared" si="45"/>
        <v>1616.497136583145</v>
      </c>
      <c r="I328" s="67">
        <f t="shared" si="46"/>
        <v>5852.8275498924086</v>
      </c>
      <c r="J328" s="34">
        <f t="shared" si="47"/>
        <v>-314.84600056604739</v>
      </c>
      <c r="K328" s="34">
        <f t="shared" si="48"/>
        <v>5537.9815493263613</v>
      </c>
      <c r="L328" s="34">
        <f t="shared" si="49"/>
        <v>16651294.379443903</v>
      </c>
      <c r="M328" s="38">
        <f t="shared" si="50"/>
        <v>15755557.507833498</v>
      </c>
      <c r="N328" s="38">
        <f>'jan-juli'!M328</f>
        <v>15177858.552645937</v>
      </c>
      <c r="O328" s="38">
        <f t="shared" si="51"/>
        <v>577698.95518756099</v>
      </c>
    </row>
    <row r="329" spans="1:15" s="31" customFormat="1" x14ac:dyDescent="0.2">
      <c r="A329" s="30">
        <v>5512</v>
      </c>
      <c r="B329" s="31" t="s">
        <v>301</v>
      </c>
      <c r="C329" s="33">
        <v>81255262</v>
      </c>
      <c r="D329" s="34">
        <v>4281</v>
      </c>
      <c r="E329" s="34">
        <f t="shared" ref="E329:E363" si="52">IF(ISNUMBER(C329),(C329)/D329,"")</f>
        <v>18980.439616911935</v>
      </c>
      <c r="F329" s="35">
        <f t="shared" ref="F329:F363" si="53">IF(ISNUMBER(C329),E329/E$366,"")</f>
        <v>0.77725377676385898</v>
      </c>
      <c r="G329" s="34">
        <f t="shared" ref="G329:G364" si="54">IF(ISNUMBER(D329),(E$366-E329)*0.6,"")</f>
        <v>3263.6608786629808</v>
      </c>
      <c r="H329" s="34">
        <f t="shared" ref="H329:H363" si="55">IF(ISNUMBER(D329),(IF(E329&gt;=E$366*0.9,0,IF(E329&lt;0.9*E$366,(E$366*0.9-E329)*0.35))),"")</f>
        <v>1049.1065747061468</v>
      </c>
      <c r="I329" s="67">
        <f t="shared" ref="I329:I363" si="56">IF(ISNUMBER(C329),G329+H329,"")</f>
        <v>4312.7674533691279</v>
      </c>
      <c r="J329" s="34">
        <f t="shared" ref="J329:J363" si="57">IF(ISNUMBER(D329),I$368,"")</f>
        <v>-314.84600056604739</v>
      </c>
      <c r="K329" s="34">
        <f t="shared" ref="K329:K363" si="58">IF(ISNUMBER(I329),I329+J329,"")</f>
        <v>3997.9214528030807</v>
      </c>
      <c r="L329" s="34">
        <f t="shared" ref="L329:L363" si="59">IF(ISNUMBER(I329),(I329*D329),"")</f>
        <v>18462957.467873238</v>
      </c>
      <c r="M329" s="38">
        <f t="shared" ref="M329:M363" si="60">IF(ISNUMBER(K329),(K329*D329),"")</f>
        <v>17115101.739449989</v>
      </c>
      <c r="N329" s="38">
        <f>'jan-juli'!M329</f>
        <v>16625314.315158963</v>
      </c>
      <c r="O329" s="38">
        <f t="shared" ref="O329:O364" si="61">IF(ISNUMBER(M329),(M329-N329),"")</f>
        <v>489787.42429102585</v>
      </c>
    </row>
    <row r="330" spans="1:15" s="31" customFormat="1" x14ac:dyDescent="0.2">
      <c r="A330" s="30">
        <v>5514</v>
      </c>
      <c r="B330" s="31" t="s">
        <v>313</v>
      </c>
      <c r="C330" s="33">
        <v>28394293</v>
      </c>
      <c r="D330" s="34">
        <v>1311</v>
      </c>
      <c r="E330" s="34">
        <f t="shared" si="52"/>
        <v>21658.499618611746</v>
      </c>
      <c r="F330" s="35">
        <f t="shared" si="53"/>
        <v>0.88692100748841607</v>
      </c>
      <c r="G330" s="34">
        <f t="shared" si="54"/>
        <v>1656.8248776430949</v>
      </c>
      <c r="H330" s="34">
        <f t="shared" si="55"/>
        <v>111.78557411121328</v>
      </c>
      <c r="I330" s="67">
        <f t="shared" si="56"/>
        <v>1768.6104517543081</v>
      </c>
      <c r="J330" s="34">
        <f t="shared" si="57"/>
        <v>-314.84600056604739</v>
      </c>
      <c r="K330" s="34">
        <f t="shared" si="58"/>
        <v>1453.7644511882606</v>
      </c>
      <c r="L330" s="34">
        <f t="shared" si="59"/>
        <v>2318648.3022498977</v>
      </c>
      <c r="M330" s="38">
        <f t="shared" si="60"/>
        <v>1905885.1955078098</v>
      </c>
      <c r="N330" s="38">
        <f>'jan-juli'!M330</f>
        <v>1478523.3907863644</v>
      </c>
      <c r="O330" s="38">
        <f t="shared" si="61"/>
        <v>427361.80472144531</v>
      </c>
    </row>
    <row r="331" spans="1:15" s="31" customFormat="1" x14ac:dyDescent="0.2">
      <c r="A331" s="30">
        <v>5516</v>
      </c>
      <c r="B331" s="31" t="s">
        <v>314</v>
      </c>
      <c r="C331" s="33">
        <v>26226601</v>
      </c>
      <c r="D331" s="34">
        <v>1070</v>
      </c>
      <c r="E331" s="34">
        <f t="shared" si="52"/>
        <v>24510.842056074765</v>
      </c>
      <c r="F331" s="35">
        <f t="shared" si="53"/>
        <v>1.0037251477975044</v>
      </c>
      <c r="G331" s="34">
        <f t="shared" si="54"/>
        <v>-54.580584834716866</v>
      </c>
      <c r="H331" s="34">
        <f t="shared" si="55"/>
        <v>0</v>
      </c>
      <c r="I331" s="67">
        <f t="shared" si="56"/>
        <v>-54.580584834716866</v>
      </c>
      <c r="J331" s="34">
        <f t="shared" si="57"/>
        <v>-314.84600056604739</v>
      </c>
      <c r="K331" s="34">
        <f t="shared" si="58"/>
        <v>-369.42658540076428</v>
      </c>
      <c r="L331" s="34">
        <f t="shared" si="59"/>
        <v>-58401.225773147045</v>
      </c>
      <c r="M331" s="38">
        <f t="shared" si="60"/>
        <v>-395286.44637881778</v>
      </c>
      <c r="N331" s="38">
        <f>'jan-juli'!M331</f>
        <v>1095121.6924038206</v>
      </c>
      <c r="O331" s="38">
        <f t="shared" si="61"/>
        <v>-1490408.1387826384</v>
      </c>
    </row>
    <row r="332" spans="1:15" s="31" customFormat="1" x14ac:dyDescent="0.2">
      <c r="A332" s="30">
        <v>5518</v>
      </c>
      <c r="B332" s="31" t="s">
        <v>373</v>
      </c>
      <c r="C332" s="33">
        <v>14796113</v>
      </c>
      <c r="D332" s="34">
        <v>986</v>
      </c>
      <c r="E332" s="34">
        <f t="shared" si="52"/>
        <v>15006.199797160243</v>
      </c>
      <c r="F332" s="35">
        <f t="shared" si="53"/>
        <v>0.61450765644138927</v>
      </c>
      <c r="G332" s="34">
        <f t="shared" si="54"/>
        <v>5648.2047705139967</v>
      </c>
      <c r="H332" s="34">
        <f t="shared" si="55"/>
        <v>2440.0905116192389</v>
      </c>
      <c r="I332" s="67">
        <f t="shared" si="56"/>
        <v>8088.2952821332356</v>
      </c>
      <c r="J332" s="34">
        <f t="shared" si="57"/>
        <v>-314.84600056604739</v>
      </c>
      <c r="K332" s="34">
        <f t="shared" si="58"/>
        <v>7773.4492815671883</v>
      </c>
      <c r="L332" s="34">
        <f t="shared" si="59"/>
        <v>7975059.14818337</v>
      </c>
      <c r="M332" s="38">
        <f t="shared" si="60"/>
        <v>7664620.9916252475</v>
      </c>
      <c r="N332" s="38">
        <f>'jan-juli'!M332</f>
        <v>7385171.7895110333</v>
      </c>
      <c r="O332" s="38">
        <f t="shared" si="61"/>
        <v>279449.20211421419</v>
      </c>
    </row>
    <row r="333" spans="1:15" s="31" customFormat="1" x14ac:dyDescent="0.2">
      <c r="A333" s="30">
        <v>5520</v>
      </c>
      <c r="B333" s="31" t="s">
        <v>315</v>
      </c>
      <c r="C333" s="33">
        <v>97289083</v>
      </c>
      <c r="D333" s="34">
        <v>3986</v>
      </c>
      <c r="E333" s="34">
        <f t="shared" si="52"/>
        <v>24407.697691921727</v>
      </c>
      <c r="F333" s="35">
        <f t="shared" si="53"/>
        <v>0.9995013601398981</v>
      </c>
      <c r="G333" s="34">
        <f t="shared" si="54"/>
        <v>7.3060336571063083</v>
      </c>
      <c r="H333" s="34">
        <f t="shared" si="55"/>
        <v>0</v>
      </c>
      <c r="I333" s="67">
        <f t="shared" si="56"/>
        <v>7.3060336571063083</v>
      </c>
      <c r="J333" s="34">
        <f t="shared" si="57"/>
        <v>-314.84600056604739</v>
      </c>
      <c r="K333" s="34">
        <f t="shared" si="58"/>
        <v>-307.5399669089411</v>
      </c>
      <c r="L333" s="34">
        <f t="shared" si="59"/>
        <v>29121.850157225745</v>
      </c>
      <c r="M333" s="38">
        <f t="shared" si="60"/>
        <v>-1225854.3080990391</v>
      </c>
      <c r="N333" s="38">
        <f>'jan-juli'!M333</f>
        <v>-1935944.8782040866</v>
      </c>
      <c r="O333" s="38">
        <f t="shared" si="61"/>
        <v>710090.57010504743</v>
      </c>
    </row>
    <row r="334" spans="1:15" s="31" customFormat="1" x14ac:dyDescent="0.2">
      <c r="A334" s="30">
        <v>5522</v>
      </c>
      <c r="B334" s="31" t="s">
        <v>316</v>
      </c>
      <c r="C334" s="33">
        <v>37081160</v>
      </c>
      <c r="D334" s="34">
        <v>2069</v>
      </c>
      <c r="E334" s="34">
        <f t="shared" si="52"/>
        <v>17922.261962300629</v>
      </c>
      <c r="F334" s="35">
        <f t="shared" si="53"/>
        <v>0.73392113562730055</v>
      </c>
      <c r="G334" s="34">
        <f t="shared" si="54"/>
        <v>3898.5674714297652</v>
      </c>
      <c r="H334" s="34">
        <f t="shared" si="55"/>
        <v>1419.4687538201042</v>
      </c>
      <c r="I334" s="67">
        <f t="shared" si="56"/>
        <v>5318.0362252498689</v>
      </c>
      <c r="J334" s="34">
        <f t="shared" si="57"/>
        <v>-314.84600056604739</v>
      </c>
      <c r="K334" s="34">
        <f t="shared" si="58"/>
        <v>5003.1902246838217</v>
      </c>
      <c r="L334" s="34">
        <f t="shared" si="59"/>
        <v>11003016.95004198</v>
      </c>
      <c r="M334" s="38">
        <f t="shared" si="60"/>
        <v>10351600.574870827</v>
      </c>
      <c r="N334" s="38">
        <f>'jan-juli'!M334</f>
        <v>9875857.6705358271</v>
      </c>
      <c r="O334" s="38">
        <f t="shared" si="61"/>
        <v>475742.90433499962</v>
      </c>
    </row>
    <row r="335" spans="1:15" s="31" customFormat="1" x14ac:dyDescent="0.2">
      <c r="A335" s="30">
        <v>5524</v>
      </c>
      <c r="B335" s="31" t="s">
        <v>317</v>
      </c>
      <c r="C335" s="33">
        <v>145549805</v>
      </c>
      <c r="D335" s="34">
        <v>6714</v>
      </c>
      <c r="E335" s="34">
        <f t="shared" si="52"/>
        <v>21678.553023532917</v>
      </c>
      <c r="F335" s="35">
        <f t="shared" si="53"/>
        <v>0.88774219946428934</v>
      </c>
      <c r="G335" s="34">
        <f t="shared" si="54"/>
        <v>1644.7928346903921</v>
      </c>
      <c r="H335" s="34">
        <f t="shared" si="55"/>
        <v>104.76688238880342</v>
      </c>
      <c r="I335" s="67">
        <f t="shared" si="56"/>
        <v>1749.5597170791955</v>
      </c>
      <c r="J335" s="34">
        <f t="shared" si="57"/>
        <v>-314.84600056604739</v>
      </c>
      <c r="K335" s="34">
        <f t="shared" si="58"/>
        <v>1434.713716513148</v>
      </c>
      <c r="L335" s="34">
        <f t="shared" si="59"/>
        <v>11746543.940469718</v>
      </c>
      <c r="M335" s="38">
        <f t="shared" si="60"/>
        <v>9632667.8926692754</v>
      </c>
      <c r="N335" s="38">
        <f>'jan-juli'!M335</f>
        <v>8194534.0151897436</v>
      </c>
      <c r="O335" s="38">
        <f t="shared" si="61"/>
        <v>1438133.8774795318</v>
      </c>
    </row>
    <row r="336" spans="1:15" s="31" customFormat="1" x14ac:dyDescent="0.2">
      <c r="A336" s="30">
        <v>5526</v>
      </c>
      <c r="B336" s="31" t="s">
        <v>318</v>
      </c>
      <c r="C336" s="33">
        <v>67923623</v>
      </c>
      <c r="D336" s="34">
        <v>3485</v>
      </c>
      <c r="E336" s="34">
        <f t="shared" si="52"/>
        <v>19490.279196556672</v>
      </c>
      <c r="F336" s="35">
        <f t="shared" si="53"/>
        <v>0.79813183579835478</v>
      </c>
      <c r="G336" s="34">
        <f t="shared" si="54"/>
        <v>2957.7571308761389</v>
      </c>
      <c r="H336" s="34">
        <f t="shared" si="55"/>
        <v>870.66272183048909</v>
      </c>
      <c r="I336" s="67">
        <f t="shared" si="56"/>
        <v>3828.4198527066283</v>
      </c>
      <c r="J336" s="34">
        <f t="shared" si="57"/>
        <v>-314.84600056604739</v>
      </c>
      <c r="K336" s="34">
        <f t="shared" si="58"/>
        <v>3513.573852140581</v>
      </c>
      <c r="L336" s="34">
        <f t="shared" si="59"/>
        <v>13342043.186682599</v>
      </c>
      <c r="M336" s="38">
        <f t="shared" si="60"/>
        <v>12244804.874709925</v>
      </c>
      <c r="N336" s="38">
        <f>'jan-juli'!M336</f>
        <v>11695256.077582099</v>
      </c>
      <c r="O336" s="38">
        <f t="shared" si="61"/>
        <v>549548.79712782614</v>
      </c>
    </row>
    <row r="337" spans="1:15" s="31" customFormat="1" x14ac:dyDescent="0.2">
      <c r="A337" s="30">
        <v>5528</v>
      </c>
      <c r="B337" s="31" t="s">
        <v>319</v>
      </c>
      <c r="C337" s="33">
        <v>19074434</v>
      </c>
      <c r="D337" s="34">
        <v>1073</v>
      </c>
      <c r="E337" s="34">
        <f t="shared" si="52"/>
        <v>17776.732525629079</v>
      </c>
      <c r="F337" s="35">
        <f t="shared" si="53"/>
        <v>0.72796166858827094</v>
      </c>
      <c r="G337" s="34">
        <f t="shared" si="54"/>
        <v>3985.8851334326951</v>
      </c>
      <c r="H337" s="34">
        <f t="shared" si="55"/>
        <v>1470.4040566551466</v>
      </c>
      <c r="I337" s="67">
        <f t="shared" si="56"/>
        <v>5456.2891900878421</v>
      </c>
      <c r="J337" s="34">
        <f t="shared" si="57"/>
        <v>-314.84600056604739</v>
      </c>
      <c r="K337" s="34">
        <f t="shared" si="58"/>
        <v>5141.4431895217949</v>
      </c>
      <c r="L337" s="34">
        <f t="shared" si="59"/>
        <v>5854598.3009642549</v>
      </c>
      <c r="M337" s="38">
        <f t="shared" si="60"/>
        <v>5516768.542356886</v>
      </c>
      <c r="N337" s="38">
        <f>'jan-juli'!M337</f>
        <v>5214195.078291419</v>
      </c>
      <c r="O337" s="38">
        <f t="shared" si="61"/>
        <v>302573.46406546701</v>
      </c>
    </row>
    <row r="338" spans="1:15" s="31" customFormat="1" x14ac:dyDescent="0.2">
      <c r="A338" s="30">
        <v>5530</v>
      </c>
      <c r="B338" s="31" t="s">
        <v>396</v>
      </c>
      <c r="C338" s="33">
        <v>313413054</v>
      </c>
      <c r="D338" s="34">
        <v>14894</v>
      </c>
      <c r="E338" s="34">
        <f t="shared" si="52"/>
        <v>21042.906808110649</v>
      </c>
      <c r="F338" s="35">
        <f t="shared" si="53"/>
        <v>0.86171232704856315</v>
      </c>
      <c r="G338" s="34">
        <f t="shared" si="54"/>
        <v>2026.180563943753</v>
      </c>
      <c r="H338" s="34">
        <f t="shared" si="55"/>
        <v>327.24305778659726</v>
      </c>
      <c r="I338" s="67">
        <f t="shared" si="56"/>
        <v>2353.4236217303501</v>
      </c>
      <c r="J338" s="34">
        <f t="shared" si="57"/>
        <v>-314.84600056604739</v>
      </c>
      <c r="K338" s="34">
        <f t="shared" si="58"/>
        <v>2038.5776211643026</v>
      </c>
      <c r="L338" s="34">
        <f t="shared" si="59"/>
        <v>35051891.422051832</v>
      </c>
      <c r="M338" s="38">
        <f t="shared" si="60"/>
        <v>30362575.089621123</v>
      </c>
      <c r="N338" s="38">
        <f>'jan-juli'!M338</f>
        <v>31296672.551092636</v>
      </c>
      <c r="O338" s="38">
        <f t="shared" si="61"/>
        <v>-934097.46147151291</v>
      </c>
    </row>
    <row r="339" spans="1:15" s="31" customFormat="1" x14ac:dyDescent="0.2">
      <c r="A339" s="30">
        <v>5532</v>
      </c>
      <c r="B339" s="31" t="s">
        <v>320</v>
      </c>
      <c r="C339" s="33">
        <v>97213863</v>
      </c>
      <c r="D339" s="34">
        <v>5571</v>
      </c>
      <c r="E339" s="34">
        <f t="shared" si="52"/>
        <v>17449.98438341411</v>
      </c>
      <c r="F339" s="35">
        <f t="shared" si="53"/>
        <v>0.71458124997242023</v>
      </c>
      <c r="G339" s="34">
        <f t="shared" si="54"/>
        <v>4181.9340187616763</v>
      </c>
      <c r="H339" s="34">
        <f t="shared" si="55"/>
        <v>1584.7659064303857</v>
      </c>
      <c r="I339" s="67">
        <f t="shared" si="56"/>
        <v>5766.6999251920624</v>
      </c>
      <c r="J339" s="34">
        <f t="shared" si="57"/>
        <v>-314.84600056604739</v>
      </c>
      <c r="K339" s="34">
        <f t="shared" si="58"/>
        <v>5451.8539246260152</v>
      </c>
      <c r="L339" s="34">
        <f t="shared" si="59"/>
        <v>32126285.283244979</v>
      </c>
      <c r="M339" s="38">
        <f t="shared" si="60"/>
        <v>30372278.214091532</v>
      </c>
      <c r="N339" s="38">
        <f>'jan-juli'!M339</f>
        <v>29460970.017764676</v>
      </c>
      <c r="O339" s="38">
        <f t="shared" si="61"/>
        <v>911308.19632685557</v>
      </c>
    </row>
    <row r="340" spans="1:15" s="31" customFormat="1" x14ac:dyDescent="0.2">
      <c r="A340" s="30">
        <v>5534</v>
      </c>
      <c r="B340" s="31" t="s">
        <v>321</v>
      </c>
      <c r="C340" s="33">
        <v>44673151</v>
      </c>
      <c r="D340" s="34">
        <v>2237</v>
      </c>
      <c r="E340" s="34">
        <f t="shared" si="52"/>
        <v>19970.116674117122</v>
      </c>
      <c r="F340" s="35">
        <f t="shared" si="53"/>
        <v>0.81778130120559389</v>
      </c>
      <c r="G340" s="34">
        <f t="shared" si="54"/>
        <v>2669.8546443398691</v>
      </c>
      <c r="H340" s="34">
        <f t="shared" si="55"/>
        <v>702.71960468433167</v>
      </c>
      <c r="I340" s="67">
        <f t="shared" si="56"/>
        <v>3372.574249024201</v>
      </c>
      <c r="J340" s="34">
        <f t="shared" si="57"/>
        <v>-314.84600056604739</v>
      </c>
      <c r="K340" s="34">
        <f t="shared" si="58"/>
        <v>3057.7282484581538</v>
      </c>
      <c r="L340" s="34">
        <f t="shared" si="59"/>
        <v>7544448.5950671379</v>
      </c>
      <c r="M340" s="38">
        <f t="shared" si="60"/>
        <v>6840138.0918008899</v>
      </c>
      <c r="N340" s="38">
        <f>'jan-juli'!M340</f>
        <v>6710151.3764565689</v>
      </c>
      <c r="O340" s="38">
        <f t="shared" si="61"/>
        <v>129986.71534432098</v>
      </c>
    </row>
    <row r="341" spans="1:15" s="31" customFormat="1" x14ac:dyDescent="0.2">
      <c r="A341" s="30">
        <v>5536</v>
      </c>
      <c r="B341" s="31" t="s">
        <v>322</v>
      </c>
      <c r="C341" s="33">
        <v>48620214</v>
      </c>
      <c r="D341" s="34">
        <v>2743</v>
      </c>
      <c r="E341" s="34">
        <f t="shared" si="52"/>
        <v>17725.196500182283</v>
      </c>
      <c r="F341" s="35">
        <f t="shared" si="53"/>
        <v>0.72585125538255002</v>
      </c>
      <c r="G341" s="34">
        <f t="shared" si="54"/>
        <v>4016.8067487007725</v>
      </c>
      <c r="H341" s="34">
        <f t="shared" si="55"/>
        <v>1488.4416655615253</v>
      </c>
      <c r="I341" s="67">
        <f t="shared" si="56"/>
        <v>5505.248414262298</v>
      </c>
      <c r="J341" s="34">
        <f t="shared" si="57"/>
        <v>-314.84600056604739</v>
      </c>
      <c r="K341" s="34">
        <f t="shared" si="58"/>
        <v>5190.4024136962507</v>
      </c>
      <c r="L341" s="34">
        <f t="shared" si="59"/>
        <v>15100896.400321484</v>
      </c>
      <c r="M341" s="38">
        <f t="shared" si="60"/>
        <v>14237273.820768816</v>
      </c>
      <c r="N341" s="38">
        <f>'jan-juli'!M341</f>
        <v>13785923.134765482</v>
      </c>
      <c r="O341" s="38">
        <f t="shared" si="61"/>
        <v>451350.68600333482</v>
      </c>
    </row>
    <row r="342" spans="1:15" s="31" customFormat="1" x14ac:dyDescent="0.2">
      <c r="A342" s="30">
        <v>5538</v>
      </c>
      <c r="B342" s="31" t="s">
        <v>397</v>
      </c>
      <c r="C342" s="33">
        <v>35721012</v>
      </c>
      <c r="D342" s="34">
        <v>1825</v>
      </c>
      <c r="E342" s="34">
        <f t="shared" si="52"/>
        <v>19573.157260273972</v>
      </c>
      <c r="F342" s="35">
        <f t="shared" si="53"/>
        <v>0.80152571335521339</v>
      </c>
      <c r="G342" s="34">
        <f t="shared" si="54"/>
        <v>2908.0302926457589</v>
      </c>
      <c r="H342" s="34">
        <f t="shared" si="55"/>
        <v>841.65539952943391</v>
      </c>
      <c r="I342" s="67">
        <f t="shared" si="56"/>
        <v>3749.6856921751928</v>
      </c>
      <c r="J342" s="34">
        <f t="shared" si="57"/>
        <v>-314.84600056604739</v>
      </c>
      <c r="K342" s="34">
        <f t="shared" si="58"/>
        <v>3434.8396916091456</v>
      </c>
      <c r="L342" s="34">
        <f t="shared" si="59"/>
        <v>6843176.3882197272</v>
      </c>
      <c r="M342" s="38">
        <f t="shared" si="60"/>
        <v>6268582.437186691</v>
      </c>
      <c r="N342" s="38">
        <f>'jan-juli'!M342</f>
        <v>5891169.873841418</v>
      </c>
      <c r="O342" s="38">
        <f t="shared" si="61"/>
        <v>377412.56334527303</v>
      </c>
    </row>
    <row r="343" spans="1:15" s="31" customFormat="1" x14ac:dyDescent="0.2">
      <c r="A343" s="30">
        <v>5540</v>
      </c>
      <c r="B343" s="31" t="s">
        <v>398</v>
      </c>
      <c r="C343" s="33">
        <v>35126045</v>
      </c>
      <c r="D343" s="34">
        <v>1974</v>
      </c>
      <c r="E343" s="34">
        <f t="shared" si="52"/>
        <v>17794.349037487336</v>
      </c>
      <c r="F343" s="35">
        <f t="shared" si="53"/>
        <v>0.72868306918022752</v>
      </c>
      <c r="G343" s="34">
        <f t="shared" si="54"/>
        <v>3975.3152263177403</v>
      </c>
      <c r="H343" s="34">
        <f t="shared" si="55"/>
        <v>1464.2382775047565</v>
      </c>
      <c r="I343" s="67">
        <f t="shared" si="56"/>
        <v>5439.5535038224971</v>
      </c>
      <c r="J343" s="34">
        <f t="shared" si="57"/>
        <v>-314.84600056604739</v>
      </c>
      <c r="K343" s="34">
        <f t="shared" si="58"/>
        <v>5124.7075032564499</v>
      </c>
      <c r="L343" s="34">
        <f t="shared" si="59"/>
        <v>10737678.61654561</v>
      </c>
      <c r="M343" s="38">
        <f t="shared" si="60"/>
        <v>10116172.611428233</v>
      </c>
      <c r="N343" s="38">
        <f>'jan-juli'!M343</f>
        <v>9724497.4695687387</v>
      </c>
      <c r="O343" s="38">
        <f t="shared" si="61"/>
        <v>391675.14185949415</v>
      </c>
    </row>
    <row r="344" spans="1:15" s="31" customFormat="1" x14ac:dyDescent="0.2">
      <c r="A344" s="30">
        <v>5542</v>
      </c>
      <c r="B344" s="31" t="s">
        <v>323</v>
      </c>
      <c r="C344" s="33">
        <v>51519295</v>
      </c>
      <c r="D344" s="34">
        <v>2794</v>
      </c>
      <c r="E344" s="34">
        <f t="shared" si="52"/>
        <v>18439.260916249106</v>
      </c>
      <c r="F344" s="35">
        <f t="shared" si="53"/>
        <v>0.75509237284044561</v>
      </c>
      <c r="G344" s="34">
        <f t="shared" si="54"/>
        <v>3588.3680990606786</v>
      </c>
      <c r="H344" s="34">
        <f t="shared" si="55"/>
        <v>1238.519119938137</v>
      </c>
      <c r="I344" s="67">
        <f t="shared" si="56"/>
        <v>4826.887218998816</v>
      </c>
      <c r="J344" s="34">
        <f t="shared" si="57"/>
        <v>-314.84600056604739</v>
      </c>
      <c r="K344" s="34">
        <f t="shared" si="58"/>
        <v>4512.0412184327688</v>
      </c>
      <c r="L344" s="34">
        <f t="shared" si="59"/>
        <v>13486322.889882691</v>
      </c>
      <c r="M344" s="38">
        <f t="shared" si="60"/>
        <v>12606643.164301155</v>
      </c>
      <c r="N344" s="38">
        <f>'jan-juli'!M344</f>
        <v>12356281.043705704</v>
      </c>
      <c r="O344" s="38">
        <f t="shared" si="61"/>
        <v>250362.12059545144</v>
      </c>
    </row>
    <row r="345" spans="1:15" s="31" customFormat="1" x14ac:dyDescent="0.2">
      <c r="A345" s="30">
        <v>5544</v>
      </c>
      <c r="B345" s="31" t="s">
        <v>324</v>
      </c>
      <c r="C345" s="33">
        <v>87590520</v>
      </c>
      <c r="D345" s="34">
        <v>4794</v>
      </c>
      <c r="E345" s="34">
        <f t="shared" si="52"/>
        <v>18270.863579474342</v>
      </c>
      <c r="F345" s="35">
        <f t="shared" si="53"/>
        <v>0.74819645953986347</v>
      </c>
      <c r="G345" s="34">
        <f t="shared" si="54"/>
        <v>3689.406501125537</v>
      </c>
      <c r="H345" s="34">
        <f t="shared" si="55"/>
        <v>1297.4581878093045</v>
      </c>
      <c r="I345" s="67">
        <f t="shared" si="56"/>
        <v>4986.864688934842</v>
      </c>
      <c r="J345" s="34">
        <f t="shared" si="57"/>
        <v>-314.84600056604739</v>
      </c>
      <c r="K345" s="34">
        <f t="shared" si="58"/>
        <v>4672.0186883687948</v>
      </c>
      <c r="L345" s="34">
        <f t="shared" si="59"/>
        <v>23907029.318753634</v>
      </c>
      <c r="M345" s="38">
        <f t="shared" si="60"/>
        <v>22397657.592040002</v>
      </c>
      <c r="N345" s="38">
        <f>'jan-juli'!M345</f>
        <v>21773654.490381237</v>
      </c>
      <c r="O345" s="38">
        <f t="shared" si="61"/>
        <v>624003.10165876523</v>
      </c>
    </row>
    <row r="346" spans="1:15" s="31" customFormat="1" x14ac:dyDescent="0.2">
      <c r="A346" s="30">
        <v>5546</v>
      </c>
      <c r="B346" s="31" t="s">
        <v>325</v>
      </c>
      <c r="C346" s="33">
        <v>22021710</v>
      </c>
      <c r="D346" s="34">
        <v>1157</v>
      </c>
      <c r="E346" s="34">
        <f t="shared" si="52"/>
        <v>19033.457216940362</v>
      </c>
      <c r="F346" s="35">
        <f t="shared" si="53"/>
        <v>0.77942486082138174</v>
      </c>
      <c r="G346" s="34">
        <f t="shared" si="54"/>
        <v>3231.8503186459252</v>
      </c>
      <c r="H346" s="34">
        <f t="shared" si="55"/>
        <v>1030.5504146961978</v>
      </c>
      <c r="I346" s="67">
        <f t="shared" si="56"/>
        <v>4262.4007333421232</v>
      </c>
      <c r="J346" s="34">
        <f t="shared" si="57"/>
        <v>-314.84600056604739</v>
      </c>
      <c r="K346" s="34">
        <f t="shared" si="58"/>
        <v>3947.554732776076</v>
      </c>
      <c r="L346" s="34">
        <f t="shared" si="59"/>
        <v>4931597.6484768363</v>
      </c>
      <c r="M346" s="38">
        <f t="shared" si="60"/>
        <v>4567320.8258219203</v>
      </c>
      <c r="N346" s="38">
        <f>'jan-juli'!M346</f>
        <v>4371682.6312517915</v>
      </c>
      <c r="O346" s="38">
        <f t="shared" si="61"/>
        <v>195638.19457012881</v>
      </c>
    </row>
    <row r="347" spans="1:15" s="31" customFormat="1" x14ac:dyDescent="0.2">
      <c r="A347" s="30">
        <v>5601</v>
      </c>
      <c r="B347" s="31" t="s">
        <v>329</v>
      </c>
      <c r="C347" s="33">
        <v>445662951</v>
      </c>
      <c r="D347" s="34">
        <v>21708</v>
      </c>
      <c r="E347" s="34">
        <f t="shared" si="52"/>
        <v>20529.894555002764</v>
      </c>
      <c r="F347" s="35">
        <f t="shared" si="53"/>
        <v>0.84070434623767853</v>
      </c>
      <c r="G347" s="34">
        <f t="shared" si="54"/>
        <v>2333.9879158084841</v>
      </c>
      <c r="H347" s="34">
        <f t="shared" si="55"/>
        <v>506.79734637435701</v>
      </c>
      <c r="I347" s="67">
        <f t="shared" si="56"/>
        <v>2840.7852621828411</v>
      </c>
      <c r="J347" s="34">
        <f t="shared" si="57"/>
        <v>-314.84600056604739</v>
      </c>
      <c r="K347" s="34">
        <f t="shared" si="58"/>
        <v>2525.9392616167938</v>
      </c>
      <c r="L347" s="34">
        <f t="shared" si="59"/>
        <v>61667766.471465111</v>
      </c>
      <c r="M347" s="38">
        <f t="shared" si="60"/>
        <v>54833089.491177358</v>
      </c>
      <c r="N347" s="38">
        <f>'jan-juli'!M347</f>
        <v>55327173.743616156</v>
      </c>
      <c r="O347" s="38">
        <f t="shared" si="61"/>
        <v>-494084.25243879855</v>
      </c>
    </row>
    <row r="348" spans="1:15" s="31" customFormat="1" x14ac:dyDescent="0.2">
      <c r="A348" s="30">
        <v>5603</v>
      </c>
      <c r="B348" s="31" t="s">
        <v>328</v>
      </c>
      <c r="C348" s="33">
        <v>252338942</v>
      </c>
      <c r="D348" s="34">
        <v>11338</v>
      </c>
      <c r="E348" s="34">
        <f t="shared" si="52"/>
        <v>22256.036514376432</v>
      </c>
      <c r="F348" s="35">
        <f t="shared" si="53"/>
        <v>0.9113902936779219</v>
      </c>
      <c r="G348" s="34">
        <f t="shared" si="54"/>
        <v>1298.302740184283</v>
      </c>
      <c r="H348" s="34">
        <f t="shared" si="55"/>
        <v>0</v>
      </c>
      <c r="I348" s="67">
        <f t="shared" si="56"/>
        <v>1298.302740184283</v>
      </c>
      <c r="J348" s="34">
        <f t="shared" si="57"/>
        <v>-314.84600056604739</v>
      </c>
      <c r="K348" s="34">
        <f t="shared" si="58"/>
        <v>983.45673961823559</v>
      </c>
      <c r="L348" s="34">
        <f t="shared" si="59"/>
        <v>14720156.468209401</v>
      </c>
      <c r="M348" s="38">
        <f t="shared" si="60"/>
        <v>11150432.513791556</v>
      </c>
      <c r="N348" s="38">
        <f>'jan-juli'!M348</f>
        <v>9830954.7380135693</v>
      </c>
      <c r="O348" s="38">
        <f t="shared" si="61"/>
        <v>1319477.7757779863</v>
      </c>
    </row>
    <row r="349" spans="1:15" s="31" customFormat="1" x14ac:dyDescent="0.2">
      <c r="A349" s="30">
        <v>5605</v>
      </c>
      <c r="B349" s="31" t="s">
        <v>338</v>
      </c>
      <c r="C349" s="33">
        <v>199232220</v>
      </c>
      <c r="D349" s="34">
        <v>10063</v>
      </c>
      <c r="E349" s="34">
        <f t="shared" si="52"/>
        <v>19798.491503527774</v>
      </c>
      <c r="F349" s="35">
        <f t="shared" si="53"/>
        <v>0.8107532072983562</v>
      </c>
      <c r="G349" s="34">
        <f t="shared" si="54"/>
        <v>2772.8297466934782</v>
      </c>
      <c r="H349" s="34">
        <f t="shared" si="55"/>
        <v>762.78841439060352</v>
      </c>
      <c r="I349" s="67">
        <f t="shared" si="56"/>
        <v>3535.6181610840817</v>
      </c>
      <c r="J349" s="34">
        <f t="shared" si="57"/>
        <v>-314.84600056604739</v>
      </c>
      <c r="K349" s="34">
        <f t="shared" si="58"/>
        <v>3220.7721605180345</v>
      </c>
      <c r="L349" s="34">
        <f t="shared" si="59"/>
        <v>35578925.554989114</v>
      </c>
      <c r="M349" s="38">
        <f t="shared" si="60"/>
        <v>32410630.251292981</v>
      </c>
      <c r="N349" s="38">
        <f>'jan-juli'!M349</f>
        <v>30488988.635597914</v>
      </c>
      <c r="O349" s="38">
        <f t="shared" si="61"/>
        <v>1921641.6156950668</v>
      </c>
    </row>
    <row r="350" spans="1:15" s="31" customFormat="1" x14ac:dyDescent="0.2">
      <c r="A350" s="30">
        <v>5607</v>
      </c>
      <c r="B350" s="31" t="s">
        <v>327</v>
      </c>
      <c r="C350" s="33">
        <v>110608941</v>
      </c>
      <c r="D350" s="34">
        <v>5807</v>
      </c>
      <c r="E350" s="34">
        <f t="shared" si="52"/>
        <v>19047.51868434648</v>
      </c>
      <c r="F350" s="35">
        <f t="shared" si="53"/>
        <v>0.78000068144876633</v>
      </c>
      <c r="G350" s="34">
        <f t="shared" si="54"/>
        <v>3223.4134382022544</v>
      </c>
      <c r="H350" s="34">
        <f t="shared" si="55"/>
        <v>1025.6289011040565</v>
      </c>
      <c r="I350" s="67">
        <f t="shared" si="56"/>
        <v>4249.0423393063111</v>
      </c>
      <c r="J350" s="34">
        <f t="shared" si="57"/>
        <v>-314.84600056604739</v>
      </c>
      <c r="K350" s="34">
        <f t="shared" si="58"/>
        <v>3934.1963387402639</v>
      </c>
      <c r="L350" s="34">
        <f t="shared" si="59"/>
        <v>24674188.864351749</v>
      </c>
      <c r="M350" s="38">
        <f t="shared" si="60"/>
        <v>22845878.139064711</v>
      </c>
      <c r="N350" s="38">
        <f>'jan-juli'!M350</f>
        <v>21833558.752272379</v>
      </c>
      <c r="O350" s="38">
        <f t="shared" si="61"/>
        <v>1012319.3867923319</v>
      </c>
    </row>
    <row r="351" spans="1:15" s="31" customFormat="1" x14ac:dyDescent="0.2">
      <c r="A351" s="30">
        <v>5610</v>
      </c>
      <c r="B351" s="31" t="s">
        <v>426</v>
      </c>
      <c r="C351" s="33">
        <v>44682577</v>
      </c>
      <c r="D351" s="34">
        <v>2565</v>
      </c>
      <c r="E351" s="34">
        <f t="shared" si="52"/>
        <v>17420.107992202727</v>
      </c>
      <c r="F351" s="35">
        <f t="shared" si="53"/>
        <v>0.7133578042370311</v>
      </c>
      <c r="G351" s="34">
        <f t="shared" si="54"/>
        <v>4199.8598534885059</v>
      </c>
      <c r="H351" s="34">
        <f t="shared" si="55"/>
        <v>1595.2226433543697</v>
      </c>
      <c r="I351" s="67">
        <f t="shared" si="56"/>
        <v>5795.0824968428751</v>
      </c>
      <c r="J351" s="34">
        <f t="shared" si="57"/>
        <v>-314.84600056604739</v>
      </c>
      <c r="K351" s="34">
        <f t="shared" si="58"/>
        <v>5480.2364962768279</v>
      </c>
      <c r="L351" s="34">
        <f t="shared" si="59"/>
        <v>14864386.604401974</v>
      </c>
      <c r="M351" s="38">
        <f t="shared" si="60"/>
        <v>14056806.612950064</v>
      </c>
      <c r="N351" s="38">
        <f>'jan-juli'!M351</f>
        <v>13575127.82611136</v>
      </c>
      <c r="O351" s="38">
        <f t="shared" si="61"/>
        <v>481678.78683870472</v>
      </c>
    </row>
    <row r="352" spans="1:15" s="31" customFormat="1" x14ac:dyDescent="0.2">
      <c r="A352" s="30">
        <v>5612</v>
      </c>
      <c r="B352" s="31" t="s">
        <v>399</v>
      </c>
      <c r="C352" s="33">
        <v>43356911</v>
      </c>
      <c r="D352" s="34">
        <v>2848</v>
      </c>
      <c r="E352" s="34">
        <f t="shared" si="52"/>
        <v>15223.634480337079</v>
      </c>
      <c r="F352" s="35">
        <f t="shared" si="53"/>
        <v>0.62341166141227866</v>
      </c>
      <c r="G352" s="34">
        <f t="shared" si="54"/>
        <v>5517.7439606078942</v>
      </c>
      <c r="H352" s="34">
        <f t="shared" si="55"/>
        <v>2363.9883725073464</v>
      </c>
      <c r="I352" s="67">
        <f t="shared" si="56"/>
        <v>7881.7323331152402</v>
      </c>
      <c r="J352" s="34">
        <f t="shared" si="57"/>
        <v>-314.84600056604739</v>
      </c>
      <c r="K352" s="34">
        <f t="shared" si="58"/>
        <v>7566.886332549193</v>
      </c>
      <c r="L352" s="34">
        <f t="shared" si="59"/>
        <v>22447173.684712205</v>
      </c>
      <c r="M352" s="38">
        <f t="shared" si="60"/>
        <v>21550492.275100101</v>
      </c>
      <c r="N352" s="38">
        <f>'jan-juli'!M352</f>
        <v>21078567.488465946</v>
      </c>
      <c r="O352" s="38">
        <f t="shared" si="61"/>
        <v>471924.78663415462</v>
      </c>
    </row>
    <row r="353" spans="1:15" s="31" customFormat="1" x14ac:dyDescent="0.2">
      <c r="A353" s="30">
        <v>5614</v>
      </c>
      <c r="B353" s="31" t="s">
        <v>330</v>
      </c>
      <c r="C353" s="33">
        <v>16353558</v>
      </c>
      <c r="D353" s="34">
        <v>864</v>
      </c>
      <c r="E353" s="34">
        <f t="shared" si="52"/>
        <v>18927.729166666668</v>
      </c>
      <c r="F353" s="35">
        <f t="shared" si="53"/>
        <v>0.77509527056721883</v>
      </c>
      <c r="G353" s="34">
        <f t="shared" si="54"/>
        <v>3295.2871488101414</v>
      </c>
      <c r="H353" s="34">
        <f t="shared" si="55"/>
        <v>1067.5552322919905</v>
      </c>
      <c r="I353" s="67">
        <f t="shared" si="56"/>
        <v>4362.8423811021321</v>
      </c>
      <c r="J353" s="34">
        <f t="shared" si="57"/>
        <v>-314.84600056604739</v>
      </c>
      <c r="K353" s="34">
        <f t="shared" si="58"/>
        <v>4047.9963805360849</v>
      </c>
      <c r="L353" s="34">
        <f t="shared" si="59"/>
        <v>3769495.8172722422</v>
      </c>
      <c r="M353" s="38">
        <f t="shared" si="60"/>
        <v>3497468.8727831775</v>
      </c>
      <c r="N353" s="38">
        <f>'jan-juli'!M353</f>
        <v>4008971.9161638264</v>
      </c>
      <c r="O353" s="38">
        <f t="shared" si="61"/>
        <v>-511503.04338064883</v>
      </c>
    </row>
    <row r="354" spans="1:15" s="31" customFormat="1" x14ac:dyDescent="0.2">
      <c r="A354" s="30">
        <v>5616</v>
      </c>
      <c r="B354" s="31" t="s">
        <v>331</v>
      </c>
      <c r="C354" s="33">
        <v>17139613</v>
      </c>
      <c r="D354" s="34">
        <v>979</v>
      </c>
      <c r="E354" s="34">
        <f t="shared" si="52"/>
        <v>17507.26557711951</v>
      </c>
      <c r="F354" s="35">
        <f t="shared" si="53"/>
        <v>0.71692692926350443</v>
      </c>
      <c r="G354" s="34">
        <f t="shared" si="54"/>
        <v>4147.5653025384363</v>
      </c>
      <c r="H354" s="34">
        <f t="shared" si="55"/>
        <v>1564.717488633496</v>
      </c>
      <c r="I354" s="67">
        <f t="shared" si="56"/>
        <v>5712.2827911719323</v>
      </c>
      <c r="J354" s="34">
        <f t="shared" si="57"/>
        <v>-314.84600056604739</v>
      </c>
      <c r="K354" s="34">
        <f t="shared" si="58"/>
        <v>5397.4367906058851</v>
      </c>
      <c r="L354" s="34">
        <f t="shared" si="59"/>
        <v>5592324.852557322</v>
      </c>
      <c r="M354" s="38">
        <f t="shared" si="60"/>
        <v>5284090.6180031616</v>
      </c>
      <c r="N354" s="38">
        <f>'jan-juli'!M354</f>
        <v>5142459.6225976693</v>
      </c>
      <c r="O354" s="38">
        <f t="shared" si="61"/>
        <v>141630.99540549237</v>
      </c>
    </row>
    <row r="355" spans="1:15" s="31" customFormat="1" x14ac:dyDescent="0.2">
      <c r="A355" s="30">
        <v>5618</v>
      </c>
      <c r="B355" s="31" t="s">
        <v>332</v>
      </c>
      <c r="C355" s="33">
        <v>24007074</v>
      </c>
      <c r="D355" s="34">
        <v>1113</v>
      </c>
      <c r="E355" s="34">
        <f t="shared" si="52"/>
        <v>21569.698113207549</v>
      </c>
      <c r="F355" s="35">
        <f t="shared" si="53"/>
        <v>0.88328456350446161</v>
      </c>
      <c r="G355" s="34">
        <f t="shared" si="54"/>
        <v>1710.1057808856131</v>
      </c>
      <c r="H355" s="34">
        <f t="shared" si="55"/>
        <v>142.86610100268226</v>
      </c>
      <c r="I355" s="67">
        <f t="shared" si="56"/>
        <v>1852.9718818882952</v>
      </c>
      <c r="J355" s="34">
        <f t="shared" si="57"/>
        <v>-314.84600056604739</v>
      </c>
      <c r="K355" s="34">
        <f t="shared" si="58"/>
        <v>1538.1258813222478</v>
      </c>
      <c r="L355" s="34">
        <f t="shared" si="59"/>
        <v>2062357.7045416725</v>
      </c>
      <c r="M355" s="38">
        <f t="shared" si="60"/>
        <v>1711934.1059116619</v>
      </c>
      <c r="N355" s="38">
        <f>'jan-juli'!M355</f>
        <v>2064244.7892249275</v>
      </c>
      <c r="O355" s="38">
        <f t="shared" si="61"/>
        <v>-352310.68331326568</v>
      </c>
    </row>
    <row r="356" spans="1:15" s="31" customFormat="1" x14ac:dyDescent="0.2">
      <c r="A356" s="30">
        <v>5620</v>
      </c>
      <c r="B356" s="31" t="s">
        <v>333</v>
      </c>
      <c r="C356" s="33">
        <v>62159351</v>
      </c>
      <c r="D356" s="34">
        <v>2951</v>
      </c>
      <c r="E356" s="34">
        <f t="shared" si="52"/>
        <v>21063.826160623517</v>
      </c>
      <c r="F356" s="35">
        <f t="shared" si="53"/>
        <v>0.862568979796142</v>
      </c>
      <c r="G356" s="34">
        <f t="shared" si="54"/>
        <v>2013.6289524360318</v>
      </c>
      <c r="H356" s="34">
        <f t="shared" si="55"/>
        <v>319.92128440709325</v>
      </c>
      <c r="I356" s="67">
        <f t="shared" si="56"/>
        <v>2333.5502368431253</v>
      </c>
      <c r="J356" s="34">
        <f t="shared" si="57"/>
        <v>-314.84600056604739</v>
      </c>
      <c r="K356" s="34">
        <f t="shared" si="58"/>
        <v>2018.7042362770778</v>
      </c>
      <c r="L356" s="34">
        <f t="shared" si="59"/>
        <v>6886306.7489240626</v>
      </c>
      <c r="M356" s="38">
        <f t="shared" si="60"/>
        <v>5957196.2012536563</v>
      </c>
      <c r="N356" s="38">
        <f>'jan-juli'!M356</f>
        <v>6176377.9516197387</v>
      </c>
      <c r="O356" s="38">
        <f t="shared" si="61"/>
        <v>-219181.75036608241</v>
      </c>
    </row>
    <row r="357" spans="1:15" s="31" customFormat="1" x14ac:dyDescent="0.2">
      <c r="A357" s="30">
        <v>5622</v>
      </c>
      <c r="B357" s="31" t="s">
        <v>425</v>
      </c>
      <c r="C357" s="33">
        <v>77211392</v>
      </c>
      <c r="D357" s="34">
        <v>3889</v>
      </c>
      <c r="E357" s="34">
        <f t="shared" si="52"/>
        <v>19853.790691694521</v>
      </c>
      <c r="F357" s="35">
        <f t="shared" si="53"/>
        <v>0.81301772296406727</v>
      </c>
      <c r="G357" s="34">
        <f t="shared" si="54"/>
        <v>2739.6502337934294</v>
      </c>
      <c r="H357" s="34">
        <f t="shared" si="55"/>
        <v>743.43369853224192</v>
      </c>
      <c r="I357" s="67">
        <f t="shared" si="56"/>
        <v>3483.0839323256714</v>
      </c>
      <c r="J357" s="34">
        <f t="shared" si="57"/>
        <v>-314.84600056604739</v>
      </c>
      <c r="K357" s="34">
        <f t="shared" si="58"/>
        <v>3168.2379317596242</v>
      </c>
      <c r="L357" s="34">
        <f t="shared" si="59"/>
        <v>13545713.412814535</v>
      </c>
      <c r="M357" s="38">
        <f t="shared" si="60"/>
        <v>12321277.316613179</v>
      </c>
      <c r="N357" s="38">
        <f>'jan-juli'!M357</f>
        <v>11930512.768010553</v>
      </c>
      <c r="O357" s="38">
        <f t="shared" si="61"/>
        <v>390764.54860262573</v>
      </c>
    </row>
    <row r="358" spans="1:15" s="31" customFormat="1" x14ac:dyDescent="0.2">
      <c r="A358" s="30">
        <v>5624</v>
      </c>
      <c r="B358" s="31" t="s">
        <v>334</v>
      </c>
      <c r="C358" s="33">
        <v>25935374</v>
      </c>
      <c r="D358" s="34">
        <v>1215</v>
      </c>
      <c r="E358" s="34">
        <f t="shared" si="52"/>
        <v>21345.986831275721</v>
      </c>
      <c r="F358" s="35">
        <f t="shared" si="53"/>
        <v>0.87412353023570288</v>
      </c>
      <c r="G358" s="34">
        <f t="shared" si="54"/>
        <v>1844.3325500447099</v>
      </c>
      <c r="H358" s="34">
        <f t="shared" si="55"/>
        <v>221.1650496788221</v>
      </c>
      <c r="I358" s="67">
        <f t="shared" si="56"/>
        <v>2065.4975997235319</v>
      </c>
      <c r="J358" s="34">
        <f t="shared" si="57"/>
        <v>-314.84600056604739</v>
      </c>
      <c r="K358" s="34">
        <f t="shared" si="58"/>
        <v>1750.6515991574845</v>
      </c>
      <c r="L358" s="34">
        <f t="shared" si="59"/>
        <v>2509579.5836640913</v>
      </c>
      <c r="M358" s="38">
        <f t="shared" si="60"/>
        <v>2127041.6929763434</v>
      </c>
      <c r="N358" s="38">
        <f>'jan-juli'!M358</f>
        <v>2715813.8571053809</v>
      </c>
      <c r="O358" s="38">
        <f t="shared" si="61"/>
        <v>-588772.16412903741</v>
      </c>
    </row>
    <row r="359" spans="1:15" s="31" customFormat="1" x14ac:dyDescent="0.2">
      <c r="A359" s="30">
        <v>5626</v>
      </c>
      <c r="B359" s="31" t="s">
        <v>335</v>
      </c>
      <c r="C359" s="33">
        <v>18758675</v>
      </c>
      <c r="D359" s="34">
        <v>1070</v>
      </c>
      <c r="E359" s="34">
        <f t="shared" si="52"/>
        <v>17531.471962616823</v>
      </c>
      <c r="F359" s="35">
        <f t="shared" si="53"/>
        <v>0.71791818683863584</v>
      </c>
      <c r="G359" s="34">
        <f t="shared" si="54"/>
        <v>4133.0414712400488</v>
      </c>
      <c r="H359" s="34">
        <f t="shared" si="55"/>
        <v>1556.2452537094364</v>
      </c>
      <c r="I359" s="67">
        <f t="shared" si="56"/>
        <v>5689.2867249494848</v>
      </c>
      <c r="J359" s="34">
        <f t="shared" si="57"/>
        <v>-314.84600056604739</v>
      </c>
      <c r="K359" s="34">
        <f t="shared" si="58"/>
        <v>5374.4407243834376</v>
      </c>
      <c r="L359" s="34">
        <f t="shared" si="59"/>
        <v>6087536.7956959484</v>
      </c>
      <c r="M359" s="38">
        <f t="shared" si="60"/>
        <v>5750651.5750902779</v>
      </c>
      <c r="N359" s="38">
        <f>'jan-juli'!M359</f>
        <v>6007632.6424714057</v>
      </c>
      <c r="O359" s="38">
        <f t="shared" si="61"/>
        <v>-256981.06738112774</v>
      </c>
    </row>
    <row r="360" spans="1:15" s="31" customFormat="1" x14ac:dyDescent="0.2">
      <c r="A360" s="30">
        <v>5628</v>
      </c>
      <c r="B360" s="31" t="s">
        <v>374</v>
      </c>
      <c r="C360" s="33">
        <v>52797776</v>
      </c>
      <c r="D360" s="34">
        <v>2807</v>
      </c>
      <c r="E360" s="34">
        <f t="shared" si="52"/>
        <v>18809.325258282865</v>
      </c>
      <c r="F360" s="35">
        <f t="shared" si="53"/>
        <v>0.77024660073488727</v>
      </c>
      <c r="G360" s="34">
        <f t="shared" si="54"/>
        <v>3366.3294938404238</v>
      </c>
      <c r="H360" s="34">
        <f t="shared" si="55"/>
        <v>1108.9966002263218</v>
      </c>
      <c r="I360" s="67">
        <f t="shared" si="56"/>
        <v>4475.326094066746</v>
      </c>
      <c r="J360" s="34">
        <f t="shared" si="57"/>
        <v>-314.84600056604739</v>
      </c>
      <c r="K360" s="34">
        <f t="shared" si="58"/>
        <v>4160.4800935006988</v>
      </c>
      <c r="L360" s="34">
        <f t="shared" si="59"/>
        <v>12562240.346045356</v>
      </c>
      <c r="M360" s="38">
        <f t="shared" si="60"/>
        <v>11678467.622456461</v>
      </c>
      <c r="N360" s="38">
        <f>'jan-juli'!M360</f>
        <v>11552612.182259101</v>
      </c>
      <c r="O360" s="38">
        <f t="shared" si="61"/>
        <v>125855.44019735977</v>
      </c>
    </row>
    <row r="361" spans="1:15" s="31" customFormat="1" x14ac:dyDescent="0.2">
      <c r="A361" s="30">
        <v>5630</v>
      </c>
      <c r="B361" s="31" t="s">
        <v>336</v>
      </c>
      <c r="C361" s="33">
        <v>16562837</v>
      </c>
      <c r="D361" s="34">
        <v>892</v>
      </c>
      <c r="E361" s="34">
        <f t="shared" si="52"/>
        <v>18568.202914798207</v>
      </c>
      <c r="F361" s="35">
        <f t="shared" si="53"/>
        <v>0.76037258011585929</v>
      </c>
      <c r="G361" s="34">
        <f t="shared" si="54"/>
        <v>3511.0028999312185</v>
      </c>
      <c r="H361" s="34">
        <f t="shared" si="55"/>
        <v>1193.3894204459521</v>
      </c>
      <c r="I361" s="67">
        <f t="shared" si="56"/>
        <v>4704.3923203771701</v>
      </c>
      <c r="J361" s="34">
        <f t="shared" si="57"/>
        <v>-314.84600056604739</v>
      </c>
      <c r="K361" s="34">
        <f t="shared" si="58"/>
        <v>4389.5463198111229</v>
      </c>
      <c r="L361" s="34">
        <f t="shared" si="59"/>
        <v>4196317.9497764353</v>
      </c>
      <c r="M361" s="38">
        <f t="shared" si="60"/>
        <v>3915475.3172715218</v>
      </c>
      <c r="N361" s="38">
        <f>'jan-juli'!M361</f>
        <v>3795830.4838172845</v>
      </c>
      <c r="O361" s="38">
        <f t="shared" si="61"/>
        <v>119644.83345423732</v>
      </c>
    </row>
    <row r="362" spans="1:15" s="31" customFormat="1" x14ac:dyDescent="0.2">
      <c r="A362" s="30">
        <v>5632</v>
      </c>
      <c r="B362" s="31" t="s">
        <v>337</v>
      </c>
      <c r="C362" s="33">
        <v>39281598</v>
      </c>
      <c r="D362" s="34">
        <v>2113</v>
      </c>
      <c r="E362" s="34">
        <f t="shared" si="52"/>
        <v>18590.439185991483</v>
      </c>
      <c r="F362" s="35">
        <f t="shared" si="53"/>
        <v>0.76128316101466631</v>
      </c>
      <c r="G362" s="34">
        <f t="shared" si="54"/>
        <v>3497.6611372152524</v>
      </c>
      <c r="H362" s="34">
        <f t="shared" si="55"/>
        <v>1185.6067255283051</v>
      </c>
      <c r="I362" s="67">
        <f t="shared" si="56"/>
        <v>4683.267862743558</v>
      </c>
      <c r="J362" s="34">
        <f t="shared" si="57"/>
        <v>-314.84600056604739</v>
      </c>
      <c r="K362" s="34">
        <f t="shared" si="58"/>
        <v>4368.4218621775108</v>
      </c>
      <c r="L362" s="34">
        <f t="shared" si="59"/>
        <v>9895744.9939771388</v>
      </c>
      <c r="M362" s="38">
        <f t="shared" si="60"/>
        <v>9230475.394781081</v>
      </c>
      <c r="N362" s="38">
        <f>'jan-juli'!M362</f>
        <v>8660012.4625626896</v>
      </c>
      <c r="O362" s="38">
        <f t="shared" si="61"/>
        <v>570462.93221839145</v>
      </c>
    </row>
    <row r="363" spans="1:15" s="31" customFormat="1" x14ac:dyDescent="0.2">
      <c r="A363" s="30">
        <v>5634</v>
      </c>
      <c r="B363" s="31" t="s">
        <v>326</v>
      </c>
      <c r="C363" s="33">
        <v>33905465</v>
      </c>
      <c r="D363" s="34">
        <v>1972</v>
      </c>
      <c r="E363" s="34">
        <f t="shared" si="52"/>
        <v>17193.440669371197</v>
      </c>
      <c r="F363" s="35">
        <f t="shared" si="53"/>
        <v>0.70407572034984967</v>
      </c>
      <c r="G363" s="34">
        <f t="shared" si="54"/>
        <v>4335.8602471874237</v>
      </c>
      <c r="H363" s="34">
        <f t="shared" si="55"/>
        <v>1674.5562063454054</v>
      </c>
      <c r="I363" s="67">
        <f t="shared" si="56"/>
        <v>6010.4164535328291</v>
      </c>
      <c r="J363" s="34">
        <f t="shared" si="57"/>
        <v>-314.84600056604739</v>
      </c>
      <c r="K363" s="34">
        <f t="shared" si="58"/>
        <v>5695.5704529667819</v>
      </c>
      <c r="L363" s="34">
        <f t="shared" si="59"/>
        <v>11852541.246366739</v>
      </c>
      <c r="M363" s="38">
        <f t="shared" si="60"/>
        <v>11231664.933250494</v>
      </c>
      <c r="N363" s="38">
        <f>'jan-juli'!M363</f>
        <v>11630107.179022066</v>
      </c>
      <c r="O363" s="38">
        <f t="shared" si="61"/>
        <v>-398442.24577157199</v>
      </c>
    </row>
    <row r="364" spans="1:15" s="31" customFormat="1" x14ac:dyDescent="0.2">
      <c r="A364" s="30">
        <v>5636</v>
      </c>
      <c r="B364" s="31" t="s">
        <v>375</v>
      </c>
      <c r="C364" s="33">
        <v>16633078</v>
      </c>
      <c r="D364" s="34">
        <v>859</v>
      </c>
      <c r="E364" s="34">
        <f t="shared" ref="E364" si="62">IF(ISNUMBER(C364),(C364)/D364,"")</f>
        <v>19363.303841676367</v>
      </c>
      <c r="F364" s="35">
        <f t="shared" ref="F364" si="63">IF(ISNUMBER(C364),E364/E$366,"")</f>
        <v>0.79293216307587933</v>
      </c>
      <c r="G364" s="34">
        <f t="shared" si="54"/>
        <v>3033.9423438043223</v>
      </c>
      <c r="H364" s="34">
        <f t="shared" ref="H364" si="64">IF(ISNUMBER(D364),(IF(E364&gt;=E$366*0.9,0,IF(E364&lt;0.9*E$366,(E$366*0.9-E364)*0.35))),"")</f>
        <v>915.10409603859603</v>
      </c>
      <c r="I364" s="67">
        <f t="shared" ref="I364" si="65">IF(ISNUMBER(C364),G364+H364,"")</f>
        <v>3949.0464398429185</v>
      </c>
      <c r="J364" s="34">
        <f t="shared" ref="J364" si="66">IF(ISNUMBER(D364),I$368,"")</f>
        <v>-314.84600056604739</v>
      </c>
      <c r="K364" s="34">
        <f t="shared" ref="K364" si="67">IF(ISNUMBER(I364),I364+J364,"")</f>
        <v>3634.2004392768713</v>
      </c>
      <c r="L364" s="34">
        <f t="shared" ref="L364" si="68">IF(ISNUMBER(I364),(I364*D364),"")</f>
        <v>3392230.8918250669</v>
      </c>
      <c r="M364" s="38">
        <f t="shared" ref="M364" si="69">IF(ISNUMBER(K364),(K364*D364),"")</f>
        <v>3121778.1773388325</v>
      </c>
      <c r="N364" s="38">
        <f>'jan-juli'!M364</f>
        <v>3099375.7897971384</v>
      </c>
      <c r="O364" s="38">
        <f t="shared" si="61"/>
        <v>22402.387541694101</v>
      </c>
    </row>
    <row r="365" spans="1:15" s="31" customFormat="1" x14ac:dyDescent="0.2">
      <c r="A365" s="30"/>
      <c r="C365" s="33"/>
      <c r="D365" s="33"/>
      <c r="E365" s="34"/>
      <c r="F365" s="35"/>
      <c r="G365" s="36"/>
      <c r="H365" s="36"/>
      <c r="I365" s="34"/>
      <c r="J365" s="37"/>
      <c r="K365" s="34"/>
      <c r="L365" s="34"/>
      <c r="M365" s="34"/>
      <c r="N365" s="38"/>
      <c r="O365" s="38"/>
    </row>
    <row r="366" spans="1:15" s="55" customFormat="1" ht="13.5" thickBot="1" x14ac:dyDescent="0.25">
      <c r="A366" s="39"/>
      <c r="B366" s="39" t="s">
        <v>30</v>
      </c>
      <c r="C366" s="40">
        <f>SUM(C8:C364)</f>
        <v>135535260236</v>
      </c>
      <c r="D366" s="41">
        <f>SUM(D8:D364)</f>
        <v>5550203</v>
      </c>
      <c r="E366" s="41">
        <f>IF(ISNUMBER(C364),C366/D366,"")</f>
        <v>24419.874414683571</v>
      </c>
      <c r="F366" s="42">
        <f>IF(C366&gt;0,E366/E$366,"")</f>
        <v>1</v>
      </c>
      <c r="G366" s="43"/>
      <c r="H366" s="43"/>
      <c r="I366" s="41"/>
      <c r="J366" s="44"/>
      <c r="K366" s="41"/>
      <c r="L366" s="41">
        <f>SUM(L8:L364)</f>
        <v>1747459216.879678</v>
      </c>
      <c r="M366" s="41">
        <f>SUM(M8:M364)</f>
        <v>3.5981647670269012E-6</v>
      </c>
      <c r="N366" s="41">
        <f>'jan-feb'!M366</f>
        <v>1.1431402526795864E-6</v>
      </c>
      <c r="O366" s="41">
        <f>M366-N366</f>
        <v>2.4550245143473148E-6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1747459216.879678</v>
      </c>
      <c r="E368" s="49" t="s">
        <v>32</v>
      </c>
      <c r="F368" s="50">
        <f>D366</f>
        <v>5550203</v>
      </c>
      <c r="G368" s="49" t="s">
        <v>33</v>
      </c>
      <c r="H368" s="49"/>
      <c r="I368" s="51">
        <f>-L366/D366</f>
        <v>-314.84600056604739</v>
      </c>
      <c r="J368" s="52" t="s">
        <v>34</v>
      </c>
      <c r="M368" s="53"/>
    </row>
    <row r="370" spans="3:15" ht="13.5" thickBot="1" x14ac:dyDescent="0.25"/>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sheetData>
  <mergeCells count="8">
    <mergeCell ref="C371:O373"/>
    <mergeCell ref="C374:O375"/>
    <mergeCell ref="A1:M1"/>
    <mergeCell ref="A2:A5"/>
    <mergeCell ref="B2:B5"/>
    <mergeCell ref="E2:F2"/>
    <mergeCell ref="G2:K2"/>
    <mergeCell ref="L2:M2"/>
  </mergeCells>
  <pageMargins left="0.7" right="0.7" top="0.78740157499999996" bottom="0.78740157499999996"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5"/>
  <sheetViews>
    <sheetView workbookViewId="0">
      <pane xSplit="2" ySplit="7" topLeftCell="C8" activePane="bottomRight" state="frozen"/>
      <selection activeCell="I38" sqref="I38"/>
      <selection pane="topRight" activeCell="I38" sqref="I38"/>
      <selection pane="bottomLeft" activeCell="I38" sqref="I38"/>
      <selection pane="bottomRight" activeCell="I25" sqref="I25"/>
    </sheetView>
  </sheetViews>
  <sheetFormatPr baseColWidth="10" defaultColWidth="8.85546875" defaultRowHeight="12.75" x14ac:dyDescent="0.2"/>
  <cols>
    <col min="1" max="1" width="6.42578125" style="2" customWidth="1"/>
    <col min="2" max="2" width="14" style="2" bestFit="1" customWidth="1"/>
    <col min="3" max="3" width="15.85546875" style="2" customWidth="1"/>
    <col min="4" max="4" width="12.140625" style="2" bestFit="1" customWidth="1"/>
    <col min="5" max="6" width="11.42578125" style="2" customWidth="1"/>
    <col min="7" max="8" width="11.42578125" style="56" customWidth="1"/>
    <col min="9" max="9" width="11.42578125" style="2" customWidth="1"/>
    <col min="10" max="10" width="11.42578125" style="57" customWidth="1"/>
    <col min="11" max="11" width="11.42578125" style="2" customWidth="1"/>
    <col min="12" max="13" width="14.42578125" style="2" bestFit="1" customWidth="1"/>
    <col min="14" max="14" width="12.85546875" style="2" bestFit="1" customWidth="1"/>
    <col min="15" max="15" width="14.42578125" style="2" bestFit="1" customWidth="1"/>
    <col min="16" max="178" width="11.42578125" style="2" customWidth="1"/>
    <col min="179" max="16384" width="8.85546875" style="2"/>
  </cols>
  <sheetData>
    <row r="1" spans="1:15" ht="22.5" customHeight="1" x14ac:dyDescent="0.2">
      <c r="A1" s="93" t="s">
        <v>411</v>
      </c>
      <c r="B1" s="93"/>
      <c r="C1" s="93"/>
      <c r="D1" s="93"/>
      <c r="E1" s="93"/>
      <c r="F1" s="93"/>
      <c r="G1" s="93"/>
      <c r="H1" s="93"/>
      <c r="I1" s="93"/>
      <c r="J1" s="93"/>
      <c r="K1" s="93"/>
      <c r="L1" s="93"/>
      <c r="M1" s="94"/>
      <c r="N1" s="3"/>
      <c r="O1" s="3"/>
    </row>
    <row r="2" spans="1:15" x14ac:dyDescent="0.2">
      <c r="A2" s="95" t="s">
        <v>0</v>
      </c>
      <c r="B2" s="95" t="s">
        <v>1</v>
      </c>
      <c r="C2" s="5" t="s">
        <v>2</v>
      </c>
      <c r="D2" s="6" t="s">
        <v>3</v>
      </c>
      <c r="E2" s="98" t="s">
        <v>412</v>
      </c>
      <c r="F2" s="99"/>
      <c r="G2" s="98" t="s">
        <v>4</v>
      </c>
      <c r="H2" s="100"/>
      <c r="I2" s="100"/>
      <c r="J2" s="100"/>
      <c r="K2" s="99"/>
      <c r="L2" s="98" t="s">
        <v>5</v>
      </c>
      <c r="M2" s="99"/>
      <c r="N2" s="78" t="s">
        <v>6</v>
      </c>
      <c r="O2" s="78" t="s">
        <v>7</v>
      </c>
    </row>
    <row r="3" spans="1:15" x14ac:dyDescent="0.2">
      <c r="A3" s="96"/>
      <c r="B3" s="96"/>
      <c r="C3" s="7" t="s">
        <v>42</v>
      </c>
      <c r="D3" s="8" t="s">
        <v>401</v>
      </c>
      <c r="E3" s="9" t="s">
        <v>9</v>
      </c>
      <c r="F3" s="10" t="s">
        <v>10</v>
      </c>
      <c r="G3" s="11" t="s">
        <v>11</v>
      </c>
      <c r="H3" s="61" t="s">
        <v>12</v>
      </c>
      <c r="I3" s="9" t="s">
        <v>13</v>
      </c>
      <c r="J3" s="12" t="s">
        <v>14</v>
      </c>
      <c r="K3" s="13" t="s">
        <v>15</v>
      </c>
      <c r="L3" s="14" t="s">
        <v>13</v>
      </c>
      <c r="M3" s="15" t="s">
        <v>6</v>
      </c>
      <c r="N3" s="79" t="s">
        <v>16</v>
      </c>
      <c r="O3" s="79" t="s">
        <v>17</v>
      </c>
    </row>
    <row r="4" spans="1:15" x14ac:dyDescent="0.2">
      <c r="A4" s="96"/>
      <c r="B4" s="96"/>
      <c r="C4" s="8"/>
      <c r="D4" s="8"/>
      <c r="E4" s="16"/>
      <c r="F4" s="15" t="s">
        <v>18</v>
      </c>
      <c r="G4" s="17" t="s">
        <v>19</v>
      </c>
      <c r="H4" s="62" t="s">
        <v>20</v>
      </c>
      <c r="I4" s="16" t="s">
        <v>16</v>
      </c>
      <c r="J4" s="18" t="s">
        <v>21</v>
      </c>
      <c r="K4" s="14" t="s">
        <v>22</v>
      </c>
      <c r="L4" s="14" t="s">
        <v>23</v>
      </c>
      <c r="M4" s="15" t="s">
        <v>16</v>
      </c>
      <c r="N4" s="80" t="s">
        <v>39</v>
      </c>
      <c r="O4" s="79" t="s">
        <v>439</v>
      </c>
    </row>
    <row r="5" spans="1:15" s="31" customFormat="1" x14ac:dyDescent="0.2">
      <c r="A5" s="97"/>
      <c r="B5" s="97"/>
      <c r="C5" s="1"/>
      <c r="D5" s="19"/>
      <c r="E5" s="19"/>
      <c r="F5" s="20" t="s">
        <v>24</v>
      </c>
      <c r="G5" s="21" t="s">
        <v>25</v>
      </c>
      <c r="H5" s="22" t="s">
        <v>26</v>
      </c>
      <c r="I5" s="19"/>
      <c r="J5" s="23" t="s">
        <v>27</v>
      </c>
      <c r="K5" s="19"/>
      <c r="L5" s="20" t="s">
        <v>28</v>
      </c>
      <c r="M5" s="20" t="s">
        <v>43</v>
      </c>
      <c r="N5" s="24"/>
      <c r="O5" s="24"/>
    </row>
    <row r="6" spans="1:15"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5" s="31" customFormat="1" ht="11.25" customHeight="1" x14ac:dyDescent="0.2">
      <c r="A7" s="25"/>
      <c r="B7" s="26"/>
      <c r="C7" s="26"/>
      <c r="D7" s="26"/>
      <c r="E7" s="26"/>
      <c r="F7" s="26"/>
      <c r="G7" s="27"/>
      <c r="H7" s="27"/>
      <c r="I7" s="26"/>
      <c r="J7" s="28"/>
      <c r="K7" s="26"/>
      <c r="L7" s="26"/>
      <c r="M7" s="26"/>
      <c r="N7" s="29"/>
      <c r="O7" s="26"/>
    </row>
    <row r="8" spans="1:15" s="31" customFormat="1" x14ac:dyDescent="0.2">
      <c r="A8" s="30">
        <v>301</v>
      </c>
      <c r="B8" s="31" t="s">
        <v>81</v>
      </c>
      <c r="C8" s="33">
        <v>23614849529</v>
      </c>
      <c r="D8" s="33">
        <v>717710</v>
      </c>
      <c r="E8" s="34">
        <f>IF(ISNUMBER(C8),(C8)/D8,"")</f>
        <v>32903.052108790456</v>
      </c>
      <c r="F8" s="35">
        <f t="shared" ref="F8" si="1">IF(ISNUMBER(C8),E8/E$366,"")</f>
        <v>1.3756396980929926</v>
      </c>
      <c r="G8" s="69">
        <f>IF(ISNUMBER(D8),(E$366-E8)*0.6,"")</f>
        <v>-5390.8123955500487</v>
      </c>
      <c r="H8" s="69">
        <f>(IF(E8&gt;=E$366*0.9,0,IF(E8&lt;0.9*E$366,(E$366*0.9-E8)*0.35)))</f>
        <v>0</v>
      </c>
      <c r="I8" s="34">
        <f>IF(ISNUMBER(C8),G8+H8,"")</f>
        <v>-5390.8123955500487</v>
      </c>
      <c r="J8" s="67">
        <f>IF(ISNUMBER(D8),I$368,"")</f>
        <v>-304.60850299168186</v>
      </c>
      <c r="K8" s="33">
        <f>IF(ISNUMBER(I8),I8+J8,"")</f>
        <v>-5695.4208985417308</v>
      </c>
      <c r="L8" s="34">
        <f>IF(ISNUMBER(I8),(I8*D8),"")</f>
        <v>-3869039964.4102254</v>
      </c>
      <c r="M8" s="34">
        <f>IF(ISNUMBER(K8),(K8*D8),"")</f>
        <v>-4087660533.0923858</v>
      </c>
      <c r="N8" s="38">
        <v>-3242560042.6224885</v>
      </c>
      <c r="O8" s="38">
        <f>IF(ISNUMBER(M8),(M8-N8),"")</f>
        <v>-845100490.46989727</v>
      </c>
    </row>
    <row r="9" spans="1:15" s="31" customFormat="1" x14ac:dyDescent="0.2">
      <c r="A9" s="30">
        <v>1101</v>
      </c>
      <c r="B9" s="31" t="s">
        <v>193</v>
      </c>
      <c r="C9" s="33">
        <v>359318687</v>
      </c>
      <c r="D9" s="33">
        <v>15221</v>
      </c>
      <c r="E9" s="34">
        <f t="shared" ref="E9:E72" si="2">IF(ISNUMBER(C9),(C9)/D9,"")</f>
        <v>23606.772682478157</v>
      </c>
      <c r="F9" s="35">
        <f t="shared" ref="F9:F72" si="3">IF(ISNUMBER(C9),E9/E$366,"")</f>
        <v>0.98697268382583325</v>
      </c>
      <c r="G9" s="69">
        <f t="shared" ref="G9:G72" si="4">IF(ISNUMBER(D9),(E$366-E9)*0.6,"")</f>
        <v>186.95526023733109</v>
      </c>
      <c r="H9" s="69">
        <f t="shared" ref="H9:H72" si="5">(IF(E9&gt;=E$366*0.9,0,IF(E9&lt;0.9*E$366,(E$366*0.9-E9)*0.35)))</f>
        <v>0</v>
      </c>
      <c r="I9" s="34">
        <f t="shared" ref="I9:I72" si="6">IF(ISNUMBER(C9),G9+H9,"")</f>
        <v>186.95526023733109</v>
      </c>
      <c r="J9" s="67">
        <f t="shared" ref="J9:J72" si="7">IF(ISNUMBER(D9),I$368,"")</f>
        <v>-304.60850299168186</v>
      </c>
      <c r="K9" s="33">
        <f t="shared" ref="K9:K72" si="8">IF(ISNUMBER(I9),I9+J9,"")</f>
        <v>-117.65324275435077</v>
      </c>
      <c r="L9" s="34">
        <f t="shared" ref="L9:L72" si="9">IF(ISNUMBER(I9),(I9*D9),"")</f>
        <v>2845646.0160724167</v>
      </c>
      <c r="M9" s="34">
        <f t="shared" ref="M9:M72" si="10">IF(ISNUMBER(K9),(K9*D9),"")</f>
        <v>-1790800.0079639731</v>
      </c>
      <c r="N9" s="38">
        <v>2817753.0217292472</v>
      </c>
      <c r="O9" s="38">
        <f t="shared" ref="O9:O72" si="11">IF(ISNUMBER(M9),(M9-N9),"")</f>
        <v>-4608553.0296932198</v>
      </c>
    </row>
    <row r="10" spans="1:15" s="31" customFormat="1" x14ac:dyDescent="0.2">
      <c r="A10" s="30">
        <v>1103</v>
      </c>
      <c r="B10" s="31" t="s">
        <v>195</v>
      </c>
      <c r="C10" s="33">
        <v>4563955235</v>
      </c>
      <c r="D10" s="33">
        <v>149048</v>
      </c>
      <c r="E10" s="34">
        <f t="shared" si="2"/>
        <v>30620.707657935698</v>
      </c>
      <c r="F10" s="35">
        <f t="shared" si="3"/>
        <v>1.2802174369320212</v>
      </c>
      <c r="G10" s="69">
        <f t="shared" si="4"/>
        <v>-4021.4057250371934</v>
      </c>
      <c r="H10" s="69">
        <f t="shared" si="5"/>
        <v>0</v>
      </c>
      <c r="I10" s="34">
        <f t="shared" si="6"/>
        <v>-4021.4057250371934</v>
      </c>
      <c r="J10" s="67">
        <f t="shared" si="7"/>
        <v>-304.60850299168186</v>
      </c>
      <c r="K10" s="33">
        <f t="shared" si="8"/>
        <v>-4326.0142280288756</v>
      </c>
      <c r="L10" s="34">
        <f t="shared" si="9"/>
        <v>-599382480.50534356</v>
      </c>
      <c r="M10" s="34">
        <f t="shared" si="10"/>
        <v>-644783768.65924788</v>
      </c>
      <c r="N10" s="38">
        <v>-536083904.92408514</v>
      </c>
      <c r="O10" s="38">
        <f t="shared" si="11"/>
        <v>-108699863.73516273</v>
      </c>
    </row>
    <row r="11" spans="1:15" s="31" customFormat="1" x14ac:dyDescent="0.2">
      <c r="A11" s="30">
        <v>1106</v>
      </c>
      <c r="B11" s="31" t="s">
        <v>196</v>
      </c>
      <c r="C11" s="33">
        <v>926999836</v>
      </c>
      <c r="D11" s="33">
        <v>38292</v>
      </c>
      <c r="E11" s="34">
        <f t="shared" si="2"/>
        <v>24208.707719628121</v>
      </c>
      <c r="F11" s="35">
        <f t="shared" si="3"/>
        <v>1.0121389124795983</v>
      </c>
      <c r="G11" s="69">
        <f t="shared" si="4"/>
        <v>-174.20576205264732</v>
      </c>
      <c r="H11" s="69">
        <f t="shared" si="5"/>
        <v>0</v>
      </c>
      <c r="I11" s="34">
        <f t="shared" si="6"/>
        <v>-174.20576205264732</v>
      </c>
      <c r="J11" s="67">
        <f t="shared" si="7"/>
        <v>-304.60850299168186</v>
      </c>
      <c r="K11" s="33">
        <f t="shared" si="8"/>
        <v>-478.8142650443292</v>
      </c>
      <c r="L11" s="34">
        <f t="shared" si="9"/>
        <v>-6670687.0405199714</v>
      </c>
      <c r="M11" s="34">
        <f t="shared" si="10"/>
        <v>-18334755.837077454</v>
      </c>
      <c r="N11" s="38">
        <v>-10511370.977093747</v>
      </c>
      <c r="O11" s="38">
        <f t="shared" si="11"/>
        <v>-7823384.8599837068</v>
      </c>
    </row>
    <row r="12" spans="1:15" s="31" customFormat="1" x14ac:dyDescent="0.2">
      <c r="A12" s="30">
        <v>1108</v>
      </c>
      <c r="B12" s="31" t="s">
        <v>194</v>
      </c>
      <c r="C12" s="33">
        <v>1985667366</v>
      </c>
      <c r="D12" s="33">
        <v>83702</v>
      </c>
      <c r="E12" s="34">
        <f t="shared" si="2"/>
        <v>23723.057585242885</v>
      </c>
      <c r="F12" s="35">
        <f t="shared" si="3"/>
        <v>0.99183442516226406</v>
      </c>
      <c r="G12" s="69">
        <f t="shared" si="4"/>
        <v>117.18431857849427</v>
      </c>
      <c r="H12" s="69">
        <f t="shared" si="5"/>
        <v>0</v>
      </c>
      <c r="I12" s="34">
        <f t="shared" si="6"/>
        <v>117.18431857849427</v>
      </c>
      <c r="J12" s="67">
        <f t="shared" si="7"/>
        <v>-304.60850299168186</v>
      </c>
      <c r="K12" s="33">
        <f t="shared" si="8"/>
        <v>-187.42418441318759</v>
      </c>
      <c r="L12" s="34">
        <f t="shared" si="9"/>
        <v>9808561.8336571269</v>
      </c>
      <c r="M12" s="34">
        <f t="shared" si="10"/>
        <v>-15687779.083752628</v>
      </c>
      <c r="N12" s="38">
        <v>-22582170.392288145</v>
      </c>
      <c r="O12" s="38">
        <f t="shared" si="11"/>
        <v>6894391.3085355163</v>
      </c>
    </row>
    <row r="13" spans="1:15" s="31" customFormat="1" x14ac:dyDescent="0.2">
      <c r="A13" s="30">
        <v>1111</v>
      </c>
      <c r="B13" s="31" t="s">
        <v>197</v>
      </c>
      <c r="C13" s="33">
        <v>67994807</v>
      </c>
      <c r="D13" s="33">
        <v>3347</v>
      </c>
      <c r="E13" s="34">
        <f t="shared" si="2"/>
        <v>20315.149985061249</v>
      </c>
      <c r="F13" s="35">
        <f t="shared" si="3"/>
        <v>0.84935363138233966</v>
      </c>
      <c r="G13" s="69">
        <f t="shared" si="4"/>
        <v>2161.9288786874754</v>
      </c>
      <c r="H13" s="69">
        <f t="shared" si="5"/>
        <v>423.98241183378173</v>
      </c>
      <c r="I13" s="34">
        <f t="shared" si="6"/>
        <v>2585.9112905212569</v>
      </c>
      <c r="J13" s="67">
        <f t="shared" si="7"/>
        <v>-304.60850299168186</v>
      </c>
      <c r="K13" s="33">
        <f t="shared" si="8"/>
        <v>2281.3027875295752</v>
      </c>
      <c r="L13" s="34">
        <f t="shared" si="9"/>
        <v>8655045.0893746465</v>
      </c>
      <c r="M13" s="34">
        <f t="shared" si="10"/>
        <v>7635520.4298614878</v>
      </c>
      <c r="N13" s="38">
        <v>6122432.660920985</v>
      </c>
      <c r="O13" s="38">
        <f t="shared" si="11"/>
        <v>1513087.7689405028</v>
      </c>
    </row>
    <row r="14" spans="1:15" s="31" customFormat="1" x14ac:dyDescent="0.2">
      <c r="A14" s="30">
        <v>1112</v>
      </c>
      <c r="B14" s="31" t="s">
        <v>198</v>
      </c>
      <c r="C14" s="33">
        <v>68684356</v>
      </c>
      <c r="D14" s="33">
        <v>3226</v>
      </c>
      <c r="E14" s="34">
        <f t="shared" si="2"/>
        <v>21290.872907625544</v>
      </c>
      <c r="F14" s="35">
        <f t="shared" si="3"/>
        <v>0.89014751221080424</v>
      </c>
      <c r="G14" s="69">
        <f t="shared" si="4"/>
        <v>1576.4951251488985</v>
      </c>
      <c r="H14" s="69">
        <f t="shared" si="5"/>
        <v>82.479388936278511</v>
      </c>
      <c r="I14" s="34">
        <f t="shared" si="6"/>
        <v>1658.9745140851771</v>
      </c>
      <c r="J14" s="67">
        <f t="shared" si="7"/>
        <v>-304.60850299168186</v>
      </c>
      <c r="K14" s="33">
        <f t="shared" si="8"/>
        <v>1354.3660110934952</v>
      </c>
      <c r="L14" s="34">
        <f t="shared" si="9"/>
        <v>5351851.7824387811</v>
      </c>
      <c r="M14" s="34">
        <f t="shared" si="10"/>
        <v>4369184.7517876159</v>
      </c>
      <c r="N14" s="38">
        <v>5048486.3005620232</v>
      </c>
      <c r="O14" s="38">
        <f t="shared" si="11"/>
        <v>-679301.54877440725</v>
      </c>
    </row>
    <row r="15" spans="1:15" s="31" customFormat="1" x14ac:dyDescent="0.2">
      <c r="A15" s="30">
        <v>1114</v>
      </c>
      <c r="B15" s="31" t="s">
        <v>199</v>
      </c>
      <c r="C15" s="33">
        <v>61511695</v>
      </c>
      <c r="D15" s="33">
        <v>2892</v>
      </c>
      <c r="E15" s="34">
        <f t="shared" si="2"/>
        <v>21269.604080221299</v>
      </c>
      <c r="F15" s="35">
        <f t="shared" si="3"/>
        <v>0.88925828639635918</v>
      </c>
      <c r="G15" s="69">
        <f t="shared" si="4"/>
        <v>1589.2564215914456</v>
      </c>
      <c r="H15" s="69">
        <f t="shared" si="5"/>
        <v>89.923478527764189</v>
      </c>
      <c r="I15" s="34">
        <f t="shared" si="6"/>
        <v>1679.1799001192098</v>
      </c>
      <c r="J15" s="67">
        <f t="shared" si="7"/>
        <v>-304.60850299168186</v>
      </c>
      <c r="K15" s="33">
        <f t="shared" si="8"/>
        <v>1374.5713971275279</v>
      </c>
      <c r="L15" s="34">
        <f t="shared" si="9"/>
        <v>4856188.2711447552</v>
      </c>
      <c r="M15" s="34">
        <f t="shared" si="10"/>
        <v>3975260.4804928107</v>
      </c>
      <c r="N15" s="38">
        <v>4191820.7864306783</v>
      </c>
      <c r="O15" s="38">
        <f t="shared" si="11"/>
        <v>-216560.30593786761</v>
      </c>
    </row>
    <row r="16" spans="1:15" s="31" customFormat="1" x14ac:dyDescent="0.2">
      <c r="A16" s="30">
        <v>1119</v>
      </c>
      <c r="B16" s="31" t="s">
        <v>200</v>
      </c>
      <c r="C16" s="33">
        <v>394127802</v>
      </c>
      <c r="D16" s="33">
        <v>19827</v>
      </c>
      <c r="E16" s="34">
        <f t="shared" si="2"/>
        <v>19878.33772128915</v>
      </c>
      <c r="F16" s="35">
        <f t="shared" si="3"/>
        <v>0.83109100064911867</v>
      </c>
      <c r="G16" s="69">
        <f t="shared" si="4"/>
        <v>2424.0162369507348</v>
      </c>
      <c r="H16" s="69">
        <f t="shared" si="5"/>
        <v>576.86670415401636</v>
      </c>
      <c r="I16" s="34">
        <f t="shared" si="6"/>
        <v>3000.8829411047509</v>
      </c>
      <c r="J16" s="67">
        <f t="shared" si="7"/>
        <v>-304.60850299168186</v>
      </c>
      <c r="K16" s="33">
        <f t="shared" si="8"/>
        <v>2696.2744381130692</v>
      </c>
      <c r="L16" s="34">
        <f t="shared" si="9"/>
        <v>59498506.073283896</v>
      </c>
      <c r="M16" s="34">
        <f t="shared" si="10"/>
        <v>53459033.284467824</v>
      </c>
      <c r="N16" s="38">
        <v>48089862.644108236</v>
      </c>
      <c r="O16" s="38">
        <f t="shared" si="11"/>
        <v>5369170.640359588</v>
      </c>
    </row>
    <row r="17" spans="1:15" s="31" customFormat="1" x14ac:dyDescent="0.2">
      <c r="A17" s="30">
        <v>1120</v>
      </c>
      <c r="B17" s="31" t="s">
        <v>201</v>
      </c>
      <c r="C17" s="33">
        <v>465439513</v>
      </c>
      <c r="D17" s="33">
        <v>20900</v>
      </c>
      <c r="E17" s="34">
        <f t="shared" si="2"/>
        <v>22269.833157894736</v>
      </c>
      <c r="F17" s="35">
        <f t="shared" si="3"/>
        <v>0.93107674207898306</v>
      </c>
      <c r="G17" s="69">
        <f t="shared" si="4"/>
        <v>989.11897498738324</v>
      </c>
      <c r="H17" s="69">
        <f t="shared" si="5"/>
        <v>0</v>
      </c>
      <c r="I17" s="34">
        <f t="shared" si="6"/>
        <v>989.11897498738324</v>
      </c>
      <c r="J17" s="67">
        <f t="shared" si="7"/>
        <v>-304.60850299168186</v>
      </c>
      <c r="K17" s="33">
        <f t="shared" si="8"/>
        <v>684.51047199570144</v>
      </c>
      <c r="L17" s="34">
        <f t="shared" si="9"/>
        <v>20672586.57723631</v>
      </c>
      <c r="M17" s="34">
        <f t="shared" si="10"/>
        <v>14306268.86471016</v>
      </c>
      <c r="N17" s="38">
        <v>13071168.718529727</v>
      </c>
      <c r="O17" s="38">
        <f t="shared" si="11"/>
        <v>1235100.1461804323</v>
      </c>
    </row>
    <row r="18" spans="1:15" s="31" customFormat="1" x14ac:dyDescent="0.2">
      <c r="A18" s="30">
        <v>1121</v>
      </c>
      <c r="B18" s="31" t="s">
        <v>202</v>
      </c>
      <c r="C18" s="33">
        <v>463747729</v>
      </c>
      <c r="D18" s="33">
        <v>19910</v>
      </c>
      <c r="E18" s="34">
        <f t="shared" si="2"/>
        <v>23292.201356102461</v>
      </c>
      <c r="F18" s="35">
        <f t="shared" si="3"/>
        <v>0.97382080955552619</v>
      </c>
      <c r="G18" s="69">
        <f t="shared" si="4"/>
        <v>375.69805606274821</v>
      </c>
      <c r="H18" s="69">
        <f t="shared" si="5"/>
        <v>0</v>
      </c>
      <c r="I18" s="34">
        <f t="shared" si="6"/>
        <v>375.69805606274821</v>
      </c>
      <c r="J18" s="67">
        <f t="shared" si="7"/>
        <v>-304.60850299168186</v>
      </c>
      <c r="K18" s="33">
        <f t="shared" si="8"/>
        <v>71.089553071066348</v>
      </c>
      <c r="L18" s="34">
        <f t="shared" si="9"/>
        <v>7480148.2962093167</v>
      </c>
      <c r="M18" s="34">
        <f t="shared" si="10"/>
        <v>1415393.001644931</v>
      </c>
      <c r="N18" s="38">
        <v>762970.18659937836</v>
      </c>
      <c r="O18" s="38">
        <f t="shared" si="11"/>
        <v>652422.81504555268</v>
      </c>
    </row>
    <row r="19" spans="1:15" s="31" customFormat="1" x14ac:dyDescent="0.2">
      <c r="A19" s="30">
        <v>1122</v>
      </c>
      <c r="B19" s="31" t="s">
        <v>203</v>
      </c>
      <c r="C19" s="33">
        <v>253697826</v>
      </c>
      <c r="D19" s="33">
        <v>12362</v>
      </c>
      <c r="E19" s="34">
        <f t="shared" si="2"/>
        <v>20522.393302054683</v>
      </c>
      <c r="F19" s="35">
        <f t="shared" si="3"/>
        <v>0.85801824198071242</v>
      </c>
      <c r="G19" s="69">
        <f t="shared" si="4"/>
        <v>2037.5828884914154</v>
      </c>
      <c r="H19" s="69">
        <f t="shared" si="5"/>
        <v>351.44725088607993</v>
      </c>
      <c r="I19" s="34">
        <f t="shared" si="6"/>
        <v>2389.0301393774953</v>
      </c>
      <c r="J19" s="67">
        <f t="shared" si="7"/>
        <v>-304.60850299168186</v>
      </c>
      <c r="K19" s="33">
        <f t="shared" si="8"/>
        <v>2084.4216363858136</v>
      </c>
      <c r="L19" s="34">
        <f t="shared" si="9"/>
        <v>29533190.582984596</v>
      </c>
      <c r="M19" s="34">
        <f t="shared" si="10"/>
        <v>25767620.269001428</v>
      </c>
      <c r="N19" s="38">
        <v>20829028.576921187</v>
      </c>
      <c r="O19" s="38">
        <f t="shared" si="11"/>
        <v>4938591.6920802407</v>
      </c>
    </row>
    <row r="20" spans="1:15" s="31" customFormat="1" x14ac:dyDescent="0.2">
      <c r="A20" s="30">
        <v>1124</v>
      </c>
      <c r="B20" s="31" t="s">
        <v>204</v>
      </c>
      <c r="C20" s="33">
        <v>861550957</v>
      </c>
      <c r="D20" s="33">
        <v>28685</v>
      </c>
      <c r="E20" s="34">
        <f t="shared" si="2"/>
        <v>30034.89478821684</v>
      </c>
      <c r="F20" s="35">
        <f t="shared" si="3"/>
        <v>1.2557252580127365</v>
      </c>
      <c r="G20" s="69">
        <f t="shared" si="4"/>
        <v>-3669.9180032058784</v>
      </c>
      <c r="H20" s="69">
        <f t="shared" si="5"/>
        <v>0</v>
      </c>
      <c r="I20" s="34">
        <f t="shared" si="6"/>
        <v>-3669.9180032058784</v>
      </c>
      <c r="J20" s="67">
        <f t="shared" si="7"/>
        <v>-304.60850299168186</v>
      </c>
      <c r="K20" s="33">
        <f t="shared" si="8"/>
        <v>-3974.5265061975601</v>
      </c>
      <c r="L20" s="34">
        <f t="shared" si="9"/>
        <v>-105271597.92196062</v>
      </c>
      <c r="M20" s="34">
        <f t="shared" si="10"/>
        <v>-114009292.83027701</v>
      </c>
      <c r="N20" s="38">
        <v>-94082406.944017902</v>
      </c>
      <c r="O20" s="38">
        <f t="shared" si="11"/>
        <v>-19926885.886259109</v>
      </c>
    </row>
    <row r="21" spans="1:15" s="31" customFormat="1" x14ac:dyDescent="0.2">
      <c r="A21" s="30">
        <v>1127</v>
      </c>
      <c r="B21" s="31" t="s">
        <v>205</v>
      </c>
      <c r="C21" s="33">
        <v>300217287</v>
      </c>
      <c r="D21" s="33">
        <v>11742</v>
      </c>
      <c r="E21" s="34">
        <f t="shared" si="2"/>
        <v>25567.81527848748</v>
      </c>
      <c r="F21" s="35">
        <f t="shared" si="3"/>
        <v>1.0689616748714708</v>
      </c>
      <c r="G21" s="69">
        <f t="shared" si="4"/>
        <v>-989.67029736826294</v>
      </c>
      <c r="H21" s="69">
        <f t="shared" si="5"/>
        <v>0</v>
      </c>
      <c r="I21" s="34">
        <f t="shared" si="6"/>
        <v>-989.67029736826294</v>
      </c>
      <c r="J21" s="67">
        <f t="shared" si="7"/>
        <v>-304.60850299168186</v>
      </c>
      <c r="K21" s="33">
        <f t="shared" si="8"/>
        <v>-1294.2788003599449</v>
      </c>
      <c r="L21" s="34">
        <f t="shared" si="9"/>
        <v>-11620708.631698143</v>
      </c>
      <c r="M21" s="34">
        <f t="shared" si="10"/>
        <v>-15197421.673826473</v>
      </c>
      <c r="N21" s="38">
        <v>-12024140.115226025</v>
      </c>
      <c r="O21" s="38">
        <f t="shared" si="11"/>
        <v>-3173281.5586004481</v>
      </c>
    </row>
    <row r="22" spans="1:15" s="31" customFormat="1" x14ac:dyDescent="0.2">
      <c r="A22" s="30">
        <v>1130</v>
      </c>
      <c r="B22" s="31" t="s">
        <v>206</v>
      </c>
      <c r="C22" s="33">
        <v>283904009</v>
      </c>
      <c r="D22" s="33">
        <v>13703</v>
      </c>
      <c r="E22" s="34">
        <f t="shared" si="2"/>
        <v>20718.383492665838</v>
      </c>
      <c r="F22" s="35">
        <f t="shared" si="3"/>
        <v>0.86621237198877588</v>
      </c>
      <c r="G22" s="69">
        <f t="shared" si="4"/>
        <v>1919.9887741247221</v>
      </c>
      <c r="H22" s="69">
        <f t="shared" si="5"/>
        <v>282.85068417217553</v>
      </c>
      <c r="I22" s="34">
        <f t="shared" si="6"/>
        <v>2202.8394582968976</v>
      </c>
      <c r="J22" s="67">
        <f t="shared" si="7"/>
        <v>-304.60850299168186</v>
      </c>
      <c r="K22" s="33">
        <f t="shared" si="8"/>
        <v>1898.2309553052157</v>
      </c>
      <c r="L22" s="34">
        <f t="shared" si="9"/>
        <v>30185509.097042389</v>
      </c>
      <c r="M22" s="34">
        <f t="shared" si="10"/>
        <v>26011458.780547373</v>
      </c>
      <c r="N22" s="38">
        <v>19809005.026023373</v>
      </c>
      <c r="O22" s="38">
        <f t="shared" si="11"/>
        <v>6202453.754524</v>
      </c>
    </row>
    <row r="23" spans="1:15" s="31" customFormat="1" x14ac:dyDescent="0.2">
      <c r="A23" s="30">
        <v>1133</v>
      </c>
      <c r="B23" s="31" t="s">
        <v>207</v>
      </c>
      <c r="C23" s="33">
        <v>79640758</v>
      </c>
      <c r="D23" s="33">
        <v>2643</v>
      </c>
      <c r="E23" s="34">
        <f t="shared" si="2"/>
        <v>30132.712069617857</v>
      </c>
      <c r="F23" s="35">
        <f t="shared" si="3"/>
        <v>1.2598148888168899</v>
      </c>
      <c r="G23" s="69">
        <f t="shared" si="4"/>
        <v>-3728.608372046489</v>
      </c>
      <c r="H23" s="69">
        <f t="shared" si="5"/>
        <v>0</v>
      </c>
      <c r="I23" s="34">
        <f t="shared" si="6"/>
        <v>-3728.608372046489</v>
      </c>
      <c r="J23" s="67">
        <f t="shared" si="7"/>
        <v>-304.60850299168186</v>
      </c>
      <c r="K23" s="33">
        <f t="shared" si="8"/>
        <v>-4033.2168750381707</v>
      </c>
      <c r="L23" s="34">
        <f t="shared" si="9"/>
        <v>-9854711.927318871</v>
      </c>
      <c r="M23" s="34">
        <f t="shared" si="10"/>
        <v>-10659792.200725885</v>
      </c>
      <c r="N23" s="38">
        <v>-10902515.667785926</v>
      </c>
      <c r="O23" s="38">
        <f t="shared" si="11"/>
        <v>242723.46706004068</v>
      </c>
    </row>
    <row r="24" spans="1:15" s="31" customFormat="1" x14ac:dyDescent="0.2">
      <c r="A24" s="30">
        <v>1134</v>
      </c>
      <c r="B24" s="31" t="s">
        <v>208</v>
      </c>
      <c r="C24" s="33">
        <v>131727711</v>
      </c>
      <c r="D24" s="33">
        <v>3889</v>
      </c>
      <c r="E24" s="34">
        <f t="shared" si="2"/>
        <v>33871.872203651321</v>
      </c>
      <c r="F24" s="35">
        <f t="shared" si="3"/>
        <v>1.4161449794387546</v>
      </c>
      <c r="G24" s="69">
        <f t="shared" si="4"/>
        <v>-5972.1044524665676</v>
      </c>
      <c r="H24" s="69">
        <f t="shared" si="5"/>
        <v>0</v>
      </c>
      <c r="I24" s="34">
        <f t="shared" si="6"/>
        <v>-5972.1044524665676</v>
      </c>
      <c r="J24" s="67">
        <f t="shared" si="7"/>
        <v>-304.60850299168186</v>
      </c>
      <c r="K24" s="33">
        <f t="shared" si="8"/>
        <v>-6276.7129554582498</v>
      </c>
      <c r="L24" s="34">
        <f t="shared" si="9"/>
        <v>-23225514.215642482</v>
      </c>
      <c r="M24" s="34">
        <f t="shared" si="10"/>
        <v>-24410136.683777135</v>
      </c>
      <c r="N24" s="38">
        <v>-25027645.475073587</v>
      </c>
      <c r="O24" s="38">
        <f t="shared" si="11"/>
        <v>617508.79129645228</v>
      </c>
    </row>
    <row r="25" spans="1:15" s="31" customFormat="1" x14ac:dyDescent="0.2">
      <c r="A25" s="30">
        <v>1135</v>
      </c>
      <c r="B25" s="31" t="s">
        <v>209</v>
      </c>
      <c r="C25" s="33">
        <v>110903712</v>
      </c>
      <c r="D25" s="33">
        <v>4572</v>
      </c>
      <c r="E25" s="34">
        <f t="shared" si="2"/>
        <v>24257.154855643046</v>
      </c>
      <c r="F25" s="35">
        <f t="shared" si="3"/>
        <v>1.0141644328884858</v>
      </c>
      <c r="G25" s="69">
        <f t="shared" si="4"/>
        <v>-203.27404366160263</v>
      </c>
      <c r="H25" s="69">
        <f t="shared" si="5"/>
        <v>0</v>
      </c>
      <c r="I25" s="34">
        <f t="shared" si="6"/>
        <v>-203.27404366160263</v>
      </c>
      <c r="J25" s="67">
        <f t="shared" si="7"/>
        <v>-304.60850299168186</v>
      </c>
      <c r="K25" s="33">
        <f t="shared" si="8"/>
        <v>-507.88254665328452</v>
      </c>
      <c r="L25" s="34">
        <f t="shared" si="9"/>
        <v>-929368.92762084724</v>
      </c>
      <c r="M25" s="34">
        <f t="shared" si="10"/>
        <v>-2322039.0032988167</v>
      </c>
      <c r="N25" s="38">
        <v>-4212795.4707216248</v>
      </c>
      <c r="O25" s="38">
        <f t="shared" si="11"/>
        <v>1890756.4674228081</v>
      </c>
    </row>
    <row r="26" spans="1:15" s="31" customFormat="1" x14ac:dyDescent="0.2">
      <c r="A26" s="30">
        <v>1144</v>
      </c>
      <c r="B26" s="31" t="s">
        <v>210</v>
      </c>
      <c r="C26" s="33">
        <v>12562060</v>
      </c>
      <c r="D26" s="33">
        <v>544</v>
      </c>
      <c r="E26" s="34">
        <f t="shared" si="2"/>
        <v>23092.022058823528</v>
      </c>
      <c r="F26" s="35">
        <f t="shared" si="3"/>
        <v>0.96545153769701397</v>
      </c>
      <c r="G26" s="69">
        <f t="shared" si="4"/>
        <v>495.80563443010828</v>
      </c>
      <c r="H26" s="69">
        <f t="shared" si="5"/>
        <v>0</v>
      </c>
      <c r="I26" s="34">
        <f t="shared" si="6"/>
        <v>495.80563443010828</v>
      </c>
      <c r="J26" s="67">
        <f t="shared" si="7"/>
        <v>-304.60850299168186</v>
      </c>
      <c r="K26" s="33">
        <f t="shared" si="8"/>
        <v>191.19713143842642</v>
      </c>
      <c r="L26" s="34">
        <f t="shared" si="9"/>
        <v>269718.26512997888</v>
      </c>
      <c r="M26" s="34">
        <f t="shared" si="10"/>
        <v>104011.23950250397</v>
      </c>
      <c r="N26" s="38">
        <v>79827.379161730641</v>
      </c>
      <c r="O26" s="38">
        <f t="shared" si="11"/>
        <v>24183.860340773332</v>
      </c>
    </row>
    <row r="27" spans="1:15" s="31" customFormat="1" x14ac:dyDescent="0.2">
      <c r="A27" s="30">
        <v>1145</v>
      </c>
      <c r="B27" s="31" t="s">
        <v>211</v>
      </c>
      <c r="C27" s="33">
        <v>19965140</v>
      </c>
      <c r="D27" s="33">
        <v>883</v>
      </c>
      <c r="E27" s="34">
        <f t="shared" si="2"/>
        <v>22610.577576443942</v>
      </c>
      <c r="F27" s="35">
        <f t="shared" si="3"/>
        <v>0.94532288397214415</v>
      </c>
      <c r="G27" s="69">
        <f t="shared" si="4"/>
        <v>784.67232385785974</v>
      </c>
      <c r="H27" s="69">
        <f t="shared" si="5"/>
        <v>0</v>
      </c>
      <c r="I27" s="34">
        <f t="shared" si="6"/>
        <v>784.67232385785974</v>
      </c>
      <c r="J27" s="67">
        <f t="shared" si="7"/>
        <v>-304.60850299168186</v>
      </c>
      <c r="K27" s="33">
        <f t="shared" si="8"/>
        <v>480.06382086617788</v>
      </c>
      <c r="L27" s="34">
        <f t="shared" si="9"/>
        <v>692865.66196649009</v>
      </c>
      <c r="M27" s="34">
        <f t="shared" si="10"/>
        <v>423896.35382483504</v>
      </c>
      <c r="N27" s="38">
        <v>303037.96433788294</v>
      </c>
      <c r="O27" s="38">
        <f t="shared" si="11"/>
        <v>120858.3894869521</v>
      </c>
    </row>
    <row r="28" spans="1:15" s="31" customFormat="1" x14ac:dyDescent="0.2">
      <c r="A28" s="30">
        <v>1146</v>
      </c>
      <c r="B28" s="31" t="s">
        <v>212</v>
      </c>
      <c r="C28" s="33">
        <v>246915613</v>
      </c>
      <c r="D28" s="33">
        <v>11570</v>
      </c>
      <c r="E28" s="34">
        <f t="shared" si="2"/>
        <v>21341.021002592912</v>
      </c>
      <c r="F28" s="35">
        <f t="shared" si="3"/>
        <v>0.8922441478053611</v>
      </c>
      <c r="G28" s="69">
        <f t="shared" si="4"/>
        <v>1546.4062681684779</v>
      </c>
      <c r="H28" s="69">
        <f t="shared" si="5"/>
        <v>64.927555697699788</v>
      </c>
      <c r="I28" s="34">
        <f t="shared" si="6"/>
        <v>1611.3338238661777</v>
      </c>
      <c r="J28" s="67">
        <f t="shared" si="7"/>
        <v>-304.60850299168186</v>
      </c>
      <c r="K28" s="33">
        <f t="shared" si="8"/>
        <v>1306.7253208744958</v>
      </c>
      <c r="L28" s="34">
        <f t="shared" si="9"/>
        <v>18643132.342131674</v>
      </c>
      <c r="M28" s="34">
        <f t="shared" si="10"/>
        <v>15118811.962517915</v>
      </c>
      <c r="N28" s="38">
        <v>12280337.122753426</v>
      </c>
      <c r="O28" s="38">
        <f t="shared" si="11"/>
        <v>2838474.8397644889</v>
      </c>
    </row>
    <row r="29" spans="1:15" s="31" customFormat="1" x14ac:dyDescent="0.2">
      <c r="A29" s="30">
        <v>1149</v>
      </c>
      <c r="B29" s="31" t="s">
        <v>213</v>
      </c>
      <c r="C29" s="33">
        <v>902239744</v>
      </c>
      <c r="D29" s="33">
        <v>43306</v>
      </c>
      <c r="E29" s="34">
        <f t="shared" si="2"/>
        <v>20834.058652380732</v>
      </c>
      <c r="F29" s="35">
        <f t="shared" si="3"/>
        <v>0.87104862065230171</v>
      </c>
      <c r="G29" s="69">
        <f t="shared" si="4"/>
        <v>1850.5836782957856</v>
      </c>
      <c r="H29" s="69">
        <f t="shared" si="5"/>
        <v>242.36437827196258</v>
      </c>
      <c r="I29" s="34">
        <f t="shared" si="6"/>
        <v>2092.9480565677482</v>
      </c>
      <c r="J29" s="67">
        <f t="shared" si="7"/>
        <v>-304.60850299168186</v>
      </c>
      <c r="K29" s="33">
        <f t="shared" si="8"/>
        <v>1788.3395535760662</v>
      </c>
      <c r="L29" s="34">
        <f t="shared" si="9"/>
        <v>90637208.537722901</v>
      </c>
      <c r="M29" s="34">
        <f t="shared" si="10"/>
        <v>77445832.707165122</v>
      </c>
      <c r="N29" s="38">
        <v>58090339.546323292</v>
      </c>
      <c r="O29" s="38">
        <f t="shared" si="11"/>
        <v>19355493.16084183</v>
      </c>
    </row>
    <row r="30" spans="1:15" s="31" customFormat="1" x14ac:dyDescent="0.2">
      <c r="A30" s="30">
        <v>1151</v>
      </c>
      <c r="B30" s="31" t="s">
        <v>214</v>
      </c>
      <c r="C30" s="33">
        <v>4990478</v>
      </c>
      <c r="D30" s="33">
        <v>215</v>
      </c>
      <c r="E30" s="34">
        <f t="shared" si="2"/>
        <v>23211.525581395348</v>
      </c>
      <c r="F30" s="35">
        <f t="shared" si="3"/>
        <v>0.97044784591693833</v>
      </c>
      <c r="G30" s="69">
        <f t="shared" si="4"/>
        <v>424.1035208870162</v>
      </c>
      <c r="H30" s="69">
        <f t="shared" si="5"/>
        <v>0</v>
      </c>
      <c r="I30" s="34">
        <f t="shared" si="6"/>
        <v>424.1035208870162</v>
      </c>
      <c r="J30" s="67">
        <f t="shared" si="7"/>
        <v>-304.60850299168186</v>
      </c>
      <c r="K30" s="33">
        <f t="shared" si="8"/>
        <v>119.49501789533434</v>
      </c>
      <c r="L30" s="34">
        <f t="shared" si="9"/>
        <v>91182.256990708483</v>
      </c>
      <c r="M30" s="34">
        <f t="shared" si="10"/>
        <v>25691.428847496885</v>
      </c>
      <c r="N30" s="38">
        <v>-29512.938015124575</v>
      </c>
      <c r="O30" s="38">
        <f t="shared" si="11"/>
        <v>55204.366862621464</v>
      </c>
    </row>
    <row r="31" spans="1:15" s="31" customFormat="1" x14ac:dyDescent="0.2">
      <c r="A31" s="30">
        <v>1160</v>
      </c>
      <c r="B31" s="31" t="s">
        <v>215</v>
      </c>
      <c r="C31" s="33">
        <v>228585512</v>
      </c>
      <c r="D31" s="33">
        <v>8938</v>
      </c>
      <c r="E31" s="34">
        <f t="shared" si="2"/>
        <v>25574.570597449092</v>
      </c>
      <c r="F31" s="35">
        <f t="shared" si="3"/>
        <v>1.069244107179153</v>
      </c>
      <c r="G31" s="69">
        <f t="shared" si="4"/>
        <v>-993.72348874523004</v>
      </c>
      <c r="H31" s="69">
        <f t="shared" si="5"/>
        <v>0</v>
      </c>
      <c r="I31" s="34">
        <f t="shared" si="6"/>
        <v>-993.72348874523004</v>
      </c>
      <c r="J31" s="67">
        <f t="shared" si="7"/>
        <v>-304.60850299168186</v>
      </c>
      <c r="K31" s="33">
        <f t="shared" si="8"/>
        <v>-1298.331991736912</v>
      </c>
      <c r="L31" s="34">
        <f t="shared" si="9"/>
        <v>-8881900.5424048658</v>
      </c>
      <c r="M31" s="34">
        <f t="shared" si="10"/>
        <v>-11604491.342144519</v>
      </c>
      <c r="N31" s="38">
        <v>-4264283.0622287607</v>
      </c>
      <c r="O31" s="38">
        <f t="shared" si="11"/>
        <v>-7340208.2799157584</v>
      </c>
    </row>
    <row r="32" spans="1:15" s="31" customFormat="1" x14ac:dyDescent="0.2">
      <c r="A32" s="30">
        <v>1505</v>
      </c>
      <c r="B32" s="31" t="s">
        <v>255</v>
      </c>
      <c r="C32" s="33">
        <v>499505490</v>
      </c>
      <c r="D32" s="33">
        <v>24404</v>
      </c>
      <c r="E32" s="34">
        <f t="shared" si="2"/>
        <v>20468.181035895755</v>
      </c>
      <c r="F32" s="35">
        <f t="shared" si="3"/>
        <v>0.8557516879478152</v>
      </c>
      <c r="G32" s="69">
        <f t="shared" si="4"/>
        <v>2070.1102481867715</v>
      </c>
      <c r="H32" s="69">
        <f t="shared" si="5"/>
        <v>370.42154404170446</v>
      </c>
      <c r="I32" s="34">
        <f t="shared" si="6"/>
        <v>2440.5317922284758</v>
      </c>
      <c r="J32" s="67">
        <f t="shared" si="7"/>
        <v>-304.60850299168186</v>
      </c>
      <c r="K32" s="33">
        <f t="shared" si="8"/>
        <v>2135.9232892367941</v>
      </c>
      <c r="L32" s="34">
        <f t="shared" si="9"/>
        <v>59558737.857543722</v>
      </c>
      <c r="M32" s="34">
        <f t="shared" si="10"/>
        <v>52125071.950534724</v>
      </c>
      <c r="N32" s="38">
        <v>42502451.628926121</v>
      </c>
      <c r="O32" s="38">
        <f t="shared" si="11"/>
        <v>9622620.321608603</v>
      </c>
    </row>
    <row r="33" spans="1:15" s="31" customFormat="1" x14ac:dyDescent="0.2">
      <c r="A33" s="30">
        <v>1506</v>
      </c>
      <c r="B33" s="31" t="s">
        <v>254</v>
      </c>
      <c r="C33" s="33">
        <v>729906378</v>
      </c>
      <c r="D33" s="33">
        <v>32816</v>
      </c>
      <c r="E33" s="34">
        <f t="shared" si="2"/>
        <v>22242.393283764017</v>
      </c>
      <c r="F33" s="35">
        <f t="shared" si="3"/>
        <v>0.92992951172357152</v>
      </c>
      <c r="G33" s="69">
        <f t="shared" si="4"/>
        <v>1005.582899465815</v>
      </c>
      <c r="H33" s="69">
        <f t="shared" si="5"/>
        <v>0</v>
      </c>
      <c r="I33" s="34">
        <f t="shared" si="6"/>
        <v>1005.582899465815</v>
      </c>
      <c r="J33" s="67">
        <f t="shared" si="7"/>
        <v>-304.60850299168186</v>
      </c>
      <c r="K33" s="33">
        <f t="shared" si="8"/>
        <v>700.97439647413307</v>
      </c>
      <c r="L33" s="34">
        <f t="shared" si="9"/>
        <v>32999208.428870186</v>
      </c>
      <c r="M33" s="34">
        <f t="shared" si="10"/>
        <v>23003175.79469515</v>
      </c>
      <c r="N33" s="38">
        <v>16741143.86649148</v>
      </c>
      <c r="O33" s="38">
        <f t="shared" si="11"/>
        <v>6262031.9282036703</v>
      </c>
    </row>
    <row r="34" spans="1:15" s="31" customFormat="1" x14ac:dyDescent="0.2">
      <c r="A34" s="30">
        <v>1508</v>
      </c>
      <c r="B34" s="31" t="s">
        <v>432</v>
      </c>
      <c r="C34" s="33">
        <v>1390025519</v>
      </c>
      <c r="D34" s="33">
        <v>58509</v>
      </c>
      <c r="E34" s="34">
        <f t="shared" si="2"/>
        <v>23757.464988292399</v>
      </c>
      <c r="F34" s="35">
        <f t="shared" si="3"/>
        <v>0.99327296008561095</v>
      </c>
      <c r="G34" s="69">
        <f t="shared" si="4"/>
        <v>96.5398767487859</v>
      </c>
      <c r="H34" s="69">
        <f t="shared" si="5"/>
        <v>0</v>
      </c>
      <c r="I34" s="34">
        <f t="shared" si="6"/>
        <v>96.5398767487859</v>
      </c>
      <c r="J34" s="67">
        <f t="shared" si="7"/>
        <v>-304.60850299168186</v>
      </c>
      <c r="K34" s="33">
        <f t="shared" si="8"/>
        <v>-208.06862624289596</v>
      </c>
      <c r="L34" s="34">
        <f t="shared" si="9"/>
        <v>5648451.6486947145</v>
      </c>
      <c r="M34" s="34">
        <f t="shared" si="10"/>
        <v>-12173887.2528456</v>
      </c>
      <c r="N34" s="38">
        <v>-6395464.8629160123</v>
      </c>
      <c r="O34" s="38">
        <f t="shared" si="11"/>
        <v>-5778422.389929588</v>
      </c>
    </row>
    <row r="35" spans="1:15" s="31" customFormat="1" x14ac:dyDescent="0.2">
      <c r="A35" s="30">
        <v>1511</v>
      </c>
      <c r="B35" s="31" t="s">
        <v>256</v>
      </c>
      <c r="C35" s="33">
        <v>62179304</v>
      </c>
      <c r="D35" s="33">
        <v>3026</v>
      </c>
      <c r="E35" s="34">
        <f t="shared" si="2"/>
        <v>20548.348975545276</v>
      </c>
      <c r="F35" s="35">
        <f t="shared" si="3"/>
        <v>0.85910341957233349</v>
      </c>
      <c r="G35" s="69">
        <f t="shared" si="4"/>
        <v>2022.0094843970596</v>
      </c>
      <c r="H35" s="69">
        <f t="shared" si="5"/>
        <v>342.36276516437243</v>
      </c>
      <c r="I35" s="34">
        <f t="shared" si="6"/>
        <v>2364.372249561432</v>
      </c>
      <c r="J35" s="67">
        <f t="shared" si="7"/>
        <v>-304.60850299168186</v>
      </c>
      <c r="K35" s="33">
        <f t="shared" si="8"/>
        <v>2059.7637465697503</v>
      </c>
      <c r="L35" s="34">
        <f t="shared" si="9"/>
        <v>7154590.4271728937</v>
      </c>
      <c r="M35" s="34">
        <f t="shared" si="10"/>
        <v>6232845.0971200643</v>
      </c>
      <c r="N35" s="38">
        <v>4027348.0974893621</v>
      </c>
      <c r="O35" s="38">
        <f t="shared" si="11"/>
        <v>2205496.9996307022</v>
      </c>
    </row>
    <row r="36" spans="1:15" s="31" customFormat="1" x14ac:dyDescent="0.2">
      <c r="A36" s="30">
        <v>1514</v>
      </c>
      <c r="B36" s="31" t="s">
        <v>429</v>
      </c>
      <c r="C36" s="33">
        <v>58950959</v>
      </c>
      <c r="D36" s="33">
        <v>2438</v>
      </c>
      <c r="E36" s="34">
        <f t="shared" si="2"/>
        <v>24180.048810500411</v>
      </c>
      <c r="F36" s="35">
        <f t="shared" si="3"/>
        <v>1.0109407156384735</v>
      </c>
      <c r="G36" s="69">
        <f t="shared" si="4"/>
        <v>-157.01041657602181</v>
      </c>
      <c r="H36" s="69">
        <f t="shared" si="5"/>
        <v>0</v>
      </c>
      <c r="I36" s="34">
        <f t="shared" si="6"/>
        <v>-157.01041657602181</v>
      </c>
      <c r="J36" s="67">
        <f t="shared" si="7"/>
        <v>-304.60850299168186</v>
      </c>
      <c r="K36" s="33">
        <f t="shared" si="8"/>
        <v>-461.61891956770364</v>
      </c>
      <c r="L36" s="34">
        <f t="shared" si="9"/>
        <v>-382791.39561234118</v>
      </c>
      <c r="M36" s="34">
        <f t="shared" si="10"/>
        <v>-1125426.9259060614</v>
      </c>
      <c r="N36" s="38">
        <v>-498856.46177150821</v>
      </c>
      <c r="O36" s="38">
        <f t="shared" si="11"/>
        <v>-626570.46413455321</v>
      </c>
    </row>
    <row r="37" spans="1:15" s="31" customFormat="1" x14ac:dyDescent="0.2">
      <c r="A37" s="30">
        <v>1515</v>
      </c>
      <c r="B37" s="31" t="s">
        <v>378</v>
      </c>
      <c r="C37" s="33">
        <v>233993850</v>
      </c>
      <c r="D37" s="33">
        <v>8968</v>
      </c>
      <c r="E37" s="34">
        <f t="shared" si="2"/>
        <v>26092.088537020518</v>
      </c>
      <c r="F37" s="35">
        <f t="shared" si="3"/>
        <v>1.0908809516820841</v>
      </c>
      <c r="G37" s="69">
        <f t="shared" si="4"/>
        <v>-1304.2342524880855</v>
      </c>
      <c r="H37" s="69">
        <f t="shared" si="5"/>
        <v>0</v>
      </c>
      <c r="I37" s="34">
        <f t="shared" si="6"/>
        <v>-1304.2342524880855</v>
      </c>
      <c r="J37" s="67">
        <f t="shared" si="7"/>
        <v>-304.60850299168186</v>
      </c>
      <c r="K37" s="33">
        <f t="shared" si="8"/>
        <v>-1608.8427554797674</v>
      </c>
      <c r="L37" s="34">
        <f t="shared" si="9"/>
        <v>-11696372.77631315</v>
      </c>
      <c r="M37" s="34">
        <f t="shared" si="10"/>
        <v>-14428101.831142554</v>
      </c>
      <c r="N37" s="38">
        <v>-14517339.65823088</v>
      </c>
      <c r="O37" s="38">
        <f t="shared" si="11"/>
        <v>89237.827088326216</v>
      </c>
    </row>
    <row r="38" spans="1:15" s="31" customFormat="1" x14ac:dyDescent="0.2">
      <c r="A38" s="30">
        <v>1516</v>
      </c>
      <c r="B38" s="31" t="s">
        <v>257</v>
      </c>
      <c r="C38" s="33">
        <v>197218644</v>
      </c>
      <c r="D38" s="33">
        <v>8861</v>
      </c>
      <c r="E38" s="34">
        <f t="shared" si="2"/>
        <v>22256.928563367564</v>
      </c>
      <c r="F38" s="35">
        <f t="shared" si="3"/>
        <v>0.93053721545814938</v>
      </c>
      <c r="G38" s="69">
        <f t="shared" si="4"/>
        <v>996.86173170368636</v>
      </c>
      <c r="H38" s="69">
        <f t="shared" si="5"/>
        <v>0</v>
      </c>
      <c r="I38" s="34">
        <f t="shared" si="6"/>
        <v>996.86173170368636</v>
      </c>
      <c r="J38" s="67">
        <f t="shared" si="7"/>
        <v>-304.60850299168186</v>
      </c>
      <c r="K38" s="33">
        <f t="shared" si="8"/>
        <v>692.25322871200456</v>
      </c>
      <c r="L38" s="34">
        <f t="shared" si="9"/>
        <v>8833191.8046263643</v>
      </c>
      <c r="M38" s="34">
        <f t="shared" si="10"/>
        <v>6134055.8596170722</v>
      </c>
      <c r="N38" s="38">
        <v>5868814.7741766544</v>
      </c>
      <c r="O38" s="38">
        <f t="shared" si="11"/>
        <v>265241.08544041775</v>
      </c>
    </row>
    <row r="39" spans="1:15" s="31" customFormat="1" x14ac:dyDescent="0.2">
      <c r="A39" s="30">
        <v>1517</v>
      </c>
      <c r="B39" s="31" t="s">
        <v>258</v>
      </c>
      <c r="C39" s="33">
        <v>98613148</v>
      </c>
      <c r="D39" s="33">
        <v>5322</v>
      </c>
      <c r="E39" s="34">
        <f t="shared" si="2"/>
        <v>18529.340097707627</v>
      </c>
      <c r="F39" s="35">
        <f t="shared" si="3"/>
        <v>0.7746909233099083</v>
      </c>
      <c r="G39" s="69">
        <f t="shared" si="4"/>
        <v>3233.4148110996489</v>
      </c>
      <c r="H39" s="69">
        <f t="shared" si="5"/>
        <v>1049.0158724075493</v>
      </c>
      <c r="I39" s="34">
        <f t="shared" si="6"/>
        <v>4282.4306835071984</v>
      </c>
      <c r="J39" s="67">
        <f t="shared" si="7"/>
        <v>-304.60850299168186</v>
      </c>
      <c r="K39" s="33">
        <f t="shared" si="8"/>
        <v>3977.8221805155167</v>
      </c>
      <c r="L39" s="34">
        <f t="shared" si="9"/>
        <v>22791096.097625311</v>
      </c>
      <c r="M39" s="34">
        <f t="shared" si="10"/>
        <v>21169969.644703578</v>
      </c>
      <c r="N39" s="38">
        <v>17490980.678763509</v>
      </c>
      <c r="O39" s="38">
        <f t="shared" si="11"/>
        <v>3678988.9659400694</v>
      </c>
    </row>
    <row r="40" spans="1:15" s="31" customFormat="1" x14ac:dyDescent="0.2">
      <c r="A40" s="30">
        <v>1520</v>
      </c>
      <c r="B40" s="31" t="s">
        <v>260</v>
      </c>
      <c r="C40" s="33">
        <v>217173013</v>
      </c>
      <c r="D40" s="33">
        <v>10958</v>
      </c>
      <c r="E40" s="34">
        <f t="shared" si="2"/>
        <v>19818.672476729331</v>
      </c>
      <c r="F40" s="35">
        <f t="shared" si="3"/>
        <v>0.82859646370642004</v>
      </c>
      <c r="G40" s="69">
        <f t="shared" si="4"/>
        <v>2459.8153836866263</v>
      </c>
      <c r="H40" s="69">
        <f t="shared" si="5"/>
        <v>597.7495397499531</v>
      </c>
      <c r="I40" s="34">
        <f t="shared" si="6"/>
        <v>3057.5649234365792</v>
      </c>
      <c r="J40" s="67">
        <f t="shared" si="7"/>
        <v>-304.60850299168186</v>
      </c>
      <c r="K40" s="33">
        <f t="shared" si="8"/>
        <v>2752.9564204448975</v>
      </c>
      <c r="L40" s="34">
        <f t="shared" si="9"/>
        <v>33504796.431018036</v>
      </c>
      <c r="M40" s="34">
        <f t="shared" si="10"/>
        <v>30166896.455235187</v>
      </c>
      <c r="N40" s="38">
        <v>26481723.251351088</v>
      </c>
      <c r="O40" s="38">
        <f t="shared" si="11"/>
        <v>3685173.2038840987</v>
      </c>
    </row>
    <row r="41" spans="1:15" s="31" customFormat="1" x14ac:dyDescent="0.2">
      <c r="A41" s="30">
        <v>1525</v>
      </c>
      <c r="B41" s="31" t="s">
        <v>261</v>
      </c>
      <c r="C41" s="33">
        <v>96571126</v>
      </c>
      <c r="D41" s="33">
        <v>4348</v>
      </c>
      <c r="E41" s="34">
        <f t="shared" si="2"/>
        <v>22210.470561177553</v>
      </c>
      <c r="F41" s="35">
        <f t="shared" si="3"/>
        <v>0.92859485850307544</v>
      </c>
      <c r="G41" s="69">
        <f t="shared" si="4"/>
        <v>1024.7365330176929</v>
      </c>
      <c r="H41" s="69">
        <f t="shared" si="5"/>
        <v>0</v>
      </c>
      <c r="I41" s="34">
        <f t="shared" si="6"/>
        <v>1024.7365330176929</v>
      </c>
      <c r="J41" s="67">
        <f t="shared" si="7"/>
        <v>-304.60850299168186</v>
      </c>
      <c r="K41" s="33">
        <f t="shared" si="8"/>
        <v>720.12803002601095</v>
      </c>
      <c r="L41" s="34">
        <f t="shared" si="9"/>
        <v>4455554.4455609284</v>
      </c>
      <c r="M41" s="34">
        <f t="shared" si="10"/>
        <v>3131116.6745530958</v>
      </c>
      <c r="N41" s="38">
        <v>3862869.1147996541</v>
      </c>
      <c r="O41" s="38">
        <f t="shared" si="11"/>
        <v>-731752.44024655828</v>
      </c>
    </row>
    <row r="42" spans="1:15" s="31" customFormat="1" x14ac:dyDescent="0.2">
      <c r="A42" s="30">
        <v>1528</v>
      </c>
      <c r="B42" s="31" t="s">
        <v>262</v>
      </c>
      <c r="C42" s="33">
        <v>143246986</v>
      </c>
      <c r="D42" s="33">
        <v>7617</v>
      </c>
      <c r="E42" s="34">
        <f t="shared" si="2"/>
        <v>18806.221084416436</v>
      </c>
      <c r="F42" s="35">
        <f t="shared" si="3"/>
        <v>0.78626700675968764</v>
      </c>
      <c r="G42" s="69">
        <f t="shared" si="4"/>
        <v>3067.2862190743631</v>
      </c>
      <c r="H42" s="69">
        <f t="shared" si="5"/>
        <v>952.10752705946607</v>
      </c>
      <c r="I42" s="34">
        <f t="shared" si="6"/>
        <v>4019.3937461338292</v>
      </c>
      <c r="J42" s="67">
        <f t="shared" si="7"/>
        <v>-304.60850299168186</v>
      </c>
      <c r="K42" s="33">
        <f t="shared" si="8"/>
        <v>3714.7852431421475</v>
      </c>
      <c r="L42" s="34">
        <f t="shared" si="9"/>
        <v>30615722.164301377</v>
      </c>
      <c r="M42" s="34">
        <f t="shared" si="10"/>
        <v>28295519.197013736</v>
      </c>
      <c r="N42" s="38">
        <v>25642604.221522294</v>
      </c>
      <c r="O42" s="38">
        <f t="shared" si="11"/>
        <v>2652914.9754914418</v>
      </c>
    </row>
    <row r="43" spans="1:15" s="31" customFormat="1" x14ac:dyDescent="0.2">
      <c r="A43" s="30">
        <v>1531</v>
      </c>
      <c r="B43" s="31" t="s">
        <v>263</v>
      </c>
      <c r="C43" s="33">
        <v>186830503</v>
      </c>
      <c r="D43" s="33">
        <v>9720</v>
      </c>
      <c r="E43" s="34">
        <f t="shared" si="2"/>
        <v>19221.245164609052</v>
      </c>
      <c r="F43" s="35">
        <f t="shared" si="3"/>
        <v>0.80361869797938945</v>
      </c>
      <c r="G43" s="69">
        <f t="shared" si="4"/>
        <v>2818.2717709587937</v>
      </c>
      <c r="H43" s="69">
        <f t="shared" si="5"/>
        <v>806.84909899205059</v>
      </c>
      <c r="I43" s="34">
        <f t="shared" si="6"/>
        <v>3625.1208699508443</v>
      </c>
      <c r="J43" s="67">
        <f t="shared" si="7"/>
        <v>-304.60850299168186</v>
      </c>
      <c r="K43" s="33">
        <f t="shared" si="8"/>
        <v>3320.5123669591626</v>
      </c>
      <c r="L43" s="34">
        <f t="shared" si="9"/>
        <v>35236174.855922207</v>
      </c>
      <c r="M43" s="34">
        <f t="shared" si="10"/>
        <v>32275380.20684306</v>
      </c>
      <c r="N43" s="38">
        <v>24222626.619331323</v>
      </c>
      <c r="O43" s="38">
        <f t="shared" si="11"/>
        <v>8052753.5875117369</v>
      </c>
    </row>
    <row r="44" spans="1:15" s="31" customFormat="1" x14ac:dyDescent="0.2">
      <c r="A44" s="30">
        <v>1532</v>
      </c>
      <c r="B44" s="31" t="s">
        <v>264</v>
      </c>
      <c r="C44" s="33">
        <v>185267877</v>
      </c>
      <c r="D44" s="33">
        <v>8691</v>
      </c>
      <c r="E44" s="34">
        <f t="shared" si="2"/>
        <v>21317.210562651017</v>
      </c>
      <c r="F44" s="35">
        <f t="shared" si="3"/>
        <v>0.89124866002189251</v>
      </c>
      <c r="G44" s="69">
        <f t="shared" si="4"/>
        <v>1560.692532133615</v>
      </c>
      <c r="H44" s="69">
        <f t="shared" si="5"/>
        <v>73.261209677363141</v>
      </c>
      <c r="I44" s="34">
        <f t="shared" si="6"/>
        <v>1633.9537418109783</v>
      </c>
      <c r="J44" s="67">
        <f t="shared" si="7"/>
        <v>-304.60850299168186</v>
      </c>
      <c r="K44" s="33">
        <f t="shared" si="8"/>
        <v>1329.3452388192964</v>
      </c>
      <c r="L44" s="34">
        <f t="shared" si="9"/>
        <v>14200691.970079212</v>
      </c>
      <c r="M44" s="34">
        <f t="shared" si="10"/>
        <v>11553339.470578505</v>
      </c>
      <c r="N44" s="38">
        <v>9260611.1370224878</v>
      </c>
      <c r="O44" s="38">
        <f t="shared" si="11"/>
        <v>2292728.3335560169</v>
      </c>
    </row>
    <row r="45" spans="1:15" s="31" customFormat="1" x14ac:dyDescent="0.2">
      <c r="A45" s="30">
        <v>1535</v>
      </c>
      <c r="B45" s="31" t="s">
        <v>265</v>
      </c>
      <c r="C45" s="33">
        <v>150887222</v>
      </c>
      <c r="D45" s="33">
        <v>7147</v>
      </c>
      <c r="E45" s="34">
        <f t="shared" si="2"/>
        <v>21111.966139639011</v>
      </c>
      <c r="F45" s="35">
        <f t="shared" si="3"/>
        <v>0.88266762093852813</v>
      </c>
      <c r="G45" s="69">
        <f t="shared" si="4"/>
        <v>1683.8391859408184</v>
      </c>
      <c r="H45" s="69">
        <f t="shared" si="5"/>
        <v>145.09675773156505</v>
      </c>
      <c r="I45" s="34">
        <f t="shared" si="6"/>
        <v>1828.9359436723835</v>
      </c>
      <c r="J45" s="67">
        <f t="shared" si="7"/>
        <v>-304.60850299168186</v>
      </c>
      <c r="K45" s="33">
        <f t="shared" si="8"/>
        <v>1524.3274406807016</v>
      </c>
      <c r="L45" s="34">
        <f t="shared" si="9"/>
        <v>13071405.189426525</v>
      </c>
      <c r="M45" s="34">
        <f t="shared" si="10"/>
        <v>10894368.218544975</v>
      </c>
      <c r="N45" s="38">
        <v>11835523.719301542</v>
      </c>
      <c r="O45" s="38">
        <f t="shared" si="11"/>
        <v>-941155.50075656734</v>
      </c>
    </row>
    <row r="46" spans="1:15" s="31" customFormat="1" x14ac:dyDescent="0.2">
      <c r="A46" s="30">
        <v>1539</v>
      </c>
      <c r="B46" s="31" t="s">
        <v>266</v>
      </c>
      <c r="C46" s="33">
        <v>151293446</v>
      </c>
      <c r="D46" s="33">
        <v>7299</v>
      </c>
      <c r="E46" s="34">
        <f t="shared" si="2"/>
        <v>20727.969036854363</v>
      </c>
      <c r="F46" s="35">
        <f t="shared" si="3"/>
        <v>0.86661313283825459</v>
      </c>
      <c r="G46" s="69">
        <f t="shared" si="4"/>
        <v>1914.237447611607</v>
      </c>
      <c r="H46" s="69">
        <f t="shared" si="5"/>
        <v>279.49574370619172</v>
      </c>
      <c r="I46" s="34">
        <f t="shared" si="6"/>
        <v>2193.7331913177986</v>
      </c>
      <c r="J46" s="67">
        <f t="shared" si="7"/>
        <v>-304.60850299168186</v>
      </c>
      <c r="K46" s="33">
        <f t="shared" si="8"/>
        <v>1889.1246883261167</v>
      </c>
      <c r="L46" s="34">
        <f t="shared" si="9"/>
        <v>16012058.563428612</v>
      </c>
      <c r="M46" s="34">
        <f t="shared" si="10"/>
        <v>13788721.100092325</v>
      </c>
      <c r="N46" s="38">
        <v>14016009.473636769</v>
      </c>
      <c r="O46" s="38">
        <f t="shared" si="11"/>
        <v>-227288.3735444434</v>
      </c>
    </row>
    <row r="47" spans="1:15" s="31" customFormat="1" x14ac:dyDescent="0.2">
      <c r="A47" s="30">
        <v>1547</v>
      </c>
      <c r="B47" s="31" t="s">
        <v>267</v>
      </c>
      <c r="C47" s="33">
        <v>78573268</v>
      </c>
      <c r="D47" s="33">
        <v>3678</v>
      </c>
      <c r="E47" s="34">
        <f t="shared" si="2"/>
        <v>21363.041870581837</v>
      </c>
      <c r="F47" s="35">
        <f t="shared" si="3"/>
        <v>0.89316481559301408</v>
      </c>
      <c r="G47" s="69">
        <f t="shared" si="4"/>
        <v>1533.1937473751225</v>
      </c>
      <c r="H47" s="69">
        <f t="shared" si="5"/>
        <v>57.220251901575828</v>
      </c>
      <c r="I47" s="34">
        <f t="shared" si="6"/>
        <v>1590.4139992766984</v>
      </c>
      <c r="J47" s="67">
        <f t="shared" si="7"/>
        <v>-304.60850299168186</v>
      </c>
      <c r="K47" s="33">
        <f t="shared" si="8"/>
        <v>1285.8054962850165</v>
      </c>
      <c r="L47" s="34">
        <f t="shared" si="9"/>
        <v>5849542.6893396964</v>
      </c>
      <c r="M47" s="34">
        <f t="shared" si="10"/>
        <v>4729192.6153362906</v>
      </c>
      <c r="N47" s="38">
        <v>3816436.6595062362</v>
      </c>
      <c r="O47" s="38">
        <f t="shared" si="11"/>
        <v>912755.95583005436</v>
      </c>
    </row>
    <row r="48" spans="1:15" s="31" customFormat="1" x14ac:dyDescent="0.2">
      <c r="A48" s="30">
        <v>1554</v>
      </c>
      <c r="B48" s="31" t="s">
        <v>268</v>
      </c>
      <c r="C48" s="33">
        <v>125322753</v>
      </c>
      <c r="D48" s="33">
        <v>5955</v>
      </c>
      <c r="E48" s="34">
        <f t="shared" si="2"/>
        <v>21044.962720403022</v>
      </c>
      <c r="F48" s="35">
        <f t="shared" si="3"/>
        <v>0.87986628314456805</v>
      </c>
      <c r="G48" s="69">
        <f t="shared" si="4"/>
        <v>1724.0412374824118</v>
      </c>
      <c r="H48" s="69">
        <f t="shared" si="5"/>
        <v>168.54795446416119</v>
      </c>
      <c r="I48" s="34">
        <f t="shared" si="6"/>
        <v>1892.589191946573</v>
      </c>
      <c r="J48" s="67">
        <f t="shared" si="7"/>
        <v>-304.60850299168186</v>
      </c>
      <c r="K48" s="33">
        <f t="shared" si="8"/>
        <v>1587.9806889548911</v>
      </c>
      <c r="L48" s="34">
        <f t="shared" si="9"/>
        <v>11270368.638041843</v>
      </c>
      <c r="M48" s="34">
        <f t="shared" si="10"/>
        <v>9456425.0027263761</v>
      </c>
      <c r="N48" s="38">
        <v>8030783.0089884838</v>
      </c>
      <c r="O48" s="38">
        <f t="shared" si="11"/>
        <v>1425641.9937378922</v>
      </c>
    </row>
    <row r="49" spans="1:15" s="31" customFormat="1" x14ac:dyDescent="0.2">
      <c r="A49" s="30">
        <v>1557</v>
      </c>
      <c r="B49" s="31" t="s">
        <v>269</v>
      </c>
      <c r="C49" s="33">
        <v>49503757</v>
      </c>
      <c r="D49" s="33">
        <v>2700</v>
      </c>
      <c r="E49" s="34">
        <f t="shared" si="2"/>
        <v>18334.724814814814</v>
      </c>
      <c r="F49" s="35">
        <f t="shared" si="3"/>
        <v>0.76655427665118003</v>
      </c>
      <c r="G49" s="69">
        <f t="shared" si="4"/>
        <v>3350.1839808353366</v>
      </c>
      <c r="H49" s="69">
        <f t="shared" si="5"/>
        <v>1117.1312214200341</v>
      </c>
      <c r="I49" s="34">
        <f t="shared" si="6"/>
        <v>4467.3152022553704</v>
      </c>
      <c r="J49" s="67">
        <f t="shared" si="7"/>
        <v>-304.60850299168186</v>
      </c>
      <c r="K49" s="33">
        <f t="shared" si="8"/>
        <v>4162.7066992636883</v>
      </c>
      <c r="L49" s="34">
        <f t="shared" si="9"/>
        <v>12061751.0460895</v>
      </c>
      <c r="M49" s="34">
        <f t="shared" si="10"/>
        <v>11239308.088011958</v>
      </c>
      <c r="N49" s="38">
        <v>9541319.5914809238</v>
      </c>
      <c r="O49" s="38">
        <f t="shared" si="11"/>
        <v>1697988.4965310339</v>
      </c>
    </row>
    <row r="50" spans="1:15" s="31" customFormat="1" x14ac:dyDescent="0.2">
      <c r="A50" s="30">
        <v>1560</v>
      </c>
      <c r="B50" s="31" t="s">
        <v>270</v>
      </c>
      <c r="C50" s="33">
        <v>55950147</v>
      </c>
      <c r="D50" s="33">
        <v>3041</v>
      </c>
      <c r="E50" s="34">
        <f t="shared" si="2"/>
        <v>18398.60144689247</v>
      </c>
      <c r="F50" s="35">
        <f t="shared" si="3"/>
        <v>0.76922488698167357</v>
      </c>
      <c r="G50" s="69">
        <f t="shared" si="4"/>
        <v>3311.8580015887433</v>
      </c>
      <c r="H50" s="69">
        <f t="shared" si="5"/>
        <v>1094.7744001928545</v>
      </c>
      <c r="I50" s="34">
        <f t="shared" si="6"/>
        <v>4406.6324017815978</v>
      </c>
      <c r="J50" s="67">
        <f t="shared" si="7"/>
        <v>-304.60850299168186</v>
      </c>
      <c r="K50" s="33">
        <f t="shared" si="8"/>
        <v>4102.0238987899156</v>
      </c>
      <c r="L50" s="34">
        <f t="shared" si="9"/>
        <v>13400569.133817839</v>
      </c>
      <c r="M50" s="34">
        <f t="shared" si="10"/>
        <v>12474254.676220134</v>
      </c>
      <c r="N50" s="38">
        <v>10267123.775219813</v>
      </c>
      <c r="O50" s="38">
        <f t="shared" si="11"/>
        <v>2207130.9010003209</v>
      </c>
    </row>
    <row r="51" spans="1:15" s="31" customFormat="1" x14ac:dyDescent="0.2">
      <c r="A51" s="30">
        <v>1563</v>
      </c>
      <c r="B51" s="31" t="s">
        <v>271</v>
      </c>
      <c r="C51" s="33">
        <v>179745324</v>
      </c>
      <c r="D51" s="33">
        <v>7227</v>
      </c>
      <c r="E51" s="34">
        <f t="shared" si="2"/>
        <v>24871.360730593606</v>
      </c>
      <c r="F51" s="35">
        <f t="shared" si="3"/>
        <v>1.0398436915052935</v>
      </c>
      <c r="G51" s="69">
        <f t="shared" si="4"/>
        <v>-571.79756863193836</v>
      </c>
      <c r="H51" s="69">
        <f t="shared" si="5"/>
        <v>0</v>
      </c>
      <c r="I51" s="34">
        <f t="shared" si="6"/>
        <v>-571.79756863193836</v>
      </c>
      <c r="J51" s="67">
        <f t="shared" si="7"/>
        <v>-304.60850299168186</v>
      </c>
      <c r="K51" s="33">
        <f t="shared" si="8"/>
        <v>-876.40607162362016</v>
      </c>
      <c r="L51" s="34">
        <f t="shared" si="9"/>
        <v>-4132381.0285030184</v>
      </c>
      <c r="M51" s="34">
        <f t="shared" si="10"/>
        <v>-6333786.6796239028</v>
      </c>
      <c r="N51" s="38">
        <v>-7249139.8169084014</v>
      </c>
      <c r="O51" s="38">
        <f t="shared" si="11"/>
        <v>915353.13728449866</v>
      </c>
    </row>
    <row r="52" spans="1:15" s="31" customFormat="1" x14ac:dyDescent="0.2">
      <c r="A52" s="30">
        <v>1566</v>
      </c>
      <c r="B52" s="31" t="s">
        <v>272</v>
      </c>
      <c r="C52" s="33">
        <v>114835381</v>
      </c>
      <c r="D52" s="33">
        <v>5953</v>
      </c>
      <c r="E52" s="34">
        <f t="shared" si="2"/>
        <v>19290.337812867463</v>
      </c>
      <c r="F52" s="35">
        <f t="shared" si="3"/>
        <v>0.80650738409508427</v>
      </c>
      <c r="G52" s="69">
        <f t="shared" si="4"/>
        <v>2776.8161820037471</v>
      </c>
      <c r="H52" s="69">
        <f t="shared" si="5"/>
        <v>782.66667210160676</v>
      </c>
      <c r="I52" s="34">
        <f t="shared" si="6"/>
        <v>3559.4828541053539</v>
      </c>
      <c r="J52" s="67">
        <f t="shared" si="7"/>
        <v>-304.60850299168186</v>
      </c>
      <c r="K52" s="33">
        <f t="shared" si="8"/>
        <v>3254.8743511136722</v>
      </c>
      <c r="L52" s="34">
        <f t="shared" si="9"/>
        <v>21189601.430489171</v>
      </c>
      <c r="M52" s="34">
        <f t="shared" si="10"/>
        <v>19376267.012179691</v>
      </c>
      <c r="N52" s="38">
        <v>14720638.431957753</v>
      </c>
      <c r="O52" s="38">
        <f t="shared" si="11"/>
        <v>4655628.580221938</v>
      </c>
    </row>
    <row r="53" spans="1:15" s="31" customFormat="1" x14ac:dyDescent="0.2">
      <c r="A53" s="30">
        <v>1573</v>
      </c>
      <c r="B53" s="31" t="s">
        <v>274</v>
      </c>
      <c r="C53" s="33">
        <v>44225469</v>
      </c>
      <c r="D53" s="33">
        <v>2159</v>
      </c>
      <c r="E53" s="34">
        <f t="shared" si="2"/>
        <v>20484.237610004631</v>
      </c>
      <c r="F53" s="35">
        <f t="shared" si="3"/>
        <v>0.85642299529907584</v>
      </c>
      <c r="G53" s="69">
        <f t="shared" si="4"/>
        <v>2060.4763037214461</v>
      </c>
      <c r="H53" s="69">
        <f t="shared" si="5"/>
        <v>364.80174310359797</v>
      </c>
      <c r="I53" s="34">
        <f t="shared" si="6"/>
        <v>2425.2780468250439</v>
      </c>
      <c r="J53" s="67">
        <f t="shared" si="7"/>
        <v>-304.60850299168186</v>
      </c>
      <c r="K53" s="33">
        <f t="shared" si="8"/>
        <v>2120.6695438333622</v>
      </c>
      <c r="L53" s="34">
        <f t="shared" si="9"/>
        <v>5236175.3030952699</v>
      </c>
      <c r="M53" s="34">
        <f t="shared" si="10"/>
        <v>4578525.5451362291</v>
      </c>
      <c r="N53" s="38">
        <v>4086013.2546693753</v>
      </c>
      <c r="O53" s="38">
        <f t="shared" si="11"/>
        <v>492512.29046685388</v>
      </c>
    </row>
    <row r="54" spans="1:15" s="31" customFormat="1" x14ac:dyDescent="0.2">
      <c r="A54" s="30">
        <v>1576</v>
      </c>
      <c r="B54" s="31" t="s">
        <v>275</v>
      </c>
      <c r="C54" s="33">
        <v>70467544</v>
      </c>
      <c r="D54" s="33">
        <v>3408</v>
      </c>
      <c r="E54" s="34">
        <f t="shared" si="2"/>
        <v>20677.096244131455</v>
      </c>
      <c r="F54" s="35">
        <f t="shared" si="3"/>
        <v>0.86448619844350305</v>
      </c>
      <c r="G54" s="69">
        <f t="shared" si="4"/>
        <v>1944.7611232453519</v>
      </c>
      <c r="H54" s="69">
        <f t="shared" si="5"/>
        <v>297.30122115920966</v>
      </c>
      <c r="I54" s="34">
        <f t="shared" si="6"/>
        <v>2242.0623444045614</v>
      </c>
      <c r="J54" s="67">
        <f t="shared" si="7"/>
        <v>-304.60850299168186</v>
      </c>
      <c r="K54" s="33">
        <f t="shared" si="8"/>
        <v>1937.4538414128795</v>
      </c>
      <c r="L54" s="34">
        <f t="shared" si="9"/>
        <v>7640948.4697307451</v>
      </c>
      <c r="M54" s="34">
        <f t="shared" si="10"/>
        <v>6602842.6915350929</v>
      </c>
      <c r="N54" s="38">
        <v>6215988.8103581425</v>
      </c>
      <c r="O54" s="38">
        <f t="shared" si="11"/>
        <v>386853.88117695041</v>
      </c>
    </row>
    <row r="55" spans="1:15" s="31" customFormat="1" x14ac:dyDescent="0.2">
      <c r="A55" s="30">
        <v>1577</v>
      </c>
      <c r="B55" s="31" t="s">
        <v>259</v>
      </c>
      <c r="C55" s="33">
        <v>197284618</v>
      </c>
      <c r="D55" s="33">
        <v>11093</v>
      </c>
      <c r="E55" s="34">
        <f t="shared" si="2"/>
        <v>17784.604525376362</v>
      </c>
      <c r="F55" s="35">
        <f t="shared" si="3"/>
        <v>0.74355436447355683</v>
      </c>
      <c r="G55" s="69">
        <f t="shared" si="4"/>
        <v>3680.2561544984078</v>
      </c>
      <c r="H55" s="69">
        <f t="shared" si="5"/>
        <v>1309.673322723492</v>
      </c>
      <c r="I55" s="34">
        <f t="shared" si="6"/>
        <v>4989.9294772219</v>
      </c>
      <c r="J55" s="67">
        <f t="shared" si="7"/>
        <v>-304.60850299168186</v>
      </c>
      <c r="K55" s="33">
        <f t="shared" si="8"/>
        <v>4685.3209742302179</v>
      </c>
      <c r="L55" s="34">
        <f t="shared" si="9"/>
        <v>55353287.690822534</v>
      </c>
      <c r="M55" s="34">
        <f t="shared" si="10"/>
        <v>51974265.567135803</v>
      </c>
      <c r="N55" s="38">
        <v>42631462.300925143</v>
      </c>
      <c r="O55" s="38">
        <f t="shared" si="11"/>
        <v>9342803.2662106603</v>
      </c>
    </row>
    <row r="56" spans="1:15" s="31" customFormat="1" x14ac:dyDescent="0.2">
      <c r="A56" s="30">
        <v>1578</v>
      </c>
      <c r="B56" s="31" t="s">
        <v>379</v>
      </c>
      <c r="C56" s="33">
        <v>55466558</v>
      </c>
      <c r="D56" s="33">
        <v>2492</v>
      </c>
      <c r="E56" s="34">
        <f t="shared" si="2"/>
        <v>22257.848314606741</v>
      </c>
      <c r="F56" s="35">
        <f t="shared" si="3"/>
        <v>0.93057566922568435</v>
      </c>
      <c r="G56" s="69">
        <f t="shared" si="4"/>
        <v>996.30988096018041</v>
      </c>
      <c r="H56" s="69">
        <f t="shared" si="5"/>
        <v>0</v>
      </c>
      <c r="I56" s="34">
        <f t="shared" si="6"/>
        <v>996.30988096018041</v>
      </c>
      <c r="J56" s="67">
        <f t="shared" si="7"/>
        <v>-304.60850299168186</v>
      </c>
      <c r="K56" s="33">
        <f t="shared" si="8"/>
        <v>691.70137796849849</v>
      </c>
      <c r="L56" s="34">
        <f t="shared" si="9"/>
        <v>2482804.2233527694</v>
      </c>
      <c r="M56" s="34">
        <f t="shared" si="10"/>
        <v>1723719.8338974982</v>
      </c>
      <c r="N56" s="38">
        <v>863077.78542469186</v>
      </c>
      <c r="O56" s="38">
        <f t="shared" si="11"/>
        <v>860642.04847280635</v>
      </c>
    </row>
    <row r="57" spans="1:15" s="31" customFormat="1" x14ac:dyDescent="0.2">
      <c r="A57" s="30">
        <v>1579</v>
      </c>
      <c r="B57" s="31" t="s">
        <v>380</v>
      </c>
      <c r="C57" s="33">
        <v>256952342</v>
      </c>
      <c r="D57" s="33">
        <v>13437</v>
      </c>
      <c r="E57" s="34">
        <f t="shared" si="2"/>
        <v>19122.746297536654</v>
      </c>
      <c r="F57" s="35">
        <f t="shared" si="3"/>
        <v>0.79950057084291704</v>
      </c>
      <c r="G57" s="69">
        <f t="shared" si="4"/>
        <v>2877.3710912022325</v>
      </c>
      <c r="H57" s="69">
        <f t="shared" si="5"/>
        <v>841.32370246738992</v>
      </c>
      <c r="I57" s="34">
        <f t="shared" si="6"/>
        <v>3718.6947936696224</v>
      </c>
      <c r="J57" s="67">
        <f t="shared" si="7"/>
        <v>-304.60850299168186</v>
      </c>
      <c r="K57" s="33">
        <f t="shared" si="8"/>
        <v>3414.0862906779407</v>
      </c>
      <c r="L57" s="34">
        <f t="shared" si="9"/>
        <v>49968101.942538716</v>
      </c>
      <c r="M57" s="34">
        <f t="shared" si="10"/>
        <v>45875077.48783949</v>
      </c>
      <c r="N57" s="38">
        <v>39940115.130936742</v>
      </c>
      <c r="O57" s="38">
        <f t="shared" si="11"/>
        <v>5934962.3569027483</v>
      </c>
    </row>
    <row r="58" spans="1:15" s="31" customFormat="1" x14ac:dyDescent="0.2">
      <c r="A58" s="30">
        <v>1580</v>
      </c>
      <c r="B58" s="31" t="s">
        <v>431</v>
      </c>
      <c r="C58" s="33">
        <v>189147952</v>
      </c>
      <c r="D58" s="33">
        <v>9357</v>
      </c>
      <c r="E58" s="34">
        <f t="shared" si="2"/>
        <v>20214.59356631399</v>
      </c>
      <c r="F58" s="35">
        <f t="shared" si="3"/>
        <v>0.84514948031849846</v>
      </c>
      <c r="G58" s="69">
        <f t="shared" si="4"/>
        <v>2222.262729935831</v>
      </c>
      <c r="H58" s="69">
        <f t="shared" si="5"/>
        <v>459.17715839532246</v>
      </c>
      <c r="I58" s="34">
        <f t="shared" si="6"/>
        <v>2681.4398883311533</v>
      </c>
      <c r="J58" s="67">
        <f t="shared" si="7"/>
        <v>-304.60850299168186</v>
      </c>
      <c r="K58" s="33">
        <f t="shared" si="8"/>
        <v>2376.8313853394716</v>
      </c>
      <c r="L58" s="34">
        <f t="shared" si="9"/>
        <v>25090233.035114601</v>
      </c>
      <c r="M58" s="34">
        <f t="shared" si="10"/>
        <v>22240011.272621434</v>
      </c>
      <c r="N58" s="38">
        <v>17131900.188254453</v>
      </c>
      <c r="O58" s="38">
        <f t="shared" si="11"/>
        <v>5108111.0843669809</v>
      </c>
    </row>
    <row r="59" spans="1:15" s="31" customFormat="1" x14ac:dyDescent="0.2">
      <c r="A59" s="30">
        <v>1804</v>
      </c>
      <c r="B59" s="31" t="s">
        <v>276</v>
      </c>
      <c r="C59" s="33">
        <v>1214745092</v>
      </c>
      <c r="D59" s="33">
        <v>53712</v>
      </c>
      <c r="E59" s="34">
        <f t="shared" si="2"/>
        <v>22615.89760202562</v>
      </c>
      <c r="F59" s="35">
        <f t="shared" si="3"/>
        <v>0.94554530827372041</v>
      </c>
      <c r="G59" s="69">
        <f t="shared" si="4"/>
        <v>781.48030850885334</v>
      </c>
      <c r="H59" s="69">
        <f t="shared" si="5"/>
        <v>0</v>
      </c>
      <c r="I59" s="34">
        <f t="shared" si="6"/>
        <v>781.48030850885334</v>
      </c>
      <c r="J59" s="67">
        <f t="shared" si="7"/>
        <v>-304.60850299168186</v>
      </c>
      <c r="K59" s="33">
        <f t="shared" si="8"/>
        <v>476.87180551717148</v>
      </c>
      <c r="L59" s="34">
        <f t="shared" si="9"/>
        <v>41974870.330627531</v>
      </c>
      <c r="M59" s="34">
        <f t="shared" si="10"/>
        <v>25613738.417938314</v>
      </c>
      <c r="N59" s="38">
        <v>15161950.277821518</v>
      </c>
      <c r="O59" s="38">
        <f t="shared" si="11"/>
        <v>10451788.140116796</v>
      </c>
    </row>
    <row r="60" spans="1:15" s="31" customFormat="1" x14ac:dyDescent="0.2">
      <c r="A60" s="30">
        <v>1806</v>
      </c>
      <c r="B60" s="31" t="s">
        <v>277</v>
      </c>
      <c r="C60" s="33">
        <v>454932530</v>
      </c>
      <c r="D60" s="33">
        <v>21580</v>
      </c>
      <c r="E60" s="34">
        <f t="shared" si="2"/>
        <v>21081.210843373494</v>
      </c>
      <c r="F60" s="35">
        <f t="shared" si="3"/>
        <v>0.88138177650289429</v>
      </c>
      <c r="G60" s="69">
        <f t="shared" si="4"/>
        <v>1702.2923637001288</v>
      </c>
      <c r="H60" s="69">
        <f t="shared" si="5"/>
        <v>155.86111142449607</v>
      </c>
      <c r="I60" s="34">
        <f t="shared" si="6"/>
        <v>1858.1534751246249</v>
      </c>
      <c r="J60" s="67">
        <f t="shared" si="7"/>
        <v>-304.60850299168186</v>
      </c>
      <c r="K60" s="33">
        <f t="shared" si="8"/>
        <v>1553.544972132943</v>
      </c>
      <c r="L60" s="34">
        <f t="shared" si="9"/>
        <v>40098951.993189409</v>
      </c>
      <c r="M60" s="34">
        <f t="shared" si="10"/>
        <v>33525500.498628911</v>
      </c>
      <c r="N60" s="38">
        <v>24140790.311540153</v>
      </c>
      <c r="O60" s="38">
        <f t="shared" si="11"/>
        <v>9384710.1870887578</v>
      </c>
    </row>
    <row r="61" spans="1:15" s="31" customFormat="1" x14ac:dyDescent="0.2">
      <c r="A61" s="30">
        <v>1811</v>
      </c>
      <c r="B61" s="31" t="s">
        <v>278</v>
      </c>
      <c r="C61" s="33">
        <v>29594252</v>
      </c>
      <c r="D61" s="33">
        <v>1399</v>
      </c>
      <c r="E61" s="34">
        <f t="shared" si="2"/>
        <v>21153.861329521085</v>
      </c>
      <c r="F61" s="35">
        <f t="shared" si="3"/>
        <v>0.88441921182956063</v>
      </c>
      <c r="G61" s="69">
        <f t="shared" si="4"/>
        <v>1658.7020720115738</v>
      </c>
      <c r="H61" s="69">
        <f t="shared" si="5"/>
        <v>130.43344127283908</v>
      </c>
      <c r="I61" s="34">
        <f t="shared" si="6"/>
        <v>1789.1355132844128</v>
      </c>
      <c r="J61" s="67">
        <f t="shared" si="7"/>
        <v>-304.60850299168186</v>
      </c>
      <c r="K61" s="33">
        <f t="shared" si="8"/>
        <v>1484.5270102927309</v>
      </c>
      <c r="L61" s="34">
        <f t="shared" si="9"/>
        <v>2503000.5830848934</v>
      </c>
      <c r="M61" s="34">
        <f t="shared" si="10"/>
        <v>2076853.2873995304</v>
      </c>
      <c r="N61" s="38">
        <v>898752.79310158477</v>
      </c>
      <c r="O61" s="38">
        <f t="shared" si="11"/>
        <v>1178100.4942979456</v>
      </c>
    </row>
    <row r="62" spans="1:15" s="31" customFormat="1" x14ac:dyDescent="0.2">
      <c r="A62" s="30">
        <v>1812</v>
      </c>
      <c r="B62" s="31" t="s">
        <v>279</v>
      </c>
      <c r="C62" s="33">
        <v>35162832</v>
      </c>
      <c r="D62" s="33">
        <v>1976</v>
      </c>
      <c r="E62" s="34">
        <f t="shared" si="2"/>
        <v>17794.955465587045</v>
      </c>
      <c r="F62" s="35">
        <f t="shared" si="3"/>
        <v>0.74398712567210223</v>
      </c>
      <c r="G62" s="69">
        <f t="shared" si="4"/>
        <v>3674.0455903719981</v>
      </c>
      <c r="H62" s="69">
        <f t="shared" si="5"/>
        <v>1306.050493649753</v>
      </c>
      <c r="I62" s="34">
        <f t="shared" si="6"/>
        <v>4980.0960840217513</v>
      </c>
      <c r="J62" s="67">
        <f t="shared" si="7"/>
        <v>-304.60850299168186</v>
      </c>
      <c r="K62" s="33">
        <f t="shared" si="8"/>
        <v>4675.4875810300691</v>
      </c>
      <c r="L62" s="34">
        <f t="shared" si="9"/>
        <v>9840669.8620269801</v>
      </c>
      <c r="M62" s="34">
        <f t="shared" si="10"/>
        <v>9238763.460115416</v>
      </c>
      <c r="N62" s="38">
        <v>8130169.4563578889</v>
      </c>
      <c r="O62" s="38">
        <f t="shared" si="11"/>
        <v>1108594.0037575271</v>
      </c>
    </row>
    <row r="63" spans="1:15" s="31" customFormat="1" x14ac:dyDescent="0.2">
      <c r="A63" s="30">
        <v>1813</v>
      </c>
      <c r="B63" s="31" t="s">
        <v>280</v>
      </c>
      <c r="C63" s="33">
        <v>160821346</v>
      </c>
      <c r="D63" s="33">
        <v>7826</v>
      </c>
      <c r="E63" s="34">
        <f t="shared" si="2"/>
        <v>20549.622540250446</v>
      </c>
      <c r="F63" s="35">
        <f t="shared" si="3"/>
        <v>0.85915666588397432</v>
      </c>
      <c r="G63" s="69">
        <f t="shared" si="4"/>
        <v>2021.2453455739574</v>
      </c>
      <c r="H63" s="69">
        <f t="shared" si="5"/>
        <v>341.91701751756278</v>
      </c>
      <c r="I63" s="34">
        <f t="shared" si="6"/>
        <v>2363.1623630915201</v>
      </c>
      <c r="J63" s="67">
        <f t="shared" si="7"/>
        <v>-304.60850299168186</v>
      </c>
      <c r="K63" s="33">
        <f t="shared" si="8"/>
        <v>2058.5538600998384</v>
      </c>
      <c r="L63" s="34">
        <f t="shared" si="9"/>
        <v>18494108.653554235</v>
      </c>
      <c r="M63" s="34">
        <f t="shared" si="10"/>
        <v>16110242.509141335</v>
      </c>
      <c r="N63" s="38">
        <v>12142738.921233227</v>
      </c>
      <c r="O63" s="38">
        <f t="shared" si="11"/>
        <v>3967503.5879081078</v>
      </c>
    </row>
    <row r="64" spans="1:15" s="31" customFormat="1" x14ac:dyDescent="0.2">
      <c r="A64" s="30">
        <v>1815</v>
      </c>
      <c r="B64" s="31" t="s">
        <v>281</v>
      </c>
      <c r="C64" s="33">
        <v>21182403</v>
      </c>
      <c r="D64" s="33">
        <v>1208</v>
      </c>
      <c r="E64" s="34">
        <f t="shared" si="2"/>
        <v>17535.101821192053</v>
      </c>
      <c r="F64" s="35">
        <f t="shared" si="3"/>
        <v>0.73312293630322634</v>
      </c>
      <c r="G64" s="69">
        <f t="shared" si="4"/>
        <v>3829.9577770089932</v>
      </c>
      <c r="H64" s="69">
        <f t="shared" si="5"/>
        <v>1396.9992691880004</v>
      </c>
      <c r="I64" s="34">
        <f t="shared" si="6"/>
        <v>5226.9570461969934</v>
      </c>
      <c r="J64" s="67">
        <f t="shared" si="7"/>
        <v>-304.60850299168186</v>
      </c>
      <c r="K64" s="33">
        <f t="shared" si="8"/>
        <v>4922.3485432053112</v>
      </c>
      <c r="L64" s="34">
        <f t="shared" si="9"/>
        <v>6314164.111805968</v>
      </c>
      <c r="M64" s="34">
        <f t="shared" si="10"/>
        <v>5946197.0401920164</v>
      </c>
      <c r="N64" s="38">
        <v>4796895.4265588727</v>
      </c>
      <c r="O64" s="38">
        <f t="shared" si="11"/>
        <v>1149301.6136331437</v>
      </c>
    </row>
    <row r="65" spans="1:15" s="31" customFormat="1" x14ac:dyDescent="0.2">
      <c r="A65" s="30">
        <v>1816</v>
      </c>
      <c r="B65" s="31" t="s">
        <v>282</v>
      </c>
      <c r="C65" s="33">
        <v>8031014</v>
      </c>
      <c r="D65" s="33">
        <v>480</v>
      </c>
      <c r="E65" s="34">
        <f t="shared" si="2"/>
        <v>16731.279166666667</v>
      </c>
      <c r="F65" s="35">
        <f t="shared" si="3"/>
        <v>0.6995160128441047</v>
      </c>
      <c r="G65" s="69">
        <f t="shared" si="4"/>
        <v>4312.2513697242248</v>
      </c>
      <c r="H65" s="69">
        <f t="shared" si="5"/>
        <v>1678.3371982718854</v>
      </c>
      <c r="I65" s="34">
        <f t="shared" si="6"/>
        <v>5990.5885679961102</v>
      </c>
      <c r="J65" s="67">
        <f t="shared" si="7"/>
        <v>-304.60850299168186</v>
      </c>
      <c r="K65" s="33">
        <f t="shared" si="8"/>
        <v>5685.9800650044281</v>
      </c>
      <c r="L65" s="34">
        <f t="shared" si="9"/>
        <v>2875482.512638133</v>
      </c>
      <c r="M65" s="34">
        <f t="shared" si="10"/>
        <v>2729270.4312021253</v>
      </c>
      <c r="N65" s="38">
        <v>2254040.8373743859</v>
      </c>
      <c r="O65" s="38">
        <f t="shared" si="11"/>
        <v>475229.59382773936</v>
      </c>
    </row>
    <row r="66" spans="1:15" s="31" customFormat="1" x14ac:dyDescent="0.2">
      <c r="A66" s="30">
        <v>1818</v>
      </c>
      <c r="B66" s="31" t="s">
        <v>381</v>
      </c>
      <c r="C66" s="33">
        <v>40518206</v>
      </c>
      <c r="D66" s="33">
        <v>1842</v>
      </c>
      <c r="E66" s="34">
        <f t="shared" si="2"/>
        <v>21996.854505971769</v>
      </c>
      <c r="F66" s="35">
        <f t="shared" si="3"/>
        <v>0.91966381086896876</v>
      </c>
      <c r="G66" s="69">
        <f t="shared" si="4"/>
        <v>1152.9061661411636</v>
      </c>
      <c r="H66" s="69">
        <f t="shared" si="5"/>
        <v>0</v>
      </c>
      <c r="I66" s="34">
        <f t="shared" si="6"/>
        <v>1152.9061661411636</v>
      </c>
      <c r="J66" s="67">
        <f t="shared" si="7"/>
        <v>-304.60850299168186</v>
      </c>
      <c r="K66" s="33">
        <f t="shared" si="8"/>
        <v>848.29766314948165</v>
      </c>
      <c r="L66" s="34">
        <f t="shared" si="9"/>
        <v>2123653.1580320233</v>
      </c>
      <c r="M66" s="34">
        <f t="shared" si="10"/>
        <v>1562564.2955213452</v>
      </c>
      <c r="N66" s="38">
        <v>1784454.5952992083</v>
      </c>
      <c r="O66" s="38">
        <f t="shared" si="11"/>
        <v>-221890.29977786308</v>
      </c>
    </row>
    <row r="67" spans="1:15" s="31" customFormat="1" x14ac:dyDescent="0.2">
      <c r="A67" s="30">
        <v>1820</v>
      </c>
      <c r="B67" s="31" t="s">
        <v>283</v>
      </c>
      <c r="C67" s="33">
        <v>144405722</v>
      </c>
      <c r="D67" s="33">
        <v>7421</v>
      </c>
      <c r="E67" s="34">
        <f t="shared" si="2"/>
        <v>19459.065085567981</v>
      </c>
      <c r="F67" s="35">
        <f t="shared" si="3"/>
        <v>0.81356168208878876</v>
      </c>
      <c r="G67" s="69">
        <f t="shared" si="4"/>
        <v>2675.5798183834363</v>
      </c>
      <c r="H67" s="69">
        <f t="shared" si="5"/>
        <v>723.6121266564254</v>
      </c>
      <c r="I67" s="34">
        <f t="shared" si="6"/>
        <v>3399.1919450398618</v>
      </c>
      <c r="J67" s="67">
        <f t="shared" si="7"/>
        <v>-304.60850299168186</v>
      </c>
      <c r="K67" s="33">
        <f t="shared" si="8"/>
        <v>3094.5834420481801</v>
      </c>
      <c r="L67" s="34">
        <f t="shared" si="9"/>
        <v>25225403.424140815</v>
      </c>
      <c r="M67" s="34">
        <f t="shared" si="10"/>
        <v>22964903.723439544</v>
      </c>
      <c r="N67" s="38">
        <v>19161099.572511092</v>
      </c>
      <c r="O67" s="38">
        <f t="shared" si="11"/>
        <v>3803804.1509284526</v>
      </c>
    </row>
    <row r="68" spans="1:15" s="31" customFormat="1" x14ac:dyDescent="0.2">
      <c r="A68" s="30">
        <v>1822</v>
      </c>
      <c r="B68" s="31" t="s">
        <v>284</v>
      </c>
      <c r="C68" s="33">
        <v>39044238</v>
      </c>
      <c r="D68" s="33">
        <v>2352</v>
      </c>
      <c r="E68" s="34">
        <f t="shared" si="2"/>
        <v>16600.441326530614</v>
      </c>
      <c r="F68" s="35">
        <f t="shared" si="3"/>
        <v>0.69404582952163374</v>
      </c>
      <c r="G68" s="69">
        <f t="shared" si="4"/>
        <v>4390.7540738058569</v>
      </c>
      <c r="H68" s="69">
        <f t="shared" si="5"/>
        <v>1724.130442319504</v>
      </c>
      <c r="I68" s="34">
        <f t="shared" si="6"/>
        <v>6114.8845161253612</v>
      </c>
      <c r="J68" s="67">
        <f t="shared" si="7"/>
        <v>-304.60850299168186</v>
      </c>
      <c r="K68" s="33">
        <f t="shared" si="8"/>
        <v>5810.276013133679</v>
      </c>
      <c r="L68" s="34">
        <f t="shared" si="9"/>
        <v>14382208.381926849</v>
      </c>
      <c r="M68" s="34">
        <f t="shared" si="10"/>
        <v>13665769.182890413</v>
      </c>
      <c r="N68" s="38">
        <v>11423787.688134491</v>
      </c>
      <c r="O68" s="38">
        <f t="shared" si="11"/>
        <v>2241981.4947559219</v>
      </c>
    </row>
    <row r="69" spans="1:15" s="31" customFormat="1" x14ac:dyDescent="0.2">
      <c r="A69" s="30">
        <v>1824</v>
      </c>
      <c r="B69" s="31" t="s">
        <v>285</v>
      </c>
      <c r="C69" s="33">
        <v>259190357</v>
      </c>
      <c r="D69" s="33">
        <v>13469</v>
      </c>
      <c r="E69" s="34">
        <f t="shared" si="2"/>
        <v>19243.474422748535</v>
      </c>
      <c r="F69" s="35">
        <f t="shared" si="3"/>
        <v>0.8045480783254656</v>
      </c>
      <c r="G69" s="69">
        <f t="shared" si="4"/>
        <v>2804.9342160751039</v>
      </c>
      <c r="H69" s="69">
        <f t="shared" si="5"/>
        <v>799.06885864323158</v>
      </c>
      <c r="I69" s="34">
        <f t="shared" si="6"/>
        <v>3604.0030747183355</v>
      </c>
      <c r="J69" s="67">
        <f t="shared" si="7"/>
        <v>-304.60850299168186</v>
      </c>
      <c r="K69" s="33">
        <f t="shared" si="8"/>
        <v>3299.3945717266538</v>
      </c>
      <c r="L69" s="34">
        <f t="shared" si="9"/>
        <v>48542317.413381264</v>
      </c>
      <c r="M69" s="34">
        <f t="shared" si="10"/>
        <v>44439545.486586303</v>
      </c>
      <c r="N69" s="38">
        <v>36980268.313428357</v>
      </c>
      <c r="O69" s="38">
        <f t="shared" si="11"/>
        <v>7459277.1731579453</v>
      </c>
    </row>
    <row r="70" spans="1:15" s="31" customFormat="1" x14ac:dyDescent="0.2">
      <c r="A70" s="30">
        <v>1825</v>
      </c>
      <c r="B70" s="31" t="s">
        <v>286</v>
      </c>
      <c r="C70" s="33">
        <v>26442652</v>
      </c>
      <c r="D70" s="33">
        <v>1447</v>
      </c>
      <c r="E70" s="34">
        <f t="shared" si="2"/>
        <v>18274.120248790601</v>
      </c>
      <c r="F70" s="35">
        <f t="shared" si="3"/>
        <v>0.764020467731784</v>
      </c>
      <c r="G70" s="69">
        <f t="shared" si="4"/>
        <v>3386.5467204498641</v>
      </c>
      <c r="H70" s="69">
        <f t="shared" si="5"/>
        <v>1138.3428195285085</v>
      </c>
      <c r="I70" s="34">
        <f t="shared" si="6"/>
        <v>4524.8895399783723</v>
      </c>
      <c r="J70" s="67">
        <f t="shared" si="7"/>
        <v>-304.60850299168186</v>
      </c>
      <c r="K70" s="33">
        <f t="shared" si="8"/>
        <v>4220.2810369866902</v>
      </c>
      <c r="L70" s="34">
        <f t="shared" si="9"/>
        <v>6547515.1643487047</v>
      </c>
      <c r="M70" s="34">
        <f t="shared" si="10"/>
        <v>6106746.6605197405</v>
      </c>
      <c r="N70" s="38">
        <v>4861996.3817307018</v>
      </c>
      <c r="O70" s="38">
        <f t="shared" si="11"/>
        <v>1244750.2787890388</v>
      </c>
    </row>
    <row r="71" spans="1:15" s="31" customFormat="1" x14ac:dyDescent="0.2">
      <c r="A71" s="30">
        <v>1826</v>
      </c>
      <c r="B71" s="31" t="s">
        <v>421</v>
      </c>
      <c r="C71" s="33">
        <v>22121850</v>
      </c>
      <c r="D71" s="33">
        <v>1284</v>
      </c>
      <c r="E71" s="34">
        <f t="shared" si="2"/>
        <v>17228.855140186915</v>
      </c>
      <c r="F71" s="35">
        <f t="shared" si="3"/>
        <v>0.72031910611729233</v>
      </c>
      <c r="G71" s="69">
        <f t="shared" si="4"/>
        <v>4013.7057856120755</v>
      </c>
      <c r="H71" s="69">
        <f t="shared" si="5"/>
        <v>1504.1856075397984</v>
      </c>
      <c r="I71" s="34">
        <f t="shared" si="6"/>
        <v>5517.8913931518737</v>
      </c>
      <c r="J71" s="67">
        <f t="shared" si="7"/>
        <v>-304.60850299168186</v>
      </c>
      <c r="K71" s="33">
        <f t="shared" si="8"/>
        <v>5213.2828901601915</v>
      </c>
      <c r="L71" s="34">
        <f t="shared" si="9"/>
        <v>7084972.5488070054</v>
      </c>
      <c r="M71" s="34">
        <f t="shared" si="10"/>
        <v>6693855.230965686</v>
      </c>
      <c r="N71" s="38">
        <v>4904343.353726483</v>
      </c>
      <c r="O71" s="38">
        <f t="shared" si="11"/>
        <v>1789511.8772392031</v>
      </c>
    </row>
    <row r="72" spans="1:15" s="31" customFormat="1" x14ac:dyDescent="0.2">
      <c r="A72" s="30">
        <v>1827</v>
      </c>
      <c r="B72" s="31" t="s">
        <v>287</v>
      </c>
      <c r="C72" s="33">
        <v>32275937</v>
      </c>
      <c r="D72" s="33">
        <v>1427</v>
      </c>
      <c r="E72" s="34">
        <f t="shared" si="2"/>
        <v>22618.035739313244</v>
      </c>
      <c r="F72" s="35">
        <f t="shared" si="3"/>
        <v>0.94563470139515804</v>
      </c>
      <c r="G72" s="69">
        <f t="shared" si="4"/>
        <v>780.19742613627898</v>
      </c>
      <c r="H72" s="69">
        <f t="shared" si="5"/>
        <v>0</v>
      </c>
      <c r="I72" s="34">
        <f t="shared" si="6"/>
        <v>780.19742613627898</v>
      </c>
      <c r="J72" s="67">
        <f t="shared" si="7"/>
        <v>-304.60850299168186</v>
      </c>
      <c r="K72" s="33">
        <f t="shared" si="8"/>
        <v>475.58892314459712</v>
      </c>
      <c r="L72" s="34">
        <f t="shared" si="9"/>
        <v>1113341.7270964701</v>
      </c>
      <c r="M72" s="34">
        <f t="shared" si="10"/>
        <v>678665.39332734013</v>
      </c>
      <c r="N72" s="38">
        <v>880047.54349961528</v>
      </c>
      <c r="O72" s="38">
        <f t="shared" si="11"/>
        <v>-201382.15017227514</v>
      </c>
    </row>
    <row r="73" spans="1:15" s="31" customFormat="1" x14ac:dyDescent="0.2">
      <c r="A73" s="30">
        <v>1828</v>
      </c>
      <c r="B73" s="31" t="s">
        <v>288</v>
      </c>
      <c r="C73" s="33">
        <v>32680160</v>
      </c>
      <c r="D73" s="33">
        <v>1808</v>
      </c>
      <c r="E73" s="34">
        <f t="shared" ref="E73:E136" si="12">IF(ISNUMBER(C73),(C73)/D73,"")</f>
        <v>18075.309734513274</v>
      </c>
      <c r="F73" s="35">
        <f t="shared" ref="F73:F136" si="13">IF(ISNUMBER(C73),E73/E$366,"")</f>
        <v>0.75570842315507103</v>
      </c>
      <c r="G73" s="69">
        <f t="shared" ref="G73:G136" si="14">IF(ISNUMBER(D73),(E$366-E73)*0.6,"")</f>
        <v>3505.8330290162608</v>
      </c>
      <c r="H73" s="69">
        <f t="shared" ref="H73:H136" si="15">(IF(E73&gt;=E$366*0.9,0,IF(E73&lt;0.9*E$366,(E$366*0.9-E73)*0.35)))</f>
        <v>1207.926499525573</v>
      </c>
      <c r="I73" s="34">
        <f t="shared" ref="I73:I136" si="16">IF(ISNUMBER(C73),G73+H73,"")</f>
        <v>4713.7595285418338</v>
      </c>
      <c r="J73" s="67">
        <f t="shared" ref="J73:J136" si="17">IF(ISNUMBER(D73),I$368,"")</f>
        <v>-304.60850299168186</v>
      </c>
      <c r="K73" s="33">
        <f t="shared" ref="K73:K136" si="18">IF(ISNUMBER(I73),I73+J73,"")</f>
        <v>4409.1510255501516</v>
      </c>
      <c r="L73" s="34">
        <f t="shared" ref="L73:L136" si="19">IF(ISNUMBER(I73),(I73*D73),"")</f>
        <v>8522477.2276036348</v>
      </c>
      <c r="M73" s="34">
        <f t="shared" ref="M73:M136" si="20">IF(ISNUMBER(K73),(K73*D73),"")</f>
        <v>7971745.0541946739</v>
      </c>
      <c r="N73" s="38">
        <v>6690539.8857768541</v>
      </c>
      <c r="O73" s="38">
        <f t="shared" ref="O73:O136" si="21">IF(ISNUMBER(M73),(M73-N73),"")</f>
        <v>1281205.1684178198</v>
      </c>
    </row>
    <row r="74" spans="1:15" s="31" customFormat="1" x14ac:dyDescent="0.2">
      <c r="A74" s="30">
        <v>1832</v>
      </c>
      <c r="B74" s="31" t="s">
        <v>289</v>
      </c>
      <c r="C74" s="33">
        <v>108408704</v>
      </c>
      <c r="D74" s="33">
        <v>4485</v>
      </c>
      <c r="E74" s="34">
        <f t="shared" si="12"/>
        <v>24171.394425863989</v>
      </c>
      <c r="F74" s="35">
        <f t="shared" si="13"/>
        <v>1.0105788855252955</v>
      </c>
      <c r="G74" s="69">
        <f t="shared" si="14"/>
        <v>-151.8177857941686</v>
      </c>
      <c r="H74" s="69">
        <f t="shared" si="15"/>
        <v>0</v>
      </c>
      <c r="I74" s="34">
        <f t="shared" si="16"/>
        <v>-151.8177857941686</v>
      </c>
      <c r="J74" s="67">
        <f t="shared" si="17"/>
        <v>-304.60850299168186</v>
      </c>
      <c r="K74" s="33">
        <f t="shared" si="18"/>
        <v>-456.42628878585049</v>
      </c>
      <c r="L74" s="34">
        <f t="shared" si="19"/>
        <v>-680902.76928684616</v>
      </c>
      <c r="M74" s="34">
        <f t="shared" si="20"/>
        <v>-2047071.9052045394</v>
      </c>
      <c r="N74" s="38">
        <v>-5854462.3023155117</v>
      </c>
      <c r="O74" s="38">
        <f t="shared" si="21"/>
        <v>3807390.3971109726</v>
      </c>
    </row>
    <row r="75" spans="1:15" s="31" customFormat="1" x14ac:dyDescent="0.2">
      <c r="A75" s="30">
        <v>1833</v>
      </c>
      <c r="B75" s="31" t="s">
        <v>290</v>
      </c>
      <c r="C75" s="33">
        <v>540270711</v>
      </c>
      <c r="D75" s="33">
        <v>25994</v>
      </c>
      <c r="E75" s="34">
        <f t="shared" si="12"/>
        <v>20784.439139801492</v>
      </c>
      <c r="F75" s="35">
        <f t="shared" si="13"/>
        <v>0.86897408449442981</v>
      </c>
      <c r="G75" s="69">
        <f t="shared" si="14"/>
        <v>1880.3553858433297</v>
      </c>
      <c r="H75" s="69">
        <f t="shared" si="15"/>
        <v>259.73120767469663</v>
      </c>
      <c r="I75" s="34">
        <f t="shared" si="16"/>
        <v>2140.0865935180263</v>
      </c>
      <c r="J75" s="67">
        <f t="shared" si="17"/>
        <v>-304.60850299168186</v>
      </c>
      <c r="K75" s="33">
        <f t="shared" si="18"/>
        <v>1835.4780905263444</v>
      </c>
      <c r="L75" s="34">
        <f t="shared" si="19"/>
        <v>55629410.911907576</v>
      </c>
      <c r="M75" s="34">
        <f t="shared" si="20"/>
        <v>47711417.485141799</v>
      </c>
      <c r="N75" s="38">
        <v>31676536.568353716</v>
      </c>
      <c r="O75" s="38">
        <f t="shared" si="21"/>
        <v>16034880.916788083</v>
      </c>
    </row>
    <row r="76" spans="1:15" s="31" customFormat="1" x14ac:dyDescent="0.2">
      <c r="A76" s="30">
        <v>1834</v>
      </c>
      <c r="B76" s="31" t="s">
        <v>291</v>
      </c>
      <c r="C76" s="33">
        <v>60199148</v>
      </c>
      <c r="D76" s="33">
        <v>1886</v>
      </c>
      <c r="E76" s="34">
        <f t="shared" si="12"/>
        <v>31918.954400848357</v>
      </c>
      <c r="F76" s="35">
        <f t="shared" si="13"/>
        <v>1.334495676882699</v>
      </c>
      <c r="G76" s="69">
        <f t="shared" si="14"/>
        <v>-4800.353770784789</v>
      </c>
      <c r="H76" s="69">
        <f t="shared" si="15"/>
        <v>0</v>
      </c>
      <c r="I76" s="34">
        <f t="shared" si="16"/>
        <v>-4800.353770784789</v>
      </c>
      <c r="J76" s="67">
        <f t="shared" si="17"/>
        <v>-304.60850299168186</v>
      </c>
      <c r="K76" s="33">
        <f t="shared" si="18"/>
        <v>-5104.9622737764712</v>
      </c>
      <c r="L76" s="34">
        <f t="shared" si="19"/>
        <v>-9053467.2117001116</v>
      </c>
      <c r="M76" s="34">
        <f t="shared" si="20"/>
        <v>-9627958.8483424243</v>
      </c>
      <c r="N76" s="38">
        <v>-7525249.8553326745</v>
      </c>
      <c r="O76" s="38">
        <f t="shared" si="21"/>
        <v>-2102708.9930097498</v>
      </c>
    </row>
    <row r="77" spans="1:15" s="31" customFormat="1" x14ac:dyDescent="0.2">
      <c r="A77" s="30">
        <v>1835</v>
      </c>
      <c r="B77" s="31" t="s">
        <v>292</v>
      </c>
      <c r="C77" s="33">
        <v>9615334</v>
      </c>
      <c r="D77" s="33">
        <v>442</v>
      </c>
      <c r="E77" s="34">
        <f t="shared" si="12"/>
        <v>21754.149321266967</v>
      </c>
      <c r="F77" s="35">
        <f t="shared" si="13"/>
        <v>0.90951657936263319</v>
      </c>
      <c r="G77" s="69">
        <f t="shared" si="14"/>
        <v>1298.529276964045</v>
      </c>
      <c r="H77" s="69">
        <f t="shared" si="15"/>
        <v>0</v>
      </c>
      <c r="I77" s="34">
        <f t="shared" si="16"/>
        <v>1298.529276964045</v>
      </c>
      <c r="J77" s="67">
        <f t="shared" si="17"/>
        <v>-304.60850299168186</v>
      </c>
      <c r="K77" s="33">
        <f t="shared" si="18"/>
        <v>993.92077397236312</v>
      </c>
      <c r="L77" s="34">
        <f t="shared" si="19"/>
        <v>573949.9404181079</v>
      </c>
      <c r="M77" s="34">
        <f t="shared" si="20"/>
        <v>439312.98209578451</v>
      </c>
      <c r="N77" s="38">
        <v>343903.84556890657</v>
      </c>
      <c r="O77" s="38">
        <f t="shared" si="21"/>
        <v>95409.136526877934</v>
      </c>
    </row>
    <row r="78" spans="1:15" s="31" customFormat="1" x14ac:dyDescent="0.2">
      <c r="A78" s="30">
        <v>1836</v>
      </c>
      <c r="B78" s="31" t="s">
        <v>293</v>
      </c>
      <c r="C78" s="33">
        <v>21421804</v>
      </c>
      <c r="D78" s="33">
        <v>1139</v>
      </c>
      <c r="E78" s="34">
        <f t="shared" si="12"/>
        <v>18807.553994732221</v>
      </c>
      <c r="F78" s="35">
        <f t="shared" si="13"/>
        <v>0.78632273424473453</v>
      </c>
      <c r="G78" s="69">
        <f t="shared" si="14"/>
        <v>3066.486472884892</v>
      </c>
      <c r="H78" s="69">
        <f t="shared" si="15"/>
        <v>951.64100844894142</v>
      </c>
      <c r="I78" s="34">
        <f t="shared" si="16"/>
        <v>4018.1274813338332</v>
      </c>
      <c r="J78" s="67">
        <f t="shared" si="17"/>
        <v>-304.60850299168186</v>
      </c>
      <c r="K78" s="33">
        <f t="shared" si="18"/>
        <v>3713.5189783421515</v>
      </c>
      <c r="L78" s="34">
        <f t="shared" si="19"/>
        <v>4576647.2012392357</v>
      </c>
      <c r="M78" s="34">
        <f t="shared" si="20"/>
        <v>4229698.1163317105</v>
      </c>
      <c r="N78" s="38">
        <v>3457182.7689988045</v>
      </c>
      <c r="O78" s="38">
        <f t="shared" si="21"/>
        <v>772515.34733290598</v>
      </c>
    </row>
    <row r="79" spans="1:15" s="31" customFormat="1" x14ac:dyDescent="0.2">
      <c r="A79" s="30">
        <v>1837</v>
      </c>
      <c r="B79" s="31" t="s">
        <v>294</v>
      </c>
      <c r="C79" s="33">
        <v>143030778</v>
      </c>
      <c r="D79" s="33">
        <v>6180</v>
      </c>
      <c r="E79" s="34">
        <f t="shared" si="12"/>
        <v>23144.138834951456</v>
      </c>
      <c r="F79" s="35">
        <f t="shared" si="13"/>
        <v>0.96763048164243148</v>
      </c>
      <c r="G79" s="69">
        <f t="shared" si="14"/>
        <v>464.53556875335124</v>
      </c>
      <c r="H79" s="69">
        <f t="shared" si="15"/>
        <v>0</v>
      </c>
      <c r="I79" s="34">
        <f t="shared" si="16"/>
        <v>464.53556875335124</v>
      </c>
      <c r="J79" s="67">
        <f t="shared" si="17"/>
        <v>-304.60850299168186</v>
      </c>
      <c r="K79" s="33">
        <f t="shared" si="18"/>
        <v>159.92706576166938</v>
      </c>
      <c r="L79" s="34">
        <f t="shared" si="19"/>
        <v>2870829.8148957109</v>
      </c>
      <c r="M79" s="34">
        <f t="shared" si="20"/>
        <v>988349.26640711678</v>
      </c>
      <c r="N79" s="38">
        <v>-2404978.1764347539</v>
      </c>
      <c r="O79" s="38">
        <f t="shared" si="21"/>
        <v>3393327.4428418707</v>
      </c>
    </row>
    <row r="80" spans="1:15" s="31" customFormat="1" x14ac:dyDescent="0.2">
      <c r="A80" s="30">
        <v>1838</v>
      </c>
      <c r="B80" s="31" t="s">
        <v>295</v>
      </c>
      <c r="C80" s="33">
        <v>41127265</v>
      </c>
      <c r="D80" s="33">
        <v>1958</v>
      </c>
      <c r="E80" s="34">
        <f t="shared" si="12"/>
        <v>21004.731869254341</v>
      </c>
      <c r="F80" s="35">
        <f t="shared" si="13"/>
        <v>0.87818427638892693</v>
      </c>
      <c r="G80" s="69">
        <f t="shared" si="14"/>
        <v>1748.1797481716203</v>
      </c>
      <c r="H80" s="69">
        <f t="shared" si="15"/>
        <v>182.62875236619948</v>
      </c>
      <c r="I80" s="34">
        <f t="shared" si="16"/>
        <v>1930.8085005378198</v>
      </c>
      <c r="J80" s="67">
        <f t="shared" si="17"/>
        <v>-304.60850299168186</v>
      </c>
      <c r="K80" s="33">
        <f t="shared" si="18"/>
        <v>1626.1999975461379</v>
      </c>
      <c r="L80" s="34">
        <f t="shared" si="19"/>
        <v>3780523.0440530512</v>
      </c>
      <c r="M80" s="34">
        <f t="shared" si="20"/>
        <v>3184099.5951953381</v>
      </c>
      <c r="N80" s="38">
        <v>2096516.8130813495</v>
      </c>
      <c r="O80" s="38">
        <f t="shared" si="21"/>
        <v>1087582.7821139887</v>
      </c>
    </row>
    <row r="81" spans="1:15" s="31" customFormat="1" x14ac:dyDescent="0.2">
      <c r="A81" s="30">
        <v>1839</v>
      </c>
      <c r="B81" s="31" t="s">
        <v>296</v>
      </c>
      <c r="C81" s="33">
        <v>22074343</v>
      </c>
      <c r="D81" s="33">
        <v>1062</v>
      </c>
      <c r="E81" s="34">
        <f t="shared" si="12"/>
        <v>20785.633709981168</v>
      </c>
      <c r="F81" s="35">
        <f t="shared" si="13"/>
        <v>0.86902402813357571</v>
      </c>
      <c r="G81" s="69">
        <f t="shared" si="14"/>
        <v>1879.6386437355241</v>
      </c>
      <c r="H81" s="69">
        <f t="shared" si="15"/>
        <v>259.3131081118101</v>
      </c>
      <c r="I81" s="34">
        <f t="shared" si="16"/>
        <v>2138.951751847334</v>
      </c>
      <c r="J81" s="67">
        <f t="shared" si="17"/>
        <v>-304.60850299168186</v>
      </c>
      <c r="K81" s="33">
        <f t="shared" si="18"/>
        <v>1834.3432488556521</v>
      </c>
      <c r="L81" s="34">
        <f t="shared" si="19"/>
        <v>2271566.7604618687</v>
      </c>
      <c r="M81" s="34">
        <f t="shared" si="20"/>
        <v>1948072.5302847025</v>
      </c>
      <c r="N81" s="38">
        <v>638756.66152529162</v>
      </c>
      <c r="O81" s="38">
        <f t="shared" si="21"/>
        <v>1309315.8687594109</v>
      </c>
    </row>
    <row r="82" spans="1:15" s="31" customFormat="1" x14ac:dyDescent="0.2">
      <c r="A82" s="30">
        <v>1840</v>
      </c>
      <c r="B82" s="31" t="s">
        <v>297</v>
      </c>
      <c r="C82" s="33">
        <v>85409464</v>
      </c>
      <c r="D82" s="33">
        <v>4880</v>
      </c>
      <c r="E82" s="34">
        <f t="shared" si="12"/>
        <v>17501.939344262297</v>
      </c>
      <c r="F82" s="35">
        <f t="shared" si="13"/>
        <v>0.73173645034439094</v>
      </c>
      <c r="G82" s="69">
        <f t="shared" si="14"/>
        <v>3849.8552631668467</v>
      </c>
      <c r="H82" s="69">
        <f t="shared" si="15"/>
        <v>1408.606136113415</v>
      </c>
      <c r="I82" s="34">
        <f t="shared" si="16"/>
        <v>5258.4613992802615</v>
      </c>
      <c r="J82" s="67">
        <f t="shared" si="17"/>
        <v>-304.60850299168186</v>
      </c>
      <c r="K82" s="33">
        <f t="shared" si="18"/>
        <v>4953.8528962885794</v>
      </c>
      <c r="L82" s="34">
        <f t="shared" si="19"/>
        <v>25661291.628487676</v>
      </c>
      <c r="M82" s="34">
        <f t="shared" si="20"/>
        <v>24174802.133888267</v>
      </c>
      <c r="N82" s="38">
        <v>19402486.104972925</v>
      </c>
      <c r="O82" s="38">
        <f t="shared" si="21"/>
        <v>4772316.0289153419</v>
      </c>
    </row>
    <row r="83" spans="1:15" s="31" customFormat="1" x14ac:dyDescent="0.2">
      <c r="A83" s="30">
        <v>1841</v>
      </c>
      <c r="B83" s="31" t="s">
        <v>422</v>
      </c>
      <c r="C83" s="33">
        <v>196776990</v>
      </c>
      <c r="D83" s="33">
        <v>9827</v>
      </c>
      <c r="E83" s="34">
        <f t="shared" si="12"/>
        <v>20024.116210440621</v>
      </c>
      <c r="F83" s="35">
        <f t="shared" si="13"/>
        <v>0.83718583574653527</v>
      </c>
      <c r="G83" s="69">
        <f t="shared" si="14"/>
        <v>2336.5491434598521</v>
      </c>
      <c r="H83" s="69">
        <f t="shared" si="15"/>
        <v>525.84423295100146</v>
      </c>
      <c r="I83" s="34">
        <f t="shared" si="16"/>
        <v>2862.3933764108533</v>
      </c>
      <c r="J83" s="67">
        <f t="shared" si="17"/>
        <v>-304.60850299168186</v>
      </c>
      <c r="K83" s="33">
        <f t="shared" si="18"/>
        <v>2557.7848734191716</v>
      </c>
      <c r="L83" s="34">
        <f t="shared" si="19"/>
        <v>28128739.709989455</v>
      </c>
      <c r="M83" s="34">
        <f t="shared" si="20"/>
        <v>25135351.951090198</v>
      </c>
      <c r="N83" s="38">
        <v>17947118.890475195</v>
      </c>
      <c r="O83" s="38">
        <f t="shared" si="21"/>
        <v>7188233.0606150031</v>
      </c>
    </row>
    <row r="84" spans="1:15" s="31" customFormat="1" x14ac:dyDescent="0.2">
      <c r="A84" s="30">
        <v>1845</v>
      </c>
      <c r="B84" s="31" t="s">
        <v>298</v>
      </c>
      <c r="C84" s="33">
        <v>48736988</v>
      </c>
      <c r="D84" s="33">
        <v>1858</v>
      </c>
      <c r="E84" s="34">
        <f t="shared" si="12"/>
        <v>26230.886975242196</v>
      </c>
      <c r="F84" s="35">
        <f t="shared" si="13"/>
        <v>1.0966839586803327</v>
      </c>
      <c r="G84" s="69">
        <f t="shared" si="14"/>
        <v>-1387.5133154210926</v>
      </c>
      <c r="H84" s="69">
        <f t="shared" si="15"/>
        <v>0</v>
      </c>
      <c r="I84" s="34">
        <f t="shared" si="16"/>
        <v>-1387.5133154210926</v>
      </c>
      <c r="J84" s="67">
        <f t="shared" si="17"/>
        <v>-304.60850299168186</v>
      </c>
      <c r="K84" s="33">
        <f t="shared" si="18"/>
        <v>-1692.1218184127745</v>
      </c>
      <c r="L84" s="34">
        <f t="shared" si="19"/>
        <v>-2577999.7400523899</v>
      </c>
      <c r="M84" s="34">
        <f t="shared" si="20"/>
        <v>-3143962.338610935</v>
      </c>
      <c r="N84" s="38">
        <v>-4479960.4057307038</v>
      </c>
      <c r="O84" s="38">
        <f t="shared" si="21"/>
        <v>1335998.0671197688</v>
      </c>
    </row>
    <row r="85" spans="1:15" s="31" customFormat="1" x14ac:dyDescent="0.2">
      <c r="A85" s="30">
        <v>1848</v>
      </c>
      <c r="B85" s="31" t="s">
        <v>299</v>
      </c>
      <c r="C85" s="33">
        <v>52187988</v>
      </c>
      <c r="D85" s="33">
        <v>2672</v>
      </c>
      <c r="E85" s="34">
        <f t="shared" si="12"/>
        <v>19531.43263473054</v>
      </c>
      <c r="F85" s="35">
        <f t="shared" si="13"/>
        <v>0.81658728813750892</v>
      </c>
      <c r="G85" s="69">
        <f t="shared" si="14"/>
        <v>2632.1592888859013</v>
      </c>
      <c r="H85" s="69">
        <f t="shared" si="15"/>
        <v>698.28348444953008</v>
      </c>
      <c r="I85" s="34">
        <f t="shared" si="16"/>
        <v>3330.4427733354314</v>
      </c>
      <c r="J85" s="67">
        <f t="shared" si="17"/>
        <v>-304.60850299168186</v>
      </c>
      <c r="K85" s="33">
        <f t="shared" si="18"/>
        <v>3025.8342703437497</v>
      </c>
      <c r="L85" s="34">
        <f t="shared" si="19"/>
        <v>8898943.0903522726</v>
      </c>
      <c r="M85" s="34">
        <f t="shared" si="20"/>
        <v>8085029.1703584995</v>
      </c>
      <c r="N85" s="38">
        <v>8446875.963050751</v>
      </c>
      <c r="O85" s="38">
        <f t="shared" si="21"/>
        <v>-361846.7926922515</v>
      </c>
    </row>
    <row r="86" spans="1:15" s="31" customFormat="1" x14ac:dyDescent="0.2">
      <c r="A86" s="30">
        <v>1851</v>
      </c>
      <c r="B86" s="31" t="s">
        <v>300</v>
      </c>
      <c r="C86" s="33">
        <v>37631289</v>
      </c>
      <c r="D86" s="33">
        <v>2060</v>
      </c>
      <c r="E86" s="34">
        <f t="shared" si="12"/>
        <v>18267.616019417477</v>
      </c>
      <c r="F86" s="35">
        <f t="shared" si="13"/>
        <v>0.76374853319812475</v>
      </c>
      <c r="G86" s="69">
        <f t="shared" si="14"/>
        <v>3390.4492580737387</v>
      </c>
      <c r="H86" s="69">
        <f t="shared" si="15"/>
        <v>1140.6192998091019</v>
      </c>
      <c r="I86" s="34">
        <f t="shared" si="16"/>
        <v>4531.0685578828407</v>
      </c>
      <c r="J86" s="67">
        <f t="shared" si="17"/>
        <v>-304.60850299168186</v>
      </c>
      <c r="K86" s="33">
        <f t="shared" si="18"/>
        <v>4226.4600548911585</v>
      </c>
      <c r="L86" s="34">
        <f t="shared" si="19"/>
        <v>9334001.2292386517</v>
      </c>
      <c r="M86" s="34">
        <f t="shared" si="20"/>
        <v>8706507.7130757868</v>
      </c>
      <c r="N86" s="38">
        <v>7119593.4416484088</v>
      </c>
      <c r="O86" s="38">
        <f t="shared" si="21"/>
        <v>1586914.2714273781</v>
      </c>
    </row>
    <row r="87" spans="1:15" s="31" customFormat="1" x14ac:dyDescent="0.2">
      <c r="A87" s="30">
        <v>1853</v>
      </c>
      <c r="B87" s="31" t="s">
        <v>423</v>
      </c>
      <c r="C87" s="33">
        <v>26110824</v>
      </c>
      <c r="D87" s="33">
        <v>1330</v>
      </c>
      <c r="E87" s="34">
        <f t="shared" si="12"/>
        <v>19632.198496240602</v>
      </c>
      <c r="F87" s="35">
        <f t="shared" si="13"/>
        <v>0.82080019576831043</v>
      </c>
      <c r="G87" s="69">
        <f t="shared" si="14"/>
        <v>2571.6997719798637</v>
      </c>
      <c r="H87" s="69">
        <f t="shared" si="15"/>
        <v>663.01543292100814</v>
      </c>
      <c r="I87" s="34">
        <f t="shared" si="16"/>
        <v>3234.7152049008719</v>
      </c>
      <c r="J87" s="67">
        <f t="shared" si="17"/>
        <v>-304.60850299168186</v>
      </c>
      <c r="K87" s="33">
        <f t="shared" si="18"/>
        <v>2930.1067019091902</v>
      </c>
      <c r="L87" s="34">
        <f t="shared" si="19"/>
        <v>4302171.22251816</v>
      </c>
      <c r="M87" s="34">
        <f t="shared" si="20"/>
        <v>3897041.9135392229</v>
      </c>
      <c r="N87" s="38">
        <v>3549801.2754331953</v>
      </c>
      <c r="O87" s="38">
        <f t="shared" si="21"/>
        <v>347240.63810602762</v>
      </c>
    </row>
    <row r="88" spans="1:15" s="31" customFormat="1" x14ac:dyDescent="0.2">
      <c r="A88" s="30">
        <v>1856</v>
      </c>
      <c r="B88" s="31" t="s">
        <v>302</v>
      </c>
      <c r="C88" s="33">
        <v>11800395</v>
      </c>
      <c r="D88" s="33">
        <v>460</v>
      </c>
      <c r="E88" s="34">
        <f t="shared" si="12"/>
        <v>25653.032608695652</v>
      </c>
      <c r="F88" s="35">
        <f t="shared" si="13"/>
        <v>1.0725245158508503</v>
      </c>
      <c r="G88" s="69">
        <f t="shared" si="14"/>
        <v>-1040.8006954931661</v>
      </c>
      <c r="H88" s="69">
        <f t="shared" si="15"/>
        <v>0</v>
      </c>
      <c r="I88" s="34">
        <f t="shared" si="16"/>
        <v>-1040.8006954931661</v>
      </c>
      <c r="J88" s="67">
        <f t="shared" si="17"/>
        <v>-304.60850299168186</v>
      </c>
      <c r="K88" s="33">
        <f t="shared" si="18"/>
        <v>-1345.409198484848</v>
      </c>
      <c r="L88" s="34">
        <f t="shared" si="19"/>
        <v>-478768.31992685643</v>
      </c>
      <c r="M88" s="34">
        <f t="shared" si="20"/>
        <v>-618888.23130303016</v>
      </c>
      <c r="N88" s="38">
        <v>173658.52796764049</v>
      </c>
      <c r="O88" s="38">
        <f t="shared" si="21"/>
        <v>-792546.75927067059</v>
      </c>
    </row>
    <row r="89" spans="1:15" s="31" customFormat="1" x14ac:dyDescent="0.2">
      <c r="A89" s="30">
        <v>1857</v>
      </c>
      <c r="B89" s="31" t="s">
        <v>303</v>
      </c>
      <c r="C89" s="33">
        <v>15801405</v>
      </c>
      <c r="D89" s="33">
        <v>683</v>
      </c>
      <c r="E89" s="34">
        <f t="shared" si="12"/>
        <v>23135.292825768669</v>
      </c>
      <c r="F89" s="35">
        <f t="shared" si="13"/>
        <v>0.96726063992193378</v>
      </c>
      <c r="G89" s="69">
        <f t="shared" si="14"/>
        <v>469.84317426302368</v>
      </c>
      <c r="H89" s="69">
        <f t="shared" si="15"/>
        <v>0</v>
      </c>
      <c r="I89" s="34">
        <f t="shared" si="16"/>
        <v>469.84317426302368</v>
      </c>
      <c r="J89" s="67">
        <f t="shared" si="17"/>
        <v>-304.60850299168186</v>
      </c>
      <c r="K89" s="33">
        <f t="shared" si="18"/>
        <v>165.23467127134182</v>
      </c>
      <c r="L89" s="34">
        <f t="shared" si="19"/>
        <v>320902.88802164519</v>
      </c>
      <c r="M89" s="34">
        <f t="shared" si="20"/>
        <v>112855.28047832647</v>
      </c>
      <c r="N89" s="38">
        <v>325351.60435195197</v>
      </c>
      <c r="O89" s="38">
        <f t="shared" si="21"/>
        <v>-212496.32387362549</v>
      </c>
    </row>
    <row r="90" spans="1:15" s="31" customFormat="1" x14ac:dyDescent="0.2">
      <c r="A90" s="30">
        <v>1859</v>
      </c>
      <c r="B90" s="31" t="s">
        <v>304</v>
      </c>
      <c r="C90" s="33">
        <v>26734836</v>
      </c>
      <c r="D90" s="33">
        <v>1229</v>
      </c>
      <c r="E90" s="34">
        <f t="shared" si="12"/>
        <v>21753.324654190397</v>
      </c>
      <c r="F90" s="35">
        <f t="shared" si="13"/>
        <v>0.90948210095727167</v>
      </c>
      <c r="G90" s="69">
        <f t="shared" si="14"/>
        <v>1299.0240772099867</v>
      </c>
      <c r="H90" s="69">
        <f t="shared" si="15"/>
        <v>0</v>
      </c>
      <c r="I90" s="34">
        <f t="shared" si="16"/>
        <v>1299.0240772099867</v>
      </c>
      <c r="J90" s="67">
        <f t="shared" si="17"/>
        <v>-304.60850299168186</v>
      </c>
      <c r="K90" s="33">
        <f t="shared" si="18"/>
        <v>994.41557421830476</v>
      </c>
      <c r="L90" s="34">
        <f t="shared" si="19"/>
        <v>1596500.5908910737</v>
      </c>
      <c r="M90" s="34">
        <f t="shared" si="20"/>
        <v>1222136.7407142965</v>
      </c>
      <c r="N90" s="38">
        <v>1709866.3353815028</v>
      </c>
      <c r="O90" s="38">
        <f t="shared" si="21"/>
        <v>-487729.59466720629</v>
      </c>
    </row>
    <row r="91" spans="1:15" s="31" customFormat="1" x14ac:dyDescent="0.2">
      <c r="A91" s="30">
        <v>1860</v>
      </c>
      <c r="B91" s="31" t="s">
        <v>305</v>
      </c>
      <c r="C91" s="33">
        <v>223202563</v>
      </c>
      <c r="D91" s="33">
        <v>11619</v>
      </c>
      <c r="E91" s="34">
        <f t="shared" si="12"/>
        <v>19210.135381702385</v>
      </c>
      <c r="F91" s="35">
        <f t="shared" si="13"/>
        <v>0.80315421041899315</v>
      </c>
      <c r="G91" s="69">
        <f t="shared" si="14"/>
        <v>2824.9376407027944</v>
      </c>
      <c r="H91" s="69">
        <f t="shared" si="15"/>
        <v>810.73752300938429</v>
      </c>
      <c r="I91" s="34">
        <f t="shared" si="16"/>
        <v>3635.6751637121788</v>
      </c>
      <c r="J91" s="67">
        <f t="shared" si="17"/>
        <v>-304.60850299168186</v>
      </c>
      <c r="K91" s="33">
        <f t="shared" si="18"/>
        <v>3331.0666607204971</v>
      </c>
      <c r="L91" s="34">
        <f t="shared" si="19"/>
        <v>42242909.727171808</v>
      </c>
      <c r="M91" s="34">
        <f t="shared" si="20"/>
        <v>38703663.530911453</v>
      </c>
      <c r="N91" s="38">
        <v>35430622.660006233</v>
      </c>
      <c r="O91" s="38">
        <f t="shared" si="21"/>
        <v>3273040.8709052205</v>
      </c>
    </row>
    <row r="92" spans="1:15" s="31" customFormat="1" x14ac:dyDescent="0.2">
      <c r="A92" s="30">
        <v>1865</v>
      </c>
      <c r="B92" s="31" t="s">
        <v>306</v>
      </c>
      <c r="C92" s="33">
        <v>211302627</v>
      </c>
      <c r="D92" s="33">
        <v>9793</v>
      </c>
      <c r="E92" s="34">
        <f t="shared" si="12"/>
        <v>21576.90462575309</v>
      </c>
      <c r="F92" s="35">
        <f t="shared" si="13"/>
        <v>0.90210617747592947</v>
      </c>
      <c r="G92" s="69">
        <f t="shared" si="14"/>
        <v>1404.8760942723711</v>
      </c>
      <c r="H92" s="69">
        <f t="shared" si="15"/>
        <v>0</v>
      </c>
      <c r="I92" s="34">
        <f t="shared" si="16"/>
        <v>1404.8760942723711</v>
      </c>
      <c r="J92" s="67">
        <f t="shared" si="17"/>
        <v>-304.60850299168186</v>
      </c>
      <c r="K92" s="33">
        <f t="shared" si="18"/>
        <v>1100.2675912806892</v>
      </c>
      <c r="L92" s="34">
        <f t="shared" si="19"/>
        <v>13757951.59120933</v>
      </c>
      <c r="M92" s="34">
        <f t="shared" si="20"/>
        <v>10774920.52141179</v>
      </c>
      <c r="N92" s="38">
        <v>11721828.08095284</v>
      </c>
      <c r="O92" s="38">
        <f t="shared" si="21"/>
        <v>-946907.55954105034</v>
      </c>
    </row>
    <row r="93" spans="1:15" s="31" customFormat="1" x14ac:dyDescent="0.2">
      <c r="A93" s="30">
        <v>1866</v>
      </c>
      <c r="B93" s="31" t="s">
        <v>307</v>
      </c>
      <c r="C93" s="33">
        <v>183269058</v>
      </c>
      <c r="D93" s="33">
        <v>8236</v>
      </c>
      <c r="E93" s="34">
        <f t="shared" si="12"/>
        <v>22252.192569208353</v>
      </c>
      <c r="F93" s="35">
        <f t="shared" si="13"/>
        <v>0.93033920885518118</v>
      </c>
      <c r="G93" s="69">
        <f t="shared" si="14"/>
        <v>999.70332819921305</v>
      </c>
      <c r="H93" s="69">
        <f t="shared" si="15"/>
        <v>0</v>
      </c>
      <c r="I93" s="34">
        <f t="shared" si="16"/>
        <v>999.70332819921305</v>
      </c>
      <c r="J93" s="67">
        <f t="shared" si="17"/>
        <v>-304.60850299168186</v>
      </c>
      <c r="K93" s="33">
        <f t="shared" si="18"/>
        <v>695.09482520753113</v>
      </c>
      <c r="L93" s="34">
        <f t="shared" si="19"/>
        <v>8233556.6110487189</v>
      </c>
      <c r="M93" s="34">
        <f t="shared" si="20"/>
        <v>5724800.9804092264</v>
      </c>
      <c r="N93" s="38">
        <v>5902521.7242206084</v>
      </c>
      <c r="O93" s="38">
        <f t="shared" si="21"/>
        <v>-177720.74381138198</v>
      </c>
    </row>
    <row r="94" spans="1:15" s="31" customFormat="1" x14ac:dyDescent="0.2">
      <c r="A94" s="30">
        <v>1867</v>
      </c>
      <c r="B94" s="31" t="s">
        <v>430</v>
      </c>
      <c r="C94" s="33">
        <v>75743919</v>
      </c>
      <c r="D94" s="33">
        <v>2634</v>
      </c>
      <c r="E94" s="34">
        <f t="shared" si="12"/>
        <v>28756.233485193621</v>
      </c>
      <c r="F94" s="35">
        <f t="shared" si="13"/>
        <v>1.2022658633329306</v>
      </c>
      <c r="G94" s="69">
        <f t="shared" si="14"/>
        <v>-2902.7212213919474</v>
      </c>
      <c r="H94" s="69">
        <f t="shared" si="15"/>
        <v>0</v>
      </c>
      <c r="I94" s="34">
        <f t="shared" si="16"/>
        <v>-2902.7212213919474</v>
      </c>
      <c r="J94" s="67">
        <f t="shared" si="17"/>
        <v>-304.60850299168186</v>
      </c>
      <c r="K94" s="33">
        <f t="shared" si="18"/>
        <v>-3207.3297243836291</v>
      </c>
      <c r="L94" s="34">
        <f t="shared" si="19"/>
        <v>-7645767.6971463896</v>
      </c>
      <c r="M94" s="34">
        <f t="shared" si="20"/>
        <v>-8448106.4940264784</v>
      </c>
      <c r="N94" s="38">
        <v>-7191993.8089852957</v>
      </c>
      <c r="O94" s="38">
        <f t="shared" si="21"/>
        <v>-1256112.6850411827</v>
      </c>
    </row>
    <row r="95" spans="1:15" s="31" customFormat="1" x14ac:dyDescent="0.2">
      <c r="A95" s="30">
        <v>1868</v>
      </c>
      <c r="B95" s="31" t="s">
        <v>308</v>
      </c>
      <c r="C95" s="33">
        <v>95718162</v>
      </c>
      <c r="D95" s="33">
        <v>4569</v>
      </c>
      <c r="E95" s="34">
        <f t="shared" si="12"/>
        <v>20949.477347340773</v>
      </c>
      <c r="F95" s="35">
        <f t="shared" si="13"/>
        <v>0.87587414681212861</v>
      </c>
      <c r="G95" s="69">
        <f t="shared" si="14"/>
        <v>1781.3324613197613</v>
      </c>
      <c r="H95" s="69">
        <f t="shared" si="15"/>
        <v>201.96783503594833</v>
      </c>
      <c r="I95" s="34">
        <f t="shared" si="16"/>
        <v>1983.3002963557096</v>
      </c>
      <c r="J95" s="67">
        <f t="shared" si="17"/>
        <v>-304.60850299168186</v>
      </c>
      <c r="K95" s="33">
        <f t="shared" si="18"/>
        <v>1678.6917933640277</v>
      </c>
      <c r="L95" s="34">
        <f t="shared" si="19"/>
        <v>9061699.0540492367</v>
      </c>
      <c r="M95" s="34">
        <f t="shared" si="20"/>
        <v>7669942.8038802426</v>
      </c>
      <c r="N95" s="38">
        <v>7434991.6766949436</v>
      </c>
      <c r="O95" s="38">
        <f t="shared" si="21"/>
        <v>234951.12718529906</v>
      </c>
    </row>
    <row r="96" spans="1:15" s="31" customFormat="1" x14ac:dyDescent="0.2">
      <c r="A96" s="30">
        <v>1870</v>
      </c>
      <c r="B96" s="31" t="s">
        <v>424</v>
      </c>
      <c r="C96" s="33">
        <v>213983912</v>
      </c>
      <c r="D96" s="33">
        <v>10618</v>
      </c>
      <c r="E96" s="34">
        <f t="shared" si="12"/>
        <v>20152.939536635902</v>
      </c>
      <c r="F96" s="35">
        <f t="shared" si="13"/>
        <v>0.84257179450102004</v>
      </c>
      <c r="G96" s="69">
        <f t="shared" si="14"/>
        <v>2259.2551477426837</v>
      </c>
      <c r="H96" s="69">
        <f t="shared" si="15"/>
        <v>480.75606878265313</v>
      </c>
      <c r="I96" s="34">
        <f t="shared" si="16"/>
        <v>2740.0112165253367</v>
      </c>
      <c r="J96" s="67">
        <f t="shared" si="17"/>
        <v>-304.60850299168186</v>
      </c>
      <c r="K96" s="33">
        <f t="shared" si="18"/>
        <v>2435.4027135336551</v>
      </c>
      <c r="L96" s="34">
        <f t="shared" si="19"/>
        <v>29093439.097066026</v>
      </c>
      <c r="M96" s="34">
        <f t="shared" si="20"/>
        <v>25859106.01230035</v>
      </c>
      <c r="N96" s="38">
        <v>21833562.356127564</v>
      </c>
      <c r="O96" s="38">
        <f t="shared" si="21"/>
        <v>4025543.6561727859</v>
      </c>
    </row>
    <row r="97" spans="1:15" s="31" customFormat="1" x14ac:dyDescent="0.2">
      <c r="A97" s="30">
        <v>1871</v>
      </c>
      <c r="B97" s="31" t="s">
        <v>309</v>
      </c>
      <c r="C97" s="33">
        <v>93451305</v>
      </c>
      <c r="D97" s="33">
        <v>4553</v>
      </c>
      <c r="E97" s="34">
        <f t="shared" si="12"/>
        <v>20525.215242697122</v>
      </c>
      <c r="F97" s="35">
        <f t="shared" si="13"/>
        <v>0.85813622415332558</v>
      </c>
      <c r="G97" s="69">
        <f t="shared" si="14"/>
        <v>2035.8897241059515</v>
      </c>
      <c r="H97" s="69">
        <f t="shared" si="15"/>
        <v>350.45957166122605</v>
      </c>
      <c r="I97" s="34">
        <f t="shared" si="16"/>
        <v>2386.3492957671774</v>
      </c>
      <c r="J97" s="67">
        <f t="shared" si="17"/>
        <v>-304.60850299168186</v>
      </c>
      <c r="K97" s="33">
        <f t="shared" si="18"/>
        <v>2081.7407927754957</v>
      </c>
      <c r="L97" s="34">
        <f t="shared" si="19"/>
        <v>10865048.343627959</v>
      </c>
      <c r="M97" s="34">
        <f t="shared" si="20"/>
        <v>9478165.8295068312</v>
      </c>
      <c r="N97" s="38">
        <v>8073593.6604491295</v>
      </c>
      <c r="O97" s="38">
        <f t="shared" si="21"/>
        <v>1404572.1690577017</v>
      </c>
    </row>
    <row r="98" spans="1:15" s="31" customFormat="1" x14ac:dyDescent="0.2">
      <c r="A98" s="30">
        <v>1874</v>
      </c>
      <c r="B98" s="31" t="s">
        <v>310</v>
      </c>
      <c r="C98" s="33">
        <v>25975600</v>
      </c>
      <c r="D98" s="33">
        <v>954</v>
      </c>
      <c r="E98" s="34">
        <f t="shared" si="12"/>
        <v>27228.092243186584</v>
      </c>
      <c r="F98" s="35">
        <f t="shared" si="13"/>
        <v>1.1383759922702885</v>
      </c>
      <c r="G98" s="69">
        <f t="shared" si="14"/>
        <v>-1985.8364761877251</v>
      </c>
      <c r="H98" s="69">
        <f t="shared" si="15"/>
        <v>0</v>
      </c>
      <c r="I98" s="34">
        <f t="shared" si="16"/>
        <v>-1985.8364761877251</v>
      </c>
      <c r="J98" s="67">
        <f t="shared" si="17"/>
        <v>-304.60850299168186</v>
      </c>
      <c r="K98" s="33">
        <f t="shared" si="18"/>
        <v>-2290.4449791794068</v>
      </c>
      <c r="L98" s="34">
        <f t="shared" si="19"/>
        <v>-1894487.9982830898</v>
      </c>
      <c r="M98" s="34">
        <f t="shared" si="20"/>
        <v>-2185084.5101371543</v>
      </c>
      <c r="N98" s="38">
        <v>-1062434.6328671114</v>
      </c>
      <c r="O98" s="38">
        <f t="shared" si="21"/>
        <v>-1122649.8772700429</v>
      </c>
    </row>
    <row r="99" spans="1:15" s="31" customFormat="1" x14ac:dyDescent="0.2">
      <c r="A99" s="30">
        <v>1875</v>
      </c>
      <c r="B99" s="31" t="s">
        <v>371</v>
      </c>
      <c r="C99" s="33">
        <v>57848339</v>
      </c>
      <c r="D99" s="33">
        <v>2729</v>
      </c>
      <c r="E99" s="34">
        <f t="shared" si="12"/>
        <v>21197.632466104802</v>
      </c>
      <c r="F99" s="35">
        <f t="shared" si="13"/>
        <v>0.88624923394775568</v>
      </c>
      <c r="G99" s="69">
        <f t="shared" si="14"/>
        <v>1632.4393900613438</v>
      </c>
      <c r="H99" s="69">
        <f t="shared" si="15"/>
        <v>115.11354346853823</v>
      </c>
      <c r="I99" s="34">
        <f t="shared" si="16"/>
        <v>1747.552933529882</v>
      </c>
      <c r="J99" s="67">
        <f t="shared" si="17"/>
        <v>-304.60850299168186</v>
      </c>
      <c r="K99" s="33">
        <f t="shared" si="18"/>
        <v>1442.9444305382001</v>
      </c>
      <c r="L99" s="34">
        <f t="shared" si="19"/>
        <v>4769071.9556030482</v>
      </c>
      <c r="M99" s="34">
        <f t="shared" si="20"/>
        <v>3937795.3509387481</v>
      </c>
      <c r="N99" s="38">
        <v>1872689.4370080235</v>
      </c>
      <c r="O99" s="38">
        <f t="shared" si="21"/>
        <v>2065105.9139307246</v>
      </c>
    </row>
    <row r="100" spans="1:15" s="31" customFormat="1" x14ac:dyDescent="0.2">
      <c r="A100" s="30">
        <v>3101</v>
      </c>
      <c r="B100" s="31" t="s">
        <v>54</v>
      </c>
      <c r="C100" s="33">
        <v>580141635</v>
      </c>
      <c r="D100" s="33">
        <v>31935</v>
      </c>
      <c r="E100" s="34">
        <f t="shared" si="12"/>
        <v>18166.326444340066</v>
      </c>
      <c r="F100" s="35">
        <f t="shared" si="13"/>
        <v>0.75951372969057318</v>
      </c>
      <c r="G100" s="69">
        <f t="shared" si="14"/>
        <v>3451.2230031201857</v>
      </c>
      <c r="H100" s="69">
        <f t="shared" si="15"/>
        <v>1176.0706510861958</v>
      </c>
      <c r="I100" s="34">
        <f t="shared" si="16"/>
        <v>4627.2936542063817</v>
      </c>
      <c r="J100" s="67">
        <f t="shared" si="17"/>
        <v>-304.60850299168186</v>
      </c>
      <c r="K100" s="33">
        <f t="shared" si="18"/>
        <v>4322.6851512146995</v>
      </c>
      <c r="L100" s="34">
        <f t="shared" si="19"/>
        <v>147772622.8470808</v>
      </c>
      <c r="M100" s="34">
        <f t="shared" si="20"/>
        <v>138044950.30404142</v>
      </c>
      <c r="N100" s="38">
        <v>107754592.68812715</v>
      </c>
      <c r="O100" s="38">
        <f t="shared" si="21"/>
        <v>30290357.61591427</v>
      </c>
    </row>
    <row r="101" spans="1:15" s="31" customFormat="1" x14ac:dyDescent="0.2">
      <c r="A101" s="30">
        <v>3103</v>
      </c>
      <c r="B101" s="31" t="s">
        <v>55</v>
      </c>
      <c r="C101" s="33">
        <v>1154424695</v>
      </c>
      <c r="D101" s="33">
        <v>52051</v>
      </c>
      <c r="E101" s="34">
        <f t="shared" si="12"/>
        <v>22178.722695049088</v>
      </c>
      <c r="F101" s="35">
        <f t="shared" si="13"/>
        <v>0.92726751583493461</v>
      </c>
      <c r="G101" s="69">
        <f t="shared" si="14"/>
        <v>1043.7852526947725</v>
      </c>
      <c r="H101" s="69">
        <f t="shared" si="15"/>
        <v>0</v>
      </c>
      <c r="I101" s="34">
        <f t="shared" si="16"/>
        <v>1043.7852526947725</v>
      </c>
      <c r="J101" s="67">
        <f t="shared" si="17"/>
        <v>-304.60850299168186</v>
      </c>
      <c r="K101" s="33">
        <f t="shared" si="18"/>
        <v>739.17674970309054</v>
      </c>
      <c r="L101" s="34">
        <f t="shared" si="19"/>
        <v>54330066.188015603</v>
      </c>
      <c r="M101" s="34">
        <f t="shared" si="20"/>
        <v>38474888.998795569</v>
      </c>
      <c r="N101" s="38">
        <v>28286135.863138288</v>
      </c>
      <c r="O101" s="38">
        <f t="shared" si="21"/>
        <v>10188753.135657281</v>
      </c>
    </row>
    <row r="102" spans="1:15" s="31" customFormat="1" x14ac:dyDescent="0.2">
      <c r="A102" s="30">
        <v>3105</v>
      </c>
      <c r="B102" s="31" t="s">
        <v>56</v>
      </c>
      <c r="C102" s="33">
        <v>1108633176</v>
      </c>
      <c r="D102" s="33">
        <v>59771</v>
      </c>
      <c r="E102" s="34">
        <f t="shared" si="12"/>
        <v>18548.011175988355</v>
      </c>
      <c r="F102" s="35">
        <f t="shared" si="13"/>
        <v>0.77547154014764863</v>
      </c>
      <c r="G102" s="69">
        <f t="shared" si="14"/>
        <v>3222.2121641312119</v>
      </c>
      <c r="H102" s="69">
        <f t="shared" si="15"/>
        <v>1042.4809950092947</v>
      </c>
      <c r="I102" s="34">
        <f t="shared" si="16"/>
        <v>4264.6931591405064</v>
      </c>
      <c r="J102" s="67">
        <f t="shared" si="17"/>
        <v>-304.60850299168186</v>
      </c>
      <c r="K102" s="33">
        <f t="shared" si="18"/>
        <v>3960.0846561488247</v>
      </c>
      <c r="L102" s="34">
        <f t="shared" si="19"/>
        <v>254904974.81498721</v>
      </c>
      <c r="M102" s="34">
        <f t="shared" si="20"/>
        <v>236698219.98267141</v>
      </c>
      <c r="N102" s="38">
        <v>187517170.25178006</v>
      </c>
      <c r="O102" s="38">
        <f t="shared" si="21"/>
        <v>49181049.730891347</v>
      </c>
    </row>
    <row r="103" spans="1:15" s="31" customFormat="1" x14ac:dyDescent="0.2">
      <c r="A103" s="30">
        <v>3107</v>
      </c>
      <c r="B103" s="31" t="s">
        <v>57</v>
      </c>
      <c r="C103" s="33">
        <v>1691062871</v>
      </c>
      <c r="D103" s="33">
        <v>85230</v>
      </c>
      <c r="E103" s="34">
        <f t="shared" si="12"/>
        <v>19841.169435644726</v>
      </c>
      <c r="F103" s="35">
        <f t="shared" si="13"/>
        <v>0.82953703632163089</v>
      </c>
      <c r="G103" s="69">
        <f t="shared" si="14"/>
        <v>2446.3172083373893</v>
      </c>
      <c r="H103" s="69">
        <f t="shared" si="15"/>
        <v>589.87560412956475</v>
      </c>
      <c r="I103" s="34">
        <f t="shared" si="16"/>
        <v>3036.1928124669539</v>
      </c>
      <c r="J103" s="67">
        <f t="shared" si="17"/>
        <v>-304.60850299168186</v>
      </c>
      <c r="K103" s="33">
        <f t="shared" si="18"/>
        <v>2731.5843094752722</v>
      </c>
      <c r="L103" s="34">
        <f t="shared" si="19"/>
        <v>258774713.40655848</v>
      </c>
      <c r="M103" s="34">
        <f t="shared" si="20"/>
        <v>232812930.69657746</v>
      </c>
      <c r="N103" s="38">
        <v>188598716.51441443</v>
      </c>
      <c r="O103" s="38">
        <f t="shared" si="21"/>
        <v>44214214.18216303</v>
      </c>
    </row>
    <row r="104" spans="1:15" s="31" customFormat="1" x14ac:dyDescent="0.2">
      <c r="A104" s="30">
        <v>3110</v>
      </c>
      <c r="B104" s="31" t="s">
        <v>58</v>
      </c>
      <c r="C104" s="33">
        <v>119754834</v>
      </c>
      <c r="D104" s="33">
        <v>4787</v>
      </c>
      <c r="E104" s="34">
        <f t="shared" si="12"/>
        <v>25016.67725088782</v>
      </c>
      <c r="F104" s="35">
        <f t="shared" si="13"/>
        <v>1.0459192122030239</v>
      </c>
      <c r="G104" s="69">
        <f t="shared" si="14"/>
        <v>-658.98748080846701</v>
      </c>
      <c r="H104" s="69">
        <f t="shared" si="15"/>
        <v>0</v>
      </c>
      <c r="I104" s="34">
        <f t="shared" si="16"/>
        <v>-658.98748080846701</v>
      </c>
      <c r="J104" s="67">
        <f t="shared" si="17"/>
        <v>-304.60850299168186</v>
      </c>
      <c r="K104" s="33">
        <f t="shared" si="18"/>
        <v>-963.59598380014882</v>
      </c>
      <c r="L104" s="34">
        <f t="shared" si="19"/>
        <v>-3154573.0706301318</v>
      </c>
      <c r="M104" s="34">
        <f t="shared" si="20"/>
        <v>-4612733.9744513128</v>
      </c>
      <c r="N104" s="38">
        <v>-2644093.808736756</v>
      </c>
      <c r="O104" s="38">
        <f t="shared" si="21"/>
        <v>-1968640.1657145568</v>
      </c>
    </row>
    <row r="105" spans="1:15" s="31" customFormat="1" x14ac:dyDescent="0.2">
      <c r="A105" s="30">
        <v>3112</v>
      </c>
      <c r="B105" s="31" t="s">
        <v>63</v>
      </c>
      <c r="C105" s="33">
        <v>160414529</v>
      </c>
      <c r="D105" s="33">
        <v>7883</v>
      </c>
      <c r="E105" s="34">
        <f t="shared" si="12"/>
        <v>20349.426487377903</v>
      </c>
      <c r="F105" s="35">
        <f t="shared" si="13"/>
        <v>0.85078669349288982</v>
      </c>
      <c r="G105" s="69">
        <f t="shared" si="14"/>
        <v>2141.3629772974832</v>
      </c>
      <c r="H105" s="69">
        <f t="shared" si="15"/>
        <v>411.98563602295286</v>
      </c>
      <c r="I105" s="34">
        <f t="shared" si="16"/>
        <v>2553.348613320436</v>
      </c>
      <c r="J105" s="67">
        <f t="shared" si="17"/>
        <v>-304.60850299168186</v>
      </c>
      <c r="K105" s="33">
        <f t="shared" si="18"/>
        <v>2248.7401103287543</v>
      </c>
      <c r="L105" s="34">
        <f t="shared" si="19"/>
        <v>20128047.118804999</v>
      </c>
      <c r="M105" s="34">
        <f t="shared" si="20"/>
        <v>17726818.289721571</v>
      </c>
      <c r="N105" s="38">
        <v>14903672.916608939</v>
      </c>
      <c r="O105" s="38">
        <f t="shared" si="21"/>
        <v>2823145.373112632</v>
      </c>
    </row>
    <row r="106" spans="1:15" s="31" customFormat="1" x14ac:dyDescent="0.2">
      <c r="A106" s="30">
        <v>3114</v>
      </c>
      <c r="B106" s="31" t="s">
        <v>427</v>
      </c>
      <c r="C106" s="33">
        <v>114347046</v>
      </c>
      <c r="D106" s="33">
        <v>6145</v>
      </c>
      <c r="E106" s="34">
        <f t="shared" si="12"/>
        <v>18608.144182262</v>
      </c>
      <c r="F106" s="35">
        <f t="shared" si="13"/>
        <v>0.77798563368286822</v>
      </c>
      <c r="G106" s="69">
        <f t="shared" si="14"/>
        <v>3186.1323603670248</v>
      </c>
      <c r="H106" s="69">
        <f t="shared" si="15"/>
        <v>1021.4344428135189</v>
      </c>
      <c r="I106" s="34">
        <f t="shared" si="16"/>
        <v>4207.5668031805435</v>
      </c>
      <c r="J106" s="67">
        <f t="shared" si="17"/>
        <v>-304.60850299168186</v>
      </c>
      <c r="K106" s="33">
        <f t="shared" si="18"/>
        <v>3902.9583001888618</v>
      </c>
      <c r="L106" s="34">
        <f t="shared" si="19"/>
        <v>25855498.005544439</v>
      </c>
      <c r="M106" s="34">
        <f t="shared" si="20"/>
        <v>23983678.754660554</v>
      </c>
      <c r="N106" s="38">
        <v>18317191.776907504</v>
      </c>
      <c r="O106" s="38">
        <f t="shared" si="21"/>
        <v>5666486.9777530506</v>
      </c>
    </row>
    <row r="107" spans="1:15" s="31" customFormat="1" x14ac:dyDescent="0.2">
      <c r="A107" s="30">
        <v>3116</v>
      </c>
      <c r="B107" s="31" t="s">
        <v>61</v>
      </c>
      <c r="C107" s="33">
        <v>74380588</v>
      </c>
      <c r="D107" s="33">
        <v>3919</v>
      </c>
      <c r="E107" s="34">
        <f t="shared" si="12"/>
        <v>18979.48150038275</v>
      </c>
      <c r="F107" s="35">
        <f t="shared" si="13"/>
        <v>0.79351083038806436</v>
      </c>
      <c r="G107" s="69">
        <f t="shared" si="14"/>
        <v>2963.3299694945749</v>
      </c>
      <c r="H107" s="69">
        <f t="shared" si="15"/>
        <v>891.46638147125645</v>
      </c>
      <c r="I107" s="34">
        <f t="shared" si="16"/>
        <v>3854.7963509658312</v>
      </c>
      <c r="J107" s="67">
        <f t="shared" si="17"/>
        <v>-304.60850299168186</v>
      </c>
      <c r="K107" s="33">
        <f t="shared" si="18"/>
        <v>3550.1878479741495</v>
      </c>
      <c r="L107" s="34">
        <f t="shared" si="19"/>
        <v>15106946.899435092</v>
      </c>
      <c r="M107" s="34">
        <f t="shared" si="20"/>
        <v>13913186.176210692</v>
      </c>
      <c r="N107" s="38">
        <v>10622337.591708792</v>
      </c>
      <c r="O107" s="38">
        <f t="shared" si="21"/>
        <v>3290848.5845018998</v>
      </c>
    </row>
    <row r="108" spans="1:15" s="31" customFormat="1" x14ac:dyDescent="0.2">
      <c r="A108" s="30">
        <v>3118</v>
      </c>
      <c r="B108" s="31" t="s">
        <v>382</v>
      </c>
      <c r="C108" s="33">
        <v>907825543</v>
      </c>
      <c r="D108" s="33">
        <v>47006</v>
      </c>
      <c r="E108" s="34">
        <f t="shared" si="12"/>
        <v>19312.971599370292</v>
      </c>
      <c r="F108" s="35">
        <f t="shared" si="13"/>
        <v>0.80745367731823281</v>
      </c>
      <c r="G108" s="69">
        <f t="shared" si="14"/>
        <v>2763.2359101020497</v>
      </c>
      <c r="H108" s="69">
        <f t="shared" si="15"/>
        <v>774.74484682561661</v>
      </c>
      <c r="I108" s="34">
        <f t="shared" si="16"/>
        <v>3537.9807569276663</v>
      </c>
      <c r="J108" s="67">
        <f t="shared" si="17"/>
        <v>-304.60850299168186</v>
      </c>
      <c r="K108" s="33">
        <f t="shared" si="18"/>
        <v>3233.3722539359846</v>
      </c>
      <c r="L108" s="34">
        <f t="shared" si="19"/>
        <v>166306323.4601419</v>
      </c>
      <c r="M108" s="34">
        <f t="shared" si="20"/>
        <v>151987896.16851491</v>
      </c>
      <c r="N108" s="38">
        <v>115892613.50316754</v>
      </c>
      <c r="O108" s="38">
        <f t="shared" si="21"/>
        <v>36095282.665347368</v>
      </c>
    </row>
    <row r="109" spans="1:15" s="31" customFormat="1" x14ac:dyDescent="0.2">
      <c r="A109" s="30">
        <v>3120</v>
      </c>
      <c r="B109" s="31" t="s">
        <v>62</v>
      </c>
      <c r="C109" s="33">
        <v>161572742</v>
      </c>
      <c r="D109" s="33">
        <v>8420</v>
      </c>
      <c r="E109" s="34">
        <f t="shared" si="12"/>
        <v>19189.161757719714</v>
      </c>
      <c r="F109" s="35">
        <f t="shared" si="13"/>
        <v>0.80227732672844543</v>
      </c>
      <c r="G109" s="69">
        <f t="shared" si="14"/>
        <v>2837.5218150923965</v>
      </c>
      <c r="H109" s="69">
        <f t="shared" si="15"/>
        <v>818.07829140331899</v>
      </c>
      <c r="I109" s="34">
        <f t="shared" si="16"/>
        <v>3655.6001064957154</v>
      </c>
      <c r="J109" s="67">
        <f t="shared" si="17"/>
        <v>-304.60850299168186</v>
      </c>
      <c r="K109" s="33">
        <f t="shared" si="18"/>
        <v>3350.9916035040337</v>
      </c>
      <c r="L109" s="34">
        <f t="shared" si="19"/>
        <v>30780152.896693923</v>
      </c>
      <c r="M109" s="34">
        <f t="shared" si="20"/>
        <v>28215349.301503964</v>
      </c>
      <c r="N109" s="38">
        <v>26301150.54935902</v>
      </c>
      <c r="O109" s="38">
        <f t="shared" si="21"/>
        <v>1914198.7521449439</v>
      </c>
    </row>
    <row r="110" spans="1:15" s="31" customFormat="1" x14ac:dyDescent="0.2">
      <c r="A110" s="30">
        <v>3122</v>
      </c>
      <c r="B110" s="31" t="s">
        <v>60</v>
      </c>
      <c r="C110" s="33">
        <v>67704355</v>
      </c>
      <c r="D110" s="33">
        <v>3658</v>
      </c>
      <c r="E110" s="34">
        <f t="shared" si="12"/>
        <v>18508.571623838165</v>
      </c>
      <c r="F110" s="35">
        <f t="shared" si="13"/>
        <v>0.77382261671545693</v>
      </c>
      <c r="G110" s="69">
        <f t="shared" si="14"/>
        <v>3245.8758954213263</v>
      </c>
      <c r="H110" s="69">
        <f t="shared" si="15"/>
        <v>1056.2848382618613</v>
      </c>
      <c r="I110" s="34">
        <f t="shared" si="16"/>
        <v>4302.1607336831876</v>
      </c>
      <c r="J110" s="67">
        <f t="shared" si="17"/>
        <v>-304.60850299168186</v>
      </c>
      <c r="K110" s="33">
        <f t="shared" si="18"/>
        <v>3997.5522306915059</v>
      </c>
      <c r="L110" s="34">
        <f t="shared" si="19"/>
        <v>15737303.9638131</v>
      </c>
      <c r="M110" s="34">
        <f t="shared" si="20"/>
        <v>14623046.059869528</v>
      </c>
      <c r="N110" s="38">
        <v>12775325.939198967</v>
      </c>
      <c r="O110" s="38">
        <f t="shared" si="21"/>
        <v>1847720.1206705607</v>
      </c>
    </row>
    <row r="111" spans="1:15" s="31" customFormat="1" x14ac:dyDescent="0.2">
      <c r="A111" s="30">
        <v>3124</v>
      </c>
      <c r="B111" s="31" t="s">
        <v>59</v>
      </c>
      <c r="C111" s="33">
        <v>25265000</v>
      </c>
      <c r="D111" s="33">
        <v>1347</v>
      </c>
      <c r="E111" s="34">
        <f t="shared" si="12"/>
        <v>18756.495916852266</v>
      </c>
      <c r="F111" s="35">
        <f t="shared" si="13"/>
        <v>0.78418805328541941</v>
      </c>
      <c r="G111" s="69">
        <f t="shared" si="14"/>
        <v>3097.1213196128656</v>
      </c>
      <c r="H111" s="69">
        <f t="shared" si="15"/>
        <v>969.51133570692593</v>
      </c>
      <c r="I111" s="34">
        <f t="shared" si="16"/>
        <v>4066.6326553197914</v>
      </c>
      <c r="J111" s="67">
        <f t="shared" si="17"/>
        <v>-304.60850299168186</v>
      </c>
      <c r="K111" s="33">
        <f t="shared" si="18"/>
        <v>3762.0241523281097</v>
      </c>
      <c r="L111" s="34">
        <f t="shared" si="19"/>
        <v>5477754.1867157593</v>
      </c>
      <c r="M111" s="34">
        <f t="shared" si="20"/>
        <v>5067446.5331859635</v>
      </c>
      <c r="N111" s="38">
        <v>4036678.9801943721</v>
      </c>
      <c r="O111" s="38">
        <f t="shared" si="21"/>
        <v>1030767.5529915914</v>
      </c>
    </row>
    <row r="112" spans="1:15" s="31" customFormat="1" x14ac:dyDescent="0.2">
      <c r="A112" s="30">
        <v>3201</v>
      </c>
      <c r="B112" s="31" t="s">
        <v>68</v>
      </c>
      <c r="C112" s="33">
        <v>5261916650</v>
      </c>
      <c r="D112" s="33">
        <v>130921</v>
      </c>
      <c r="E112" s="34">
        <f t="shared" si="12"/>
        <v>40191.54031820716</v>
      </c>
      <c r="F112" s="35">
        <f t="shared" si="13"/>
        <v>1.6803632139177653</v>
      </c>
      <c r="G112" s="69">
        <f t="shared" si="14"/>
        <v>-9763.9053212000708</v>
      </c>
      <c r="H112" s="69">
        <f t="shared" si="15"/>
        <v>0</v>
      </c>
      <c r="I112" s="34">
        <f t="shared" si="16"/>
        <v>-9763.9053212000708</v>
      </c>
      <c r="J112" s="67">
        <f t="shared" si="17"/>
        <v>-304.60850299168186</v>
      </c>
      <c r="K112" s="33">
        <f t="shared" si="18"/>
        <v>-10068.513824191752</v>
      </c>
      <c r="L112" s="34">
        <f t="shared" si="19"/>
        <v>-1278300248.5568345</v>
      </c>
      <c r="M112" s="34">
        <f t="shared" si="20"/>
        <v>-1318179898.3770084</v>
      </c>
      <c r="N112" s="38">
        <v>-1049783134.42641</v>
      </c>
      <c r="O112" s="38">
        <f t="shared" si="21"/>
        <v>-268396763.95059848</v>
      </c>
    </row>
    <row r="113" spans="1:15" s="31" customFormat="1" x14ac:dyDescent="0.2">
      <c r="A113" s="30">
        <v>3203</v>
      </c>
      <c r="B113" s="31" t="s">
        <v>69</v>
      </c>
      <c r="C113" s="33">
        <v>3156225638</v>
      </c>
      <c r="D113" s="33">
        <v>98815</v>
      </c>
      <c r="E113" s="34">
        <f t="shared" si="12"/>
        <v>31940.754318676314</v>
      </c>
      <c r="F113" s="35">
        <f t="shared" si="13"/>
        <v>1.3354071069919833</v>
      </c>
      <c r="G113" s="69">
        <f t="shared" si="14"/>
        <v>-4813.4337214815632</v>
      </c>
      <c r="H113" s="69">
        <f t="shared" si="15"/>
        <v>0</v>
      </c>
      <c r="I113" s="34">
        <f t="shared" si="16"/>
        <v>-4813.4337214815632</v>
      </c>
      <c r="J113" s="67">
        <f t="shared" si="17"/>
        <v>-304.60850299168186</v>
      </c>
      <c r="K113" s="33">
        <f t="shared" si="18"/>
        <v>-5118.0422244732454</v>
      </c>
      <c r="L113" s="34">
        <f t="shared" si="19"/>
        <v>-475639453.18820065</v>
      </c>
      <c r="M113" s="34">
        <f t="shared" si="20"/>
        <v>-505739342.41132373</v>
      </c>
      <c r="N113" s="38">
        <v>-398974089.86495131</v>
      </c>
      <c r="O113" s="38">
        <f t="shared" si="21"/>
        <v>-106765252.54637241</v>
      </c>
    </row>
    <row r="114" spans="1:15" s="31" customFormat="1" x14ac:dyDescent="0.2">
      <c r="A114" s="30">
        <v>3205</v>
      </c>
      <c r="B114" s="31" t="s">
        <v>384</v>
      </c>
      <c r="C114" s="33">
        <v>2152676529</v>
      </c>
      <c r="D114" s="33">
        <v>94201</v>
      </c>
      <c r="E114" s="34">
        <f t="shared" si="12"/>
        <v>22851.949862527999</v>
      </c>
      <c r="F114" s="35">
        <f t="shared" si="13"/>
        <v>0.95541438848238924</v>
      </c>
      <c r="G114" s="69">
        <f t="shared" si="14"/>
        <v>639.84895220742544</v>
      </c>
      <c r="H114" s="69">
        <f t="shared" si="15"/>
        <v>0</v>
      </c>
      <c r="I114" s="34">
        <f t="shared" si="16"/>
        <v>639.84895220742544</v>
      </c>
      <c r="J114" s="67">
        <f t="shared" si="17"/>
        <v>-304.60850299168186</v>
      </c>
      <c r="K114" s="33">
        <f t="shared" si="18"/>
        <v>335.24044921574358</v>
      </c>
      <c r="L114" s="34">
        <f t="shared" si="19"/>
        <v>60274411.146891683</v>
      </c>
      <c r="M114" s="34">
        <f t="shared" si="20"/>
        <v>31579985.556572262</v>
      </c>
      <c r="N114" s="38">
        <v>17124755.080173247</v>
      </c>
      <c r="O114" s="38">
        <f t="shared" si="21"/>
        <v>14455230.476399016</v>
      </c>
    </row>
    <row r="115" spans="1:15" s="31" customFormat="1" x14ac:dyDescent="0.2">
      <c r="A115" s="30">
        <v>3207</v>
      </c>
      <c r="B115" s="31" t="s">
        <v>383</v>
      </c>
      <c r="C115" s="33">
        <v>1635139970</v>
      </c>
      <c r="D115" s="33">
        <v>63560</v>
      </c>
      <c r="E115" s="34">
        <f t="shared" si="12"/>
        <v>25725.927784770294</v>
      </c>
      <c r="F115" s="35">
        <f t="shared" si="13"/>
        <v>1.0755721813888739</v>
      </c>
      <c r="G115" s="69">
        <f t="shared" si="14"/>
        <v>-1084.5378011379514</v>
      </c>
      <c r="H115" s="69">
        <f t="shared" si="15"/>
        <v>0</v>
      </c>
      <c r="I115" s="34">
        <f t="shared" si="16"/>
        <v>-1084.5378011379514</v>
      </c>
      <c r="J115" s="67">
        <f t="shared" si="17"/>
        <v>-304.60850299168186</v>
      </c>
      <c r="K115" s="33">
        <f t="shared" si="18"/>
        <v>-1389.1463041296333</v>
      </c>
      <c r="L115" s="34">
        <f t="shared" si="19"/>
        <v>-68933222.640328199</v>
      </c>
      <c r="M115" s="34">
        <f t="shared" si="20"/>
        <v>-88294139.090479493</v>
      </c>
      <c r="N115" s="38">
        <v>-78486808.396471277</v>
      </c>
      <c r="O115" s="38">
        <f t="shared" si="21"/>
        <v>-9807330.6940082163</v>
      </c>
    </row>
    <row r="116" spans="1:15" s="31" customFormat="1" x14ac:dyDescent="0.2">
      <c r="A116" s="30">
        <v>3209</v>
      </c>
      <c r="B116" s="31" t="s">
        <v>76</v>
      </c>
      <c r="C116" s="33">
        <v>889619117</v>
      </c>
      <c r="D116" s="33">
        <v>43814</v>
      </c>
      <c r="E116" s="34">
        <f t="shared" si="12"/>
        <v>20304.448737846349</v>
      </c>
      <c r="F116" s="35">
        <f t="shared" si="13"/>
        <v>0.84890622424092155</v>
      </c>
      <c r="G116" s="69">
        <f t="shared" si="14"/>
        <v>2168.3496270164155</v>
      </c>
      <c r="H116" s="69">
        <f t="shared" si="15"/>
        <v>427.72784835899671</v>
      </c>
      <c r="I116" s="34">
        <f t="shared" si="16"/>
        <v>2596.0774753754122</v>
      </c>
      <c r="J116" s="67">
        <f t="shared" si="17"/>
        <v>-304.60850299168186</v>
      </c>
      <c r="K116" s="33">
        <f t="shared" si="18"/>
        <v>2291.4689723837305</v>
      </c>
      <c r="L116" s="34">
        <f t="shared" si="19"/>
        <v>113744538.50609832</v>
      </c>
      <c r="M116" s="34">
        <f t="shared" si="20"/>
        <v>100398421.55602077</v>
      </c>
      <c r="N116" s="38">
        <v>81938820.812127888</v>
      </c>
      <c r="O116" s="38">
        <f t="shared" si="21"/>
        <v>18459600.743892878</v>
      </c>
    </row>
    <row r="117" spans="1:15" s="31" customFormat="1" x14ac:dyDescent="0.2">
      <c r="A117" s="30">
        <v>3212</v>
      </c>
      <c r="B117" s="31" t="s">
        <v>67</v>
      </c>
      <c r="C117" s="33">
        <v>497466116</v>
      </c>
      <c r="D117" s="33">
        <v>20521</v>
      </c>
      <c r="E117" s="34">
        <f t="shared" si="12"/>
        <v>24241.806734564594</v>
      </c>
      <c r="F117" s="35">
        <f t="shared" si="13"/>
        <v>1.0135227451636861</v>
      </c>
      <c r="G117" s="69">
        <f t="shared" si="14"/>
        <v>-194.06517101453136</v>
      </c>
      <c r="H117" s="69">
        <f t="shared" si="15"/>
        <v>0</v>
      </c>
      <c r="I117" s="34">
        <f t="shared" si="16"/>
        <v>-194.06517101453136</v>
      </c>
      <c r="J117" s="67">
        <f t="shared" si="17"/>
        <v>-304.60850299168186</v>
      </c>
      <c r="K117" s="33">
        <f t="shared" si="18"/>
        <v>-498.67367400621322</v>
      </c>
      <c r="L117" s="34">
        <f t="shared" si="19"/>
        <v>-3982411.3743891981</v>
      </c>
      <c r="M117" s="34">
        <f t="shared" si="20"/>
        <v>-10233282.464281501</v>
      </c>
      <c r="N117" s="38">
        <v>-7963150.5386436153</v>
      </c>
      <c r="O117" s="38">
        <f t="shared" si="21"/>
        <v>-2270131.9256378859</v>
      </c>
    </row>
    <row r="118" spans="1:15" s="31" customFormat="1" x14ac:dyDescent="0.2">
      <c r="A118" s="30">
        <v>3214</v>
      </c>
      <c r="B118" s="31" t="s">
        <v>66</v>
      </c>
      <c r="C118" s="33">
        <v>460359969</v>
      </c>
      <c r="D118" s="33">
        <v>16244</v>
      </c>
      <c r="E118" s="34">
        <f t="shared" si="12"/>
        <v>28340.308360009851</v>
      </c>
      <c r="F118" s="35">
        <f t="shared" si="13"/>
        <v>1.1848765004329389</v>
      </c>
      <c r="G118" s="69">
        <f t="shared" si="14"/>
        <v>-2653.1661462816851</v>
      </c>
      <c r="H118" s="69">
        <f t="shared" si="15"/>
        <v>0</v>
      </c>
      <c r="I118" s="34">
        <f t="shared" si="16"/>
        <v>-2653.1661462816851</v>
      </c>
      <c r="J118" s="67">
        <f t="shared" si="17"/>
        <v>-304.60850299168186</v>
      </c>
      <c r="K118" s="33">
        <f t="shared" si="18"/>
        <v>-2957.7746492733668</v>
      </c>
      <c r="L118" s="34">
        <f t="shared" si="19"/>
        <v>-43098030.880199693</v>
      </c>
      <c r="M118" s="34">
        <f t="shared" si="20"/>
        <v>-48046091.402796566</v>
      </c>
      <c r="N118" s="38">
        <v>-37175639.861942731</v>
      </c>
      <c r="O118" s="38">
        <f t="shared" si="21"/>
        <v>-10870451.540853836</v>
      </c>
    </row>
    <row r="119" spans="1:15" s="31" customFormat="1" x14ac:dyDescent="0.2">
      <c r="A119" s="30">
        <v>3216</v>
      </c>
      <c r="B119" s="31" t="s">
        <v>64</v>
      </c>
      <c r="C119" s="33">
        <v>427621985</v>
      </c>
      <c r="D119" s="33">
        <v>19493</v>
      </c>
      <c r="E119" s="34">
        <f t="shared" si="12"/>
        <v>21937.207459087876</v>
      </c>
      <c r="F119" s="35">
        <f t="shared" si="13"/>
        <v>0.91717003475068659</v>
      </c>
      <c r="G119" s="69">
        <f t="shared" si="14"/>
        <v>1188.694394271499</v>
      </c>
      <c r="H119" s="69">
        <f t="shared" si="15"/>
        <v>0</v>
      </c>
      <c r="I119" s="34">
        <f t="shared" si="16"/>
        <v>1188.694394271499</v>
      </c>
      <c r="J119" s="67">
        <f t="shared" si="17"/>
        <v>-304.60850299168186</v>
      </c>
      <c r="K119" s="33">
        <f t="shared" si="18"/>
        <v>884.08589127981713</v>
      </c>
      <c r="L119" s="34">
        <f t="shared" si="19"/>
        <v>23171219.827534329</v>
      </c>
      <c r="M119" s="34">
        <f t="shared" si="20"/>
        <v>17233486.278717477</v>
      </c>
      <c r="N119" s="38">
        <v>14366630.911028698</v>
      </c>
      <c r="O119" s="38">
        <f t="shared" si="21"/>
        <v>2866855.3676887788</v>
      </c>
    </row>
    <row r="120" spans="1:15" s="31" customFormat="1" x14ac:dyDescent="0.2">
      <c r="A120" s="30">
        <v>3218</v>
      </c>
      <c r="B120" s="31" t="s">
        <v>65</v>
      </c>
      <c r="C120" s="33">
        <v>464664095</v>
      </c>
      <c r="D120" s="33">
        <v>22005</v>
      </c>
      <c r="E120" s="34">
        <f t="shared" si="12"/>
        <v>21116.296069075212</v>
      </c>
      <c r="F120" s="35">
        <f t="shared" si="13"/>
        <v>0.88284865043094984</v>
      </c>
      <c r="G120" s="69">
        <f t="shared" si="14"/>
        <v>1681.2412282790981</v>
      </c>
      <c r="H120" s="69">
        <f t="shared" si="15"/>
        <v>143.58128242889487</v>
      </c>
      <c r="I120" s="34">
        <f t="shared" si="16"/>
        <v>1824.8225107079929</v>
      </c>
      <c r="J120" s="67">
        <f t="shared" si="17"/>
        <v>-304.60850299168186</v>
      </c>
      <c r="K120" s="33">
        <f t="shared" si="18"/>
        <v>1520.214007716311</v>
      </c>
      <c r="L120" s="34">
        <f t="shared" si="19"/>
        <v>40155219.348129384</v>
      </c>
      <c r="M120" s="34">
        <f t="shared" si="20"/>
        <v>33452309.239797425</v>
      </c>
      <c r="N120" s="38">
        <v>24577654.630569559</v>
      </c>
      <c r="O120" s="38">
        <f t="shared" si="21"/>
        <v>8874654.6092278659</v>
      </c>
    </row>
    <row r="121" spans="1:15" s="31" customFormat="1" x14ac:dyDescent="0.2">
      <c r="A121" s="30">
        <v>3220</v>
      </c>
      <c r="B121" s="31" t="s">
        <v>72</v>
      </c>
      <c r="C121" s="33">
        <v>222088088</v>
      </c>
      <c r="D121" s="33">
        <v>11482</v>
      </c>
      <c r="E121" s="34">
        <f t="shared" si="12"/>
        <v>19342.2825291761</v>
      </c>
      <c r="F121" s="35">
        <f t="shared" si="13"/>
        <v>0.80867913441247352</v>
      </c>
      <c r="G121" s="69">
        <f t="shared" si="14"/>
        <v>2745.6493522185651</v>
      </c>
      <c r="H121" s="69">
        <f t="shared" si="15"/>
        <v>764.48602139358388</v>
      </c>
      <c r="I121" s="34">
        <f t="shared" si="16"/>
        <v>3510.1353736121491</v>
      </c>
      <c r="J121" s="67">
        <f t="shared" si="17"/>
        <v>-304.60850299168186</v>
      </c>
      <c r="K121" s="33">
        <f t="shared" si="18"/>
        <v>3205.5268706204674</v>
      </c>
      <c r="L121" s="34">
        <f t="shared" si="19"/>
        <v>40303374.359814696</v>
      </c>
      <c r="M121" s="34">
        <f t="shared" si="20"/>
        <v>36805859.528464206</v>
      </c>
      <c r="N121" s="38">
        <v>29967009.983401474</v>
      </c>
      <c r="O121" s="38">
        <f t="shared" si="21"/>
        <v>6838849.545062732</v>
      </c>
    </row>
    <row r="122" spans="1:15" s="31" customFormat="1" x14ac:dyDescent="0.2">
      <c r="A122" s="30">
        <v>3222</v>
      </c>
      <c r="B122" s="31" t="s">
        <v>73</v>
      </c>
      <c r="C122" s="33">
        <v>1117145900</v>
      </c>
      <c r="D122" s="33">
        <v>48188</v>
      </c>
      <c r="E122" s="34">
        <f t="shared" si="12"/>
        <v>23183.072549182369</v>
      </c>
      <c r="F122" s="35">
        <f t="shared" si="13"/>
        <v>0.96925825655866604</v>
      </c>
      <c r="G122" s="69">
        <f t="shared" si="14"/>
        <v>441.17534021480384</v>
      </c>
      <c r="H122" s="69">
        <f t="shared" si="15"/>
        <v>0</v>
      </c>
      <c r="I122" s="34">
        <f t="shared" si="16"/>
        <v>441.17534021480384</v>
      </c>
      <c r="J122" s="67">
        <f t="shared" si="17"/>
        <v>-304.60850299168186</v>
      </c>
      <c r="K122" s="33">
        <f t="shared" si="18"/>
        <v>136.56683722312198</v>
      </c>
      <c r="L122" s="34">
        <f t="shared" si="19"/>
        <v>21259357.294270966</v>
      </c>
      <c r="M122" s="34">
        <f t="shared" si="20"/>
        <v>6580882.7521078018</v>
      </c>
      <c r="N122" s="38">
        <v>5630986.2350101136</v>
      </c>
      <c r="O122" s="38">
        <f t="shared" si="21"/>
        <v>949896.51709768828</v>
      </c>
    </row>
    <row r="123" spans="1:15" s="31" customFormat="1" x14ac:dyDescent="0.2">
      <c r="A123" s="30">
        <v>3224</v>
      </c>
      <c r="B123" s="31" t="s">
        <v>71</v>
      </c>
      <c r="C123" s="33">
        <v>447218408</v>
      </c>
      <c r="D123" s="33">
        <v>20099</v>
      </c>
      <c r="E123" s="34">
        <f t="shared" si="12"/>
        <v>22250.779043733521</v>
      </c>
      <c r="F123" s="35">
        <f t="shared" si="13"/>
        <v>0.93028011094076835</v>
      </c>
      <c r="G123" s="69">
        <f t="shared" si="14"/>
        <v>1000.5514434841126</v>
      </c>
      <c r="H123" s="69">
        <f t="shared" si="15"/>
        <v>0</v>
      </c>
      <c r="I123" s="34">
        <f t="shared" si="16"/>
        <v>1000.5514434841126</v>
      </c>
      <c r="J123" s="67">
        <f t="shared" si="17"/>
        <v>-304.60850299168186</v>
      </c>
      <c r="K123" s="33">
        <f t="shared" si="18"/>
        <v>695.94294049243081</v>
      </c>
      <c r="L123" s="34">
        <f t="shared" si="19"/>
        <v>20110083.462587178</v>
      </c>
      <c r="M123" s="34">
        <f t="shared" si="20"/>
        <v>13987757.160957366</v>
      </c>
      <c r="N123" s="38">
        <v>9384663.551786093</v>
      </c>
      <c r="O123" s="38">
        <f t="shared" si="21"/>
        <v>4603093.6091712732</v>
      </c>
    </row>
    <row r="124" spans="1:15" s="31" customFormat="1" x14ac:dyDescent="0.2">
      <c r="A124" s="30">
        <v>3226</v>
      </c>
      <c r="B124" s="31" t="s">
        <v>70</v>
      </c>
      <c r="C124" s="33">
        <v>329534909</v>
      </c>
      <c r="D124" s="33">
        <v>18058</v>
      </c>
      <c r="E124" s="34">
        <f t="shared" si="12"/>
        <v>18248.693598405138</v>
      </c>
      <c r="F124" s="35">
        <f t="shared" si="13"/>
        <v>0.76295740800273137</v>
      </c>
      <c r="G124" s="69">
        <f t="shared" si="14"/>
        <v>3401.8027106811423</v>
      </c>
      <c r="H124" s="69">
        <f t="shared" si="15"/>
        <v>1147.2421471634207</v>
      </c>
      <c r="I124" s="34">
        <f t="shared" si="16"/>
        <v>4549.044857844563</v>
      </c>
      <c r="J124" s="67">
        <f t="shared" si="17"/>
        <v>-304.60850299168186</v>
      </c>
      <c r="K124" s="33">
        <f t="shared" si="18"/>
        <v>4244.4363548528809</v>
      </c>
      <c r="L124" s="34">
        <f t="shared" si="19"/>
        <v>82146652.042957112</v>
      </c>
      <c r="M124" s="34">
        <f t="shared" si="20"/>
        <v>76646031.695933327</v>
      </c>
      <c r="N124" s="38">
        <v>62967477.710430555</v>
      </c>
      <c r="O124" s="38">
        <f t="shared" si="21"/>
        <v>13678553.985502772</v>
      </c>
    </row>
    <row r="125" spans="1:15" s="31" customFormat="1" x14ac:dyDescent="0.2">
      <c r="A125" s="30">
        <v>3228</v>
      </c>
      <c r="B125" s="31" t="s">
        <v>77</v>
      </c>
      <c r="C125" s="33">
        <v>472909707</v>
      </c>
      <c r="D125" s="33">
        <v>24645</v>
      </c>
      <c r="E125" s="34">
        <f t="shared" si="12"/>
        <v>19188.870237370662</v>
      </c>
      <c r="F125" s="35">
        <f t="shared" si="13"/>
        <v>0.80226513858967852</v>
      </c>
      <c r="G125" s="69">
        <f t="shared" si="14"/>
        <v>2837.6967273018277</v>
      </c>
      <c r="H125" s="69">
        <f t="shared" si="15"/>
        <v>818.18032352548721</v>
      </c>
      <c r="I125" s="34">
        <f t="shared" si="16"/>
        <v>3655.8770508273146</v>
      </c>
      <c r="J125" s="67">
        <f t="shared" si="17"/>
        <v>-304.60850299168186</v>
      </c>
      <c r="K125" s="33">
        <f t="shared" si="18"/>
        <v>3351.2685478356329</v>
      </c>
      <c r="L125" s="34">
        <f t="shared" si="19"/>
        <v>90099089.917639166</v>
      </c>
      <c r="M125" s="34">
        <f t="shared" si="20"/>
        <v>82592013.361409172</v>
      </c>
      <c r="N125" s="38">
        <v>66097302.611128636</v>
      </c>
      <c r="O125" s="38">
        <f t="shared" si="21"/>
        <v>16494710.750280537</v>
      </c>
    </row>
    <row r="126" spans="1:15" s="31" customFormat="1" x14ac:dyDescent="0.2">
      <c r="A126" s="30">
        <v>3230</v>
      </c>
      <c r="B126" s="31" t="s">
        <v>75</v>
      </c>
      <c r="C126" s="33">
        <v>184755048</v>
      </c>
      <c r="D126" s="33">
        <v>7398</v>
      </c>
      <c r="E126" s="34">
        <f t="shared" si="12"/>
        <v>24973.648012976479</v>
      </c>
      <c r="F126" s="35">
        <f t="shared" si="13"/>
        <v>1.0441202080360605</v>
      </c>
      <c r="G126" s="69">
        <f t="shared" si="14"/>
        <v>-633.16993806166204</v>
      </c>
      <c r="H126" s="69">
        <f t="shared" si="15"/>
        <v>0</v>
      </c>
      <c r="I126" s="34">
        <f t="shared" si="16"/>
        <v>-633.16993806166204</v>
      </c>
      <c r="J126" s="67">
        <f t="shared" si="17"/>
        <v>-304.60850299168186</v>
      </c>
      <c r="K126" s="33">
        <f t="shared" si="18"/>
        <v>-937.77844105334384</v>
      </c>
      <c r="L126" s="34">
        <f t="shared" si="19"/>
        <v>-4684191.2017801758</v>
      </c>
      <c r="M126" s="34">
        <f t="shared" si="20"/>
        <v>-6937684.9069126379</v>
      </c>
      <c r="N126" s="38">
        <v>-4720164.9341204371</v>
      </c>
      <c r="O126" s="38">
        <f t="shared" si="21"/>
        <v>-2217519.9727922007</v>
      </c>
    </row>
    <row r="127" spans="1:15" s="31" customFormat="1" x14ac:dyDescent="0.2">
      <c r="A127" s="30">
        <v>3232</v>
      </c>
      <c r="B127" s="31" t="s">
        <v>74</v>
      </c>
      <c r="C127" s="33">
        <v>616539199</v>
      </c>
      <c r="D127" s="33">
        <v>25882</v>
      </c>
      <c r="E127" s="34">
        <f t="shared" si="12"/>
        <v>23821.157522602582</v>
      </c>
      <c r="F127" s="35">
        <f t="shared" si="13"/>
        <v>0.99593587349496693</v>
      </c>
      <c r="G127" s="69">
        <f t="shared" si="14"/>
        <v>58.324356162676118</v>
      </c>
      <c r="H127" s="69">
        <f t="shared" si="15"/>
        <v>0</v>
      </c>
      <c r="I127" s="34">
        <f t="shared" si="16"/>
        <v>58.324356162676118</v>
      </c>
      <c r="J127" s="67">
        <f t="shared" si="17"/>
        <v>-304.60850299168186</v>
      </c>
      <c r="K127" s="33">
        <f t="shared" si="18"/>
        <v>-246.28414682900575</v>
      </c>
      <c r="L127" s="34">
        <f t="shared" si="19"/>
        <v>1509550.9862023832</v>
      </c>
      <c r="M127" s="34">
        <f t="shared" si="20"/>
        <v>-6374326.2882283265</v>
      </c>
      <c r="N127" s="38">
        <v>-6098166.3642207254</v>
      </c>
      <c r="O127" s="38">
        <f t="shared" si="21"/>
        <v>-276159.9240076011</v>
      </c>
    </row>
    <row r="128" spans="1:15" s="31" customFormat="1" x14ac:dyDescent="0.2">
      <c r="A128" s="30">
        <v>3234</v>
      </c>
      <c r="B128" s="31" t="s">
        <v>119</v>
      </c>
      <c r="C128" s="33">
        <v>185368546</v>
      </c>
      <c r="D128" s="33">
        <v>9357</v>
      </c>
      <c r="E128" s="34">
        <f t="shared" si="12"/>
        <v>19810.681414983435</v>
      </c>
      <c r="F128" s="35">
        <f t="shared" si="13"/>
        <v>0.82826236637918071</v>
      </c>
      <c r="G128" s="69">
        <f t="shared" si="14"/>
        <v>2464.6100207341638</v>
      </c>
      <c r="H128" s="69">
        <f t="shared" si="15"/>
        <v>600.54641136101645</v>
      </c>
      <c r="I128" s="34">
        <f t="shared" si="16"/>
        <v>3065.1564320951802</v>
      </c>
      <c r="J128" s="67">
        <f t="shared" si="17"/>
        <v>-304.60850299168186</v>
      </c>
      <c r="K128" s="33">
        <f t="shared" si="18"/>
        <v>2760.5479291034985</v>
      </c>
      <c r="L128" s="34">
        <f t="shared" si="19"/>
        <v>28680668.735114601</v>
      </c>
      <c r="M128" s="34">
        <f t="shared" si="20"/>
        <v>25830446.972621437</v>
      </c>
      <c r="N128" s="38">
        <v>20210112.03825444</v>
      </c>
      <c r="O128" s="38">
        <f t="shared" si="21"/>
        <v>5620334.9343669973</v>
      </c>
    </row>
    <row r="129" spans="1:15" s="31" customFormat="1" x14ac:dyDescent="0.2">
      <c r="A129" s="30">
        <v>3236</v>
      </c>
      <c r="B129" s="31" t="s">
        <v>118</v>
      </c>
      <c r="C129" s="33">
        <v>134708409</v>
      </c>
      <c r="D129" s="33">
        <v>7037</v>
      </c>
      <c r="E129" s="34">
        <f t="shared" si="12"/>
        <v>19142.874662498223</v>
      </c>
      <c r="F129" s="35">
        <f t="shared" si="13"/>
        <v>0.80034211520200227</v>
      </c>
      <c r="G129" s="69">
        <f t="shared" si="14"/>
        <v>2865.2940722252911</v>
      </c>
      <c r="H129" s="69">
        <f t="shared" si="15"/>
        <v>834.27877473084072</v>
      </c>
      <c r="I129" s="34">
        <f t="shared" si="16"/>
        <v>3699.5728469561318</v>
      </c>
      <c r="J129" s="67">
        <f t="shared" si="17"/>
        <v>-304.60850299168186</v>
      </c>
      <c r="K129" s="33">
        <f t="shared" si="18"/>
        <v>3394.9643439644501</v>
      </c>
      <c r="L129" s="34">
        <f t="shared" si="19"/>
        <v>26033894.124030299</v>
      </c>
      <c r="M129" s="34">
        <f t="shared" si="20"/>
        <v>23890364.088477835</v>
      </c>
      <c r="N129" s="38">
        <v>18307059.782611575</v>
      </c>
      <c r="O129" s="38">
        <f t="shared" si="21"/>
        <v>5583304.3058662601</v>
      </c>
    </row>
    <row r="130" spans="1:15" s="31" customFormat="1" x14ac:dyDescent="0.2">
      <c r="A130" s="30">
        <v>3238</v>
      </c>
      <c r="B130" s="31" t="s">
        <v>79</v>
      </c>
      <c r="C130" s="33">
        <v>297818037</v>
      </c>
      <c r="D130" s="33">
        <v>16126</v>
      </c>
      <c r="E130" s="34">
        <f t="shared" si="12"/>
        <v>18468.190313778989</v>
      </c>
      <c r="F130" s="35">
        <f t="shared" si="13"/>
        <v>0.77213431944155253</v>
      </c>
      <c r="G130" s="69">
        <f t="shared" si="14"/>
        <v>3270.1046814568317</v>
      </c>
      <c r="H130" s="69">
        <f t="shared" si="15"/>
        <v>1070.418296782573</v>
      </c>
      <c r="I130" s="34">
        <f t="shared" si="16"/>
        <v>4340.5229782394044</v>
      </c>
      <c r="J130" s="67">
        <f t="shared" si="17"/>
        <v>-304.60850299168186</v>
      </c>
      <c r="K130" s="33">
        <f t="shared" si="18"/>
        <v>4035.9144752477227</v>
      </c>
      <c r="L130" s="34">
        <f t="shared" si="19"/>
        <v>69995273.547088638</v>
      </c>
      <c r="M130" s="34">
        <f t="shared" si="20"/>
        <v>65083156.827844776</v>
      </c>
      <c r="N130" s="38">
        <v>52777738.948748656</v>
      </c>
      <c r="O130" s="38">
        <f t="shared" si="21"/>
        <v>12305417.879096121</v>
      </c>
    </row>
    <row r="131" spans="1:15" s="31" customFormat="1" x14ac:dyDescent="0.2">
      <c r="A131" s="30">
        <v>3240</v>
      </c>
      <c r="B131" s="31" t="s">
        <v>78</v>
      </c>
      <c r="C131" s="33">
        <v>511706382</v>
      </c>
      <c r="D131" s="33">
        <v>27916</v>
      </c>
      <c r="E131" s="34">
        <f t="shared" si="12"/>
        <v>18330.218584324401</v>
      </c>
      <c r="F131" s="35">
        <f t="shared" si="13"/>
        <v>0.76636587620945584</v>
      </c>
      <c r="G131" s="69">
        <f t="shared" si="14"/>
        <v>3352.8877191295846</v>
      </c>
      <c r="H131" s="69">
        <f t="shared" si="15"/>
        <v>1118.7084020916786</v>
      </c>
      <c r="I131" s="34">
        <f t="shared" si="16"/>
        <v>4471.5961212212633</v>
      </c>
      <c r="J131" s="67">
        <f t="shared" si="17"/>
        <v>-304.60850299168186</v>
      </c>
      <c r="K131" s="33">
        <f t="shared" si="18"/>
        <v>4166.9876182295811</v>
      </c>
      <c r="L131" s="34">
        <f t="shared" si="19"/>
        <v>124829077.32001279</v>
      </c>
      <c r="M131" s="34">
        <f t="shared" si="20"/>
        <v>116325626.35049699</v>
      </c>
      <c r="N131" s="38">
        <v>92211850.594882041</v>
      </c>
      <c r="O131" s="38">
        <f t="shared" si="21"/>
        <v>24113775.755614951</v>
      </c>
    </row>
    <row r="132" spans="1:15" s="31" customFormat="1" x14ac:dyDescent="0.2">
      <c r="A132" s="30">
        <v>3242</v>
      </c>
      <c r="B132" s="31" t="s">
        <v>80</v>
      </c>
      <c r="C132" s="33">
        <v>50993236</v>
      </c>
      <c r="D132" s="33">
        <v>3041</v>
      </c>
      <c r="E132" s="34">
        <f t="shared" si="12"/>
        <v>16768.57481091746</v>
      </c>
      <c r="F132" s="35">
        <f t="shared" si="13"/>
        <v>0.70107530189205414</v>
      </c>
      <c r="G132" s="69">
        <f t="shared" si="14"/>
        <v>4289.8739831737485</v>
      </c>
      <c r="H132" s="69">
        <f t="shared" si="15"/>
        <v>1665.2837227841078</v>
      </c>
      <c r="I132" s="34">
        <f t="shared" si="16"/>
        <v>5955.1577059578558</v>
      </c>
      <c r="J132" s="67">
        <f t="shared" si="17"/>
        <v>-304.60850299168186</v>
      </c>
      <c r="K132" s="33">
        <f t="shared" si="18"/>
        <v>5650.5492029661737</v>
      </c>
      <c r="L132" s="34">
        <f t="shared" si="19"/>
        <v>18109634.58381784</v>
      </c>
      <c r="M132" s="34">
        <f t="shared" si="20"/>
        <v>17183320.126220133</v>
      </c>
      <c r="N132" s="38">
        <v>13527602.625219807</v>
      </c>
      <c r="O132" s="38">
        <f t="shared" si="21"/>
        <v>3655717.5010003261</v>
      </c>
    </row>
    <row r="133" spans="1:15" s="31" customFormat="1" x14ac:dyDescent="0.2">
      <c r="A133" s="30">
        <v>3301</v>
      </c>
      <c r="B133" s="31" t="s">
        <v>129</v>
      </c>
      <c r="C133" s="33">
        <v>2232531861</v>
      </c>
      <c r="D133" s="33">
        <v>104487</v>
      </c>
      <c r="E133" s="34">
        <f t="shared" si="12"/>
        <v>21366.59929943438</v>
      </c>
      <c r="F133" s="35">
        <f t="shared" si="13"/>
        <v>0.8933135477026225</v>
      </c>
      <c r="G133" s="69">
        <f t="shared" si="14"/>
        <v>1531.0592900635972</v>
      </c>
      <c r="H133" s="69">
        <f t="shared" si="15"/>
        <v>55.975151803186051</v>
      </c>
      <c r="I133" s="34">
        <f t="shared" si="16"/>
        <v>1587.0344418667833</v>
      </c>
      <c r="J133" s="67">
        <f t="shared" si="17"/>
        <v>-304.60850299168186</v>
      </c>
      <c r="K133" s="33">
        <f t="shared" si="18"/>
        <v>1282.4259388751013</v>
      </c>
      <c r="L133" s="34">
        <f t="shared" si="19"/>
        <v>165824467.72733459</v>
      </c>
      <c r="M133" s="34">
        <f t="shared" si="20"/>
        <v>133996839.07524271</v>
      </c>
      <c r="N133" s="38">
        <v>110674121.90476549</v>
      </c>
      <c r="O133" s="38">
        <f t="shared" si="21"/>
        <v>23322717.170477226</v>
      </c>
    </row>
    <row r="134" spans="1:15" s="31" customFormat="1" x14ac:dyDescent="0.2">
      <c r="A134" s="30">
        <v>3303</v>
      </c>
      <c r="B134" s="31" t="s">
        <v>130</v>
      </c>
      <c r="C134" s="33">
        <v>686293161</v>
      </c>
      <c r="D134" s="33">
        <v>28848</v>
      </c>
      <c r="E134" s="34">
        <f t="shared" si="12"/>
        <v>23789.973689683859</v>
      </c>
      <c r="F134" s="35">
        <f t="shared" si="13"/>
        <v>0.99463211242259408</v>
      </c>
      <c r="G134" s="69">
        <f t="shared" si="14"/>
        <v>77.034655913909958</v>
      </c>
      <c r="H134" s="69">
        <f t="shared" si="15"/>
        <v>0</v>
      </c>
      <c r="I134" s="34">
        <f t="shared" si="16"/>
        <v>77.034655913909958</v>
      </c>
      <c r="J134" s="67">
        <f t="shared" si="17"/>
        <v>-304.60850299168186</v>
      </c>
      <c r="K134" s="33">
        <f t="shared" si="18"/>
        <v>-227.57384707777192</v>
      </c>
      <c r="L134" s="34">
        <f t="shared" si="19"/>
        <v>2222295.7538044746</v>
      </c>
      <c r="M134" s="34">
        <f t="shared" si="20"/>
        <v>-6565050.3404995641</v>
      </c>
      <c r="N134" s="38">
        <v>-10411743.875629416</v>
      </c>
      <c r="O134" s="38">
        <f t="shared" si="21"/>
        <v>3846693.5351298517</v>
      </c>
    </row>
    <row r="135" spans="1:15" s="31" customFormat="1" x14ac:dyDescent="0.2">
      <c r="A135" s="30">
        <v>3305</v>
      </c>
      <c r="B135" s="31" t="s">
        <v>131</v>
      </c>
      <c r="C135" s="33">
        <v>653518245</v>
      </c>
      <c r="D135" s="33">
        <v>31581</v>
      </c>
      <c r="E135" s="34">
        <f t="shared" si="12"/>
        <v>20693.399354041987</v>
      </c>
      <c r="F135" s="35">
        <f t="shared" si="13"/>
        <v>0.86516781318006752</v>
      </c>
      <c r="G135" s="69">
        <f t="shared" si="14"/>
        <v>1934.9792572990327</v>
      </c>
      <c r="H135" s="69">
        <f t="shared" si="15"/>
        <v>291.59513269052349</v>
      </c>
      <c r="I135" s="34">
        <f t="shared" si="16"/>
        <v>2226.574389989556</v>
      </c>
      <c r="J135" s="67">
        <f t="shared" si="17"/>
        <v>-304.60850299168186</v>
      </c>
      <c r="K135" s="33">
        <f t="shared" si="18"/>
        <v>1921.9658869978741</v>
      </c>
      <c r="L135" s="34">
        <f t="shared" si="19"/>
        <v>70317445.810260177</v>
      </c>
      <c r="M135" s="34">
        <f t="shared" si="20"/>
        <v>60697604.67727986</v>
      </c>
      <c r="N135" s="38">
        <v>49185963.70368854</v>
      </c>
      <c r="O135" s="38">
        <f t="shared" si="21"/>
        <v>11511640.97359132</v>
      </c>
    </row>
    <row r="136" spans="1:15" s="31" customFormat="1" x14ac:dyDescent="0.2">
      <c r="A136" s="30">
        <v>3310</v>
      </c>
      <c r="B136" s="31" t="s">
        <v>132</v>
      </c>
      <c r="C136" s="33">
        <v>183568894</v>
      </c>
      <c r="D136" s="33">
        <v>6989</v>
      </c>
      <c r="E136" s="34">
        <f t="shared" si="12"/>
        <v>26265.401917298612</v>
      </c>
      <c r="F136" s="35">
        <f t="shared" si="13"/>
        <v>1.0981269896889212</v>
      </c>
      <c r="G136" s="69">
        <f t="shared" si="14"/>
        <v>-1408.2222806549419</v>
      </c>
      <c r="H136" s="69">
        <f t="shared" si="15"/>
        <v>0</v>
      </c>
      <c r="I136" s="34">
        <f t="shared" si="16"/>
        <v>-1408.2222806549419</v>
      </c>
      <c r="J136" s="67">
        <f t="shared" si="17"/>
        <v>-304.60850299168186</v>
      </c>
      <c r="K136" s="33">
        <f t="shared" si="18"/>
        <v>-1712.8307836466238</v>
      </c>
      <c r="L136" s="34">
        <f t="shared" si="19"/>
        <v>-9842065.519497389</v>
      </c>
      <c r="M136" s="34">
        <f t="shared" si="20"/>
        <v>-11970974.346906254</v>
      </c>
      <c r="N136" s="38">
        <v>-10061362.595291659</v>
      </c>
      <c r="O136" s="38">
        <f t="shared" si="21"/>
        <v>-1909611.7516145948</v>
      </c>
    </row>
    <row r="137" spans="1:15" s="31" customFormat="1" x14ac:dyDescent="0.2">
      <c r="A137" s="30">
        <v>3312</v>
      </c>
      <c r="B137" s="31" t="s">
        <v>142</v>
      </c>
      <c r="C137" s="33">
        <v>727777003</v>
      </c>
      <c r="D137" s="33">
        <v>28470</v>
      </c>
      <c r="E137" s="34">
        <f t="shared" ref="E137:E200" si="22">IF(ISNUMBER(C137),(C137)/D137,"")</f>
        <v>25562.943554618898</v>
      </c>
      <c r="F137" s="35">
        <f t="shared" ref="F137:F200" si="23">IF(ISNUMBER(C137),E137/E$366,"")</f>
        <v>1.0687579935616149</v>
      </c>
      <c r="G137" s="69">
        <f t="shared" ref="G137:G200" si="24">IF(ISNUMBER(D137),(E$366-E137)*0.6,"")</f>
        <v>-986.74726304711362</v>
      </c>
      <c r="H137" s="69">
        <f t="shared" ref="H137:H200" si="25">(IF(E137&gt;=E$366*0.9,0,IF(E137&lt;0.9*E$366,(E$366*0.9-E137)*0.35)))</f>
        <v>0</v>
      </c>
      <c r="I137" s="34">
        <f t="shared" ref="I137:I200" si="26">IF(ISNUMBER(C137),G137+H137,"")</f>
        <v>-986.74726304711362</v>
      </c>
      <c r="J137" s="67">
        <f t="shared" ref="J137:J200" si="27">IF(ISNUMBER(D137),I$368,"")</f>
        <v>-304.60850299168186</v>
      </c>
      <c r="K137" s="33">
        <f t="shared" ref="K137:K200" si="28">IF(ISNUMBER(I137),I137+J137,"")</f>
        <v>-1291.3557660387955</v>
      </c>
      <c r="L137" s="34">
        <f t="shared" ref="L137:L200" si="29">IF(ISNUMBER(I137),(I137*D137),"")</f>
        <v>-28092694.578951325</v>
      </c>
      <c r="M137" s="34">
        <f t="shared" ref="M137:M200" si="30">IF(ISNUMBER(K137),(K137*D137),"")</f>
        <v>-36764898.659124509</v>
      </c>
      <c r="N137" s="38">
        <v>-28138251.206002764</v>
      </c>
      <c r="O137" s="38">
        <f t="shared" ref="O137:O200" si="31">IF(ISNUMBER(M137),(M137-N137),"")</f>
        <v>-8626647.4531217441</v>
      </c>
    </row>
    <row r="138" spans="1:15" s="31" customFormat="1" x14ac:dyDescent="0.2">
      <c r="A138" s="30">
        <v>3314</v>
      </c>
      <c r="B138" s="31" t="s">
        <v>141</v>
      </c>
      <c r="C138" s="33">
        <v>441027320</v>
      </c>
      <c r="D138" s="33">
        <v>20779</v>
      </c>
      <c r="E138" s="34">
        <f t="shared" si="22"/>
        <v>21224.665287068674</v>
      </c>
      <c r="F138" s="35">
        <f t="shared" si="23"/>
        <v>0.88737944586689277</v>
      </c>
      <c r="G138" s="69">
        <f t="shared" si="24"/>
        <v>1616.2196974830206</v>
      </c>
      <c r="H138" s="69">
        <f t="shared" si="25"/>
        <v>105.65205613118304</v>
      </c>
      <c r="I138" s="34">
        <f t="shared" si="26"/>
        <v>1721.8717536142037</v>
      </c>
      <c r="J138" s="67">
        <f t="shared" si="27"/>
        <v>-304.60850299168186</v>
      </c>
      <c r="K138" s="33">
        <f t="shared" si="28"/>
        <v>1417.2632506225218</v>
      </c>
      <c r="L138" s="34">
        <f t="shared" si="29"/>
        <v>35778773.168349542</v>
      </c>
      <c r="M138" s="34">
        <f t="shared" si="30"/>
        <v>29449313.084685382</v>
      </c>
      <c r="N138" s="38">
        <v>25613106.260734085</v>
      </c>
      <c r="O138" s="38">
        <f t="shared" si="31"/>
        <v>3836206.8239512965</v>
      </c>
    </row>
    <row r="139" spans="1:15" s="31" customFormat="1" x14ac:dyDescent="0.2">
      <c r="A139" s="30">
        <v>3316</v>
      </c>
      <c r="B139" s="31" t="s">
        <v>140</v>
      </c>
      <c r="C139" s="33">
        <v>268833046</v>
      </c>
      <c r="D139" s="33">
        <v>14665</v>
      </c>
      <c r="E139" s="34">
        <f t="shared" si="22"/>
        <v>18331.609001022844</v>
      </c>
      <c r="F139" s="35">
        <f t="shared" si="23"/>
        <v>0.76642400797185117</v>
      </c>
      <c r="G139" s="69">
        <f t="shared" si="24"/>
        <v>3352.053469110519</v>
      </c>
      <c r="H139" s="69">
        <f t="shared" si="25"/>
        <v>1118.2217562472235</v>
      </c>
      <c r="I139" s="34">
        <f t="shared" si="26"/>
        <v>4470.2752253577428</v>
      </c>
      <c r="J139" s="67">
        <f t="shared" si="27"/>
        <v>-304.60850299168186</v>
      </c>
      <c r="K139" s="33">
        <f t="shared" si="28"/>
        <v>4165.6667223660606</v>
      </c>
      <c r="L139" s="34">
        <f t="shared" si="29"/>
        <v>65556586.179871298</v>
      </c>
      <c r="M139" s="34">
        <f t="shared" si="30"/>
        <v>61089502.483498283</v>
      </c>
      <c r="N139" s="38">
        <v>48314827.627802871</v>
      </c>
      <c r="O139" s="38">
        <f t="shared" si="31"/>
        <v>12774674.855695412</v>
      </c>
    </row>
    <row r="140" spans="1:15" s="31" customFormat="1" x14ac:dyDescent="0.2">
      <c r="A140" s="30">
        <v>3318</v>
      </c>
      <c r="B140" s="31" t="s">
        <v>139</v>
      </c>
      <c r="C140" s="33">
        <v>53294096</v>
      </c>
      <c r="D140" s="33">
        <v>2241</v>
      </c>
      <c r="E140" s="34">
        <f t="shared" si="22"/>
        <v>23781.390450691655</v>
      </c>
      <c r="F140" s="35">
        <f t="shared" si="23"/>
        <v>0.99427325682898982</v>
      </c>
      <c r="G140" s="69">
        <f t="shared" si="24"/>
        <v>82.184599309231999</v>
      </c>
      <c r="H140" s="69">
        <f t="shared" si="25"/>
        <v>0</v>
      </c>
      <c r="I140" s="34">
        <f t="shared" si="26"/>
        <v>82.184599309231999</v>
      </c>
      <c r="J140" s="67">
        <f t="shared" si="27"/>
        <v>-304.60850299168186</v>
      </c>
      <c r="K140" s="33">
        <f t="shared" si="28"/>
        <v>-222.42390368244986</v>
      </c>
      <c r="L140" s="34">
        <f t="shared" si="29"/>
        <v>184175.68705198891</v>
      </c>
      <c r="M140" s="34">
        <f t="shared" si="30"/>
        <v>-498451.96815237013</v>
      </c>
      <c r="N140" s="38">
        <v>331833.95864234975</v>
      </c>
      <c r="O140" s="38">
        <f t="shared" si="31"/>
        <v>-830285.92679471988</v>
      </c>
    </row>
    <row r="141" spans="1:15" s="31" customFormat="1" x14ac:dyDescent="0.2">
      <c r="A141" s="30">
        <v>3320</v>
      </c>
      <c r="B141" s="31" t="s">
        <v>133</v>
      </c>
      <c r="C141" s="33">
        <v>27722688</v>
      </c>
      <c r="D141" s="33">
        <v>1115</v>
      </c>
      <c r="E141" s="34">
        <f t="shared" si="22"/>
        <v>24863.39730941704</v>
      </c>
      <c r="F141" s="35">
        <f t="shared" si="23"/>
        <v>1.0395107497992506</v>
      </c>
      <c r="G141" s="69">
        <f t="shared" si="24"/>
        <v>-567.01951592599869</v>
      </c>
      <c r="H141" s="69">
        <f t="shared" si="25"/>
        <v>0</v>
      </c>
      <c r="I141" s="34">
        <f t="shared" si="26"/>
        <v>-567.01951592599869</v>
      </c>
      <c r="J141" s="67">
        <f t="shared" si="27"/>
        <v>-304.60850299168186</v>
      </c>
      <c r="K141" s="33">
        <f t="shared" si="28"/>
        <v>-871.62801891768049</v>
      </c>
      <c r="L141" s="34">
        <f t="shared" si="29"/>
        <v>-632226.76025748858</v>
      </c>
      <c r="M141" s="34">
        <f t="shared" si="30"/>
        <v>-971865.24109321379</v>
      </c>
      <c r="N141" s="38">
        <v>-534936.61807843763</v>
      </c>
      <c r="O141" s="38">
        <f t="shared" si="31"/>
        <v>-436928.62301477615</v>
      </c>
    </row>
    <row r="142" spans="1:15" s="31" customFormat="1" x14ac:dyDescent="0.2">
      <c r="A142" s="30">
        <v>3322</v>
      </c>
      <c r="B142" s="31" t="s">
        <v>385</v>
      </c>
      <c r="C142" s="33">
        <v>83423577</v>
      </c>
      <c r="D142" s="33">
        <v>3301</v>
      </c>
      <c r="E142" s="34">
        <f t="shared" si="22"/>
        <v>25272.213571644956</v>
      </c>
      <c r="F142" s="35">
        <f t="shared" si="23"/>
        <v>1.0566028991137657</v>
      </c>
      <c r="G142" s="69">
        <f t="shared" si="24"/>
        <v>-812.30927326274832</v>
      </c>
      <c r="H142" s="69">
        <f t="shared" si="25"/>
        <v>0</v>
      </c>
      <c r="I142" s="34">
        <f t="shared" si="26"/>
        <v>-812.30927326274832</v>
      </c>
      <c r="J142" s="67">
        <f t="shared" si="27"/>
        <v>-304.60850299168186</v>
      </c>
      <c r="K142" s="33">
        <f t="shared" si="28"/>
        <v>-1116.9177762544302</v>
      </c>
      <c r="L142" s="34">
        <f t="shared" si="29"/>
        <v>-2681432.9110403322</v>
      </c>
      <c r="M142" s="34">
        <f t="shared" si="30"/>
        <v>-3686945.5794158741</v>
      </c>
      <c r="N142" s="38">
        <v>-3201520.0334322145</v>
      </c>
      <c r="O142" s="38">
        <f t="shared" si="31"/>
        <v>-485425.54598365957</v>
      </c>
    </row>
    <row r="143" spans="1:15" s="31" customFormat="1" x14ac:dyDescent="0.2">
      <c r="A143" s="30">
        <v>3324</v>
      </c>
      <c r="B143" s="31" t="s">
        <v>134</v>
      </c>
      <c r="C143" s="33">
        <v>117480843</v>
      </c>
      <c r="D143" s="33">
        <v>4986</v>
      </c>
      <c r="E143" s="34">
        <f t="shared" si="22"/>
        <v>23562.142599277977</v>
      </c>
      <c r="F143" s="35">
        <f t="shared" si="23"/>
        <v>0.98510675011316839</v>
      </c>
      <c r="G143" s="69">
        <f t="shared" si="24"/>
        <v>213.73331015743898</v>
      </c>
      <c r="H143" s="69">
        <f t="shared" si="25"/>
        <v>0</v>
      </c>
      <c r="I143" s="34">
        <f t="shared" si="26"/>
        <v>213.73331015743898</v>
      </c>
      <c r="J143" s="67">
        <f t="shared" si="27"/>
        <v>-304.60850299168186</v>
      </c>
      <c r="K143" s="33">
        <f t="shared" si="28"/>
        <v>-90.875192834242881</v>
      </c>
      <c r="L143" s="34">
        <f t="shared" si="29"/>
        <v>1065674.2844449908</v>
      </c>
      <c r="M143" s="34">
        <f t="shared" si="30"/>
        <v>-453103.71147153503</v>
      </c>
      <c r="N143" s="38">
        <v>-70009.975550753617</v>
      </c>
      <c r="O143" s="38">
        <f t="shared" si="31"/>
        <v>-383093.73592078139</v>
      </c>
    </row>
    <row r="144" spans="1:15" s="31" customFormat="1" x14ac:dyDescent="0.2">
      <c r="A144" s="30">
        <v>3326</v>
      </c>
      <c r="B144" s="31" t="s">
        <v>135</v>
      </c>
      <c r="C144" s="33">
        <v>79497389</v>
      </c>
      <c r="D144" s="33">
        <v>2666</v>
      </c>
      <c r="E144" s="34">
        <f t="shared" si="22"/>
        <v>29818.975618904726</v>
      </c>
      <c r="F144" s="35">
        <f t="shared" si="23"/>
        <v>1.2466979197614729</v>
      </c>
      <c r="G144" s="69">
        <f t="shared" si="24"/>
        <v>-3540.3665016186101</v>
      </c>
      <c r="H144" s="69">
        <f t="shared" si="25"/>
        <v>0</v>
      </c>
      <c r="I144" s="34">
        <f t="shared" si="26"/>
        <v>-3540.3665016186101</v>
      </c>
      <c r="J144" s="67">
        <f t="shared" si="27"/>
        <v>-304.60850299168186</v>
      </c>
      <c r="K144" s="33">
        <f t="shared" si="28"/>
        <v>-3844.9750046102918</v>
      </c>
      <c r="L144" s="34">
        <f t="shared" si="29"/>
        <v>-9438617.0933152139</v>
      </c>
      <c r="M144" s="34">
        <f t="shared" si="30"/>
        <v>-10250703.362291038</v>
      </c>
      <c r="N144" s="38">
        <v>-6595539.1513875453</v>
      </c>
      <c r="O144" s="38">
        <f t="shared" si="31"/>
        <v>-3655164.2109034928</v>
      </c>
    </row>
    <row r="145" spans="1:15" s="31" customFormat="1" x14ac:dyDescent="0.2">
      <c r="A145" s="30">
        <v>3328</v>
      </c>
      <c r="B145" s="31" t="s">
        <v>136</v>
      </c>
      <c r="C145" s="33">
        <v>117674661</v>
      </c>
      <c r="D145" s="33">
        <v>5007</v>
      </c>
      <c r="E145" s="34">
        <f t="shared" si="22"/>
        <v>23502.029358897544</v>
      </c>
      <c r="F145" s="35">
        <f t="shared" si="23"/>
        <v>0.98259348296777071</v>
      </c>
      <c r="G145" s="69">
        <f t="shared" si="24"/>
        <v>249.80125438569883</v>
      </c>
      <c r="H145" s="69">
        <f t="shared" si="25"/>
        <v>0</v>
      </c>
      <c r="I145" s="34">
        <f t="shared" si="26"/>
        <v>249.80125438569883</v>
      </c>
      <c r="J145" s="67">
        <f t="shared" si="27"/>
        <v>-304.60850299168186</v>
      </c>
      <c r="K145" s="33">
        <f t="shared" si="28"/>
        <v>-54.807248605983034</v>
      </c>
      <c r="L145" s="34">
        <f t="shared" si="29"/>
        <v>1250754.8807091941</v>
      </c>
      <c r="M145" s="34">
        <f t="shared" si="30"/>
        <v>-274419.89377015707</v>
      </c>
      <c r="N145" s="38">
        <v>-981274.11275222839</v>
      </c>
      <c r="O145" s="38">
        <f t="shared" si="31"/>
        <v>706854.21898207138</v>
      </c>
    </row>
    <row r="146" spans="1:15" s="31" customFormat="1" x14ac:dyDescent="0.2">
      <c r="A146" s="30">
        <v>3330</v>
      </c>
      <c r="B146" s="31" t="s">
        <v>137</v>
      </c>
      <c r="C146" s="33">
        <v>160716362</v>
      </c>
      <c r="D146" s="33">
        <v>4496</v>
      </c>
      <c r="E146" s="34">
        <f t="shared" si="22"/>
        <v>35746.521797153022</v>
      </c>
      <c r="F146" s="35">
        <f t="shared" si="23"/>
        <v>1.4945219759650392</v>
      </c>
      <c r="G146" s="69">
        <f t="shared" si="24"/>
        <v>-7096.8942085675881</v>
      </c>
      <c r="H146" s="69">
        <f t="shared" si="25"/>
        <v>0</v>
      </c>
      <c r="I146" s="34">
        <f t="shared" si="26"/>
        <v>-7096.8942085675881</v>
      </c>
      <c r="J146" s="67">
        <f t="shared" si="27"/>
        <v>-304.60850299168186</v>
      </c>
      <c r="K146" s="33">
        <f t="shared" si="28"/>
        <v>-7401.5027115592702</v>
      </c>
      <c r="L146" s="34">
        <f t="shared" si="29"/>
        <v>-31907636.361719877</v>
      </c>
      <c r="M146" s="34">
        <f t="shared" si="30"/>
        <v>-33277156.19117048</v>
      </c>
      <c r="N146" s="38">
        <v>-23733572.707516287</v>
      </c>
      <c r="O146" s="38">
        <f t="shared" si="31"/>
        <v>-9543583.4836541936</v>
      </c>
    </row>
    <row r="147" spans="1:15" s="31" customFormat="1" x14ac:dyDescent="0.2">
      <c r="A147" s="30">
        <v>3332</v>
      </c>
      <c r="B147" s="31" t="s">
        <v>138</v>
      </c>
      <c r="C147" s="33">
        <v>78204032</v>
      </c>
      <c r="D147" s="33">
        <v>3526</v>
      </c>
      <c r="E147" s="34">
        <f t="shared" si="22"/>
        <v>22179.249007373794</v>
      </c>
      <c r="F147" s="35">
        <f t="shared" si="23"/>
        <v>0.92728952036281442</v>
      </c>
      <c r="G147" s="69">
        <f t="shared" si="24"/>
        <v>1043.469465299949</v>
      </c>
      <c r="H147" s="69">
        <f t="shared" si="25"/>
        <v>0</v>
      </c>
      <c r="I147" s="34">
        <f t="shared" si="26"/>
        <v>1043.469465299949</v>
      </c>
      <c r="J147" s="67">
        <f t="shared" si="27"/>
        <v>-304.60850299168186</v>
      </c>
      <c r="K147" s="33">
        <f t="shared" si="28"/>
        <v>738.86096230826706</v>
      </c>
      <c r="L147" s="34">
        <f t="shared" si="29"/>
        <v>3679273.3346476201</v>
      </c>
      <c r="M147" s="34">
        <f t="shared" si="30"/>
        <v>2605223.7530989498</v>
      </c>
      <c r="N147" s="38">
        <v>3970669.0051710117</v>
      </c>
      <c r="O147" s="38">
        <f t="shared" si="31"/>
        <v>-1365445.2520720619</v>
      </c>
    </row>
    <row r="148" spans="1:15" s="31" customFormat="1" x14ac:dyDescent="0.2">
      <c r="A148" s="30">
        <v>3334</v>
      </c>
      <c r="B148" s="31" t="s">
        <v>143</v>
      </c>
      <c r="C148" s="33">
        <v>59166432</v>
      </c>
      <c r="D148" s="33">
        <v>2781</v>
      </c>
      <c r="E148" s="34">
        <f t="shared" si="22"/>
        <v>21275.236245954693</v>
      </c>
      <c r="F148" s="35">
        <f t="shared" si="23"/>
        <v>0.88949376092752053</v>
      </c>
      <c r="G148" s="69">
        <f t="shared" si="24"/>
        <v>1585.8771221514091</v>
      </c>
      <c r="H148" s="69">
        <f t="shared" si="25"/>
        <v>87.95222052107637</v>
      </c>
      <c r="I148" s="34">
        <f t="shared" si="26"/>
        <v>1673.8293426724856</v>
      </c>
      <c r="J148" s="67">
        <f t="shared" si="27"/>
        <v>-304.60850299168186</v>
      </c>
      <c r="K148" s="33">
        <f t="shared" si="28"/>
        <v>1369.2208396808037</v>
      </c>
      <c r="L148" s="34">
        <f t="shared" si="29"/>
        <v>4654919.4019721821</v>
      </c>
      <c r="M148" s="34">
        <f t="shared" si="30"/>
        <v>3807803.1551523153</v>
      </c>
      <c r="N148" s="38">
        <v>3275621.5612253533</v>
      </c>
      <c r="O148" s="38">
        <f t="shared" si="31"/>
        <v>532181.593926962</v>
      </c>
    </row>
    <row r="149" spans="1:15" s="31" customFormat="1" x14ac:dyDescent="0.2">
      <c r="A149" s="30">
        <v>3336</v>
      </c>
      <c r="B149" s="31" t="s">
        <v>144</v>
      </c>
      <c r="C149" s="33">
        <v>25941150</v>
      </c>
      <c r="D149" s="33">
        <v>1395</v>
      </c>
      <c r="E149" s="34">
        <f t="shared" si="22"/>
        <v>18595.806451612902</v>
      </c>
      <c r="F149" s="35">
        <f t="shared" si="23"/>
        <v>0.77746980700487001</v>
      </c>
      <c r="G149" s="69">
        <f t="shared" si="24"/>
        <v>3193.5349987564841</v>
      </c>
      <c r="H149" s="69">
        <f t="shared" si="25"/>
        <v>1025.7526485407034</v>
      </c>
      <c r="I149" s="34">
        <f t="shared" si="26"/>
        <v>4219.2876472971875</v>
      </c>
      <c r="J149" s="67">
        <f t="shared" si="27"/>
        <v>-304.60850299168186</v>
      </c>
      <c r="K149" s="33">
        <f t="shared" si="28"/>
        <v>3914.6791443055058</v>
      </c>
      <c r="L149" s="34">
        <f t="shared" si="29"/>
        <v>5885906.2679795763</v>
      </c>
      <c r="M149" s="34">
        <f t="shared" si="30"/>
        <v>5460977.4063061802</v>
      </c>
      <c r="N149" s="38">
        <v>4751438.2289318116</v>
      </c>
      <c r="O149" s="38">
        <f t="shared" si="31"/>
        <v>709539.17737436853</v>
      </c>
    </row>
    <row r="150" spans="1:15" s="31" customFormat="1" x14ac:dyDescent="0.2">
      <c r="A150" s="30">
        <v>3338</v>
      </c>
      <c r="B150" s="31" t="s">
        <v>145</v>
      </c>
      <c r="C150" s="33">
        <v>73034425</v>
      </c>
      <c r="D150" s="33">
        <v>2486</v>
      </c>
      <c r="E150" s="34">
        <f t="shared" si="22"/>
        <v>29378.288415124698</v>
      </c>
      <c r="F150" s="35">
        <f t="shared" si="23"/>
        <v>1.2282732821334201</v>
      </c>
      <c r="G150" s="69">
        <f t="shared" si="24"/>
        <v>-3275.9541793505937</v>
      </c>
      <c r="H150" s="69">
        <f t="shared" si="25"/>
        <v>0</v>
      </c>
      <c r="I150" s="34">
        <f t="shared" si="26"/>
        <v>-3275.9541793505937</v>
      </c>
      <c r="J150" s="67">
        <f t="shared" si="27"/>
        <v>-304.60850299168186</v>
      </c>
      <c r="K150" s="33">
        <f t="shared" si="28"/>
        <v>-3580.5626823422754</v>
      </c>
      <c r="L150" s="34">
        <f t="shared" si="29"/>
        <v>-8144022.0898655755</v>
      </c>
      <c r="M150" s="34">
        <f t="shared" si="30"/>
        <v>-8901278.8283028957</v>
      </c>
      <c r="N150" s="38">
        <v>-8993979.1753748842</v>
      </c>
      <c r="O150" s="38">
        <f t="shared" si="31"/>
        <v>92700.347071988508</v>
      </c>
    </row>
    <row r="151" spans="1:15" s="31" customFormat="1" x14ac:dyDescent="0.2">
      <c r="A151" s="30">
        <v>3401</v>
      </c>
      <c r="B151" s="31" t="s">
        <v>82</v>
      </c>
      <c r="C151" s="33">
        <v>352751948</v>
      </c>
      <c r="D151" s="33">
        <v>18058</v>
      </c>
      <c r="E151" s="34">
        <f t="shared" si="22"/>
        <v>19534.386310776386</v>
      </c>
      <c r="F151" s="35">
        <f t="shared" si="23"/>
        <v>0.81671077801955816</v>
      </c>
      <c r="G151" s="69">
        <f t="shared" si="24"/>
        <v>2630.387083258393</v>
      </c>
      <c r="H151" s="69">
        <f t="shared" si="25"/>
        <v>697.24969783348365</v>
      </c>
      <c r="I151" s="34">
        <f t="shared" si="26"/>
        <v>3327.6367810918764</v>
      </c>
      <c r="J151" s="67">
        <f t="shared" si="27"/>
        <v>-304.60850299168186</v>
      </c>
      <c r="K151" s="33">
        <f t="shared" si="28"/>
        <v>3023.0282781001947</v>
      </c>
      <c r="L151" s="34">
        <f t="shared" si="29"/>
        <v>60090464.992957108</v>
      </c>
      <c r="M151" s="34">
        <f t="shared" si="30"/>
        <v>54589844.645933315</v>
      </c>
      <c r="N151" s="38">
        <v>44601559.010430574</v>
      </c>
      <c r="O151" s="38">
        <f t="shared" si="31"/>
        <v>9988285.6355027407</v>
      </c>
    </row>
    <row r="152" spans="1:15" s="31" customFormat="1" x14ac:dyDescent="0.2">
      <c r="A152" s="30">
        <v>3403</v>
      </c>
      <c r="B152" s="31" t="s">
        <v>83</v>
      </c>
      <c r="C152" s="33">
        <v>716977270</v>
      </c>
      <c r="D152" s="33">
        <v>32879</v>
      </c>
      <c r="E152" s="34">
        <f t="shared" si="22"/>
        <v>21806.541257337511</v>
      </c>
      <c r="F152" s="35">
        <f t="shared" si="23"/>
        <v>0.91170702743657761</v>
      </c>
      <c r="G152" s="69">
        <f t="shared" si="24"/>
        <v>1267.0941153217186</v>
      </c>
      <c r="H152" s="69">
        <f t="shared" si="25"/>
        <v>0</v>
      </c>
      <c r="I152" s="34">
        <f t="shared" si="26"/>
        <v>1267.0941153217186</v>
      </c>
      <c r="J152" s="67">
        <f t="shared" si="27"/>
        <v>-304.60850299168186</v>
      </c>
      <c r="K152" s="33">
        <f t="shared" si="28"/>
        <v>962.4856123300367</v>
      </c>
      <c r="L152" s="34">
        <f t="shared" si="29"/>
        <v>41660787.417662784</v>
      </c>
      <c r="M152" s="34">
        <f t="shared" si="30"/>
        <v>31645564.447799277</v>
      </c>
      <c r="N152" s="38">
        <v>26216221.654887062</v>
      </c>
      <c r="O152" s="38">
        <f t="shared" si="31"/>
        <v>5429342.792912215</v>
      </c>
    </row>
    <row r="153" spans="1:15" s="31" customFormat="1" x14ac:dyDescent="0.2">
      <c r="A153" s="30">
        <v>3405</v>
      </c>
      <c r="B153" s="31" t="s">
        <v>103</v>
      </c>
      <c r="C153" s="33">
        <v>630327302</v>
      </c>
      <c r="D153" s="33">
        <v>28768</v>
      </c>
      <c r="E153" s="34">
        <f t="shared" si="22"/>
        <v>21910.709885984426</v>
      </c>
      <c r="F153" s="35">
        <f t="shared" si="23"/>
        <v>0.9160622009441538</v>
      </c>
      <c r="G153" s="69">
        <f t="shared" si="24"/>
        <v>1204.5929381335693</v>
      </c>
      <c r="H153" s="69">
        <f t="shared" si="25"/>
        <v>0</v>
      </c>
      <c r="I153" s="34">
        <f t="shared" si="26"/>
        <v>1204.5929381335693</v>
      </c>
      <c r="J153" s="67">
        <f t="shared" si="27"/>
        <v>-304.60850299168186</v>
      </c>
      <c r="K153" s="33">
        <f t="shared" si="28"/>
        <v>899.98443514188739</v>
      </c>
      <c r="L153" s="34">
        <f t="shared" si="29"/>
        <v>34653729.644226521</v>
      </c>
      <c r="M153" s="34">
        <f t="shared" si="30"/>
        <v>25890752.230161816</v>
      </c>
      <c r="N153" s="38">
        <v>20215783.980376258</v>
      </c>
      <c r="O153" s="38">
        <f t="shared" si="31"/>
        <v>5674968.2497855574</v>
      </c>
    </row>
    <row r="154" spans="1:15" s="31" customFormat="1" x14ac:dyDescent="0.2">
      <c r="A154" s="30">
        <v>3407</v>
      </c>
      <c r="B154" s="31" t="s">
        <v>104</v>
      </c>
      <c r="C154" s="33">
        <v>595001727</v>
      </c>
      <c r="D154" s="33">
        <v>30903</v>
      </c>
      <c r="E154" s="34">
        <f t="shared" si="22"/>
        <v>19253.850014561693</v>
      </c>
      <c r="F154" s="35">
        <f t="shared" si="23"/>
        <v>0.80498187017985634</v>
      </c>
      <c r="G154" s="69">
        <f t="shared" si="24"/>
        <v>2798.7088609872094</v>
      </c>
      <c r="H154" s="69">
        <f t="shared" si="25"/>
        <v>795.43740150862641</v>
      </c>
      <c r="I154" s="34">
        <f t="shared" si="26"/>
        <v>3594.1462624958358</v>
      </c>
      <c r="J154" s="67">
        <f t="shared" si="27"/>
        <v>-304.60850299168186</v>
      </c>
      <c r="K154" s="33">
        <f t="shared" si="28"/>
        <v>3289.5377595041541</v>
      </c>
      <c r="L154" s="34">
        <f t="shared" si="29"/>
        <v>111069901.94990881</v>
      </c>
      <c r="M154" s="34">
        <f t="shared" si="30"/>
        <v>101656585.38195688</v>
      </c>
      <c r="N154" s="38">
        <v>81759007.040272206</v>
      </c>
      <c r="O154" s="38">
        <f t="shared" si="31"/>
        <v>19897578.341684669</v>
      </c>
    </row>
    <row r="155" spans="1:15" s="31" customFormat="1" x14ac:dyDescent="0.2">
      <c r="A155" s="30">
        <v>3411</v>
      </c>
      <c r="B155" s="31" t="s">
        <v>84</v>
      </c>
      <c r="C155" s="33">
        <v>669144227</v>
      </c>
      <c r="D155" s="33">
        <v>35612</v>
      </c>
      <c r="E155" s="34">
        <f t="shared" si="22"/>
        <v>18789.852493541504</v>
      </c>
      <c r="F155" s="35">
        <f t="shared" si="23"/>
        <v>0.785582654337458</v>
      </c>
      <c r="G155" s="69">
        <f t="shared" si="24"/>
        <v>3077.1073735993223</v>
      </c>
      <c r="H155" s="69">
        <f t="shared" si="25"/>
        <v>957.83653386569233</v>
      </c>
      <c r="I155" s="34">
        <f t="shared" si="26"/>
        <v>4034.9439074650145</v>
      </c>
      <c r="J155" s="67">
        <f t="shared" si="27"/>
        <v>-304.60850299168186</v>
      </c>
      <c r="K155" s="33">
        <f t="shared" si="28"/>
        <v>3730.3354044733328</v>
      </c>
      <c r="L155" s="34">
        <f t="shared" si="29"/>
        <v>143692422.4326441</v>
      </c>
      <c r="M155" s="34">
        <f t="shared" si="30"/>
        <v>132844704.42410433</v>
      </c>
      <c r="N155" s="38">
        <v>111027936.70911799</v>
      </c>
      <c r="O155" s="38">
        <f t="shared" si="31"/>
        <v>21816767.714986339</v>
      </c>
    </row>
    <row r="156" spans="1:15" s="31" customFormat="1" x14ac:dyDescent="0.2">
      <c r="A156" s="30">
        <v>3412</v>
      </c>
      <c r="B156" s="31" t="s">
        <v>85</v>
      </c>
      <c r="C156" s="33">
        <v>129432454</v>
      </c>
      <c r="D156" s="33">
        <v>7929</v>
      </c>
      <c r="E156" s="34">
        <f t="shared" si="22"/>
        <v>16323.931643334594</v>
      </c>
      <c r="F156" s="35">
        <f t="shared" si="23"/>
        <v>0.68248526985519664</v>
      </c>
      <c r="G156" s="69">
        <f t="shared" si="24"/>
        <v>4556.6598837234687</v>
      </c>
      <c r="H156" s="69">
        <f t="shared" si="25"/>
        <v>1820.9088314381108</v>
      </c>
      <c r="I156" s="34">
        <f t="shared" si="26"/>
        <v>6377.5687151615793</v>
      </c>
      <c r="J156" s="67">
        <f t="shared" si="27"/>
        <v>-304.60850299168186</v>
      </c>
      <c r="K156" s="33">
        <f t="shared" si="28"/>
        <v>6072.9602121698972</v>
      </c>
      <c r="L156" s="34">
        <f t="shared" si="29"/>
        <v>50567742.342516162</v>
      </c>
      <c r="M156" s="34">
        <f t="shared" si="30"/>
        <v>48152501.522295117</v>
      </c>
      <c r="N156" s="38">
        <v>38628937.988315649</v>
      </c>
      <c r="O156" s="38">
        <f t="shared" si="31"/>
        <v>9523563.533979468</v>
      </c>
    </row>
    <row r="157" spans="1:15" s="31" customFormat="1" x14ac:dyDescent="0.2">
      <c r="A157" s="30">
        <v>3413</v>
      </c>
      <c r="B157" s="31" t="s">
        <v>86</v>
      </c>
      <c r="C157" s="33">
        <v>391418884</v>
      </c>
      <c r="D157" s="33">
        <v>21605</v>
      </c>
      <c r="E157" s="34">
        <f t="shared" si="22"/>
        <v>18117.050867854665</v>
      </c>
      <c r="F157" s="35">
        <f t="shared" si="23"/>
        <v>0.75745357311495787</v>
      </c>
      <c r="G157" s="69">
        <f t="shared" si="24"/>
        <v>3480.7883490114259</v>
      </c>
      <c r="H157" s="69">
        <f t="shared" si="25"/>
        <v>1193.3171028560862</v>
      </c>
      <c r="I157" s="34">
        <f t="shared" si="26"/>
        <v>4674.1054518675119</v>
      </c>
      <c r="J157" s="67">
        <f t="shared" si="27"/>
        <v>-304.60850299168186</v>
      </c>
      <c r="K157" s="33">
        <f t="shared" si="28"/>
        <v>4369.4969488758297</v>
      </c>
      <c r="L157" s="34">
        <f t="shared" si="29"/>
        <v>100984048.2875976</v>
      </c>
      <c r="M157" s="34">
        <f t="shared" si="30"/>
        <v>94402981.580462307</v>
      </c>
      <c r="N157" s="38">
        <v>75908985.974424198</v>
      </c>
      <c r="O157" s="38">
        <f t="shared" si="31"/>
        <v>18493995.606038108</v>
      </c>
    </row>
    <row r="158" spans="1:15" s="31" customFormat="1" x14ac:dyDescent="0.2">
      <c r="A158" s="30">
        <v>3414</v>
      </c>
      <c r="B158" s="31" t="s">
        <v>87</v>
      </c>
      <c r="C158" s="33">
        <v>84010692</v>
      </c>
      <c r="D158" s="33">
        <v>4992</v>
      </c>
      <c r="E158" s="34">
        <f t="shared" si="22"/>
        <v>16829.064903846152</v>
      </c>
      <c r="F158" s="35">
        <f t="shared" si="23"/>
        <v>0.70360432481974211</v>
      </c>
      <c r="G158" s="69">
        <f t="shared" si="24"/>
        <v>4253.5799274165338</v>
      </c>
      <c r="H158" s="69">
        <f t="shared" si="25"/>
        <v>1644.1121902590655</v>
      </c>
      <c r="I158" s="34">
        <f t="shared" si="26"/>
        <v>5897.6921176755995</v>
      </c>
      <c r="J158" s="67">
        <f t="shared" si="27"/>
        <v>-304.60850299168186</v>
      </c>
      <c r="K158" s="33">
        <f t="shared" si="28"/>
        <v>5593.0836146839174</v>
      </c>
      <c r="L158" s="34">
        <f t="shared" si="29"/>
        <v>29441279.051436592</v>
      </c>
      <c r="M158" s="34">
        <f t="shared" si="30"/>
        <v>27920673.404502116</v>
      </c>
      <c r="N158" s="38">
        <v>22827407.768693611</v>
      </c>
      <c r="O158" s="38">
        <f t="shared" si="31"/>
        <v>5093265.6358085051</v>
      </c>
    </row>
    <row r="159" spans="1:15" s="31" customFormat="1" x14ac:dyDescent="0.2">
      <c r="A159" s="30">
        <v>3415</v>
      </c>
      <c r="B159" s="31" t="s">
        <v>88</v>
      </c>
      <c r="C159" s="33">
        <v>153602620</v>
      </c>
      <c r="D159" s="33">
        <v>8112</v>
      </c>
      <c r="E159" s="34">
        <f t="shared" si="22"/>
        <v>18935.234220907299</v>
      </c>
      <c r="F159" s="35">
        <f t="shared" si="23"/>
        <v>0.79166090126970201</v>
      </c>
      <c r="G159" s="69">
        <f t="shared" si="24"/>
        <v>2989.8783371798454</v>
      </c>
      <c r="H159" s="69">
        <f t="shared" si="25"/>
        <v>906.95292928766401</v>
      </c>
      <c r="I159" s="34">
        <f t="shared" si="26"/>
        <v>3896.8312664675095</v>
      </c>
      <c r="J159" s="67">
        <f t="shared" si="27"/>
        <v>-304.60850299168186</v>
      </c>
      <c r="K159" s="33">
        <f t="shared" si="28"/>
        <v>3592.2227634758278</v>
      </c>
      <c r="L159" s="34">
        <f t="shared" si="29"/>
        <v>31611095.233584438</v>
      </c>
      <c r="M159" s="34">
        <f t="shared" si="30"/>
        <v>29140111.057315916</v>
      </c>
      <c r="N159" s="38">
        <v>24740625.286627132</v>
      </c>
      <c r="O159" s="38">
        <f t="shared" si="31"/>
        <v>4399485.7706887834</v>
      </c>
    </row>
    <row r="160" spans="1:15" s="31" customFormat="1" x14ac:dyDescent="0.2">
      <c r="A160" s="30">
        <v>3416</v>
      </c>
      <c r="B160" s="31" t="s">
        <v>89</v>
      </c>
      <c r="C160" s="33">
        <v>99606777</v>
      </c>
      <c r="D160" s="33">
        <v>6040</v>
      </c>
      <c r="E160" s="34">
        <f t="shared" si="22"/>
        <v>16491.188245033114</v>
      </c>
      <c r="F160" s="35">
        <f t="shared" si="23"/>
        <v>0.68947808074410322</v>
      </c>
      <c r="G160" s="69">
        <f t="shared" si="24"/>
        <v>4456.3059227043568</v>
      </c>
      <c r="H160" s="69">
        <f t="shared" si="25"/>
        <v>1762.369020843629</v>
      </c>
      <c r="I160" s="34">
        <f t="shared" si="26"/>
        <v>6218.674943547986</v>
      </c>
      <c r="J160" s="67">
        <f t="shared" si="27"/>
        <v>-304.60850299168186</v>
      </c>
      <c r="K160" s="33">
        <f t="shared" si="28"/>
        <v>5914.0664405563039</v>
      </c>
      <c r="L160" s="34">
        <f t="shared" si="29"/>
        <v>37560796.659029834</v>
      </c>
      <c r="M160" s="34">
        <f t="shared" si="30"/>
        <v>35720961.300960079</v>
      </c>
      <c r="N160" s="38">
        <v>30654918.28279436</v>
      </c>
      <c r="O160" s="38">
        <f t="shared" si="31"/>
        <v>5066043.0181657188</v>
      </c>
    </row>
    <row r="161" spans="1:15" s="31" customFormat="1" x14ac:dyDescent="0.2">
      <c r="A161" s="30">
        <v>3417</v>
      </c>
      <c r="B161" s="31" t="s">
        <v>90</v>
      </c>
      <c r="C161" s="33">
        <v>83692231</v>
      </c>
      <c r="D161" s="33">
        <v>4532</v>
      </c>
      <c r="E161" s="34">
        <f t="shared" si="22"/>
        <v>18466.953000882611</v>
      </c>
      <c r="F161" s="35">
        <f t="shared" si="23"/>
        <v>0.77208258877737002</v>
      </c>
      <c r="G161" s="69">
        <f t="shared" si="24"/>
        <v>3270.8470691946582</v>
      </c>
      <c r="H161" s="69">
        <f t="shared" si="25"/>
        <v>1070.8513562963049</v>
      </c>
      <c r="I161" s="34">
        <f t="shared" si="26"/>
        <v>4341.698425490963</v>
      </c>
      <c r="J161" s="67">
        <f t="shared" si="27"/>
        <v>-304.60850299168186</v>
      </c>
      <c r="K161" s="33">
        <f t="shared" si="28"/>
        <v>4037.0899224992813</v>
      </c>
      <c r="L161" s="34">
        <f t="shared" si="29"/>
        <v>19676577.264325045</v>
      </c>
      <c r="M161" s="34">
        <f t="shared" si="30"/>
        <v>18296091.528766744</v>
      </c>
      <c r="N161" s="38">
        <v>16914469.701626498</v>
      </c>
      <c r="O161" s="38">
        <f t="shared" si="31"/>
        <v>1381621.8271402456</v>
      </c>
    </row>
    <row r="162" spans="1:15" s="31" customFormat="1" x14ac:dyDescent="0.2">
      <c r="A162" s="30">
        <v>3418</v>
      </c>
      <c r="B162" s="31" t="s">
        <v>91</v>
      </c>
      <c r="C162" s="33">
        <v>119732833</v>
      </c>
      <c r="D162" s="33">
        <v>7339</v>
      </c>
      <c r="E162" s="34">
        <f t="shared" si="22"/>
        <v>16314.597765363129</v>
      </c>
      <c r="F162" s="35">
        <f t="shared" si="23"/>
        <v>0.68209503088793455</v>
      </c>
      <c r="G162" s="69">
        <f t="shared" si="24"/>
        <v>4562.2602105063479</v>
      </c>
      <c r="H162" s="69">
        <f t="shared" si="25"/>
        <v>1824.1756887281238</v>
      </c>
      <c r="I162" s="34">
        <f t="shared" si="26"/>
        <v>6386.4358992344714</v>
      </c>
      <c r="J162" s="67">
        <f t="shared" si="27"/>
        <v>-304.60850299168186</v>
      </c>
      <c r="K162" s="33">
        <f t="shared" si="28"/>
        <v>6081.8273962427893</v>
      </c>
      <c r="L162" s="34">
        <f t="shared" si="29"/>
        <v>46870053.064481787</v>
      </c>
      <c r="M162" s="34">
        <f t="shared" si="30"/>
        <v>44634531.261025831</v>
      </c>
      <c r="N162" s="38">
        <v>38238669.114251286</v>
      </c>
      <c r="O162" s="38">
        <f t="shared" si="31"/>
        <v>6395862.1467745453</v>
      </c>
    </row>
    <row r="163" spans="1:15" s="31" customFormat="1" x14ac:dyDescent="0.2">
      <c r="A163" s="30">
        <v>3419</v>
      </c>
      <c r="B163" s="31" t="s">
        <v>386</v>
      </c>
      <c r="C163" s="33">
        <v>57982131</v>
      </c>
      <c r="D163" s="33">
        <v>3615</v>
      </c>
      <c r="E163" s="34">
        <f t="shared" si="22"/>
        <v>16039.317012448133</v>
      </c>
      <c r="F163" s="35">
        <f t="shared" si="23"/>
        <v>0.67058585141793559</v>
      </c>
      <c r="G163" s="69">
        <f t="shared" si="24"/>
        <v>4727.4286622553454</v>
      </c>
      <c r="H163" s="69">
        <f t="shared" si="25"/>
        <v>1920.5239522483723</v>
      </c>
      <c r="I163" s="34">
        <f t="shared" si="26"/>
        <v>6647.952614503718</v>
      </c>
      <c r="J163" s="67">
        <f t="shared" si="27"/>
        <v>-304.60850299168186</v>
      </c>
      <c r="K163" s="33">
        <f t="shared" si="28"/>
        <v>6343.3441115120359</v>
      </c>
      <c r="L163" s="34">
        <f t="shared" si="29"/>
        <v>24032348.701430939</v>
      </c>
      <c r="M163" s="34">
        <f t="shared" si="30"/>
        <v>22931188.963116009</v>
      </c>
      <c r="N163" s="38">
        <v>18512267.783038344</v>
      </c>
      <c r="O163" s="38">
        <f t="shared" si="31"/>
        <v>4418921.1800776646</v>
      </c>
    </row>
    <row r="164" spans="1:15" s="31" customFormat="1" x14ac:dyDescent="0.2">
      <c r="A164" s="30">
        <v>3420</v>
      </c>
      <c r="B164" s="31" t="s">
        <v>92</v>
      </c>
      <c r="C164" s="33">
        <v>403612299</v>
      </c>
      <c r="D164" s="33">
        <v>21761</v>
      </c>
      <c r="E164" s="34">
        <f t="shared" si="22"/>
        <v>18547.506961996231</v>
      </c>
      <c r="F164" s="35">
        <f t="shared" si="23"/>
        <v>0.77545045952626412</v>
      </c>
      <c r="G164" s="69">
        <f t="shared" si="24"/>
        <v>3222.5146925264867</v>
      </c>
      <c r="H164" s="69">
        <f t="shared" si="25"/>
        <v>1042.6574699065382</v>
      </c>
      <c r="I164" s="34">
        <f t="shared" si="26"/>
        <v>4265.1721624330248</v>
      </c>
      <c r="J164" s="67">
        <f t="shared" si="27"/>
        <v>-304.60850299168186</v>
      </c>
      <c r="K164" s="33">
        <f t="shared" si="28"/>
        <v>3960.5636594413431</v>
      </c>
      <c r="L164" s="34">
        <f t="shared" si="29"/>
        <v>92814411.426705047</v>
      </c>
      <c r="M164" s="34">
        <f t="shared" si="30"/>
        <v>86185825.793103069</v>
      </c>
      <c r="N164" s="38">
        <v>68801402.332820877</v>
      </c>
      <c r="O164" s="38">
        <f t="shared" si="31"/>
        <v>17384423.460282192</v>
      </c>
    </row>
    <row r="165" spans="1:15" s="31" customFormat="1" x14ac:dyDescent="0.2">
      <c r="A165" s="30">
        <v>3421</v>
      </c>
      <c r="B165" s="31" t="s">
        <v>93</v>
      </c>
      <c r="C165" s="33">
        <v>128379054</v>
      </c>
      <c r="D165" s="33">
        <v>6566</v>
      </c>
      <c r="E165" s="34">
        <f t="shared" si="22"/>
        <v>19552.094730429486</v>
      </c>
      <c r="F165" s="35">
        <f t="shared" si="23"/>
        <v>0.81745114717998579</v>
      </c>
      <c r="G165" s="69">
        <f t="shared" si="24"/>
        <v>2619.7620314665332</v>
      </c>
      <c r="H165" s="69">
        <f t="shared" si="25"/>
        <v>691.05175095489881</v>
      </c>
      <c r="I165" s="34">
        <f t="shared" si="26"/>
        <v>3310.8137824214318</v>
      </c>
      <c r="J165" s="67">
        <f t="shared" si="27"/>
        <v>-304.60850299168186</v>
      </c>
      <c r="K165" s="33">
        <f t="shared" si="28"/>
        <v>3006.2052794297501</v>
      </c>
      <c r="L165" s="34">
        <f t="shared" si="29"/>
        <v>21738803.295379121</v>
      </c>
      <c r="M165" s="34">
        <f t="shared" si="30"/>
        <v>19738743.864735741</v>
      </c>
      <c r="N165" s="38">
        <v>19058143.641875464</v>
      </c>
      <c r="O165" s="38">
        <f t="shared" si="31"/>
        <v>680600.2228602767</v>
      </c>
    </row>
    <row r="166" spans="1:15" s="31" customFormat="1" x14ac:dyDescent="0.2">
      <c r="A166" s="30">
        <v>3422</v>
      </c>
      <c r="B166" s="31" t="s">
        <v>94</v>
      </c>
      <c r="C166" s="33">
        <v>101324003</v>
      </c>
      <c r="D166" s="33">
        <v>4289</v>
      </c>
      <c r="E166" s="34">
        <f t="shared" si="22"/>
        <v>23624.155514105852</v>
      </c>
      <c r="F166" s="35">
        <f t="shared" si="23"/>
        <v>0.98769944051616276</v>
      </c>
      <c r="G166" s="69">
        <f t="shared" si="24"/>
        <v>176.52556126071357</v>
      </c>
      <c r="H166" s="69">
        <f t="shared" si="25"/>
        <v>0</v>
      </c>
      <c r="I166" s="34">
        <f t="shared" si="26"/>
        <v>176.52556126071357</v>
      </c>
      <c r="J166" s="67">
        <f t="shared" si="27"/>
        <v>-304.60850299168186</v>
      </c>
      <c r="K166" s="33">
        <f t="shared" si="28"/>
        <v>-128.08294173096829</v>
      </c>
      <c r="L166" s="34">
        <f t="shared" si="29"/>
        <v>757118.13224720047</v>
      </c>
      <c r="M166" s="34">
        <f t="shared" si="30"/>
        <v>-549347.73708412296</v>
      </c>
      <c r="N166" s="38">
        <v>6074157.2923932141</v>
      </c>
      <c r="O166" s="38">
        <f t="shared" si="31"/>
        <v>-6623505.0294773374</v>
      </c>
    </row>
    <row r="167" spans="1:15" s="31" customFormat="1" x14ac:dyDescent="0.2">
      <c r="A167" s="30">
        <v>3423</v>
      </c>
      <c r="B167" s="31" t="s">
        <v>95</v>
      </c>
      <c r="C167" s="33">
        <v>38932490</v>
      </c>
      <c r="D167" s="33">
        <v>2276</v>
      </c>
      <c r="E167" s="34">
        <f t="shared" si="22"/>
        <v>17105.663444639718</v>
      </c>
      <c r="F167" s="35">
        <f t="shared" si="23"/>
        <v>0.71516859952265233</v>
      </c>
      <c r="G167" s="69">
        <f t="shared" si="24"/>
        <v>4087.6208029403938</v>
      </c>
      <c r="H167" s="69">
        <f t="shared" si="25"/>
        <v>1547.3027009813175</v>
      </c>
      <c r="I167" s="34">
        <f t="shared" si="26"/>
        <v>5634.923503921711</v>
      </c>
      <c r="J167" s="67">
        <f t="shared" si="27"/>
        <v>-304.60850299168186</v>
      </c>
      <c r="K167" s="33">
        <f t="shared" si="28"/>
        <v>5330.3150009300289</v>
      </c>
      <c r="L167" s="34">
        <f t="shared" si="29"/>
        <v>12825085.894925814</v>
      </c>
      <c r="M167" s="34">
        <f t="shared" si="30"/>
        <v>12131796.942116745</v>
      </c>
      <c r="N167" s="38">
        <v>10025451.260966882</v>
      </c>
      <c r="O167" s="38">
        <f t="shared" si="31"/>
        <v>2106345.6811498627</v>
      </c>
    </row>
    <row r="168" spans="1:15" s="31" customFormat="1" x14ac:dyDescent="0.2">
      <c r="A168" s="30">
        <v>3424</v>
      </c>
      <c r="B168" s="31" t="s">
        <v>96</v>
      </c>
      <c r="C168" s="33">
        <v>33087311</v>
      </c>
      <c r="D168" s="33">
        <v>1837</v>
      </c>
      <c r="E168" s="34">
        <f t="shared" si="22"/>
        <v>18011.600979858464</v>
      </c>
      <c r="F168" s="35">
        <f t="shared" si="23"/>
        <v>0.75304483159130209</v>
      </c>
      <c r="G168" s="69">
        <f t="shared" si="24"/>
        <v>3544.0582818091466</v>
      </c>
      <c r="H168" s="69">
        <f t="shared" si="25"/>
        <v>1230.2245636547566</v>
      </c>
      <c r="I168" s="34">
        <f t="shared" si="26"/>
        <v>4774.282845463903</v>
      </c>
      <c r="J168" s="67">
        <f t="shared" si="27"/>
        <v>-304.60850299168186</v>
      </c>
      <c r="K168" s="33">
        <f t="shared" si="28"/>
        <v>4469.6743424722208</v>
      </c>
      <c r="L168" s="34">
        <f t="shared" si="29"/>
        <v>8770357.5871171895</v>
      </c>
      <c r="M168" s="34">
        <f t="shared" si="30"/>
        <v>8210791.7671214696</v>
      </c>
      <c r="N168" s="38">
        <v>5658055.5527223926</v>
      </c>
      <c r="O168" s="38">
        <f t="shared" si="31"/>
        <v>2552736.214399077</v>
      </c>
    </row>
    <row r="169" spans="1:15" s="31" customFormat="1" x14ac:dyDescent="0.2">
      <c r="A169" s="30">
        <v>3425</v>
      </c>
      <c r="B169" s="31" t="s">
        <v>97</v>
      </c>
      <c r="C169" s="33">
        <v>21360938</v>
      </c>
      <c r="D169" s="33">
        <v>1361</v>
      </c>
      <c r="E169" s="34">
        <f t="shared" si="22"/>
        <v>15695.03159441587</v>
      </c>
      <c r="F169" s="35">
        <f t="shared" si="23"/>
        <v>0.65619166430867382</v>
      </c>
      <c r="G169" s="69">
        <f t="shared" si="24"/>
        <v>4933.9999130747028</v>
      </c>
      <c r="H169" s="69">
        <f t="shared" si="25"/>
        <v>2041.0238485596642</v>
      </c>
      <c r="I169" s="34">
        <f t="shared" si="26"/>
        <v>6975.0237616343675</v>
      </c>
      <c r="J169" s="67">
        <f t="shared" si="27"/>
        <v>-304.60850299168186</v>
      </c>
      <c r="K169" s="33">
        <f t="shared" si="28"/>
        <v>6670.4152586426853</v>
      </c>
      <c r="L169" s="34">
        <f t="shared" si="29"/>
        <v>9493007.3395843748</v>
      </c>
      <c r="M169" s="34">
        <f t="shared" si="30"/>
        <v>9078435.1670126952</v>
      </c>
      <c r="N169" s="38">
        <v>7766919.0194094582</v>
      </c>
      <c r="O169" s="38">
        <f t="shared" si="31"/>
        <v>1311516.1476032371</v>
      </c>
    </row>
    <row r="170" spans="1:15" s="31" customFormat="1" x14ac:dyDescent="0.2">
      <c r="A170" s="30">
        <v>3426</v>
      </c>
      <c r="B170" s="31" t="s">
        <v>98</v>
      </c>
      <c r="C170" s="33">
        <v>25367434</v>
      </c>
      <c r="D170" s="33">
        <v>1604</v>
      </c>
      <c r="E170" s="34">
        <f t="shared" si="22"/>
        <v>15815.108478802993</v>
      </c>
      <c r="F170" s="35">
        <f t="shared" si="23"/>
        <v>0.66121194414289985</v>
      </c>
      <c r="G170" s="69">
        <f t="shared" si="24"/>
        <v>4861.9537824424287</v>
      </c>
      <c r="H170" s="69">
        <f t="shared" si="25"/>
        <v>1998.9969390241713</v>
      </c>
      <c r="I170" s="34">
        <f t="shared" si="26"/>
        <v>6860.9507214666</v>
      </c>
      <c r="J170" s="67">
        <f t="shared" si="27"/>
        <v>-304.60850299168186</v>
      </c>
      <c r="K170" s="33">
        <f t="shared" si="28"/>
        <v>6556.3422184749179</v>
      </c>
      <c r="L170" s="34">
        <f t="shared" si="29"/>
        <v>11004964.957232427</v>
      </c>
      <c r="M170" s="34">
        <f t="shared" si="30"/>
        <v>10516372.918433769</v>
      </c>
      <c r="N170" s="38">
        <v>8517679.4786427412</v>
      </c>
      <c r="O170" s="38">
        <f t="shared" si="31"/>
        <v>1998693.4397910275</v>
      </c>
    </row>
    <row r="171" spans="1:15" s="31" customFormat="1" x14ac:dyDescent="0.2">
      <c r="A171" s="30">
        <v>3427</v>
      </c>
      <c r="B171" s="31" t="s">
        <v>99</v>
      </c>
      <c r="C171" s="33">
        <v>105067541</v>
      </c>
      <c r="D171" s="33">
        <v>5692</v>
      </c>
      <c r="E171" s="34">
        <f t="shared" si="22"/>
        <v>18458.80903021785</v>
      </c>
      <c r="F171" s="35">
        <f t="shared" si="23"/>
        <v>0.77174209849976572</v>
      </c>
      <c r="G171" s="69">
        <f t="shared" si="24"/>
        <v>3275.7334515935149</v>
      </c>
      <c r="H171" s="69">
        <f t="shared" si="25"/>
        <v>1073.7017460289715</v>
      </c>
      <c r="I171" s="34">
        <f t="shared" si="26"/>
        <v>4349.4351976224862</v>
      </c>
      <c r="J171" s="67">
        <f t="shared" si="27"/>
        <v>-304.60850299168186</v>
      </c>
      <c r="K171" s="33">
        <f t="shared" si="28"/>
        <v>4044.8266946308045</v>
      </c>
      <c r="L171" s="34">
        <f t="shared" si="29"/>
        <v>24756985.144867193</v>
      </c>
      <c r="M171" s="34">
        <f t="shared" si="30"/>
        <v>23023153.545838539</v>
      </c>
      <c r="N171" s="38">
        <v>18815815.329447929</v>
      </c>
      <c r="O171" s="38">
        <f t="shared" si="31"/>
        <v>4207338.2163906097</v>
      </c>
    </row>
    <row r="172" spans="1:15" s="31" customFormat="1" x14ac:dyDescent="0.2">
      <c r="A172" s="30">
        <v>3428</v>
      </c>
      <c r="B172" s="31" t="s">
        <v>100</v>
      </c>
      <c r="C172" s="33">
        <v>47477572</v>
      </c>
      <c r="D172" s="33">
        <v>2526</v>
      </c>
      <c r="E172" s="34">
        <f t="shared" si="22"/>
        <v>18795.555027711798</v>
      </c>
      <c r="F172" s="35">
        <f t="shared" si="23"/>
        <v>0.78582107089402697</v>
      </c>
      <c r="G172" s="69">
        <f t="shared" si="24"/>
        <v>3073.6858530971463</v>
      </c>
      <c r="H172" s="69">
        <f t="shared" si="25"/>
        <v>955.84064690608955</v>
      </c>
      <c r="I172" s="34">
        <f t="shared" si="26"/>
        <v>4029.5265000032359</v>
      </c>
      <c r="J172" s="67">
        <f t="shared" si="27"/>
        <v>-304.60850299168186</v>
      </c>
      <c r="K172" s="33">
        <f t="shared" si="28"/>
        <v>3724.9179970115542</v>
      </c>
      <c r="L172" s="34">
        <f t="shared" si="29"/>
        <v>10178583.939008174</v>
      </c>
      <c r="M172" s="34">
        <f t="shared" si="30"/>
        <v>9409142.8604511861</v>
      </c>
      <c r="N172" s="38">
        <v>7469904.1398077095</v>
      </c>
      <c r="O172" s="38">
        <f t="shared" si="31"/>
        <v>1939238.7206434766</v>
      </c>
    </row>
    <row r="173" spans="1:15" s="31" customFormat="1" x14ac:dyDescent="0.2">
      <c r="A173" s="30">
        <v>3429</v>
      </c>
      <c r="B173" s="31" t="s">
        <v>101</v>
      </c>
      <c r="C173" s="33">
        <v>26729468</v>
      </c>
      <c r="D173" s="33">
        <v>1532</v>
      </c>
      <c r="E173" s="34">
        <f t="shared" si="22"/>
        <v>17447.433420365534</v>
      </c>
      <c r="F173" s="35">
        <f t="shared" si="23"/>
        <v>0.72945761881089954</v>
      </c>
      <c r="G173" s="69">
        <f t="shared" si="24"/>
        <v>3882.5588175049043</v>
      </c>
      <c r="H173" s="69">
        <f t="shared" si="25"/>
        <v>1427.6832094772817</v>
      </c>
      <c r="I173" s="34">
        <f t="shared" si="26"/>
        <v>5310.242026982186</v>
      </c>
      <c r="J173" s="67">
        <f t="shared" si="27"/>
        <v>-304.60850299168186</v>
      </c>
      <c r="K173" s="33">
        <f t="shared" si="28"/>
        <v>5005.6335239905038</v>
      </c>
      <c r="L173" s="34">
        <f t="shared" si="29"/>
        <v>8135290.7853367086</v>
      </c>
      <c r="M173" s="34">
        <f t="shared" si="30"/>
        <v>7668630.5587534523</v>
      </c>
      <c r="N173" s="38">
        <v>6622199.3555365838</v>
      </c>
      <c r="O173" s="38">
        <f t="shared" si="31"/>
        <v>1046431.2032168685</v>
      </c>
    </row>
    <row r="174" spans="1:15" s="31" customFormat="1" x14ac:dyDescent="0.2">
      <c r="A174" s="30">
        <v>3430</v>
      </c>
      <c r="B174" s="31" t="s">
        <v>102</v>
      </c>
      <c r="C174" s="33">
        <v>33168684</v>
      </c>
      <c r="D174" s="33">
        <v>1891</v>
      </c>
      <c r="E174" s="34">
        <f t="shared" si="22"/>
        <v>17540.287678476998</v>
      </c>
      <c r="F174" s="35">
        <f t="shared" si="23"/>
        <v>0.73333975117882588</v>
      </c>
      <c r="G174" s="69">
        <f t="shared" si="24"/>
        <v>3826.846262638026</v>
      </c>
      <c r="H174" s="69">
        <f t="shared" si="25"/>
        <v>1395.1842191382696</v>
      </c>
      <c r="I174" s="34">
        <f t="shared" si="26"/>
        <v>5222.0304817762953</v>
      </c>
      <c r="J174" s="67">
        <f t="shared" si="27"/>
        <v>-304.60850299168186</v>
      </c>
      <c r="K174" s="33">
        <f t="shared" si="28"/>
        <v>4917.4219787846132</v>
      </c>
      <c r="L174" s="34">
        <f t="shared" si="29"/>
        <v>9874859.6410389747</v>
      </c>
      <c r="M174" s="34">
        <f t="shared" si="30"/>
        <v>9298844.9618817028</v>
      </c>
      <c r="N174" s="38">
        <v>8544160.2325520106</v>
      </c>
      <c r="O174" s="38">
        <f t="shared" si="31"/>
        <v>754684.7293296922</v>
      </c>
    </row>
    <row r="175" spans="1:15" s="31" customFormat="1" x14ac:dyDescent="0.2">
      <c r="A175" s="30">
        <v>3431</v>
      </c>
      <c r="B175" s="31" t="s">
        <v>105</v>
      </c>
      <c r="C175" s="33">
        <v>43329027</v>
      </c>
      <c r="D175" s="33">
        <v>2503</v>
      </c>
      <c r="E175" s="34">
        <f t="shared" si="22"/>
        <v>17310.837794646424</v>
      </c>
      <c r="F175" s="35">
        <f t="shared" si="23"/>
        <v>0.72374670893227289</v>
      </c>
      <c r="G175" s="69">
        <f t="shared" si="24"/>
        <v>3964.5161929363703</v>
      </c>
      <c r="H175" s="69">
        <f t="shared" si="25"/>
        <v>1475.4916784789702</v>
      </c>
      <c r="I175" s="34">
        <f t="shared" si="26"/>
        <v>5440.0078714153406</v>
      </c>
      <c r="J175" s="67">
        <f t="shared" si="27"/>
        <v>-304.60850299168186</v>
      </c>
      <c r="K175" s="33">
        <f t="shared" si="28"/>
        <v>5135.3993684236584</v>
      </c>
      <c r="L175" s="34">
        <f t="shared" si="29"/>
        <v>13616339.702152597</v>
      </c>
      <c r="M175" s="34">
        <f t="shared" si="30"/>
        <v>12853904.619164417</v>
      </c>
      <c r="N175" s="38">
        <v>11748515.45395435</v>
      </c>
      <c r="O175" s="38">
        <f t="shared" si="31"/>
        <v>1105389.1652100664</v>
      </c>
    </row>
    <row r="176" spans="1:15" s="31" customFormat="1" x14ac:dyDescent="0.2">
      <c r="A176" s="30">
        <v>3432</v>
      </c>
      <c r="B176" s="31" t="s">
        <v>106</v>
      </c>
      <c r="C176" s="33">
        <v>38046698</v>
      </c>
      <c r="D176" s="33">
        <v>1983</v>
      </c>
      <c r="E176" s="34">
        <f t="shared" si="22"/>
        <v>19186.433686333839</v>
      </c>
      <c r="F176" s="35">
        <f t="shared" si="23"/>
        <v>0.80216326912414693</v>
      </c>
      <c r="G176" s="69">
        <f t="shared" si="24"/>
        <v>2839.1586579239215</v>
      </c>
      <c r="H176" s="69">
        <f t="shared" si="25"/>
        <v>819.03311638837511</v>
      </c>
      <c r="I176" s="34">
        <f t="shared" si="26"/>
        <v>3658.1917743122967</v>
      </c>
      <c r="J176" s="67">
        <f t="shared" si="27"/>
        <v>-304.60850299168186</v>
      </c>
      <c r="K176" s="33">
        <f t="shared" si="28"/>
        <v>3353.583271320615</v>
      </c>
      <c r="L176" s="34">
        <f t="shared" si="29"/>
        <v>7254194.2884612847</v>
      </c>
      <c r="M176" s="34">
        <f t="shared" si="30"/>
        <v>6650155.6270287801</v>
      </c>
      <c r="N176" s="38">
        <v>5779274.0259654354</v>
      </c>
      <c r="O176" s="38">
        <f t="shared" si="31"/>
        <v>870881.60106334463</v>
      </c>
    </row>
    <row r="177" spans="1:15" s="31" customFormat="1" x14ac:dyDescent="0.2">
      <c r="A177" s="30">
        <v>3433</v>
      </c>
      <c r="B177" s="31" t="s">
        <v>107</v>
      </c>
      <c r="C177" s="33">
        <v>52053468</v>
      </c>
      <c r="D177" s="33">
        <v>2141</v>
      </c>
      <c r="E177" s="34">
        <f t="shared" si="22"/>
        <v>24312.689397477814</v>
      </c>
      <c r="F177" s="35">
        <f t="shared" si="23"/>
        <v>1.0164862697840638</v>
      </c>
      <c r="G177" s="69">
        <f t="shared" si="24"/>
        <v>-236.59476876246333</v>
      </c>
      <c r="H177" s="69">
        <f t="shared" si="25"/>
        <v>0</v>
      </c>
      <c r="I177" s="34">
        <f t="shared" si="26"/>
        <v>-236.59476876246333</v>
      </c>
      <c r="J177" s="67">
        <f t="shared" si="27"/>
        <v>-304.60850299168186</v>
      </c>
      <c r="K177" s="33">
        <f t="shared" si="28"/>
        <v>-541.20327175414513</v>
      </c>
      <c r="L177" s="34">
        <f t="shared" si="29"/>
        <v>-506549.39992043399</v>
      </c>
      <c r="M177" s="34">
        <f t="shared" si="30"/>
        <v>-1158716.2048256248</v>
      </c>
      <c r="N177" s="38">
        <v>-2313226.9213506146</v>
      </c>
      <c r="O177" s="38">
        <f t="shared" si="31"/>
        <v>1154510.7165249898</v>
      </c>
    </row>
    <row r="178" spans="1:15" s="31" customFormat="1" x14ac:dyDescent="0.2">
      <c r="A178" s="30">
        <v>3434</v>
      </c>
      <c r="B178" s="31" t="s">
        <v>108</v>
      </c>
      <c r="C178" s="33">
        <v>41510790</v>
      </c>
      <c r="D178" s="33">
        <v>2212</v>
      </c>
      <c r="E178" s="34">
        <f t="shared" si="22"/>
        <v>18766.179927667268</v>
      </c>
      <c r="F178" s="35">
        <f t="shared" si="23"/>
        <v>0.78459293091409144</v>
      </c>
      <c r="G178" s="69">
        <f t="shared" si="24"/>
        <v>3091.3109131238639</v>
      </c>
      <c r="H178" s="69">
        <f t="shared" si="25"/>
        <v>966.12193192167501</v>
      </c>
      <c r="I178" s="34">
        <f t="shared" si="26"/>
        <v>4057.4328450455387</v>
      </c>
      <c r="J178" s="67">
        <f t="shared" si="27"/>
        <v>-304.60850299168186</v>
      </c>
      <c r="K178" s="33">
        <f t="shared" si="28"/>
        <v>3752.824342053857</v>
      </c>
      <c r="L178" s="34">
        <f t="shared" si="29"/>
        <v>8975041.4532407317</v>
      </c>
      <c r="M178" s="34">
        <f t="shared" si="30"/>
        <v>8301247.4446231313</v>
      </c>
      <c r="N178" s="38">
        <v>6966206.5959836328</v>
      </c>
      <c r="O178" s="38">
        <f t="shared" si="31"/>
        <v>1335040.8486394985</v>
      </c>
    </row>
    <row r="179" spans="1:15" s="31" customFormat="1" x14ac:dyDescent="0.2">
      <c r="A179" s="30">
        <v>3435</v>
      </c>
      <c r="B179" s="31" t="s">
        <v>109</v>
      </c>
      <c r="C179" s="33">
        <v>62920994</v>
      </c>
      <c r="D179" s="33">
        <v>3531</v>
      </c>
      <c r="E179" s="34">
        <f t="shared" si="22"/>
        <v>17819.596148399887</v>
      </c>
      <c r="F179" s="35">
        <f t="shared" si="23"/>
        <v>0.74501732497864026</v>
      </c>
      <c r="G179" s="69">
        <f t="shared" si="24"/>
        <v>3659.2611806842929</v>
      </c>
      <c r="H179" s="69">
        <f t="shared" si="25"/>
        <v>1297.4262546652583</v>
      </c>
      <c r="I179" s="34">
        <f t="shared" si="26"/>
        <v>4956.6874353495514</v>
      </c>
      <c r="J179" s="67">
        <f t="shared" si="27"/>
        <v>-304.60850299168186</v>
      </c>
      <c r="K179" s="33">
        <f t="shared" si="28"/>
        <v>4652.0789323578692</v>
      </c>
      <c r="L179" s="34">
        <f t="shared" si="29"/>
        <v>17502063.334219266</v>
      </c>
      <c r="M179" s="34">
        <f t="shared" si="30"/>
        <v>16426490.710155636</v>
      </c>
      <c r="N179" s="38">
        <v>13978134.597747831</v>
      </c>
      <c r="O179" s="38">
        <f t="shared" si="31"/>
        <v>2448356.1124078054</v>
      </c>
    </row>
    <row r="180" spans="1:15" s="31" customFormat="1" x14ac:dyDescent="0.2">
      <c r="A180" s="30">
        <v>3436</v>
      </c>
      <c r="B180" s="31" t="s">
        <v>110</v>
      </c>
      <c r="C180" s="33">
        <v>120946244</v>
      </c>
      <c r="D180" s="33">
        <v>5586</v>
      </c>
      <c r="E180" s="34">
        <f t="shared" si="22"/>
        <v>21651.67275331185</v>
      </c>
      <c r="F180" s="35">
        <f t="shared" si="23"/>
        <v>0.90523214901443094</v>
      </c>
      <c r="G180" s="69">
        <f t="shared" si="24"/>
        <v>1360.0152177371149</v>
      </c>
      <c r="H180" s="69">
        <f t="shared" si="25"/>
        <v>0</v>
      </c>
      <c r="I180" s="34">
        <f t="shared" si="26"/>
        <v>1360.0152177371149</v>
      </c>
      <c r="J180" s="67">
        <f t="shared" si="27"/>
        <v>-304.60850299168186</v>
      </c>
      <c r="K180" s="33">
        <f t="shared" si="28"/>
        <v>1055.406714745433</v>
      </c>
      <c r="L180" s="34">
        <f t="shared" si="29"/>
        <v>7597045.0062795235</v>
      </c>
      <c r="M180" s="34">
        <f t="shared" si="30"/>
        <v>5895501.9085679883</v>
      </c>
      <c r="N180" s="38">
        <v>3892836.9044070351</v>
      </c>
      <c r="O180" s="38">
        <f t="shared" si="31"/>
        <v>2002665.0041609532</v>
      </c>
    </row>
    <row r="181" spans="1:15" s="31" customFormat="1" x14ac:dyDescent="0.2">
      <c r="A181" s="30">
        <v>3437</v>
      </c>
      <c r="B181" s="31" t="s">
        <v>111</v>
      </c>
      <c r="C181" s="33">
        <v>91140183</v>
      </c>
      <c r="D181" s="33">
        <v>5756</v>
      </c>
      <c r="E181" s="34">
        <f t="shared" si="22"/>
        <v>15833.944232105629</v>
      </c>
      <c r="F181" s="35">
        <f t="shared" si="23"/>
        <v>0.66199944585857406</v>
      </c>
      <c r="G181" s="69">
        <f t="shared" si="24"/>
        <v>4850.6523304608481</v>
      </c>
      <c r="H181" s="69">
        <f t="shared" si="25"/>
        <v>1992.4044253682489</v>
      </c>
      <c r="I181" s="34">
        <f t="shared" si="26"/>
        <v>6843.0567558290968</v>
      </c>
      <c r="J181" s="67">
        <f t="shared" si="27"/>
        <v>-304.60850299168186</v>
      </c>
      <c r="K181" s="33">
        <f t="shared" si="28"/>
        <v>6538.4482528374147</v>
      </c>
      <c r="L181" s="34">
        <f t="shared" si="29"/>
        <v>39388634.686552279</v>
      </c>
      <c r="M181" s="34">
        <f t="shared" si="30"/>
        <v>37635308.143332161</v>
      </c>
      <c r="N181" s="38">
        <v>30703850.794431176</v>
      </c>
      <c r="O181" s="38">
        <f t="shared" si="31"/>
        <v>6931457.348900985</v>
      </c>
    </row>
    <row r="182" spans="1:15" s="31" customFormat="1" x14ac:dyDescent="0.2">
      <c r="A182" s="30">
        <v>3438</v>
      </c>
      <c r="B182" s="31" t="s">
        <v>112</v>
      </c>
      <c r="C182" s="33">
        <v>65770197</v>
      </c>
      <c r="D182" s="33">
        <v>3119</v>
      </c>
      <c r="E182" s="34">
        <f t="shared" si="22"/>
        <v>21086.949983969222</v>
      </c>
      <c r="F182" s="35">
        <f t="shared" si="23"/>
        <v>0.88162172353304569</v>
      </c>
      <c r="G182" s="69">
        <f t="shared" si="24"/>
        <v>1698.848879342692</v>
      </c>
      <c r="H182" s="69">
        <f t="shared" si="25"/>
        <v>153.85241221599134</v>
      </c>
      <c r="I182" s="34">
        <f t="shared" si="26"/>
        <v>1852.7012915586834</v>
      </c>
      <c r="J182" s="67">
        <f t="shared" si="27"/>
        <v>-304.60850299168186</v>
      </c>
      <c r="K182" s="33">
        <f t="shared" si="28"/>
        <v>1548.0927885670014</v>
      </c>
      <c r="L182" s="34">
        <f t="shared" si="29"/>
        <v>5778575.3283715332</v>
      </c>
      <c r="M182" s="34">
        <f t="shared" si="30"/>
        <v>4828501.4075404778</v>
      </c>
      <c r="N182" s="38">
        <v>4710400.8794181487</v>
      </c>
      <c r="O182" s="38">
        <f t="shared" si="31"/>
        <v>118100.52812232915</v>
      </c>
    </row>
    <row r="183" spans="1:15" s="31" customFormat="1" x14ac:dyDescent="0.2">
      <c r="A183" s="30">
        <v>3439</v>
      </c>
      <c r="B183" s="31" t="s">
        <v>113</v>
      </c>
      <c r="C183" s="33">
        <v>86216882</v>
      </c>
      <c r="D183" s="33">
        <v>4413</v>
      </c>
      <c r="E183" s="34">
        <f t="shared" si="22"/>
        <v>19537.022886924995</v>
      </c>
      <c r="F183" s="35">
        <f t="shared" si="23"/>
        <v>0.81682101031062582</v>
      </c>
      <c r="G183" s="69">
        <f t="shared" si="24"/>
        <v>2628.805137569228</v>
      </c>
      <c r="H183" s="69">
        <f t="shared" si="25"/>
        <v>696.3268961814706</v>
      </c>
      <c r="I183" s="34">
        <f t="shared" si="26"/>
        <v>3325.1320337506986</v>
      </c>
      <c r="J183" s="67">
        <f t="shared" si="27"/>
        <v>-304.60850299168186</v>
      </c>
      <c r="K183" s="33">
        <f t="shared" si="28"/>
        <v>3020.5235307590169</v>
      </c>
      <c r="L183" s="34">
        <f t="shared" si="29"/>
        <v>14673807.664941832</v>
      </c>
      <c r="M183" s="34">
        <f t="shared" si="30"/>
        <v>13329570.341239542</v>
      </c>
      <c r="N183" s="38">
        <v>13282192.268298265</v>
      </c>
      <c r="O183" s="38">
        <f t="shared" si="31"/>
        <v>47378.072941277176</v>
      </c>
    </row>
    <row r="184" spans="1:15" s="31" customFormat="1" x14ac:dyDescent="0.2">
      <c r="A184" s="30">
        <v>3440</v>
      </c>
      <c r="B184" s="31" t="s">
        <v>114</v>
      </c>
      <c r="C184" s="33">
        <v>111472291</v>
      </c>
      <c r="D184" s="33">
        <v>5124</v>
      </c>
      <c r="E184" s="34">
        <f t="shared" si="22"/>
        <v>21754.935792349726</v>
      </c>
      <c r="F184" s="35">
        <f t="shared" si="23"/>
        <v>0.90954946083634181</v>
      </c>
      <c r="G184" s="69">
        <f t="shared" si="24"/>
        <v>1298.0573943143893</v>
      </c>
      <c r="H184" s="69">
        <f t="shared" si="25"/>
        <v>0</v>
      </c>
      <c r="I184" s="34">
        <f t="shared" si="26"/>
        <v>1298.0573943143893</v>
      </c>
      <c r="J184" s="67">
        <f t="shared" si="27"/>
        <v>-304.60850299168186</v>
      </c>
      <c r="K184" s="33">
        <f t="shared" si="28"/>
        <v>993.44889132270737</v>
      </c>
      <c r="L184" s="34">
        <f t="shared" si="29"/>
        <v>6651246.0884669311</v>
      </c>
      <c r="M184" s="34">
        <f t="shared" si="30"/>
        <v>5090432.1191375526</v>
      </c>
      <c r="N184" s="38">
        <v>4218574.7228395389</v>
      </c>
      <c r="O184" s="38">
        <f t="shared" si="31"/>
        <v>871857.39629801363</v>
      </c>
    </row>
    <row r="185" spans="1:15" s="31" customFormat="1" x14ac:dyDescent="0.2">
      <c r="A185" s="30">
        <v>3441</v>
      </c>
      <c r="B185" s="31" t="s">
        <v>115</v>
      </c>
      <c r="C185" s="33">
        <v>122892578</v>
      </c>
      <c r="D185" s="33">
        <v>6177</v>
      </c>
      <c r="E185" s="34">
        <f t="shared" si="22"/>
        <v>19895.188279099886</v>
      </c>
      <c r="F185" s="35">
        <f t="shared" si="23"/>
        <v>0.83179550356826482</v>
      </c>
      <c r="G185" s="69">
        <f t="shared" si="24"/>
        <v>2413.9059022642932</v>
      </c>
      <c r="H185" s="69">
        <f t="shared" si="25"/>
        <v>570.96900892025872</v>
      </c>
      <c r="I185" s="34">
        <f t="shared" si="26"/>
        <v>2984.8749111845518</v>
      </c>
      <c r="J185" s="67">
        <f t="shared" si="27"/>
        <v>-304.60850299168186</v>
      </c>
      <c r="K185" s="33">
        <f t="shared" si="28"/>
        <v>2680.2664081928701</v>
      </c>
      <c r="L185" s="34">
        <f t="shared" si="29"/>
        <v>18437572.326386977</v>
      </c>
      <c r="M185" s="34">
        <f t="shared" si="30"/>
        <v>16556005.603407359</v>
      </c>
      <c r="N185" s="38">
        <v>14654540.659399137</v>
      </c>
      <c r="O185" s="38">
        <f t="shared" si="31"/>
        <v>1901464.9440082218</v>
      </c>
    </row>
    <row r="186" spans="1:15" s="31" customFormat="1" x14ac:dyDescent="0.2">
      <c r="A186" s="30">
        <v>3442</v>
      </c>
      <c r="B186" s="31" t="s">
        <v>116</v>
      </c>
      <c r="C186" s="33">
        <v>277016113</v>
      </c>
      <c r="D186" s="33">
        <v>14840</v>
      </c>
      <c r="E186" s="34">
        <f t="shared" si="22"/>
        <v>18666.85397574124</v>
      </c>
      <c r="F186" s="35">
        <f t="shared" si="23"/>
        <v>0.78044022428771076</v>
      </c>
      <c r="G186" s="69">
        <f t="shared" si="24"/>
        <v>3150.906484279481</v>
      </c>
      <c r="H186" s="69">
        <f t="shared" si="25"/>
        <v>1000.8860150957848</v>
      </c>
      <c r="I186" s="34">
        <f t="shared" si="26"/>
        <v>4151.7924993752658</v>
      </c>
      <c r="J186" s="67">
        <f t="shared" si="27"/>
        <v>-304.60850299168186</v>
      </c>
      <c r="K186" s="33">
        <f t="shared" si="28"/>
        <v>3847.1839963835841</v>
      </c>
      <c r="L186" s="34">
        <f t="shared" si="29"/>
        <v>61612600.690728948</v>
      </c>
      <c r="M186" s="34">
        <f t="shared" si="30"/>
        <v>57092210.50633239</v>
      </c>
      <c r="N186" s="38">
        <v>47360845.967991449</v>
      </c>
      <c r="O186" s="38">
        <f t="shared" si="31"/>
        <v>9731364.5383409411</v>
      </c>
    </row>
    <row r="187" spans="1:15" s="31" customFormat="1" x14ac:dyDescent="0.2">
      <c r="A187" s="30">
        <v>3443</v>
      </c>
      <c r="B187" s="31" t="s">
        <v>117</v>
      </c>
      <c r="C187" s="33">
        <v>240449493</v>
      </c>
      <c r="D187" s="33">
        <v>13691</v>
      </c>
      <c r="E187" s="34">
        <f t="shared" si="22"/>
        <v>17562.59535461252</v>
      </c>
      <c r="F187" s="35">
        <f t="shared" si="23"/>
        <v>0.73427241009334732</v>
      </c>
      <c r="G187" s="69">
        <f t="shared" si="24"/>
        <v>3813.4616569567129</v>
      </c>
      <c r="H187" s="69">
        <f t="shared" si="25"/>
        <v>1387.3765324908368</v>
      </c>
      <c r="I187" s="34">
        <f t="shared" si="26"/>
        <v>5200.8381894475497</v>
      </c>
      <c r="J187" s="67">
        <f t="shared" si="27"/>
        <v>-304.60850299168186</v>
      </c>
      <c r="K187" s="33">
        <f t="shared" si="28"/>
        <v>4896.2296864558675</v>
      </c>
      <c r="L187" s="34">
        <f t="shared" si="29"/>
        <v>71204675.65172641</v>
      </c>
      <c r="M187" s="34">
        <f t="shared" si="30"/>
        <v>67034280.637267284</v>
      </c>
      <c r="N187" s="38">
        <v>52638444.263839006</v>
      </c>
      <c r="O187" s="38">
        <f t="shared" si="31"/>
        <v>14395836.373428278</v>
      </c>
    </row>
    <row r="188" spans="1:15" s="31" customFormat="1" x14ac:dyDescent="0.2">
      <c r="A188" s="30">
        <v>3446</v>
      </c>
      <c r="B188" s="31" t="s">
        <v>120</v>
      </c>
      <c r="C188" s="33">
        <v>271168616</v>
      </c>
      <c r="D188" s="33">
        <v>13593</v>
      </c>
      <c r="E188" s="34">
        <f t="shared" si="22"/>
        <v>19949.136761568454</v>
      </c>
      <c r="F188" s="35">
        <f t="shared" si="23"/>
        <v>0.83405102910097995</v>
      </c>
      <c r="G188" s="69">
        <f t="shared" si="24"/>
        <v>2381.5368127831525</v>
      </c>
      <c r="H188" s="69">
        <f t="shared" si="25"/>
        <v>552.08704005625998</v>
      </c>
      <c r="I188" s="34">
        <f t="shared" si="26"/>
        <v>2933.6238528394124</v>
      </c>
      <c r="J188" s="67">
        <f t="shared" si="27"/>
        <v>-304.60850299168186</v>
      </c>
      <c r="K188" s="33">
        <f t="shared" si="28"/>
        <v>2629.0153498477307</v>
      </c>
      <c r="L188" s="34">
        <f t="shared" si="29"/>
        <v>39876749.031646132</v>
      </c>
      <c r="M188" s="34">
        <f t="shared" si="30"/>
        <v>35736205.650480203</v>
      </c>
      <c r="N188" s="38">
        <v>29837768.589333419</v>
      </c>
      <c r="O188" s="38">
        <f t="shared" si="31"/>
        <v>5898437.0611467846</v>
      </c>
    </row>
    <row r="189" spans="1:15" s="31" customFormat="1" x14ac:dyDescent="0.2">
      <c r="A189" s="30">
        <v>3447</v>
      </c>
      <c r="B189" s="31" t="s">
        <v>121</v>
      </c>
      <c r="C189" s="33">
        <v>88635750</v>
      </c>
      <c r="D189" s="33">
        <v>5587</v>
      </c>
      <c r="E189" s="34">
        <f t="shared" si="22"/>
        <v>15864.641131197423</v>
      </c>
      <c r="F189" s="35">
        <f t="shared" si="23"/>
        <v>0.66328284877388433</v>
      </c>
      <c r="G189" s="69">
        <f t="shared" si="24"/>
        <v>4832.2341910057712</v>
      </c>
      <c r="H189" s="69">
        <f t="shared" si="25"/>
        <v>1981.6605106861209</v>
      </c>
      <c r="I189" s="34">
        <f t="shared" si="26"/>
        <v>6813.8947016918919</v>
      </c>
      <c r="J189" s="67">
        <f t="shared" si="27"/>
        <v>-304.60850299168186</v>
      </c>
      <c r="K189" s="33">
        <f t="shared" si="28"/>
        <v>6509.2861987002098</v>
      </c>
      <c r="L189" s="34">
        <f t="shared" si="29"/>
        <v>38069229.698352598</v>
      </c>
      <c r="M189" s="34">
        <f t="shared" si="30"/>
        <v>36367381.992138073</v>
      </c>
      <c r="N189" s="38">
        <v>29605201.435334779</v>
      </c>
      <c r="O189" s="38">
        <f t="shared" si="31"/>
        <v>6762180.5568032935</v>
      </c>
    </row>
    <row r="190" spans="1:15" s="31" customFormat="1" x14ac:dyDescent="0.2">
      <c r="A190" s="30">
        <v>3448</v>
      </c>
      <c r="B190" s="31" t="s">
        <v>122</v>
      </c>
      <c r="C190" s="33">
        <v>111680316</v>
      </c>
      <c r="D190" s="33">
        <v>6510</v>
      </c>
      <c r="E190" s="34">
        <f t="shared" si="22"/>
        <v>17155.194470046084</v>
      </c>
      <c r="F190" s="35">
        <f t="shared" si="23"/>
        <v>0.71723943613109109</v>
      </c>
      <c r="G190" s="69">
        <f t="shared" si="24"/>
        <v>4057.9021876965744</v>
      </c>
      <c r="H190" s="69">
        <f t="shared" si="25"/>
        <v>1529.9668420890894</v>
      </c>
      <c r="I190" s="34">
        <f t="shared" si="26"/>
        <v>5587.8690297856638</v>
      </c>
      <c r="J190" s="67">
        <f t="shared" si="27"/>
        <v>-304.60850299168186</v>
      </c>
      <c r="K190" s="33">
        <f t="shared" si="28"/>
        <v>5283.2605267939816</v>
      </c>
      <c r="L190" s="34">
        <f t="shared" si="29"/>
        <v>36377027.383904673</v>
      </c>
      <c r="M190" s="34">
        <f t="shared" si="30"/>
        <v>34394026.029428817</v>
      </c>
      <c r="N190" s="38">
        <v>27095562.735015117</v>
      </c>
      <c r="O190" s="38">
        <f t="shared" si="31"/>
        <v>7298463.2944137007</v>
      </c>
    </row>
    <row r="191" spans="1:15" s="31" customFormat="1" x14ac:dyDescent="0.2">
      <c r="A191" s="30">
        <v>3449</v>
      </c>
      <c r="B191" s="31" t="s">
        <v>123</v>
      </c>
      <c r="C191" s="33">
        <v>56874718</v>
      </c>
      <c r="D191" s="33">
        <v>2836</v>
      </c>
      <c r="E191" s="34">
        <f t="shared" si="22"/>
        <v>20054.555007052186</v>
      </c>
      <c r="F191" s="35">
        <f t="shared" si="23"/>
        <v>0.83845844768668587</v>
      </c>
      <c r="G191" s="69">
        <f t="shared" si="24"/>
        <v>2318.2858654929137</v>
      </c>
      <c r="H191" s="69">
        <f t="shared" si="25"/>
        <v>515.19065413695387</v>
      </c>
      <c r="I191" s="34">
        <f t="shared" si="26"/>
        <v>2833.4765196298677</v>
      </c>
      <c r="J191" s="67">
        <f t="shared" si="27"/>
        <v>-304.60850299168186</v>
      </c>
      <c r="K191" s="33">
        <f t="shared" si="28"/>
        <v>2528.868016638186</v>
      </c>
      <c r="L191" s="34">
        <f t="shared" si="29"/>
        <v>8035739.4096703045</v>
      </c>
      <c r="M191" s="34">
        <f t="shared" si="30"/>
        <v>7171869.6951858951</v>
      </c>
      <c r="N191" s="38">
        <v>6041507.0295703318</v>
      </c>
      <c r="O191" s="38">
        <f t="shared" si="31"/>
        <v>1130362.6656155633</v>
      </c>
    </row>
    <row r="192" spans="1:15" s="31" customFormat="1" x14ac:dyDescent="0.2">
      <c r="A192" s="30">
        <v>3450</v>
      </c>
      <c r="B192" s="31" t="s">
        <v>124</v>
      </c>
      <c r="C192" s="33">
        <v>22236174</v>
      </c>
      <c r="D192" s="33">
        <v>1366</v>
      </c>
      <c r="E192" s="34">
        <f t="shared" si="22"/>
        <v>16278.311859443631</v>
      </c>
      <c r="F192" s="35">
        <f t="shared" si="23"/>
        <v>0.68057795786689435</v>
      </c>
      <c r="G192" s="69">
        <f t="shared" si="24"/>
        <v>4584.0317540580463</v>
      </c>
      <c r="H192" s="69">
        <f t="shared" si="25"/>
        <v>1836.8757557999479</v>
      </c>
      <c r="I192" s="34">
        <f t="shared" si="26"/>
        <v>6420.9075098579942</v>
      </c>
      <c r="J192" s="67">
        <f t="shared" si="27"/>
        <v>-304.60850299168186</v>
      </c>
      <c r="K192" s="33">
        <f t="shared" si="28"/>
        <v>6116.2990068663121</v>
      </c>
      <c r="L192" s="34">
        <f t="shared" si="29"/>
        <v>8770959.6584660206</v>
      </c>
      <c r="M192" s="34">
        <f t="shared" si="30"/>
        <v>8354864.4433793826</v>
      </c>
      <c r="N192" s="38">
        <v>7172410.2619862733</v>
      </c>
      <c r="O192" s="38">
        <f t="shared" si="31"/>
        <v>1182454.1813931093</v>
      </c>
    </row>
    <row r="193" spans="1:15" s="31" customFormat="1" x14ac:dyDescent="0.2">
      <c r="A193" s="30">
        <v>3451</v>
      </c>
      <c r="B193" s="31" t="s">
        <v>125</v>
      </c>
      <c r="C193" s="33">
        <v>131528653</v>
      </c>
      <c r="D193" s="33">
        <v>6562</v>
      </c>
      <c r="E193" s="34">
        <f t="shared" si="22"/>
        <v>20043.988570557758</v>
      </c>
      <c r="F193" s="35">
        <f t="shared" si="23"/>
        <v>0.83801667683026038</v>
      </c>
      <c r="G193" s="69">
        <f t="shared" si="24"/>
        <v>2324.6257273895703</v>
      </c>
      <c r="H193" s="69">
        <f t="shared" si="25"/>
        <v>518.88890691000358</v>
      </c>
      <c r="I193" s="34">
        <f t="shared" si="26"/>
        <v>2843.514634299574</v>
      </c>
      <c r="J193" s="67">
        <f t="shared" si="27"/>
        <v>-304.60850299168186</v>
      </c>
      <c r="K193" s="33">
        <f t="shared" si="28"/>
        <v>2538.9061313078923</v>
      </c>
      <c r="L193" s="34">
        <f t="shared" si="29"/>
        <v>18659143.030273806</v>
      </c>
      <c r="M193" s="34">
        <f t="shared" si="30"/>
        <v>16660302.033642389</v>
      </c>
      <c r="N193" s="38">
        <v>14229436.287814008</v>
      </c>
      <c r="O193" s="38">
        <f t="shared" si="31"/>
        <v>2430865.7458283808</v>
      </c>
    </row>
    <row r="194" spans="1:15" s="31" customFormat="1" x14ac:dyDescent="0.2">
      <c r="A194" s="30">
        <v>3452</v>
      </c>
      <c r="B194" s="31" t="s">
        <v>126</v>
      </c>
      <c r="C194" s="33">
        <v>45871511</v>
      </c>
      <c r="D194" s="33">
        <v>2112</v>
      </c>
      <c r="E194" s="34">
        <f t="shared" si="22"/>
        <v>21719.46543560606</v>
      </c>
      <c r="F194" s="35">
        <f t="shared" si="23"/>
        <v>0.90806648501146159</v>
      </c>
      <c r="G194" s="69">
        <f t="shared" si="24"/>
        <v>1319.339608360589</v>
      </c>
      <c r="H194" s="69">
        <f t="shared" si="25"/>
        <v>0</v>
      </c>
      <c r="I194" s="34">
        <f t="shared" si="26"/>
        <v>1319.339608360589</v>
      </c>
      <c r="J194" s="67">
        <f t="shared" si="27"/>
        <v>-304.60850299168186</v>
      </c>
      <c r="K194" s="33">
        <f t="shared" si="28"/>
        <v>1014.731105368907</v>
      </c>
      <c r="L194" s="34">
        <f t="shared" si="29"/>
        <v>2786445.252857564</v>
      </c>
      <c r="M194" s="34">
        <f t="shared" si="30"/>
        <v>2143112.0945391315</v>
      </c>
      <c r="N194" s="38">
        <v>2808152.394447302</v>
      </c>
      <c r="O194" s="38">
        <f t="shared" si="31"/>
        <v>-665040.29990817048</v>
      </c>
    </row>
    <row r="195" spans="1:15" s="31" customFormat="1" x14ac:dyDescent="0.2">
      <c r="A195" s="30">
        <v>3453</v>
      </c>
      <c r="B195" s="31" t="s">
        <v>127</v>
      </c>
      <c r="C195" s="33">
        <v>75077357</v>
      </c>
      <c r="D195" s="33">
        <v>3298</v>
      </c>
      <c r="E195" s="34">
        <f t="shared" si="22"/>
        <v>22764.510915706487</v>
      </c>
      <c r="F195" s="35">
        <f t="shared" si="23"/>
        <v>0.95175866420461086</v>
      </c>
      <c r="G195" s="69">
        <f t="shared" si="24"/>
        <v>692.31232030033277</v>
      </c>
      <c r="H195" s="69">
        <f t="shared" si="25"/>
        <v>0</v>
      </c>
      <c r="I195" s="34">
        <f t="shared" si="26"/>
        <v>692.31232030033277</v>
      </c>
      <c r="J195" s="67">
        <f t="shared" si="27"/>
        <v>-304.60850299168186</v>
      </c>
      <c r="K195" s="33">
        <f t="shared" si="28"/>
        <v>387.70381730865091</v>
      </c>
      <c r="L195" s="34">
        <f t="shared" si="29"/>
        <v>2283246.0323504973</v>
      </c>
      <c r="M195" s="34">
        <f t="shared" si="30"/>
        <v>1278647.1894839308</v>
      </c>
      <c r="N195" s="38">
        <v>1931127.386167994</v>
      </c>
      <c r="O195" s="38">
        <f t="shared" si="31"/>
        <v>-652480.19668406318</v>
      </c>
    </row>
    <row r="196" spans="1:15" s="31" customFormat="1" x14ac:dyDescent="0.2">
      <c r="A196" s="30">
        <v>3454</v>
      </c>
      <c r="B196" s="31" t="s">
        <v>128</v>
      </c>
      <c r="C196" s="33">
        <v>39024251</v>
      </c>
      <c r="D196" s="33">
        <v>1645</v>
      </c>
      <c r="E196" s="34">
        <f t="shared" si="22"/>
        <v>23722.948936170214</v>
      </c>
      <c r="F196" s="35">
        <f t="shared" si="23"/>
        <v>0.99182988266641803</v>
      </c>
      <c r="G196" s="69">
        <f t="shared" si="24"/>
        <v>117.24950802209641</v>
      </c>
      <c r="H196" s="69">
        <f t="shared" si="25"/>
        <v>0</v>
      </c>
      <c r="I196" s="34">
        <f t="shared" si="26"/>
        <v>117.24950802209641</v>
      </c>
      <c r="J196" s="67">
        <f t="shared" si="27"/>
        <v>-304.60850299168186</v>
      </c>
      <c r="K196" s="33">
        <f t="shared" si="28"/>
        <v>-187.35899496958547</v>
      </c>
      <c r="L196" s="34">
        <f t="shared" si="29"/>
        <v>192875.44069634858</v>
      </c>
      <c r="M196" s="34">
        <f t="shared" si="30"/>
        <v>-308205.54672496807</v>
      </c>
      <c r="N196" s="38">
        <v>-454992.41411572101</v>
      </c>
      <c r="O196" s="38">
        <f t="shared" si="31"/>
        <v>146786.86739075294</v>
      </c>
    </row>
    <row r="197" spans="1:15" s="31" customFormat="1" x14ac:dyDescent="0.2">
      <c r="A197" s="30">
        <v>3901</v>
      </c>
      <c r="B197" s="31" t="s">
        <v>146</v>
      </c>
      <c r="C197" s="33">
        <v>536906003</v>
      </c>
      <c r="D197" s="33">
        <v>27939</v>
      </c>
      <c r="E197" s="34">
        <f t="shared" si="22"/>
        <v>19217.080174666236</v>
      </c>
      <c r="F197" s="35">
        <f t="shared" si="23"/>
        <v>0.80344456442215739</v>
      </c>
      <c r="G197" s="69">
        <f t="shared" si="24"/>
        <v>2820.770764924483</v>
      </c>
      <c r="H197" s="69">
        <f t="shared" si="25"/>
        <v>808.30684547203612</v>
      </c>
      <c r="I197" s="34">
        <f t="shared" si="26"/>
        <v>3629.077610396519</v>
      </c>
      <c r="J197" s="67">
        <f t="shared" si="27"/>
        <v>-304.60850299168186</v>
      </c>
      <c r="K197" s="33">
        <f t="shared" si="28"/>
        <v>3324.4691074048374</v>
      </c>
      <c r="L197" s="34">
        <f t="shared" si="29"/>
        <v>101392799.35686834</v>
      </c>
      <c r="M197" s="34">
        <f t="shared" si="30"/>
        <v>92882342.391783744</v>
      </c>
      <c r="N197" s="38">
        <v>73505427.780735403</v>
      </c>
      <c r="O197" s="38">
        <f t="shared" si="31"/>
        <v>19376914.611048341</v>
      </c>
    </row>
    <row r="198" spans="1:15" s="31" customFormat="1" x14ac:dyDescent="0.2">
      <c r="A198" s="30">
        <v>3903</v>
      </c>
      <c r="B198" s="31" t="s">
        <v>150</v>
      </c>
      <c r="C198" s="33">
        <v>557489763</v>
      </c>
      <c r="D198" s="33">
        <v>26872</v>
      </c>
      <c r="E198" s="34">
        <f t="shared" si="22"/>
        <v>20746.120980946711</v>
      </c>
      <c r="F198" s="35">
        <f t="shared" si="23"/>
        <v>0.86737204525794243</v>
      </c>
      <c r="G198" s="69">
        <f t="shared" si="24"/>
        <v>1903.3462811561985</v>
      </c>
      <c r="H198" s="69">
        <f t="shared" si="25"/>
        <v>273.14256327387011</v>
      </c>
      <c r="I198" s="34">
        <f t="shared" si="26"/>
        <v>2176.4888444300686</v>
      </c>
      <c r="J198" s="67">
        <f t="shared" si="27"/>
        <v>-304.60850299168186</v>
      </c>
      <c r="K198" s="33">
        <f t="shared" si="28"/>
        <v>1871.8803414383867</v>
      </c>
      <c r="L198" s="34">
        <f t="shared" si="29"/>
        <v>58486608.227524802</v>
      </c>
      <c r="M198" s="34">
        <f t="shared" si="30"/>
        <v>50301168.535132326</v>
      </c>
      <c r="N198" s="38">
        <v>41868939.584842719</v>
      </c>
      <c r="O198" s="38">
        <f t="shared" si="31"/>
        <v>8432228.950289607</v>
      </c>
    </row>
    <row r="199" spans="1:15" s="31" customFormat="1" x14ac:dyDescent="0.2">
      <c r="A199" s="30">
        <v>3905</v>
      </c>
      <c r="B199" s="31" t="s">
        <v>147</v>
      </c>
      <c r="C199" s="33">
        <v>1334463902</v>
      </c>
      <c r="D199" s="33">
        <v>59174</v>
      </c>
      <c r="E199" s="34">
        <f t="shared" si="22"/>
        <v>22551.524351911314</v>
      </c>
      <c r="F199" s="35">
        <f t="shared" si="23"/>
        <v>0.94285393490021963</v>
      </c>
      <c r="G199" s="69">
        <f t="shared" si="24"/>
        <v>820.10425857743678</v>
      </c>
      <c r="H199" s="69">
        <f t="shared" si="25"/>
        <v>0</v>
      </c>
      <c r="I199" s="34">
        <f t="shared" si="26"/>
        <v>820.10425857743678</v>
      </c>
      <c r="J199" s="67">
        <f t="shared" si="27"/>
        <v>-304.60850299168186</v>
      </c>
      <c r="K199" s="33">
        <f t="shared" si="28"/>
        <v>515.49575558575498</v>
      </c>
      <c r="L199" s="34">
        <f t="shared" si="29"/>
        <v>48528849.397061244</v>
      </c>
      <c r="M199" s="34">
        <f t="shared" si="30"/>
        <v>30503945.841031466</v>
      </c>
      <c r="N199" s="38">
        <v>26868043.659037236</v>
      </c>
      <c r="O199" s="38">
        <f t="shared" si="31"/>
        <v>3635902.1819942296</v>
      </c>
    </row>
    <row r="200" spans="1:15" s="31" customFormat="1" x14ac:dyDescent="0.2">
      <c r="A200" s="30">
        <v>3907</v>
      </c>
      <c r="B200" s="31" t="s">
        <v>148</v>
      </c>
      <c r="C200" s="33">
        <v>1393920318</v>
      </c>
      <c r="D200" s="33">
        <v>66231</v>
      </c>
      <c r="E200" s="34">
        <f t="shared" si="22"/>
        <v>21046.342619015264</v>
      </c>
      <c r="F200" s="35">
        <f t="shared" si="23"/>
        <v>0.87992397515757848</v>
      </c>
      <c r="G200" s="69">
        <f t="shared" si="24"/>
        <v>1723.2132983150666</v>
      </c>
      <c r="H200" s="69">
        <f t="shared" si="25"/>
        <v>168.06498994987649</v>
      </c>
      <c r="I200" s="34">
        <f t="shared" si="26"/>
        <v>1891.2782882649431</v>
      </c>
      <c r="J200" s="67">
        <f t="shared" si="27"/>
        <v>-304.60850299168186</v>
      </c>
      <c r="K200" s="33">
        <f t="shared" si="28"/>
        <v>1586.6697852732611</v>
      </c>
      <c r="L200" s="34">
        <f t="shared" si="29"/>
        <v>125261252.31007545</v>
      </c>
      <c r="M200" s="34">
        <f t="shared" si="30"/>
        <v>105086726.54843336</v>
      </c>
      <c r="N200" s="38">
        <v>90778177.111027062</v>
      </c>
      <c r="O200" s="38">
        <f t="shared" si="31"/>
        <v>14308549.437406301</v>
      </c>
    </row>
    <row r="201" spans="1:15" s="31" customFormat="1" x14ac:dyDescent="0.2">
      <c r="A201" s="30">
        <v>3909</v>
      </c>
      <c r="B201" s="31" t="s">
        <v>149</v>
      </c>
      <c r="C201" s="33">
        <v>1008771202</v>
      </c>
      <c r="D201" s="33">
        <v>48715</v>
      </c>
      <c r="E201" s="34">
        <f t="shared" ref="E201:E264" si="32">IF(ISNUMBER(C201),(C201)/D201,"")</f>
        <v>20707.609606897258</v>
      </c>
      <c r="F201" s="35">
        <f t="shared" ref="F201:F264" si="33">IF(ISNUMBER(C201),E201/E$366,"")</f>
        <v>0.86576192791091422</v>
      </c>
      <c r="G201" s="69">
        <f t="shared" ref="G201:G264" si="34">IF(ISNUMBER(D201),(E$366-E201)*0.6,"")</f>
        <v>1926.4531055858699</v>
      </c>
      <c r="H201" s="69">
        <f t="shared" ref="H201:H264" si="35">(IF(E201&gt;=E$366*0.9,0,IF(E201&lt;0.9*E$366,(E$366*0.9-E201)*0.35)))</f>
        <v>286.62154419117849</v>
      </c>
      <c r="I201" s="34">
        <f t="shared" ref="I201:I264" si="36">IF(ISNUMBER(C201),G201+H201,"")</f>
        <v>2213.0746497770483</v>
      </c>
      <c r="J201" s="67">
        <f t="shared" ref="J201:J264" si="37">IF(ISNUMBER(D201),I$368,"")</f>
        <v>-304.60850299168186</v>
      </c>
      <c r="K201" s="33">
        <f t="shared" ref="K201:K264" si="38">IF(ISNUMBER(I201),I201+J201,"")</f>
        <v>1908.4661467853664</v>
      </c>
      <c r="L201" s="34">
        <f t="shared" ref="L201:L264" si="39">IF(ISNUMBER(I201),(I201*D201),"")</f>
        <v>107809931.56388891</v>
      </c>
      <c r="M201" s="34">
        <f t="shared" ref="M201:M264" si="40">IF(ISNUMBER(K201),(K201*D201),"")</f>
        <v>92970928.340649128</v>
      </c>
      <c r="N201" s="38">
        <v>78983854.625923425</v>
      </c>
      <c r="O201" s="38">
        <f t="shared" ref="O201:O264" si="41">IF(ISNUMBER(M201),(M201-N201),"")</f>
        <v>13987073.714725703</v>
      </c>
    </row>
    <row r="202" spans="1:15" s="31" customFormat="1" x14ac:dyDescent="0.2">
      <c r="A202" s="30">
        <v>3911</v>
      </c>
      <c r="B202" s="31" t="s">
        <v>151</v>
      </c>
      <c r="C202" s="33">
        <v>650775037</v>
      </c>
      <c r="D202" s="33">
        <v>27501</v>
      </c>
      <c r="E202" s="34">
        <f t="shared" si="32"/>
        <v>23663.68630231628</v>
      </c>
      <c r="F202" s="35">
        <f t="shared" si="33"/>
        <v>0.98935217842568457</v>
      </c>
      <c r="G202" s="69">
        <f t="shared" si="34"/>
        <v>152.80708833445678</v>
      </c>
      <c r="H202" s="69">
        <f t="shared" si="35"/>
        <v>0</v>
      </c>
      <c r="I202" s="34">
        <f t="shared" si="36"/>
        <v>152.80708833445678</v>
      </c>
      <c r="J202" s="67">
        <f t="shared" si="37"/>
        <v>-304.60850299168186</v>
      </c>
      <c r="K202" s="33">
        <f t="shared" si="38"/>
        <v>-151.80141465722508</v>
      </c>
      <c r="L202" s="34">
        <f t="shared" si="39"/>
        <v>4202347.736285896</v>
      </c>
      <c r="M202" s="34">
        <f t="shared" si="40"/>
        <v>-4174690.7044883468</v>
      </c>
      <c r="N202" s="38">
        <v>415447.12486538099</v>
      </c>
      <c r="O202" s="38">
        <f t="shared" si="41"/>
        <v>-4590137.8293537274</v>
      </c>
    </row>
    <row r="203" spans="1:15" s="31" customFormat="1" x14ac:dyDescent="0.2">
      <c r="A203" s="30">
        <v>4001</v>
      </c>
      <c r="B203" s="31" t="s">
        <v>152</v>
      </c>
      <c r="C203" s="33">
        <v>781496880</v>
      </c>
      <c r="D203" s="33">
        <v>37193</v>
      </c>
      <c r="E203" s="34">
        <f t="shared" si="32"/>
        <v>21011.934503804478</v>
      </c>
      <c r="F203" s="35">
        <f t="shared" si="33"/>
        <v>0.87848541045956763</v>
      </c>
      <c r="G203" s="69">
        <f t="shared" si="34"/>
        <v>1743.8581674415384</v>
      </c>
      <c r="H203" s="69">
        <f t="shared" si="35"/>
        <v>180.10783027365176</v>
      </c>
      <c r="I203" s="34">
        <f t="shared" si="36"/>
        <v>1923.96599771519</v>
      </c>
      <c r="J203" s="67">
        <f t="shared" si="37"/>
        <v>-304.60850299168186</v>
      </c>
      <c r="K203" s="33">
        <f t="shared" si="38"/>
        <v>1619.3574947235081</v>
      </c>
      <c r="L203" s="34">
        <f t="shared" si="39"/>
        <v>71558067.35302107</v>
      </c>
      <c r="M203" s="34">
        <f t="shared" si="40"/>
        <v>60228763.301251441</v>
      </c>
      <c r="N203" s="38">
        <v>46687166.801907361</v>
      </c>
      <c r="O203" s="38">
        <f t="shared" si="41"/>
        <v>13541596.499344081</v>
      </c>
    </row>
    <row r="204" spans="1:15" s="31" customFormat="1" x14ac:dyDescent="0.2">
      <c r="A204" s="30">
        <v>4003</v>
      </c>
      <c r="B204" s="31" t="s">
        <v>153</v>
      </c>
      <c r="C204" s="33">
        <v>1089496545</v>
      </c>
      <c r="D204" s="33">
        <v>56619</v>
      </c>
      <c r="E204" s="34">
        <f t="shared" si="32"/>
        <v>19242.596036666138</v>
      </c>
      <c r="F204" s="35">
        <f t="shared" si="33"/>
        <v>0.8045113539887323</v>
      </c>
      <c r="G204" s="69">
        <f t="shared" si="34"/>
        <v>2805.4612477245419</v>
      </c>
      <c r="H204" s="69">
        <f t="shared" si="35"/>
        <v>799.37629377207043</v>
      </c>
      <c r="I204" s="34">
        <f t="shared" si="36"/>
        <v>3604.8375414966122</v>
      </c>
      <c r="J204" s="67">
        <f t="shared" si="37"/>
        <v>-304.60850299168186</v>
      </c>
      <c r="K204" s="33">
        <f t="shared" si="38"/>
        <v>3300.2290385049305</v>
      </c>
      <c r="L204" s="34">
        <f t="shared" si="39"/>
        <v>204102296.76199669</v>
      </c>
      <c r="M204" s="34">
        <f t="shared" si="40"/>
        <v>186855667.93111065</v>
      </c>
      <c r="N204" s="38">
        <v>146061929.10135499</v>
      </c>
      <c r="O204" s="38">
        <f t="shared" si="41"/>
        <v>40793738.829755664</v>
      </c>
    </row>
    <row r="205" spans="1:15" s="31" customFormat="1" x14ac:dyDescent="0.2">
      <c r="A205" s="30">
        <v>4005</v>
      </c>
      <c r="B205" s="31" t="s">
        <v>154</v>
      </c>
      <c r="C205" s="33">
        <v>259011786</v>
      </c>
      <c r="D205" s="33">
        <v>13266</v>
      </c>
      <c r="E205" s="34">
        <f t="shared" si="32"/>
        <v>19524.482587064678</v>
      </c>
      <c r="F205" s="35">
        <f t="shared" si="33"/>
        <v>0.81629671444114837</v>
      </c>
      <c r="G205" s="69">
        <f t="shared" si="34"/>
        <v>2636.329317485418</v>
      </c>
      <c r="H205" s="69">
        <f t="shared" si="35"/>
        <v>700.71600113258148</v>
      </c>
      <c r="I205" s="34">
        <f t="shared" si="36"/>
        <v>3337.0453186179993</v>
      </c>
      <c r="J205" s="67">
        <f t="shared" si="37"/>
        <v>-304.60850299168186</v>
      </c>
      <c r="K205" s="33">
        <f t="shared" si="38"/>
        <v>3032.4368156263176</v>
      </c>
      <c r="L205" s="34">
        <f t="shared" si="39"/>
        <v>44269243.196786381</v>
      </c>
      <c r="M205" s="34">
        <f t="shared" si="40"/>
        <v>40228306.796098731</v>
      </c>
      <c r="N205" s="38">
        <v>30248031.84480961</v>
      </c>
      <c r="O205" s="38">
        <f t="shared" si="41"/>
        <v>9980274.9512891211</v>
      </c>
    </row>
    <row r="206" spans="1:15" s="31" customFormat="1" x14ac:dyDescent="0.2">
      <c r="A206" s="30">
        <v>4010</v>
      </c>
      <c r="B206" s="31" t="s">
        <v>155</v>
      </c>
      <c r="C206" s="33">
        <v>44916639</v>
      </c>
      <c r="D206" s="33">
        <v>2382</v>
      </c>
      <c r="E206" s="34">
        <f t="shared" si="32"/>
        <v>18856.691435768262</v>
      </c>
      <c r="F206" s="35">
        <f t="shared" si="33"/>
        <v>0.78837711553217205</v>
      </c>
      <c r="G206" s="69">
        <f t="shared" si="34"/>
        <v>3037.0040082632681</v>
      </c>
      <c r="H206" s="69">
        <f t="shared" si="35"/>
        <v>934.4429040863273</v>
      </c>
      <c r="I206" s="34">
        <f t="shared" si="36"/>
        <v>3971.4469123495956</v>
      </c>
      <c r="J206" s="67">
        <f t="shared" si="37"/>
        <v>-304.60850299168186</v>
      </c>
      <c r="K206" s="33">
        <f t="shared" si="38"/>
        <v>3666.8384093579139</v>
      </c>
      <c r="L206" s="34">
        <f t="shared" si="39"/>
        <v>9459986.5452167373</v>
      </c>
      <c r="M206" s="34">
        <f t="shared" si="40"/>
        <v>8734409.0910905506</v>
      </c>
      <c r="N206" s="38">
        <v>7248080.5935953949</v>
      </c>
      <c r="O206" s="38">
        <f t="shared" si="41"/>
        <v>1486328.4974951558</v>
      </c>
    </row>
    <row r="207" spans="1:15" s="31" customFormat="1" x14ac:dyDescent="0.2">
      <c r="A207" s="30">
        <v>4012</v>
      </c>
      <c r="B207" s="31" t="s">
        <v>156</v>
      </c>
      <c r="C207" s="33">
        <v>303619553</v>
      </c>
      <c r="D207" s="33">
        <v>14269</v>
      </c>
      <c r="E207" s="34">
        <f t="shared" si="32"/>
        <v>21278.264279206673</v>
      </c>
      <c r="F207" s="35">
        <f t="shared" si="33"/>
        <v>0.88962035960094443</v>
      </c>
      <c r="G207" s="69">
        <f t="shared" si="34"/>
        <v>1584.0603022002215</v>
      </c>
      <c r="H207" s="69">
        <f t="shared" si="35"/>
        <v>86.892408882883501</v>
      </c>
      <c r="I207" s="34">
        <f t="shared" si="36"/>
        <v>1670.952711083105</v>
      </c>
      <c r="J207" s="67">
        <f t="shared" si="37"/>
        <v>-304.60850299168186</v>
      </c>
      <c r="K207" s="33">
        <f t="shared" si="38"/>
        <v>1366.3442080914231</v>
      </c>
      <c r="L207" s="34">
        <f t="shared" si="39"/>
        <v>23842824.234444827</v>
      </c>
      <c r="M207" s="34">
        <f t="shared" si="40"/>
        <v>19496365.505256515</v>
      </c>
      <c r="N207" s="38">
        <v>15758405.725718984</v>
      </c>
      <c r="O207" s="38">
        <f t="shared" si="41"/>
        <v>3737959.7795375306</v>
      </c>
    </row>
    <row r="208" spans="1:15" s="31" customFormat="1" x14ac:dyDescent="0.2">
      <c r="A208" s="30">
        <v>4014</v>
      </c>
      <c r="B208" s="31" t="s">
        <v>157</v>
      </c>
      <c r="C208" s="33">
        <v>211484495</v>
      </c>
      <c r="D208" s="33">
        <v>10445</v>
      </c>
      <c r="E208" s="34">
        <f t="shared" si="32"/>
        <v>20247.438487314506</v>
      </c>
      <c r="F208" s="35">
        <f t="shared" si="33"/>
        <v>0.84652268962016586</v>
      </c>
      <c r="G208" s="69">
        <f t="shared" si="34"/>
        <v>2202.5557773355213</v>
      </c>
      <c r="H208" s="69">
        <f t="shared" si="35"/>
        <v>447.68143604514171</v>
      </c>
      <c r="I208" s="34">
        <f t="shared" si="36"/>
        <v>2650.237213380663</v>
      </c>
      <c r="J208" s="67">
        <f t="shared" si="37"/>
        <v>-304.60850299168186</v>
      </c>
      <c r="K208" s="33">
        <f t="shared" si="38"/>
        <v>2345.6287103889813</v>
      </c>
      <c r="L208" s="34">
        <f t="shared" si="39"/>
        <v>27681727.693761025</v>
      </c>
      <c r="M208" s="34">
        <f t="shared" si="40"/>
        <v>24500091.880012911</v>
      </c>
      <c r="N208" s="38">
        <v>23778968.692969728</v>
      </c>
      <c r="O208" s="38">
        <f t="shared" si="41"/>
        <v>721123.18704318255</v>
      </c>
    </row>
    <row r="209" spans="1:15" s="31" customFormat="1" x14ac:dyDescent="0.2">
      <c r="A209" s="30">
        <v>4016</v>
      </c>
      <c r="B209" s="31" t="s">
        <v>158</v>
      </c>
      <c r="C209" s="33">
        <v>69871894</v>
      </c>
      <c r="D209" s="33">
        <v>4086</v>
      </c>
      <c r="E209" s="34">
        <f t="shared" si="32"/>
        <v>17100.316691140481</v>
      </c>
      <c r="F209" s="35">
        <f t="shared" si="33"/>
        <v>0.71494505775682615</v>
      </c>
      <c r="G209" s="69">
        <f t="shared" si="34"/>
        <v>4090.8288550399366</v>
      </c>
      <c r="H209" s="69">
        <f t="shared" si="35"/>
        <v>1549.1740647060506</v>
      </c>
      <c r="I209" s="34">
        <f t="shared" si="36"/>
        <v>5640.0029197459871</v>
      </c>
      <c r="J209" s="67">
        <f t="shared" si="37"/>
        <v>-304.60850299168186</v>
      </c>
      <c r="K209" s="33">
        <f t="shared" si="38"/>
        <v>5335.394416754305</v>
      </c>
      <c r="L209" s="34">
        <f t="shared" si="39"/>
        <v>23045051.930082105</v>
      </c>
      <c r="M209" s="34">
        <f t="shared" si="40"/>
        <v>21800421.58685809</v>
      </c>
      <c r="N209" s="38">
        <v>18102677.573774464</v>
      </c>
      <c r="O209" s="38">
        <f t="shared" si="41"/>
        <v>3697744.0130836256</v>
      </c>
    </row>
    <row r="210" spans="1:15" s="31" customFormat="1" x14ac:dyDescent="0.2">
      <c r="A210" s="30">
        <v>4018</v>
      </c>
      <c r="B210" s="31" t="s">
        <v>159</v>
      </c>
      <c r="C210" s="33">
        <v>125046358</v>
      </c>
      <c r="D210" s="33">
        <v>6539</v>
      </c>
      <c r="E210" s="34">
        <f t="shared" si="32"/>
        <v>19123.162257225875</v>
      </c>
      <c r="F210" s="35">
        <f t="shared" si="33"/>
        <v>0.79951796165090072</v>
      </c>
      <c r="G210" s="69">
        <f t="shared" si="34"/>
        <v>2877.1215153887001</v>
      </c>
      <c r="H210" s="69">
        <f t="shared" si="35"/>
        <v>841.17811657616267</v>
      </c>
      <c r="I210" s="34">
        <f t="shared" si="36"/>
        <v>3718.2996319648628</v>
      </c>
      <c r="J210" s="67">
        <f t="shared" si="37"/>
        <v>-304.60850299168186</v>
      </c>
      <c r="K210" s="33">
        <f t="shared" si="38"/>
        <v>3413.6911289731811</v>
      </c>
      <c r="L210" s="34">
        <f t="shared" si="39"/>
        <v>24313961.293418236</v>
      </c>
      <c r="M210" s="34">
        <f t="shared" si="40"/>
        <v>22322126.292355631</v>
      </c>
      <c r="N210" s="38">
        <v>17370405.501960654</v>
      </c>
      <c r="O210" s="38">
        <f t="shared" si="41"/>
        <v>4951720.7903949767</v>
      </c>
    </row>
    <row r="211" spans="1:15" s="31" customFormat="1" x14ac:dyDescent="0.2">
      <c r="A211" s="30">
        <v>4020</v>
      </c>
      <c r="B211" s="31" t="s">
        <v>387</v>
      </c>
      <c r="C211" s="33">
        <v>191279851</v>
      </c>
      <c r="D211" s="33">
        <v>10904</v>
      </c>
      <c r="E211" s="34">
        <f t="shared" si="32"/>
        <v>17542.172688921495</v>
      </c>
      <c r="F211" s="35">
        <f t="shared" si="33"/>
        <v>0.73341856135090955</v>
      </c>
      <c r="G211" s="69">
        <f t="shared" si="34"/>
        <v>3825.715256371328</v>
      </c>
      <c r="H211" s="69">
        <f t="shared" si="35"/>
        <v>1394.5244654826956</v>
      </c>
      <c r="I211" s="34">
        <f t="shared" si="36"/>
        <v>5220.2397218540236</v>
      </c>
      <c r="J211" s="67">
        <f t="shared" si="37"/>
        <v>-304.60850299168186</v>
      </c>
      <c r="K211" s="33">
        <f t="shared" si="38"/>
        <v>4915.6312188623415</v>
      </c>
      <c r="L211" s="34">
        <f t="shared" si="39"/>
        <v>56921493.92709627</v>
      </c>
      <c r="M211" s="34">
        <f t="shared" si="40"/>
        <v>53600042.810474969</v>
      </c>
      <c r="N211" s="38">
        <v>44279873.571521483</v>
      </c>
      <c r="O211" s="38">
        <f t="shared" si="41"/>
        <v>9320169.2389534861</v>
      </c>
    </row>
    <row r="212" spans="1:15" s="31" customFormat="1" x14ac:dyDescent="0.2">
      <c r="A212" s="30">
        <v>4022</v>
      </c>
      <c r="B212" s="31" t="s">
        <v>162</v>
      </c>
      <c r="C212" s="33">
        <v>62110821</v>
      </c>
      <c r="D212" s="33">
        <v>2979</v>
      </c>
      <c r="E212" s="34">
        <f t="shared" si="32"/>
        <v>20849.553877139981</v>
      </c>
      <c r="F212" s="35">
        <f t="shared" si="33"/>
        <v>0.87169645861697487</v>
      </c>
      <c r="G212" s="69">
        <f t="shared" si="34"/>
        <v>1841.2865434402368</v>
      </c>
      <c r="H212" s="69">
        <f t="shared" si="35"/>
        <v>236.9410496062257</v>
      </c>
      <c r="I212" s="34">
        <f t="shared" si="36"/>
        <v>2078.2275930464625</v>
      </c>
      <c r="J212" s="67">
        <f t="shared" si="37"/>
        <v>-304.60850299168186</v>
      </c>
      <c r="K212" s="33">
        <f t="shared" si="38"/>
        <v>1773.6190900547806</v>
      </c>
      <c r="L212" s="34">
        <f t="shared" si="39"/>
        <v>6191039.9996854123</v>
      </c>
      <c r="M212" s="34">
        <f t="shared" si="40"/>
        <v>5283611.2692731917</v>
      </c>
      <c r="N212" s="38">
        <v>4138395.7872672873</v>
      </c>
      <c r="O212" s="38">
        <f t="shared" si="41"/>
        <v>1145215.4820059044</v>
      </c>
    </row>
    <row r="213" spans="1:15" s="31" customFormat="1" x14ac:dyDescent="0.2">
      <c r="A213" s="30">
        <v>4024</v>
      </c>
      <c r="B213" s="31" t="s">
        <v>161</v>
      </c>
      <c r="C213" s="33">
        <v>38787869</v>
      </c>
      <c r="D213" s="33">
        <v>1630</v>
      </c>
      <c r="E213" s="34">
        <f t="shared" si="32"/>
        <v>23796.23865030675</v>
      </c>
      <c r="F213" s="35">
        <f t="shared" si="33"/>
        <v>0.99489404339821741</v>
      </c>
      <c r="G213" s="69">
        <f t="shared" si="34"/>
        <v>73.275679540175034</v>
      </c>
      <c r="H213" s="69">
        <f t="shared" si="35"/>
        <v>0</v>
      </c>
      <c r="I213" s="34">
        <f t="shared" si="36"/>
        <v>73.275679540175034</v>
      </c>
      <c r="J213" s="67">
        <f t="shared" si="37"/>
        <v>-304.60850299168186</v>
      </c>
      <c r="K213" s="33">
        <f t="shared" si="38"/>
        <v>-231.33282345150684</v>
      </c>
      <c r="L213" s="34">
        <f t="shared" si="39"/>
        <v>119439.35765048531</v>
      </c>
      <c r="M213" s="34">
        <f t="shared" si="40"/>
        <v>-377072.50222595612</v>
      </c>
      <c r="N213" s="38">
        <v>-422881.71611466823</v>
      </c>
      <c r="O213" s="38">
        <f t="shared" si="41"/>
        <v>45809.213888712111</v>
      </c>
    </row>
    <row r="214" spans="1:15" s="31" customFormat="1" x14ac:dyDescent="0.2">
      <c r="A214" s="30">
        <v>4026</v>
      </c>
      <c r="B214" s="31" t="s">
        <v>160</v>
      </c>
      <c r="C214" s="33">
        <v>162876828</v>
      </c>
      <c r="D214" s="33">
        <v>5533</v>
      </c>
      <c r="E214" s="34">
        <f t="shared" si="32"/>
        <v>29437.344659316826</v>
      </c>
      <c r="F214" s="35">
        <f t="shared" si="33"/>
        <v>1.2307423574539209</v>
      </c>
      <c r="G214" s="69">
        <f t="shared" si="34"/>
        <v>-3311.3879258658708</v>
      </c>
      <c r="H214" s="69">
        <f t="shared" si="35"/>
        <v>0</v>
      </c>
      <c r="I214" s="34">
        <f t="shared" si="36"/>
        <v>-3311.3879258658708</v>
      </c>
      <c r="J214" s="67">
        <f t="shared" si="37"/>
        <v>-304.60850299168186</v>
      </c>
      <c r="K214" s="33">
        <f t="shared" si="38"/>
        <v>-3615.9964288575525</v>
      </c>
      <c r="L214" s="34">
        <f t="shared" si="39"/>
        <v>-18321909.393815864</v>
      </c>
      <c r="M214" s="34">
        <f t="shared" si="40"/>
        <v>-20007308.240868837</v>
      </c>
      <c r="N214" s="38">
        <v>-20888612.415989235</v>
      </c>
      <c r="O214" s="38">
        <f t="shared" si="41"/>
        <v>881304.1751203984</v>
      </c>
    </row>
    <row r="215" spans="1:15" s="31" customFormat="1" x14ac:dyDescent="0.2">
      <c r="A215" s="30">
        <v>4028</v>
      </c>
      <c r="B215" s="31" t="s">
        <v>163</v>
      </c>
      <c r="C215" s="33">
        <v>52766770</v>
      </c>
      <c r="D215" s="33">
        <v>2458</v>
      </c>
      <c r="E215" s="34">
        <f t="shared" si="32"/>
        <v>21467.359641985353</v>
      </c>
      <c r="F215" s="35">
        <f t="shared" si="33"/>
        <v>0.89752622459193565</v>
      </c>
      <c r="G215" s="69">
        <f t="shared" si="34"/>
        <v>1470.6030845330133</v>
      </c>
      <c r="H215" s="69">
        <f t="shared" si="35"/>
        <v>20.709031910345402</v>
      </c>
      <c r="I215" s="34">
        <f t="shared" si="36"/>
        <v>1491.3121164433587</v>
      </c>
      <c r="J215" s="67">
        <f t="shared" si="37"/>
        <v>-304.60850299168186</v>
      </c>
      <c r="K215" s="33">
        <f t="shared" si="38"/>
        <v>1186.7036134516768</v>
      </c>
      <c r="L215" s="34">
        <f t="shared" si="39"/>
        <v>3665645.1822177758</v>
      </c>
      <c r="M215" s="34">
        <f t="shared" si="40"/>
        <v>2916917.4818642214</v>
      </c>
      <c r="N215" s="38">
        <v>2371876.0207630075</v>
      </c>
      <c r="O215" s="38">
        <f t="shared" si="41"/>
        <v>545041.46110121394</v>
      </c>
    </row>
    <row r="216" spans="1:15" s="31" customFormat="1" x14ac:dyDescent="0.2">
      <c r="A216" s="30">
        <v>4030</v>
      </c>
      <c r="B216" s="31" t="s">
        <v>164</v>
      </c>
      <c r="C216" s="33">
        <v>33315790</v>
      </c>
      <c r="D216" s="33">
        <v>1471</v>
      </c>
      <c r="E216" s="34">
        <f t="shared" si="32"/>
        <v>22648.395649218219</v>
      </c>
      <c r="F216" s="35">
        <f t="shared" si="33"/>
        <v>0.94690401517060119</v>
      </c>
      <c r="G216" s="69">
        <f t="shared" si="34"/>
        <v>761.98148019329381</v>
      </c>
      <c r="H216" s="69">
        <f t="shared" si="35"/>
        <v>0</v>
      </c>
      <c r="I216" s="34">
        <f t="shared" si="36"/>
        <v>761.98148019329381</v>
      </c>
      <c r="J216" s="67">
        <f t="shared" si="37"/>
        <v>-304.60850299168186</v>
      </c>
      <c r="K216" s="33">
        <f t="shared" si="38"/>
        <v>457.37297720161195</v>
      </c>
      <c r="L216" s="34">
        <f t="shared" si="39"/>
        <v>1120874.7573643352</v>
      </c>
      <c r="M216" s="34">
        <f t="shared" si="40"/>
        <v>672795.64946357114</v>
      </c>
      <c r="N216" s="38">
        <v>276144.32269651821</v>
      </c>
      <c r="O216" s="38">
        <f t="shared" si="41"/>
        <v>396651.32676705293</v>
      </c>
    </row>
    <row r="217" spans="1:15" s="31" customFormat="1" x14ac:dyDescent="0.2">
      <c r="A217" s="30">
        <v>4032</v>
      </c>
      <c r="B217" s="31" t="s">
        <v>165</v>
      </c>
      <c r="C217" s="33">
        <v>27346519</v>
      </c>
      <c r="D217" s="33">
        <v>1256</v>
      </c>
      <c r="E217" s="34">
        <f t="shared" si="32"/>
        <v>21772.706210191081</v>
      </c>
      <c r="F217" s="35">
        <f t="shared" si="33"/>
        <v>0.91029242207147099</v>
      </c>
      <c r="G217" s="69">
        <f t="shared" si="34"/>
        <v>1287.3951436095761</v>
      </c>
      <c r="H217" s="69">
        <f t="shared" si="35"/>
        <v>0</v>
      </c>
      <c r="I217" s="34">
        <f t="shared" si="36"/>
        <v>1287.3951436095761</v>
      </c>
      <c r="J217" s="67">
        <f t="shared" si="37"/>
        <v>-304.60850299168186</v>
      </c>
      <c r="K217" s="33">
        <f t="shared" si="38"/>
        <v>982.78664061789414</v>
      </c>
      <c r="L217" s="34">
        <f t="shared" si="39"/>
        <v>1616968.3003736276</v>
      </c>
      <c r="M217" s="34">
        <f t="shared" si="40"/>
        <v>1234380.020616075</v>
      </c>
      <c r="N217" s="38">
        <v>561961.66071164212</v>
      </c>
      <c r="O217" s="38">
        <f t="shared" si="41"/>
        <v>672418.3599044329</v>
      </c>
    </row>
    <row r="218" spans="1:15" s="31" customFormat="1" x14ac:dyDescent="0.2">
      <c r="A218" s="30">
        <v>4034</v>
      </c>
      <c r="B218" s="31" t="s">
        <v>166</v>
      </c>
      <c r="C218" s="33">
        <v>66343871</v>
      </c>
      <c r="D218" s="33">
        <v>2212</v>
      </c>
      <c r="E218" s="34">
        <f t="shared" si="32"/>
        <v>29992.708408679926</v>
      </c>
      <c r="F218" s="35">
        <f t="shared" si="33"/>
        <v>1.2539614928088911</v>
      </c>
      <c r="G218" s="69">
        <f t="shared" si="34"/>
        <v>-3644.6061754837306</v>
      </c>
      <c r="H218" s="69">
        <f t="shared" si="35"/>
        <v>0</v>
      </c>
      <c r="I218" s="34">
        <f t="shared" si="36"/>
        <v>-3644.6061754837306</v>
      </c>
      <c r="J218" s="67">
        <f t="shared" si="37"/>
        <v>-304.60850299168186</v>
      </c>
      <c r="K218" s="33">
        <f t="shared" si="38"/>
        <v>-3949.2146784754123</v>
      </c>
      <c r="L218" s="34">
        <f t="shared" si="39"/>
        <v>-8061868.8601700123</v>
      </c>
      <c r="M218" s="34">
        <f t="shared" si="40"/>
        <v>-8735662.8687876128</v>
      </c>
      <c r="N218" s="38">
        <v>-9411477.5185556095</v>
      </c>
      <c r="O218" s="38">
        <f t="shared" si="41"/>
        <v>675814.64976799674</v>
      </c>
    </row>
    <row r="219" spans="1:15" s="31" customFormat="1" x14ac:dyDescent="0.2">
      <c r="A219" s="30">
        <v>4036</v>
      </c>
      <c r="B219" s="31" t="s">
        <v>167</v>
      </c>
      <c r="C219" s="33">
        <v>126949010</v>
      </c>
      <c r="D219" s="33">
        <v>3851</v>
      </c>
      <c r="E219" s="34">
        <f t="shared" si="32"/>
        <v>32965.206439885747</v>
      </c>
      <c r="F219" s="35">
        <f t="shared" si="33"/>
        <v>1.3782383009514871</v>
      </c>
      <c r="G219" s="69">
        <f t="shared" si="34"/>
        <v>-5428.1049942072232</v>
      </c>
      <c r="H219" s="69">
        <f t="shared" si="35"/>
        <v>0</v>
      </c>
      <c r="I219" s="34">
        <f t="shared" si="36"/>
        <v>-5428.1049942072232</v>
      </c>
      <c r="J219" s="67">
        <f t="shared" si="37"/>
        <v>-304.60850299168186</v>
      </c>
      <c r="K219" s="33">
        <f t="shared" si="38"/>
        <v>-5732.7134971989053</v>
      </c>
      <c r="L219" s="34">
        <f t="shared" si="39"/>
        <v>-20903632.332692016</v>
      </c>
      <c r="M219" s="34">
        <f t="shared" si="40"/>
        <v>-22076679.677712984</v>
      </c>
      <c r="N219" s="38">
        <v>-21245068.693470906</v>
      </c>
      <c r="O219" s="38">
        <f t="shared" si="41"/>
        <v>-831610.98424207792</v>
      </c>
    </row>
    <row r="220" spans="1:15" s="31" customFormat="1" x14ac:dyDescent="0.2">
      <c r="A220" s="30">
        <v>4201</v>
      </c>
      <c r="B220" s="31" t="s">
        <v>168</v>
      </c>
      <c r="C220" s="33">
        <v>131777420</v>
      </c>
      <c r="D220" s="33">
        <v>6825</v>
      </c>
      <c r="E220" s="34">
        <f t="shared" si="32"/>
        <v>19308.046886446886</v>
      </c>
      <c r="F220" s="35">
        <f t="shared" si="33"/>
        <v>0.807247780595438</v>
      </c>
      <c r="G220" s="69">
        <f t="shared" si="34"/>
        <v>2766.1907378560936</v>
      </c>
      <c r="H220" s="69">
        <f t="shared" si="35"/>
        <v>776.46849634880891</v>
      </c>
      <c r="I220" s="34">
        <f t="shared" si="36"/>
        <v>3542.6592342049025</v>
      </c>
      <c r="J220" s="67">
        <f t="shared" si="37"/>
        <v>-304.60850299168186</v>
      </c>
      <c r="K220" s="33">
        <f t="shared" si="38"/>
        <v>3238.0507312132208</v>
      </c>
      <c r="L220" s="34">
        <f t="shared" si="39"/>
        <v>24178649.27344846</v>
      </c>
      <c r="M220" s="34">
        <f t="shared" si="40"/>
        <v>22099696.240530234</v>
      </c>
      <c r="N220" s="38">
        <v>19324025.417354558</v>
      </c>
      <c r="O220" s="38">
        <f t="shared" si="41"/>
        <v>2775670.8231756762</v>
      </c>
    </row>
    <row r="221" spans="1:15" s="31" customFormat="1" x14ac:dyDescent="0.2">
      <c r="A221" s="30">
        <v>4202</v>
      </c>
      <c r="B221" s="31" t="s">
        <v>169</v>
      </c>
      <c r="C221" s="33">
        <v>505066149</v>
      </c>
      <c r="D221" s="33">
        <v>24969</v>
      </c>
      <c r="E221" s="34">
        <f t="shared" si="32"/>
        <v>20227.7283431455</v>
      </c>
      <c r="F221" s="35">
        <f t="shared" si="33"/>
        <v>0.84569863060325856</v>
      </c>
      <c r="G221" s="69">
        <f t="shared" si="34"/>
        <v>2214.3818638369253</v>
      </c>
      <c r="H221" s="69">
        <f t="shared" si="35"/>
        <v>454.57998650429397</v>
      </c>
      <c r="I221" s="34">
        <f t="shared" si="36"/>
        <v>2668.9618503412194</v>
      </c>
      <c r="J221" s="67">
        <f t="shared" si="37"/>
        <v>-304.60850299168186</v>
      </c>
      <c r="K221" s="33">
        <f t="shared" si="38"/>
        <v>2364.3533473495377</v>
      </c>
      <c r="L221" s="34">
        <f t="shared" si="39"/>
        <v>66641308.441169903</v>
      </c>
      <c r="M221" s="34">
        <f t="shared" si="40"/>
        <v>59035538.729970604</v>
      </c>
      <c r="N221" s="38">
        <v>45792393.59010639</v>
      </c>
      <c r="O221" s="38">
        <f t="shared" si="41"/>
        <v>13243145.139864214</v>
      </c>
    </row>
    <row r="222" spans="1:15" s="31" customFormat="1" x14ac:dyDescent="0.2">
      <c r="A222" s="30">
        <v>4203</v>
      </c>
      <c r="B222" s="31" t="s">
        <v>170</v>
      </c>
      <c r="C222" s="33">
        <v>919518398</v>
      </c>
      <c r="D222" s="33">
        <v>46355</v>
      </c>
      <c r="E222" s="34">
        <f t="shared" si="32"/>
        <v>19836.444784812858</v>
      </c>
      <c r="F222" s="35">
        <f t="shared" si="33"/>
        <v>0.82933950397045408</v>
      </c>
      <c r="G222" s="69">
        <f t="shared" si="34"/>
        <v>2449.1519988365098</v>
      </c>
      <c r="H222" s="69">
        <f t="shared" si="35"/>
        <v>591.52923192071842</v>
      </c>
      <c r="I222" s="34">
        <f t="shared" si="36"/>
        <v>3040.6812307572281</v>
      </c>
      <c r="J222" s="67">
        <f t="shared" si="37"/>
        <v>-304.60850299168186</v>
      </c>
      <c r="K222" s="33">
        <f t="shared" si="38"/>
        <v>2736.0727277655465</v>
      </c>
      <c r="L222" s="34">
        <f t="shared" si="39"/>
        <v>140950778.45175132</v>
      </c>
      <c r="M222" s="34">
        <f t="shared" si="40"/>
        <v>126830651.29557191</v>
      </c>
      <c r="N222" s="38">
        <v>100575964.42966598</v>
      </c>
      <c r="O222" s="38">
        <f t="shared" si="41"/>
        <v>26254686.865905926</v>
      </c>
    </row>
    <row r="223" spans="1:15" s="31" customFormat="1" x14ac:dyDescent="0.2">
      <c r="A223" s="30">
        <v>4204</v>
      </c>
      <c r="B223" s="31" t="s">
        <v>183</v>
      </c>
      <c r="C223" s="33">
        <v>2371101998</v>
      </c>
      <c r="D223" s="33">
        <v>116986</v>
      </c>
      <c r="E223" s="34">
        <f t="shared" si="32"/>
        <v>20268.254303933805</v>
      </c>
      <c r="F223" s="35">
        <f t="shared" si="33"/>
        <v>0.84739297556187887</v>
      </c>
      <c r="G223" s="69">
        <f t="shared" si="34"/>
        <v>2190.0662873639417</v>
      </c>
      <c r="H223" s="69">
        <f t="shared" si="35"/>
        <v>440.39590022838706</v>
      </c>
      <c r="I223" s="34">
        <f t="shared" si="36"/>
        <v>2630.4621875923285</v>
      </c>
      <c r="J223" s="67">
        <f t="shared" si="37"/>
        <v>-304.60850299168186</v>
      </c>
      <c r="K223" s="33">
        <f t="shared" si="38"/>
        <v>2325.8536846006468</v>
      </c>
      <c r="L223" s="34">
        <f t="shared" si="39"/>
        <v>307727249.47767615</v>
      </c>
      <c r="M223" s="34">
        <f t="shared" si="40"/>
        <v>272092319.14669126</v>
      </c>
      <c r="N223" s="38">
        <v>209964708.05829161</v>
      </c>
      <c r="O223" s="38">
        <f t="shared" si="41"/>
        <v>62127611.088399649</v>
      </c>
    </row>
    <row r="224" spans="1:15" s="31" customFormat="1" x14ac:dyDescent="0.2">
      <c r="A224" s="30">
        <v>4205</v>
      </c>
      <c r="B224" s="31" t="s">
        <v>188</v>
      </c>
      <c r="C224" s="33">
        <v>446227523</v>
      </c>
      <c r="D224" s="33">
        <v>23690</v>
      </c>
      <c r="E224" s="34">
        <f t="shared" si="32"/>
        <v>18836.11325453778</v>
      </c>
      <c r="F224" s="35">
        <f t="shared" si="33"/>
        <v>0.78751676485948663</v>
      </c>
      <c r="G224" s="69">
        <f t="shared" si="34"/>
        <v>3049.3509170015568</v>
      </c>
      <c r="H224" s="69">
        <f t="shared" si="35"/>
        <v>941.64526751699566</v>
      </c>
      <c r="I224" s="34">
        <f t="shared" si="36"/>
        <v>3990.9961845185526</v>
      </c>
      <c r="J224" s="67">
        <f t="shared" si="37"/>
        <v>-304.60850299168186</v>
      </c>
      <c r="K224" s="33">
        <f t="shared" si="38"/>
        <v>3686.3876815268709</v>
      </c>
      <c r="L224" s="34">
        <f t="shared" si="39"/>
        <v>94546699.611244515</v>
      </c>
      <c r="M224" s="34">
        <f t="shared" si="40"/>
        <v>87330524.175371572</v>
      </c>
      <c r="N224" s="38">
        <v>71863222.328956679</v>
      </c>
      <c r="O224" s="38">
        <f t="shared" si="41"/>
        <v>15467301.846414894</v>
      </c>
    </row>
    <row r="225" spans="1:15" s="31" customFormat="1" x14ac:dyDescent="0.2">
      <c r="A225" s="30">
        <v>4206</v>
      </c>
      <c r="B225" s="31" t="s">
        <v>184</v>
      </c>
      <c r="C225" s="33">
        <v>189099273</v>
      </c>
      <c r="D225" s="33">
        <v>9876</v>
      </c>
      <c r="E225" s="34">
        <f t="shared" si="32"/>
        <v>19147.354495747266</v>
      </c>
      <c r="F225" s="35">
        <f t="shared" si="33"/>
        <v>0.80052941200467709</v>
      </c>
      <c r="G225" s="69">
        <f t="shared" si="34"/>
        <v>2862.6061722758654</v>
      </c>
      <c r="H225" s="69">
        <f t="shared" si="35"/>
        <v>832.71083309367577</v>
      </c>
      <c r="I225" s="34">
        <f t="shared" si="36"/>
        <v>3695.3170053695412</v>
      </c>
      <c r="J225" s="67">
        <f t="shared" si="37"/>
        <v>-304.60850299168186</v>
      </c>
      <c r="K225" s="33">
        <f t="shared" si="38"/>
        <v>3390.7085023778595</v>
      </c>
      <c r="L225" s="34">
        <f t="shared" si="39"/>
        <v>36494950.745029591</v>
      </c>
      <c r="M225" s="34">
        <f t="shared" si="40"/>
        <v>33486637.16948374</v>
      </c>
      <c r="N225" s="38">
        <v>28214464.877728</v>
      </c>
      <c r="O225" s="38">
        <f t="shared" si="41"/>
        <v>5272172.2917557396</v>
      </c>
    </row>
    <row r="226" spans="1:15" s="31" customFormat="1" x14ac:dyDescent="0.2">
      <c r="A226" s="30">
        <v>4207</v>
      </c>
      <c r="B226" s="31" t="s">
        <v>185</v>
      </c>
      <c r="C226" s="33">
        <v>187360394</v>
      </c>
      <c r="D226" s="33">
        <v>9279</v>
      </c>
      <c r="E226" s="34">
        <f t="shared" si="32"/>
        <v>20191.873477745448</v>
      </c>
      <c r="F226" s="35">
        <f t="shared" si="33"/>
        <v>0.84419957890279596</v>
      </c>
      <c r="G226" s="69">
        <f t="shared" si="34"/>
        <v>2235.8947830769562</v>
      </c>
      <c r="H226" s="69">
        <f t="shared" si="35"/>
        <v>467.12918939431199</v>
      </c>
      <c r="I226" s="34">
        <f t="shared" si="36"/>
        <v>2703.0239724712683</v>
      </c>
      <c r="J226" s="67">
        <f t="shared" si="37"/>
        <v>-304.60850299168186</v>
      </c>
      <c r="K226" s="33">
        <f t="shared" si="38"/>
        <v>2398.4154694795866</v>
      </c>
      <c r="L226" s="34">
        <f t="shared" si="39"/>
        <v>25081359.4405609</v>
      </c>
      <c r="M226" s="34">
        <f t="shared" si="40"/>
        <v>22254897.141301084</v>
      </c>
      <c r="N226" s="38">
        <v>18647872.184056111</v>
      </c>
      <c r="O226" s="38">
        <f t="shared" si="41"/>
        <v>3607024.9572449736</v>
      </c>
    </row>
    <row r="227" spans="1:15" s="31" customFormat="1" x14ac:dyDescent="0.2">
      <c r="A227" s="30">
        <v>4211</v>
      </c>
      <c r="B227" s="31" t="s">
        <v>171</v>
      </c>
      <c r="C227" s="33">
        <v>39468975</v>
      </c>
      <c r="D227" s="33">
        <v>2444</v>
      </c>
      <c r="E227" s="34">
        <f t="shared" si="32"/>
        <v>16149.33510638298</v>
      </c>
      <c r="F227" s="35">
        <f t="shared" si="33"/>
        <v>0.67518558450728228</v>
      </c>
      <c r="G227" s="69">
        <f t="shared" si="34"/>
        <v>4661.4178058944372</v>
      </c>
      <c r="H227" s="69">
        <f t="shared" si="35"/>
        <v>1882.0176193711759</v>
      </c>
      <c r="I227" s="34">
        <f t="shared" si="36"/>
        <v>6543.435425265613</v>
      </c>
      <c r="J227" s="67">
        <f t="shared" si="37"/>
        <v>-304.60850299168186</v>
      </c>
      <c r="K227" s="33">
        <f t="shared" si="38"/>
        <v>6238.8269222739309</v>
      </c>
      <c r="L227" s="34">
        <f t="shared" si="39"/>
        <v>15992156.179349158</v>
      </c>
      <c r="M227" s="34">
        <f t="shared" si="40"/>
        <v>15247692.998037487</v>
      </c>
      <c r="N227" s="38">
        <v>12923596.831547914</v>
      </c>
      <c r="O227" s="38">
        <f t="shared" si="41"/>
        <v>2324096.1664895732</v>
      </c>
    </row>
    <row r="228" spans="1:15" s="31" customFormat="1" x14ac:dyDescent="0.2">
      <c r="A228" s="30">
        <v>4212</v>
      </c>
      <c r="B228" s="31" t="s">
        <v>172</v>
      </c>
      <c r="C228" s="33">
        <v>35992759</v>
      </c>
      <c r="D228" s="33">
        <v>2268</v>
      </c>
      <c r="E228" s="34">
        <f t="shared" si="32"/>
        <v>15869.823192239859</v>
      </c>
      <c r="F228" s="35">
        <f t="shared" si="33"/>
        <v>0.66349950493284326</v>
      </c>
      <c r="G228" s="69">
        <f t="shared" si="34"/>
        <v>4829.1249543803096</v>
      </c>
      <c r="H228" s="69">
        <f t="shared" si="35"/>
        <v>1979.846789321268</v>
      </c>
      <c r="I228" s="34">
        <f t="shared" si="36"/>
        <v>6808.9717437015779</v>
      </c>
      <c r="J228" s="67">
        <f t="shared" si="37"/>
        <v>-304.60850299168186</v>
      </c>
      <c r="K228" s="33">
        <f t="shared" si="38"/>
        <v>6504.3632407098958</v>
      </c>
      <c r="L228" s="34">
        <f t="shared" si="39"/>
        <v>15442747.914715178</v>
      </c>
      <c r="M228" s="34">
        <f t="shared" si="40"/>
        <v>14751895.829930043</v>
      </c>
      <c r="N228" s="38">
        <v>12056097.452843973</v>
      </c>
      <c r="O228" s="38">
        <f t="shared" si="41"/>
        <v>2695798.3770860694</v>
      </c>
    </row>
    <row r="229" spans="1:15" s="31" customFormat="1" x14ac:dyDescent="0.2">
      <c r="A229" s="30">
        <v>4213</v>
      </c>
      <c r="B229" s="31" t="s">
        <v>173</v>
      </c>
      <c r="C229" s="33">
        <v>119891437</v>
      </c>
      <c r="D229" s="33">
        <v>6323</v>
      </c>
      <c r="E229" s="34">
        <f t="shared" si="32"/>
        <v>18961.163529969952</v>
      </c>
      <c r="F229" s="35">
        <f t="shared" si="33"/>
        <v>0.79274497659416643</v>
      </c>
      <c r="G229" s="69">
        <f t="shared" si="34"/>
        <v>2974.3207517422538</v>
      </c>
      <c r="H229" s="69">
        <f t="shared" si="35"/>
        <v>897.87767111573567</v>
      </c>
      <c r="I229" s="34">
        <f t="shared" si="36"/>
        <v>3872.1984228579895</v>
      </c>
      <c r="J229" s="67">
        <f t="shared" si="37"/>
        <v>-304.60850299168186</v>
      </c>
      <c r="K229" s="33">
        <f t="shared" si="38"/>
        <v>3567.5899198663078</v>
      </c>
      <c r="L229" s="34">
        <f t="shared" si="39"/>
        <v>24483910.627731066</v>
      </c>
      <c r="M229" s="34">
        <f t="shared" si="40"/>
        <v>22557871.063314665</v>
      </c>
      <c r="N229" s="38">
        <v>17942794.082642179</v>
      </c>
      <c r="O229" s="38">
        <f t="shared" si="41"/>
        <v>4615076.9806724861</v>
      </c>
    </row>
    <row r="230" spans="1:15" s="31" customFormat="1" x14ac:dyDescent="0.2">
      <c r="A230" s="30">
        <v>4214</v>
      </c>
      <c r="B230" s="31" t="s">
        <v>174</v>
      </c>
      <c r="C230" s="33">
        <v>113091623</v>
      </c>
      <c r="D230" s="33">
        <v>6236</v>
      </c>
      <c r="E230" s="34">
        <f t="shared" si="32"/>
        <v>18135.282713277742</v>
      </c>
      <c r="F230" s="35">
        <f t="shared" si="33"/>
        <v>0.75821582611965044</v>
      </c>
      <c r="G230" s="69">
        <f t="shared" si="34"/>
        <v>3469.8492417575799</v>
      </c>
      <c r="H230" s="69">
        <f t="shared" si="35"/>
        <v>1186.9359569580092</v>
      </c>
      <c r="I230" s="34">
        <f t="shared" si="36"/>
        <v>4656.7851987155891</v>
      </c>
      <c r="J230" s="67">
        <f t="shared" si="37"/>
        <v>-304.60850299168186</v>
      </c>
      <c r="K230" s="33">
        <f t="shared" si="38"/>
        <v>4352.176695723907</v>
      </c>
      <c r="L230" s="34">
        <f t="shared" si="39"/>
        <v>29039712.499190412</v>
      </c>
      <c r="M230" s="34">
        <f t="shared" si="40"/>
        <v>27140173.874534283</v>
      </c>
      <c r="N230" s="38">
        <v>20911143.031805571</v>
      </c>
      <c r="O230" s="38">
        <f t="shared" si="41"/>
        <v>6229030.8427287117</v>
      </c>
    </row>
    <row r="231" spans="1:15" s="31" customFormat="1" x14ac:dyDescent="0.2">
      <c r="A231" s="30">
        <v>4215</v>
      </c>
      <c r="B231" s="31" t="s">
        <v>175</v>
      </c>
      <c r="C231" s="33">
        <v>242170694</v>
      </c>
      <c r="D231" s="33">
        <v>11523</v>
      </c>
      <c r="E231" s="34">
        <f t="shared" si="32"/>
        <v>21016.288640111081</v>
      </c>
      <c r="F231" s="35">
        <f t="shared" si="33"/>
        <v>0.87866745201408569</v>
      </c>
      <c r="G231" s="69">
        <f t="shared" si="34"/>
        <v>1741.2456856575766</v>
      </c>
      <c r="H231" s="69">
        <f t="shared" si="35"/>
        <v>178.58388256634061</v>
      </c>
      <c r="I231" s="34">
        <f t="shared" si="36"/>
        <v>1919.8295682239172</v>
      </c>
      <c r="J231" s="67">
        <f t="shared" si="37"/>
        <v>-304.60850299168186</v>
      </c>
      <c r="K231" s="33">
        <f t="shared" si="38"/>
        <v>1615.2210652322353</v>
      </c>
      <c r="L231" s="34">
        <f t="shared" si="39"/>
        <v>22122196.1146442</v>
      </c>
      <c r="M231" s="34">
        <f t="shared" si="40"/>
        <v>18612192.334671047</v>
      </c>
      <c r="N231" s="38">
        <v>16917246.562531367</v>
      </c>
      <c r="O231" s="38">
        <f t="shared" si="41"/>
        <v>1694945.7721396796</v>
      </c>
    </row>
    <row r="232" spans="1:15" s="31" customFormat="1" x14ac:dyDescent="0.2">
      <c r="A232" s="30">
        <v>4216</v>
      </c>
      <c r="B232" s="31" t="s">
        <v>176</v>
      </c>
      <c r="C232" s="33">
        <v>90247866</v>
      </c>
      <c r="D232" s="33">
        <v>5480</v>
      </c>
      <c r="E232" s="34">
        <f t="shared" si="32"/>
        <v>16468.588686131388</v>
      </c>
      <c r="F232" s="35">
        <f t="shared" si="33"/>
        <v>0.68853321853856031</v>
      </c>
      <c r="G232" s="69">
        <f t="shared" si="34"/>
        <v>4469.8656580453917</v>
      </c>
      <c r="H232" s="69">
        <f t="shared" si="35"/>
        <v>1770.2788664592329</v>
      </c>
      <c r="I232" s="34">
        <f t="shared" si="36"/>
        <v>6240.1445245046243</v>
      </c>
      <c r="J232" s="67">
        <f t="shared" si="37"/>
        <v>-304.60850299168186</v>
      </c>
      <c r="K232" s="33">
        <f t="shared" si="38"/>
        <v>5935.5360215129422</v>
      </c>
      <c r="L232" s="34">
        <f t="shared" si="39"/>
        <v>34195991.994285338</v>
      </c>
      <c r="M232" s="34">
        <f t="shared" si="40"/>
        <v>32526737.397890922</v>
      </c>
      <c r="N232" s="38">
        <v>26356973.414190911</v>
      </c>
      <c r="O232" s="38">
        <f t="shared" si="41"/>
        <v>6169763.9837000109</v>
      </c>
    </row>
    <row r="233" spans="1:15" s="31" customFormat="1" x14ac:dyDescent="0.2">
      <c r="A233" s="30">
        <v>4217</v>
      </c>
      <c r="B233" s="31" t="s">
        <v>177</v>
      </c>
      <c r="C233" s="33">
        <v>34874565</v>
      </c>
      <c r="D233" s="33">
        <v>1802</v>
      </c>
      <c r="E233" s="34">
        <f t="shared" si="32"/>
        <v>19353.254716981133</v>
      </c>
      <c r="F233" s="35">
        <f t="shared" si="33"/>
        <v>0.80913786927602438</v>
      </c>
      <c r="G233" s="69">
        <f t="shared" si="34"/>
        <v>2739.0660395355449</v>
      </c>
      <c r="H233" s="69">
        <f t="shared" si="35"/>
        <v>760.64575566182225</v>
      </c>
      <c r="I233" s="34">
        <f t="shared" si="36"/>
        <v>3499.7117951973669</v>
      </c>
      <c r="J233" s="67">
        <f t="shared" si="37"/>
        <v>-304.60850299168186</v>
      </c>
      <c r="K233" s="33">
        <f t="shared" si="38"/>
        <v>3195.1032922056852</v>
      </c>
      <c r="L233" s="34">
        <f t="shared" si="39"/>
        <v>6306480.6549456548</v>
      </c>
      <c r="M233" s="34">
        <f t="shared" si="40"/>
        <v>5757576.1325546447</v>
      </c>
      <c r="N233" s="38">
        <v>5314422.3546846742</v>
      </c>
      <c r="O233" s="38">
        <f t="shared" si="41"/>
        <v>443153.77786997054</v>
      </c>
    </row>
    <row r="234" spans="1:15" s="31" customFormat="1" x14ac:dyDescent="0.2">
      <c r="A234" s="30">
        <v>4218</v>
      </c>
      <c r="B234" s="31" t="s">
        <v>178</v>
      </c>
      <c r="C234" s="33">
        <v>25272992</v>
      </c>
      <c r="D234" s="33">
        <v>1380</v>
      </c>
      <c r="E234" s="34">
        <f t="shared" si="32"/>
        <v>18313.762318840581</v>
      </c>
      <c r="F234" s="35">
        <f t="shared" si="33"/>
        <v>0.76567785821018186</v>
      </c>
      <c r="G234" s="69">
        <f t="shared" si="34"/>
        <v>3362.7614784198763</v>
      </c>
      <c r="H234" s="69">
        <f t="shared" si="35"/>
        <v>1124.4680950110153</v>
      </c>
      <c r="I234" s="34">
        <f t="shared" si="36"/>
        <v>4487.2295734308918</v>
      </c>
      <c r="J234" s="67">
        <f t="shared" si="37"/>
        <v>-304.60850299168186</v>
      </c>
      <c r="K234" s="33">
        <f t="shared" si="38"/>
        <v>4182.6210704392097</v>
      </c>
      <c r="L234" s="34">
        <f t="shared" si="39"/>
        <v>6192376.8113346305</v>
      </c>
      <c r="M234" s="34">
        <f t="shared" si="40"/>
        <v>5772017.0772061097</v>
      </c>
      <c r="N234" s="38">
        <v>3545201.4512013602</v>
      </c>
      <c r="O234" s="38">
        <f t="shared" si="41"/>
        <v>2226815.6260047494</v>
      </c>
    </row>
    <row r="235" spans="1:15" s="31" customFormat="1" x14ac:dyDescent="0.2">
      <c r="A235" s="30">
        <v>4219</v>
      </c>
      <c r="B235" s="31" t="s">
        <v>179</v>
      </c>
      <c r="C235" s="33">
        <v>66626407</v>
      </c>
      <c r="D235" s="33">
        <v>3967</v>
      </c>
      <c r="E235" s="34">
        <f t="shared" si="32"/>
        <v>16795.161835139905</v>
      </c>
      <c r="F235" s="35">
        <f t="shared" si="33"/>
        <v>0.70218687554952597</v>
      </c>
      <c r="G235" s="69">
        <f t="shared" si="34"/>
        <v>4273.9217686402817</v>
      </c>
      <c r="H235" s="69">
        <f t="shared" si="35"/>
        <v>1655.9782643062522</v>
      </c>
      <c r="I235" s="34">
        <f t="shared" si="36"/>
        <v>5929.9000329465343</v>
      </c>
      <c r="J235" s="67">
        <f t="shared" si="37"/>
        <v>-304.60850299168186</v>
      </c>
      <c r="K235" s="33">
        <f t="shared" si="38"/>
        <v>5625.2915299548522</v>
      </c>
      <c r="L235" s="34">
        <f t="shared" si="39"/>
        <v>23523913.430698901</v>
      </c>
      <c r="M235" s="34">
        <f t="shared" si="40"/>
        <v>22315531.499330897</v>
      </c>
      <c r="N235" s="38">
        <v>17941115.890446231</v>
      </c>
      <c r="O235" s="38">
        <f t="shared" si="41"/>
        <v>4374415.6088846661</v>
      </c>
    </row>
    <row r="236" spans="1:15" s="31" customFormat="1" x14ac:dyDescent="0.2">
      <c r="A236" s="30">
        <v>4220</v>
      </c>
      <c r="B236" s="31" t="s">
        <v>180</v>
      </c>
      <c r="C236" s="33">
        <v>24833384</v>
      </c>
      <c r="D236" s="33">
        <v>1180</v>
      </c>
      <c r="E236" s="34">
        <f t="shared" si="32"/>
        <v>21045.240677966103</v>
      </c>
      <c r="F236" s="35">
        <f t="shared" si="33"/>
        <v>0.87987790423846823</v>
      </c>
      <c r="G236" s="69">
        <f t="shared" si="34"/>
        <v>1723.874462944563</v>
      </c>
      <c r="H236" s="69">
        <f t="shared" si="35"/>
        <v>168.45066931708277</v>
      </c>
      <c r="I236" s="34">
        <f t="shared" si="36"/>
        <v>1892.3251322616456</v>
      </c>
      <c r="J236" s="67">
        <f t="shared" si="37"/>
        <v>-304.60850299168186</v>
      </c>
      <c r="K236" s="33">
        <f t="shared" si="38"/>
        <v>1587.7166292699637</v>
      </c>
      <c r="L236" s="34">
        <f t="shared" si="39"/>
        <v>2232943.6560687418</v>
      </c>
      <c r="M236" s="34">
        <f t="shared" si="40"/>
        <v>1873505.6225385573</v>
      </c>
      <c r="N236" s="38">
        <v>959595.62391699082</v>
      </c>
      <c r="O236" s="38">
        <f t="shared" si="41"/>
        <v>913909.99862156645</v>
      </c>
    </row>
    <row r="237" spans="1:15" s="31" customFormat="1" x14ac:dyDescent="0.2">
      <c r="A237" s="30">
        <v>4221</v>
      </c>
      <c r="B237" s="31" t="s">
        <v>181</v>
      </c>
      <c r="C237" s="33">
        <v>41304292</v>
      </c>
      <c r="D237" s="33">
        <v>1205</v>
      </c>
      <c r="E237" s="34">
        <f t="shared" si="32"/>
        <v>34277.420746887969</v>
      </c>
      <c r="F237" s="35">
        <f t="shared" si="33"/>
        <v>1.4331005090879652</v>
      </c>
      <c r="G237" s="69">
        <f t="shared" si="34"/>
        <v>-6215.4335784085561</v>
      </c>
      <c r="H237" s="69">
        <f t="shared" si="35"/>
        <v>0</v>
      </c>
      <c r="I237" s="34">
        <f t="shared" si="36"/>
        <v>-6215.4335784085561</v>
      </c>
      <c r="J237" s="67">
        <f t="shared" si="37"/>
        <v>-304.60850299168186</v>
      </c>
      <c r="K237" s="33">
        <f t="shared" si="38"/>
        <v>-6520.0420814002382</v>
      </c>
      <c r="L237" s="34">
        <f t="shared" si="39"/>
        <v>-7489597.4619823098</v>
      </c>
      <c r="M237" s="34">
        <f t="shared" si="40"/>
        <v>-7856650.7080872869</v>
      </c>
      <c r="N237" s="38">
        <v>-7611420.6060847705</v>
      </c>
      <c r="O237" s="38">
        <f t="shared" si="41"/>
        <v>-245230.10200251639</v>
      </c>
    </row>
    <row r="238" spans="1:15" s="31" customFormat="1" x14ac:dyDescent="0.2">
      <c r="A238" s="30">
        <v>4222</v>
      </c>
      <c r="B238" s="31" t="s">
        <v>182</v>
      </c>
      <c r="C238" s="33">
        <v>68247535</v>
      </c>
      <c r="D238" s="33">
        <v>1011</v>
      </c>
      <c r="E238" s="34">
        <f t="shared" si="32"/>
        <v>67504.980217606324</v>
      </c>
      <c r="F238" s="35">
        <f t="shared" si="33"/>
        <v>2.8223074959514785</v>
      </c>
      <c r="G238" s="69">
        <f t="shared" si="34"/>
        <v>-26151.969260839567</v>
      </c>
      <c r="H238" s="69">
        <f t="shared" si="35"/>
        <v>0</v>
      </c>
      <c r="I238" s="34">
        <f t="shared" si="36"/>
        <v>-26151.969260839567</v>
      </c>
      <c r="J238" s="67">
        <f t="shared" si="37"/>
        <v>-304.60850299168186</v>
      </c>
      <c r="K238" s="33">
        <f t="shared" si="38"/>
        <v>-26456.57776383125</v>
      </c>
      <c r="L238" s="34">
        <f t="shared" si="39"/>
        <v>-26439640.922708802</v>
      </c>
      <c r="M238" s="34">
        <f t="shared" si="40"/>
        <v>-26747600.119233392</v>
      </c>
      <c r="N238" s="38">
        <v>-25754639.60527112</v>
      </c>
      <c r="O238" s="38">
        <f t="shared" si="41"/>
        <v>-992960.51396227255</v>
      </c>
    </row>
    <row r="239" spans="1:15" s="31" customFormat="1" x14ac:dyDescent="0.2">
      <c r="A239" s="30">
        <v>4223</v>
      </c>
      <c r="B239" s="31" t="s">
        <v>186</v>
      </c>
      <c r="C239" s="33">
        <v>255938260</v>
      </c>
      <c r="D239" s="33">
        <v>15452</v>
      </c>
      <c r="E239" s="34">
        <f t="shared" si="32"/>
        <v>16563.439037017863</v>
      </c>
      <c r="F239" s="35">
        <f t="shared" si="33"/>
        <v>0.69249880530619712</v>
      </c>
      <c r="G239" s="69">
        <f t="shared" si="34"/>
        <v>4412.9554475135074</v>
      </c>
      <c r="H239" s="69">
        <f t="shared" si="35"/>
        <v>1737.0812436489668</v>
      </c>
      <c r="I239" s="34">
        <f t="shared" si="36"/>
        <v>6150.0366911624742</v>
      </c>
      <c r="J239" s="67">
        <f t="shared" si="37"/>
        <v>-304.60850299168186</v>
      </c>
      <c r="K239" s="33">
        <f t="shared" si="38"/>
        <v>5845.4281881707921</v>
      </c>
      <c r="L239" s="34">
        <f t="shared" si="39"/>
        <v>95030366.951842546</v>
      </c>
      <c r="M239" s="34">
        <f t="shared" si="40"/>
        <v>90323556.363615081</v>
      </c>
      <c r="N239" s="38">
        <v>70797139.33939378</v>
      </c>
      <c r="O239" s="38">
        <f t="shared" si="41"/>
        <v>19526417.024221301</v>
      </c>
    </row>
    <row r="240" spans="1:15" s="31" customFormat="1" x14ac:dyDescent="0.2">
      <c r="A240" s="30">
        <v>4224</v>
      </c>
      <c r="B240" s="31" t="s">
        <v>187</v>
      </c>
      <c r="C240" s="33">
        <v>34337610</v>
      </c>
      <c r="D240" s="33">
        <v>923</v>
      </c>
      <c r="E240" s="34">
        <f t="shared" si="32"/>
        <v>37202.177681473455</v>
      </c>
      <c r="F240" s="35">
        <f t="shared" si="33"/>
        <v>1.555381315536728</v>
      </c>
      <c r="G240" s="69">
        <f t="shared" si="34"/>
        <v>-7970.2877391598477</v>
      </c>
      <c r="H240" s="69">
        <f t="shared" si="35"/>
        <v>0</v>
      </c>
      <c r="I240" s="34">
        <f t="shared" si="36"/>
        <v>-7970.2877391598477</v>
      </c>
      <c r="J240" s="67">
        <f t="shared" si="37"/>
        <v>-304.60850299168186</v>
      </c>
      <c r="K240" s="33">
        <f t="shared" si="38"/>
        <v>-8274.8962421515298</v>
      </c>
      <c r="L240" s="34">
        <f t="shared" si="39"/>
        <v>-7356575.5832445398</v>
      </c>
      <c r="M240" s="34">
        <f t="shared" si="40"/>
        <v>-7637729.2315058624</v>
      </c>
      <c r="N240" s="38">
        <v>-7430957.1636649305</v>
      </c>
      <c r="O240" s="38">
        <f t="shared" si="41"/>
        <v>-206772.06784093194</v>
      </c>
    </row>
    <row r="241" spans="1:15" s="31" customFormat="1" x14ac:dyDescent="0.2">
      <c r="A241" s="30">
        <v>4225</v>
      </c>
      <c r="B241" s="31" t="s">
        <v>189</v>
      </c>
      <c r="C241" s="33">
        <v>188076204</v>
      </c>
      <c r="D241" s="33">
        <v>10835</v>
      </c>
      <c r="E241" s="34">
        <f t="shared" si="32"/>
        <v>17358.209875403783</v>
      </c>
      <c r="F241" s="35">
        <f t="shared" si="33"/>
        <v>0.72572728248683627</v>
      </c>
      <c r="G241" s="69">
        <f t="shared" si="34"/>
        <v>3936.0929444819549</v>
      </c>
      <c r="H241" s="69">
        <f t="shared" si="35"/>
        <v>1458.9114502138946</v>
      </c>
      <c r="I241" s="34">
        <f t="shared" si="36"/>
        <v>5395.0043946958494</v>
      </c>
      <c r="J241" s="67">
        <f t="shared" si="37"/>
        <v>-304.60850299168186</v>
      </c>
      <c r="K241" s="33">
        <f t="shared" si="38"/>
        <v>5090.3958917041673</v>
      </c>
      <c r="L241" s="34">
        <f t="shared" si="39"/>
        <v>58454872.616529532</v>
      </c>
      <c r="M241" s="34">
        <f t="shared" si="40"/>
        <v>55154439.486614652</v>
      </c>
      <c r="N241" s="38">
        <v>45735745.863961421</v>
      </c>
      <c r="O241" s="38">
        <f t="shared" si="41"/>
        <v>9418693.622653231</v>
      </c>
    </row>
    <row r="242" spans="1:15" s="31" customFormat="1" x14ac:dyDescent="0.2">
      <c r="A242" s="30">
        <v>4226</v>
      </c>
      <c r="B242" s="31" t="s">
        <v>190</v>
      </c>
      <c r="C242" s="33">
        <v>33074004</v>
      </c>
      <c r="D242" s="33">
        <v>1776</v>
      </c>
      <c r="E242" s="34">
        <f t="shared" si="32"/>
        <v>18622.75</v>
      </c>
      <c r="F242" s="35">
        <f t="shared" si="33"/>
        <v>0.77859628653771795</v>
      </c>
      <c r="G242" s="69">
        <f t="shared" si="34"/>
        <v>3177.3688697242251</v>
      </c>
      <c r="H242" s="69">
        <f t="shared" si="35"/>
        <v>1016.3224066052188</v>
      </c>
      <c r="I242" s="34">
        <f t="shared" si="36"/>
        <v>4193.691276329444</v>
      </c>
      <c r="J242" s="67">
        <f t="shared" si="37"/>
        <v>-304.60850299168186</v>
      </c>
      <c r="K242" s="33">
        <f t="shared" si="38"/>
        <v>3889.0827733377623</v>
      </c>
      <c r="L242" s="34">
        <f t="shared" si="39"/>
        <v>7447995.7067610929</v>
      </c>
      <c r="M242" s="34">
        <f t="shared" si="40"/>
        <v>6907011.0054478655</v>
      </c>
      <c r="N242" s="38">
        <v>5842838.0032852311</v>
      </c>
      <c r="O242" s="38">
        <f t="shared" si="41"/>
        <v>1064173.0021626344</v>
      </c>
    </row>
    <row r="243" spans="1:15" s="31" customFormat="1" x14ac:dyDescent="0.2">
      <c r="A243" s="30">
        <v>4227</v>
      </c>
      <c r="B243" s="31" t="s">
        <v>191</v>
      </c>
      <c r="C243" s="33">
        <v>134953487</v>
      </c>
      <c r="D243" s="33">
        <v>6192</v>
      </c>
      <c r="E243" s="34">
        <f t="shared" si="32"/>
        <v>21794.813791989665</v>
      </c>
      <c r="F243" s="35">
        <f t="shared" si="33"/>
        <v>0.91121671526623038</v>
      </c>
      <c r="G243" s="69">
        <f t="shared" si="34"/>
        <v>1274.1305945304259</v>
      </c>
      <c r="H243" s="69">
        <f t="shared" si="35"/>
        <v>0</v>
      </c>
      <c r="I243" s="34">
        <f t="shared" si="36"/>
        <v>1274.1305945304259</v>
      </c>
      <c r="J243" s="67">
        <f t="shared" si="37"/>
        <v>-304.60850299168186</v>
      </c>
      <c r="K243" s="33">
        <f t="shared" si="38"/>
        <v>969.52209153874401</v>
      </c>
      <c r="L243" s="34">
        <f t="shared" si="39"/>
        <v>7889416.6413323972</v>
      </c>
      <c r="M243" s="34">
        <f t="shared" si="40"/>
        <v>6003280.7908079028</v>
      </c>
      <c r="N243" s="38">
        <v>2418867.9451644109</v>
      </c>
      <c r="O243" s="38">
        <f t="shared" si="41"/>
        <v>3584412.8456434919</v>
      </c>
    </row>
    <row r="244" spans="1:15" s="31" customFormat="1" x14ac:dyDescent="0.2">
      <c r="A244" s="30">
        <v>4228</v>
      </c>
      <c r="B244" s="31" t="s">
        <v>192</v>
      </c>
      <c r="C244" s="33">
        <v>84994270</v>
      </c>
      <c r="D244" s="33">
        <v>1873</v>
      </c>
      <c r="E244" s="34">
        <f t="shared" si="32"/>
        <v>45378.681260010679</v>
      </c>
      <c r="F244" s="35">
        <f t="shared" si="33"/>
        <v>1.8972317577706326</v>
      </c>
      <c r="G244" s="69">
        <f t="shared" si="34"/>
        <v>-12876.189886282182</v>
      </c>
      <c r="H244" s="69">
        <f t="shared" si="35"/>
        <v>0</v>
      </c>
      <c r="I244" s="34">
        <f t="shared" si="36"/>
        <v>-12876.189886282182</v>
      </c>
      <c r="J244" s="67">
        <f t="shared" si="37"/>
        <v>-304.60850299168186</v>
      </c>
      <c r="K244" s="33">
        <f t="shared" si="38"/>
        <v>-13180.798389273863</v>
      </c>
      <c r="L244" s="34">
        <f t="shared" si="39"/>
        <v>-24117103.657006528</v>
      </c>
      <c r="M244" s="34">
        <f t="shared" si="40"/>
        <v>-24687635.383109946</v>
      </c>
      <c r="N244" s="38">
        <v>-23961965.103731763</v>
      </c>
      <c r="O244" s="38">
        <f t="shared" si="41"/>
        <v>-725670.27937818319</v>
      </c>
    </row>
    <row r="245" spans="1:15" s="31" customFormat="1" x14ac:dyDescent="0.2">
      <c r="A245" s="30">
        <v>4601</v>
      </c>
      <c r="B245" s="31" t="s">
        <v>216</v>
      </c>
      <c r="C245" s="33">
        <v>7327709436</v>
      </c>
      <c r="D245" s="33">
        <v>291940</v>
      </c>
      <c r="E245" s="34">
        <f t="shared" si="32"/>
        <v>25100.052873878194</v>
      </c>
      <c r="F245" s="35">
        <f t="shared" si="33"/>
        <v>1.0494050534696506</v>
      </c>
      <c r="G245" s="69">
        <f t="shared" si="34"/>
        <v>-709.01285460269139</v>
      </c>
      <c r="H245" s="69">
        <f t="shared" si="35"/>
        <v>0</v>
      </c>
      <c r="I245" s="34">
        <f t="shared" si="36"/>
        <v>-709.01285460269139</v>
      </c>
      <c r="J245" s="67">
        <f t="shared" si="37"/>
        <v>-304.60850299168186</v>
      </c>
      <c r="K245" s="33">
        <f t="shared" si="38"/>
        <v>-1013.6213575943732</v>
      </c>
      <c r="L245" s="34">
        <f t="shared" si="39"/>
        <v>-206989212.77270973</v>
      </c>
      <c r="M245" s="34">
        <f t="shared" si="40"/>
        <v>-295916619.13610131</v>
      </c>
      <c r="N245" s="38">
        <v>-246535768.02853754</v>
      </c>
      <c r="O245" s="38">
        <f t="shared" si="41"/>
        <v>-49380851.107563764</v>
      </c>
    </row>
    <row r="246" spans="1:15" s="31" customFormat="1" x14ac:dyDescent="0.2">
      <c r="A246" s="30">
        <v>4602</v>
      </c>
      <c r="B246" s="31" t="s">
        <v>388</v>
      </c>
      <c r="C246" s="33">
        <v>419208539</v>
      </c>
      <c r="D246" s="33">
        <v>17349</v>
      </c>
      <c r="E246" s="34">
        <f t="shared" si="32"/>
        <v>24163.268142256038</v>
      </c>
      <c r="F246" s="35">
        <f t="shared" si="33"/>
        <v>1.0102391347236952</v>
      </c>
      <c r="G246" s="69">
        <f t="shared" si="34"/>
        <v>-146.94201562939779</v>
      </c>
      <c r="H246" s="69">
        <f t="shared" si="35"/>
        <v>0</v>
      </c>
      <c r="I246" s="34">
        <f t="shared" si="36"/>
        <v>-146.94201562939779</v>
      </c>
      <c r="J246" s="67">
        <f t="shared" si="37"/>
        <v>-304.60850299168186</v>
      </c>
      <c r="K246" s="33">
        <f t="shared" si="38"/>
        <v>-451.55051862107962</v>
      </c>
      <c r="L246" s="34">
        <f t="shared" si="39"/>
        <v>-2549297.0291544222</v>
      </c>
      <c r="M246" s="34">
        <f t="shared" si="40"/>
        <v>-7833949.9475571103</v>
      </c>
      <c r="N246" s="38">
        <v>-5053298.1480204556</v>
      </c>
      <c r="O246" s="38">
        <f t="shared" si="41"/>
        <v>-2780651.7995366547</v>
      </c>
    </row>
    <row r="247" spans="1:15" s="31" customFormat="1" x14ac:dyDescent="0.2">
      <c r="A247" s="30">
        <v>4611</v>
      </c>
      <c r="B247" s="31" t="s">
        <v>217</v>
      </c>
      <c r="C247" s="33">
        <v>84880488</v>
      </c>
      <c r="D247" s="33">
        <v>4072</v>
      </c>
      <c r="E247" s="34">
        <f t="shared" si="32"/>
        <v>20844.913555992141</v>
      </c>
      <c r="F247" s="35">
        <f t="shared" si="33"/>
        <v>0.87150245199528631</v>
      </c>
      <c r="G247" s="69">
        <f t="shared" si="34"/>
        <v>1844.0707361289401</v>
      </c>
      <c r="H247" s="69">
        <f t="shared" si="35"/>
        <v>238.56516200796941</v>
      </c>
      <c r="I247" s="34">
        <f t="shared" si="36"/>
        <v>2082.6358981369094</v>
      </c>
      <c r="J247" s="67">
        <f t="shared" si="37"/>
        <v>-304.60850299168186</v>
      </c>
      <c r="K247" s="33">
        <f t="shared" si="38"/>
        <v>1778.0273951452275</v>
      </c>
      <c r="L247" s="34">
        <f t="shared" si="39"/>
        <v>8480493.3772134949</v>
      </c>
      <c r="M247" s="34">
        <f t="shared" si="40"/>
        <v>7240127.5530313663</v>
      </c>
      <c r="N247" s="38">
        <v>7461757.5345593765</v>
      </c>
      <c r="O247" s="38">
        <f t="shared" si="41"/>
        <v>-221629.98152801022</v>
      </c>
    </row>
    <row r="248" spans="1:15" s="31" customFormat="1" x14ac:dyDescent="0.2">
      <c r="A248" s="30">
        <v>4612</v>
      </c>
      <c r="B248" s="31" t="s">
        <v>218</v>
      </c>
      <c r="C248" s="33">
        <v>115279296</v>
      </c>
      <c r="D248" s="33">
        <v>5742</v>
      </c>
      <c r="E248" s="34">
        <f t="shared" si="32"/>
        <v>20076.505747126437</v>
      </c>
      <c r="F248" s="35">
        <f t="shared" si="33"/>
        <v>0.83937618350489573</v>
      </c>
      <c r="G248" s="69">
        <f t="shared" si="34"/>
        <v>2305.1154214483627</v>
      </c>
      <c r="H248" s="69">
        <f t="shared" si="35"/>
        <v>507.50789511096588</v>
      </c>
      <c r="I248" s="34">
        <f t="shared" si="36"/>
        <v>2812.6233165593285</v>
      </c>
      <c r="J248" s="67">
        <f t="shared" si="37"/>
        <v>-304.60850299168186</v>
      </c>
      <c r="K248" s="33">
        <f t="shared" si="38"/>
        <v>2508.0148135676468</v>
      </c>
      <c r="L248" s="34">
        <f t="shared" si="39"/>
        <v>16150083.083683664</v>
      </c>
      <c r="M248" s="34">
        <f t="shared" si="40"/>
        <v>14401021.059505427</v>
      </c>
      <c r="N248" s="38">
        <v>12251567.155216098</v>
      </c>
      <c r="O248" s="38">
        <f t="shared" si="41"/>
        <v>2149453.9042893294</v>
      </c>
    </row>
    <row r="249" spans="1:15" s="31" customFormat="1" x14ac:dyDescent="0.2">
      <c r="A249" s="30">
        <v>4613</v>
      </c>
      <c r="B249" s="31" t="s">
        <v>219</v>
      </c>
      <c r="C249" s="33">
        <v>273017176</v>
      </c>
      <c r="D249" s="33">
        <v>12268</v>
      </c>
      <c r="E249" s="34">
        <f t="shared" si="32"/>
        <v>22254.416041734596</v>
      </c>
      <c r="F249" s="35">
        <f t="shared" si="33"/>
        <v>0.93043216974721654</v>
      </c>
      <c r="G249" s="69">
        <f t="shared" si="34"/>
        <v>998.36924468346763</v>
      </c>
      <c r="H249" s="69">
        <f t="shared" si="35"/>
        <v>0</v>
      </c>
      <c r="I249" s="34">
        <f t="shared" si="36"/>
        <v>998.36924468346763</v>
      </c>
      <c r="J249" s="67">
        <f t="shared" si="37"/>
        <v>-304.60850299168186</v>
      </c>
      <c r="K249" s="33">
        <f t="shared" si="38"/>
        <v>693.76074169178582</v>
      </c>
      <c r="L249" s="34">
        <f t="shared" si="39"/>
        <v>12247993.89377678</v>
      </c>
      <c r="M249" s="34">
        <f t="shared" si="40"/>
        <v>8511056.7790748291</v>
      </c>
      <c r="N249" s="38">
        <v>6026689.9815369779</v>
      </c>
      <c r="O249" s="38">
        <f t="shared" si="41"/>
        <v>2484366.7975378511</v>
      </c>
    </row>
    <row r="250" spans="1:15" s="31" customFormat="1" x14ac:dyDescent="0.2">
      <c r="A250" s="30">
        <v>4614</v>
      </c>
      <c r="B250" s="31" t="s">
        <v>220</v>
      </c>
      <c r="C250" s="33">
        <v>475913135</v>
      </c>
      <c r="D250" s="33">
        <v>19287</v>
      </c>
      <c r="E250" s="34">
        <f t="shared" si="32"/>
        <v>24675.332348213822</v>
      </c>
      <c r="F250" s="35">
        <f t="shared" si="33"/>
        <v>1.0316479647422272</v>
      </c>
      <c r="G250" s="69">
        <f t="shared" si="34"/>
        <v>-454.18053920406817</v>
      </c>
      <c r="H250" s="69">
        <f t="shared" si="35"/>
        <v>0</v>
      </c>
      <c r="I250" s="34">
        <f t="shared" si="36"/>
        <v>-454.18053920406817</v>
      </c>
      <c r="J250" s="67">
        <f t="shared" si="37"/>
        <v>-304.60850299168186</v>
      </c>
      <c r="K250" s="33">
        <f t="shared" si="38"/>
        <v>-758.78904219574997</v>
      </c>
      <c r="L250" s="34">
        <f t="shared" si="39"/>
        <v>-8759780.0596288629</v>
      </c>
      <c r="M250" s="34">
        <f t="shared" si="40"/>
        <v>-14634764.256829429</v>
      </c>
      <c r="N250" s="38">
        <v>-9349168.2097567897</v>
      </c>
      <c r="O250" s="38">
        <f t="shared" si="41"/>
        <v>-5285596.0470726397</v>
      </c>
    </row>
    <row r="251" spans="1:15" s="31" customFormat="1" x14ac:dyDescent="0.2">
      <c r="A251" s="30">
        <v>4615</v>
      </c>
      <c r="B251" s="31" t="s">
        <v>221</v>
      </c>
      <c r="C251" s="33">
        <v>66558642</v>
      </c>
      <c r="D251" s="33">
        <v>3203</v>
      </c>
      <c r="E251" s="34">
        <f t="shared" si="32"/>
        <v>20780.094286606305</v>
      </c>
      <c r="F251" s="35">
        <f t="shared" si="33"/>
        <v>0.86879243105638637</v>
      </c>
      <c r="G251" s="69">
        <f t="shared" si="34"/>
        <v>1882.962297760442</v>
      </c>
      <c r="H251" s="69">
        <f t="shared" si="35"/>
        <v>261.25190629301215</v>
      </c>
      <c r="I251" s="34">
        <f t="shared" si="36"/>
        <v>2144.2142040534541</v>
      </c>
      <c r="J251" s="67">
        <f t="shared" si="37"/>
        <v>-304.60850299168186</v>
      </c>
      <c r="K251" s="33">
        <f t="shared" si="38"/>
        <v>1839.6057010617722</v>
      </c>
      <c r="L251" s="34">
        <f t="shared" si="39"/>
        <v>6867918.0955832135</v>
      </c>
      <c r="M251" s="34">
        <f t="shared" si="40"/>
        <v>5892257.0605008565</v>
      </c>
      <c r="N251" s="38">
        <v>5496861.9647086654</v>
      </c>
      <c r="O251" s="38">
        <f t="shared" si="41"/>
        <v>395395.0957921911</v>
      </c>
    </row>
    <row r="252" spans="1:15" s="31" customFormat="1" x14ac:dyDescent="0.2">
      <c r="A252" s="30">
        <v>4616</v>
      </c>
      <c r="B252" s="31" t="s">
        <v>222</v>
      </c>
      <c r="C252" s="33">
        <v>81196535</v>
      </c>
      <c r="D252" s="33">
        <v>2922</v>
      </c>
      <c r="E252" s="34">
        <f t="shared" si="32"/>
        <v>27787.999657768651</v>
      </c>
      <c r="F252" s="35">
        <f t="shared" si="33"/>
        <v>1.1617850931709897</v>
      </c>
      <c r="G252" s="69">
        <f t="shared" si="34"/>
        <v>-2321.7809249369652</v>
      </c>
      <c r="H252" s="69">
        <f t="shared" si="35"/>
        <v>0</v>
      </c>
      <c r="I252" s="34">
        <f t="shared" si="36"/>
        <v>-2321.7809249369652</v>
      </c>
      <c r="J252" s="67">
        <f t="shared" si="37"/>
        <v>-304.60850299168186</v>
      </c>
      <c r="K252" s="33">
        <f t="shared" si="38"/>
        <v>-2626.3894279286469</v>
      </c>
      <c r="L252" s="34">
        <f t="shared" si="39"/>
        <v>-6784243.8626658125</v>
      </c>
      <c r="M252" s="34">
        <f t="shared" si="40"/>
        <v>-7674309.9084075065</v>
      </c>
      <c r="N252" s="38">
        <v>-5368897.4906055564</v>
      </c>
      <c r="O252" s="38">
        <f t="shared" si="41"/>
        <v>-2305412.4178019501</v>
      </c>
    </row>
    <row r="253" spans="1:15" s="31" customFormat="1" x14ac:dyDescent="0.2">
      <c r="A253" s="30">
        <v>4617</v>
      </c>
      <c r="B253" s="31" t="s">
        <v>223</v>
      </c>
      <c r="C253" s="33">
        <v>306936113</v>
      </c>
      <c r="D253" s="33">
        <v>13089</v>
      </c>
      <c r="E253" s="34">
        <f t="shared" si="32"/>
        <v>23449.928413171365</v>
      </c>
      <c r="F253" s="35">
        <f t="shared" si="33"/>
        <v>0.98041520087369194</v>
      </c>
      <c r="G253" s="69">
        <f t="shared" si="34"/>
        <v>281.06182182140617</v>
      </c>
      <c r="H253" s="69">
        <f t="shared" si="35"/>
        <v>0</v>
      </c>
      <c r="I253" s="34">
        <f t="shared" si="36"/>
        <v>281.06182182140617</v>
      </c>
      <c r="J253" s="67">
        <f t="shared" si="37"/>
        <v>-304.60850299168186</v>
      </c>
      <c r="K253" s="33">
        <f t="shared" si="38"/>
        <v>-23.54668117027569</v>
      </c>
      <c r="L253" s="34">
        <f t="shared" si="39"/>
        <v>3678818.1858203853</v>
      </c>
      <c r="M253" s="34">
        <f t="shared" si="40"/>
        <v>-308202.50983773853</v>
      </c>
      <c r="N253" s="38">
        <v>-1526829.5157207784</v>
      </c>
      <c r="O253" s="38">
        <f t="shared" si="41"/>
        <v>1218627.0058830399</v>
      </c>
    </row>
    <row r="254" spans="1:15" s="31" customFormat="1" x14ac:dyDescent="0.2">
      <c r="A254" s="30">
        <v>4618</v>
      </c>
      <c r="B254" s="31" t="s">
        <v>224</v>
      </c>
      <c r="C254" s="33">
        <v>289988175</v>
      </c>
      <c r="D254" s="33">
        <v>11017</v>
      </c>
      <c r="E254" s="34">
        <f t="shared" si="32"/>
        <v>26321.882091313426</v>
      </c>
      <c r="F254" s="35">
        <f t="shared" si="33"/>
        <v>1.1004883624051387</v>
      </c>
      <c r="G254" s="69">
        <f t="shared" si="34"/>
        <v>-1442.1103850638303</v>
      </c>
      <c r="H254" s="69">
        <f t="shared" si="35"/>
        <v>0</v>
      </c>
      <c r="I254" s="34">
        <f t="shared" si="36"/>
        <v>-1442.1103850638303</v>
      </c>
      <c r="J254" s="67">
        <f t="shared" si="37"/>
        <v>-304.60850299168186</v>
      </c>
      <c r="K254" s="33">
        <f t="shared" si="38"/>
        <v>-1746.7188880555123</v>
      </c>
      <c r="L254" s="34">
        <f t="shared" si="39"/>
        <v>-15887730.11224822</v>
      </c>
      <c r="M254" s="34">
        <f t="shared" si="40"/>
        <v>-19243601.989707578</v>
      </c>
      <c r="N254" s="38">
        <v>-18033148.845175028</v>
      </c>
      <c r="O254" s="38">
        <f t="shared" si="41"/>
        <v>-1210453.1445325501</v>
      </c>
    </row>
    <row r="255" spans="1:15" s="31" customFormat="1" x14ac:dyDescent="0.2">
      <c r="A255" s="30">
        <v>4619</v>
      </c>
      <c r="B255" s="31" t="s">
        <v>225</v>
      </c>
      <c r="C255" s="33">
        <v>48732877</v>
      </c>
      <c r="D255" s="33">
        <v>968</v>
      </c>
      <c r="E255" s="34">
        <f t="shared" si="32"/>
        <v>50343.88119834711</v>
      </c>
      <c r="F255" s="35">
        <f t="shared" si="33"/>
        <v>2.1048211972414976</v>
      </c>
      <c r="G255" s="69">
        <f t="shared" si="34"/>
        <v>-15855.30984928404</v>
      </c>
      <c r="H255" s="69">
        <f t="shared" si="35"/>
        <v>0</v>
      </c>
      <c r="I255" s="34">
        <f t="shared" si="36"/>
        <v>-15855.30984928404</v>
      </c>
      <c r="J255" s="67">
        <f t="shared" si="37"/>
        <v>-304.60850299168186</v>
      </c>
      <c r="K255" s="33">
        <f t="shared" si="38"/>
        <v>-16159.918352275721</v>
      </c>
      <c r="L255" s="34">
        <f t="shared" si="39"/>
        <v>-15347939.934106952</v>
      </c>
      <c r="M255" s="34">
        <f t="shared" si="40"/>
        <v>-15642800.965002898</v>
      </c>
      <c r="N255" s="38">
        <v>-15273574.857668096</v>
      </c>
      <c r="O255" s="38">
        <f t="shared" si="41"/>
        <v>-369226.10733480193</v>
      </c>
    </row>
    <row r="256" spans="1:15" s="31" customFormat="1" x14ac:dyDescent="0.2">
      <c r="A256" s="30">
        <v>4620</v>
      </c>
      <c r="B256" s="31" t="s">
        <v>226</v>
      </c>
      <c r="C256" s="33">
        <v>29810906</v>
      </c>
      <c r="D256" s="33">
        <v>1089</v>
      </c>
      <c r="E256" s="34">
        <f t="shared" si="32"/>
        <v>27374.56932966024</v>
      </c>
      <c r="F256" s="35">
        <f t="shared" si="33"/>
        <v>1.1445000349380607</v>
      </c>
      <c r="G256" s="69">
        <f t="shared" si="34"/>
        <v>-2073.7227280719189</v>
      </c>
      <c r="H256" s="69">
        <f t="shared" si="35"/>
        <v>0</v>
      </c>
      <c r="I256" s="34">
        <f t="shared" si="36"/>
        <v>-2073.7227280719189</v>
      </c>
      <c r="J256" s="67">
        <f t="shared" si="37"/>
        <v>-304.60850299168186</v>
      </c>
      <c r="K256" s="33">
        <f t="shared" si="38"/>
        <v>-2378.3312310636006</v>
      </c>
      <c r="L256" s="34">
        <f t="shared" si="39"/>
        <v>-2258284.0508703198</v>
      </c>
      <c r="M256" s="34">
        <f t="shared" si="40"/>
        <v>-2590002.7106282609</v>
      </c>
      <c r="N256" s="38">
        <v>-3104434.7148766075</v>
      </c>
      <c r="O256" s="38">
        <f t="shared" si="41"/>
        <v>514432.00424834667</v>
      </c>
    </row>
    <row r="257" spans="1:15" s="31" customFormat="1" x14ac:dyDescent="0.2">
      <c r="A257" s="30">
        <v>4621</v>
      </c>
      <c r="B257" s="31" t="s">
        <v>227</v>
      </c>
      <c r="C257" s="33">
        <v>347595750</v>
      </c>
      <c r="D257" s="33">
        <v>16471</v>
      </c>
      <c r="E257" s="34">
        <f t="shared" si="32"/>
        <v>21103.500091069152</v>
      </c>
      <c r="F257" s="35">
        <f t="shared" si="33"/>
        <v>0.88231366494501806</v>
      </c>
      <c r="G257" s="69">
        <f t="shared" si="34"/>
        <v>1688.9188150827335</v>
      </c>
      <c r="H257" s="69">
        <f t="shared" si="35"/>
        <v>148.05987473101558</v>
      </c>
      <c r="I257" s="34">
        <f t="shared" si="36"/>
        <v>1836.978689813749</v>
      </c>
      <c r="J257" s="67">
        <f t="shared" si="37"/>
        <v>-304.60850299168186</v>
      </c>
      <c r="K257" s="33">
        <f t="shared" si="38"/>
        <v>1532.3701868220671</v>
      </c>
      <c r="L257" s="34">
        <f t="shared" si="39"/>
        <v>30256875.999922261</v>
      </c>
      <c r="M257" s="34">
        <f t="shared" si="40"/>
        <v>25239669.347146269</v>
      </c>
      <c r="N257" s="38">
        <v>21365754.536548994</v>
      </c>
      <c r="O257" s="38">
        <f t="shared" si="41"/>
        <v>3873914.8105972745</v>
      </c>
    </row>
    <row r="258" spans="1:15" s="31" customFormat="1" x14ac:dyDescent="0.2">
      <c r="A258" s="30">
        <v>4622</v>
      </c>
      <c r="B258" s="31" t="s">
        <v>228</v>
      </c>
      <c r="C258" s="33">
        <v>182322041</v>
      </c>
      <c r="D258" s="33">
        <v>8496</v>
      </c>
      <c r="E258" s="34">
        <f t="shared" si="32"/>
        <v>21459.750588512241</v>
      </c>
      <c r="F258" s="35">
        <f t="shared" si="33"/>
        <v>0.8972080986020452</v>
      </c>
      <c r="G258" s="69">
        <f t="shared" si="34"/>
        <v>1475.1685166168804</v>
      </c>
      <c r="H258" s="69">
        <f t="shared" si="35"/>
        <v>23.3722006259346</v>
      </c>
      <c r="I258" s="34">
        <f t="shared" si="36"/>
        <v>1498.5407172428149</v>
      </c>
      <c r="J258" s="67">
        <f t="shared" si="37"/>
        <v>-304.60850299168186</v>
      </c>
      <c r="K258" s="33">
        <f t="shared" si="38"/>
        <v>1193.932214251133</v>
      </c>
      <c r="L258" s="34">
        <f t="shared" si="39"/>
        <v>12731601.933694955</v>
      </c>
      <c r="M258" s="34">
        <f t="shared" si="40"/>
        <v>10143648.092277626</v>
      </c>
      <c r="N258" s="38">
        <v>8898105.3765266333</v>
      </c>
      <c r="O258" s="38">
        <f t="shared" si="41"/>
        <v>1245542.7157509923</v>
      </c>
    </row>
    <row r="259" spans="1:15" s="31" customFormat="1" x14ac:dyDescent="0.2">
      <c r="A259" s="30">
        <v>4623</v>
      </c>
      <c r="B259" s="31" t="s">
        <v>229</v>
      </c>
      <c r="C259" s="33">
        <v>53473945</v>
      </c>
      <c r="D259" s="33">
        <v>2502</v>
      </c>
      <c r="E259" s="34">
        <f t="shared" si="32"/>
        <v>21372.48001598721</v>
      </c>
      <c r="F259" s="35">
        <f t="shared" si="33"/>
        <v>0.89355941386472082</v>
      </c>
      <c r="G259" s="69">
        <f t="shared" si="34"/>
        <v>1527.5308601318989</v>
      </c>
      <c r="H259" s="69">
        <f t="shared" si="35"/>
        <v>53.916901009695351</v>
      </c>
      <c r="I259" s="34">
        <f t="shared" si="36"/>
        <v>1581.4477611415941</v>
      </c>
      <c r="J259" s="67">
        <f t="shared" si="37"/>
        <v>-304.60850299168186</v>
      </c>
      <c r="K259" s="33">
        <f t="shared" si="38"/>
        <v>1276.8392581499122</v>
      </c>
      <c r="L259" s="34">
        <f t="shared" si="39"/>
        <v>3956782.2983762687</v>
      </c>
      <c r="M259" s="34">
        <f t="shared" si="40"/>
        <v>3194651.8238910805</v>
      </c>
      <c r="N259" s="38">
        <v>2121122.2534239893</v>
      </c>
      <c r="O259" s="38">
        <f t="shared" si="41"/>
        <v>1073529.5704670912</v>
      </c>
    </row>
    <row r="260" spans="1:15" s="31" customFormat="1" x14ac:dyDescent="0.2">
      <c r="A260" s="30">
        <v>4624</v>
      </c>
      <c r="B260" s="31" t="s">
        <v>389</v>
      </c>
      <c r="C260" s="33">
        <v>564057637</v>
      </c>
      <c r="D260" s="33">
        <v>26080</v>
      </c>
      <c r="E260" s="34">
        <f t="shared" si="32"/>
        <v>21627.976878834357</v>
      </c>
      <c r="F260" s="35">
        <f t="shared" si="33"/>
        <v>0.90424145108450971</v>
      </c>
      <c r="G260" s="69">
        <f t="shared" si="34"/>
        <v>1374.2327424236107</v>
      </c>
      <c r="H260" s="69">
        <f t="shared" si="35"/>
        <v>0</v>
      </c>
      <c r="I260" s="34">
        <f t="shared" si="36"/>
        <v>1374.2327424236107</v>
      </c>
      <c r="J260" s="67">
        <f t="shared" si="37"/>
        <v>-304.60850299168186</v>
      </c>
      <c r="K260" s="33">
        <f t="shared" si="38"/>
        <v>1069.6242394319288</v>
      </c>
      <c r="L260" s="34">
        <f t="shared" si="39"/>
        <v>35839989.922407769</v>
      </c>
      <c r="M260" s="34">
        <f t="shared" si="40"/>
        <v>27895800.164384704</v>
      </c>
      <c r="N260" s="38">
        <v>24008227.480675001</v>
      </c>
      <c r="O260" s="38">
        <f t="shared" si="41"/>
        <v>3887572.6837097034</v>
      </c>
    </row>
    <row r="261" spans="1:15" s="31" customFormat="1" x14ac:dyDescent="0.2">
      <c r="A261" s="30">
        <v>4625</v>
      </c>
      <c r="B261" s="31" t="s">
        <v>230</v>
      </c>
      <c r="C261" s="33">
        <v>205062258</v>
      </c>
      <c r="D261" s="33">
        <v>5300</v>
      </c>
      <c r="E261" s="34">
        <f t="shared" si="32"/>
        <v>38690.992075471695</v>
      </c>
      <c r="F261" s="35">
        <f t="shared" si="33"/>
        <v>1.6176269752008987</v>
      </c>
      <c r="G261" s="69">
        <f t="shared" si="34"/>
        <v>-8863.5763755587923</v>
      </c>
      <c r="H261" s="69">
        <f t="shared" si="35"/>
        <v>0</v>
      </c>
      <c r="I261" s="34">
        <f t="shared" si="36"/>
        <v>-8863.5763755587923</v>
      </c>
      <c r="J261" s="67">
        <f t="shared" si="37"/>
        <v>-304.60850299168186</v>
      </c>
      <c r="K261" s="33">
        <f t="shared" si="38"/>
        <v>-9168.1848785504735</v>
      </c>
      <c r="L261" s="34">
        <f t="shared" si="39"/>
        <v>-46976954.7904616</v>
      </c>
      <c r="M261" s="34">
        <f t="shared" si="40"/>
        <v>-48591379.856317513</v>
      </c>
      <c r="N261" s="38">
        <v>-38101725.96037285</v>
      </c>
      <c r="O261" s="38">
        <f t="shared" si="41"/>
        <v>-10489653.895944662</v>
      </c>
    </row>
    <row r="262" spans="1:15" s="31" customFormat="1" x14ac:dyDescent="0.2">
      <c r="A262" s="30">
        <v>4626</v>
      </c>
      <c r="B262" s="31" t="s">
        <v>235</v>
      </c>
      <c r="C262" s="33">
        <v>867011796</v>
      </c>
      <c r="D262" s="33">
        <v>39768</v>
      </c>
      <c r="E262" s="34">
        <f t="shared" si="32"/>
        <v>21801.745021122511</v>
      </c>
      <c r="F262" s="35">
        <f t="shared" si="33"/>
        <v>0.91150650218083629</v>
      </c>
      <c r="G262" s="69">
        <f t="shared" si="34"/>
        <v>1269.9718570507182</v>
      </c>
      <c r="H262" s="69">
        <f t="shared" si="35"/>
        <v>0</v>
      </c>
      <c r="I262" s="34">
        <f t="shared" si="36"/>
        <v>1269.9718570507182</v>
      </c>
      <c r="J262" s="67">
        <f t="shared" si="37"/>
        <v>-304.60850299168186</v>
      </c>
      <c r="K262" s="33">
        <f t="shared" si="38"/>
        <v>965.36335405903628</v>
      </c>
      <c r="L262" s="34">
        <f t="shared" si="39"/>
        <v>50504240.81119296</v>
      </c>
      <c r="M262" s="34">
        <f t="shared" si="40"/>
        <v>38390569.864219755</v>
      </c>
      <c r="N262" s="38">
        <v>29296812.779602379</v>
      </c>
      <c r="O262" s="38">
        <f t="shared" si="41"/>
        <v>9093757.0846173763</v>
      </c>
    </row>
    <row r="263" spans="1:15" s="31" customFormat="1" x14ac:dyDescent="0.2">
      <c r="A263" s="30">
        <v>4627</v>
      </c>
      <c r="B263" s="31" t="s">
        <v>231</v>
      </c>
      <c r="C263" s="33">
        <v>599555947</v>
      </c>
      <c r="D263" s="33">
        <v>30145</v>
      </c>
      <c r="E263" s="34">
        <f t="shared" si="32"/>
        <v>19889.067739260241</v>
      </c>
      <c r="F263" s="35">
        <f t="shared" si="33"/>
        <v>0.83153961066357807</v>
      </c>
      <c r="G263" s="69">
        <f t="shared" si="34"/>
        <v>2417.5782261680802</v>
      </c>
      <c r="H263" s="69">
        <f t="shared" si="35"/>
        <v>573.11119786413451</v>
      </c>
      <c r="I263" s="34">
        <f t="shared" si="36"/>
        <v>2990.6894240322144</v>
      </c>
      <c r="J263" s="67">
        <f t="shared" si="37"/>
        <v>-304.60850299168186</v>
      </c>
      <c r="K263" s="33">
        <f t="shared" si="38"/>
        <v>2686.0809210405328</v>
      </c>
      <c r="L263" s="34">
        <f t="shared" si="39"/>
        <v>90154332.687451109</v>
      </c>
      <c r="M263" s="34">
        <f t="shared" si="40"/>
        <v>80971909.364766866</v>
      </c>
      <c r="N263" s="38">
        <v>62110656.845626839</v>
      </c>
      <c r="O263" s="38">
        <f t="shared" si="41"/>
        <v>18861252.519140027</v>
      </c>
    </row>
    <row r="264" spans="1:15" s="31" customFormat="1" x14ac:dyDescent="0.2">
      <c r="A264" s="30">
        <v>4628</v>
      </c>
      <c r="B264" s="31" t="s">
        <v>232</v>
      </c>
      <c r="C264" s="33">
        <v>85551415</v>
      </c>
      <c r="D264" s="33">
        <v>3852</v>
      </c>
      <c r="E264" s="34">
        <f t="shared" si="32"/>
        <v>22209.609293873313</v>
      </c>
      <c r="F264" s="35">
        <f t="shared" si="33"/>
        <v>0.92855884988325299</v>
      </c>
      <c r="G264" s="69">
        <f t="shared" si="34"/>
        <v>1025.2532934002375</v>
      </c>
      <c r="H264" s="69">
        <f t="shared" si="35"/>
        <v>0</v>
      </c>
      <c r="I264" s="34">
        <f t="shared" si="36"/>
        <v>1025.2532934002375</v>
      </c>
      <c r="J264" s="67">
        <f t="shared" si="37"/>
        <v>-304.60850299168186</v>
      </c>
      <c r="K264" s="33">
        <f t="shared" si="38"/>
        <v>720.64479040855554</v>
      </c>
      <c r="L264" s="34">
        <f t="shared" si="39"/>
        <v>3949275.6861777147</v>
      </c>
      <c r="M264" s="34">
        <f t="shared" si="40"/>
        <v>2775923.7326537557</v>
      </c>
      <c r="N264" s="38">
        <v>391150.83332902292</v>
      </c>
      <c r="O264" s="38">
        <f t="shared" si="41"/>
        <v>2384772.8993247328</v>
      </c>
    </row>
    <row r="265" spans="1:15" s="31" customFormat="1" x14ac:dyDescent="0.2">
      <c r="A265" s="30">
        <v>4629</v>
      </c>
      <c r="B265" s="31" t="s">
        <v>233</v>
      </c>
      <c r="C265" s="33">
        <v>23596096</v>
      </c>
      <c r="D265" s="33">
        <v>384</v>
      </c>
      <c r="E265" s="34">
        <f t="shared" ref="E265:E328" si="42">IF(ISNUMBER(C265),(C265)/D265,"")</f>
        <v>61448.166666666664</v>
      </c>
      <c r="F265" s="35">
        <f t="shared" ref="F265:F328" si="43">IF(ISNUMBER(C265),E265/E$366,"")</f>
        <v>2.5690789159075567</v>
      </c>
      <c r="G265" s="69">
        <f t="shared" ref="G265:G328" si="44">IF(ISNUMBER(D265),(E$366-E265)*0.6,"")</f>
        <v>-22517.881130275771</v>
      </c>
      <c r="H265" s="69">
        <f t="shared" ref="H265:H328" si="45">(IF(E265&gt;=E$366*0.9,0,IF(E265&lt;0.9*E$366,(E$366*0.9-E265)*0.35)))</f>
        <v>0</v>
      </c>
      <c r="I265" s="34">
        <f t="shared" ref="I265:I328" si="46">IF(ISNUMBER(C265),G265+H265,"")</f>
        <v>-22517.881130275771</v>
      </c>
      <c r="J265" s="67">
        <f t="shared" ref="J265:J328" si="47">IF(ISNUMBER(D265),I$368,"")</f>
        <v>-304.60850299168186</v>
      </c>
      <c r="K265" s="33">
        <f t="shared" ref="K265:K328" si="48">IF(ISNUMBER(I265),I265+J265,"")</f>
        <v>-22822.489633267454</v>
      </c>
      <c r="L265" s="34">
        <f t="shared" ref="L265:L328" si="49">IF(ISNUMBER(I265),(I265*D265),"")</f>
        <v>-8646866.3540258966</v>
      </c>
      <c r="M265" s="34">
        <f t="shared" ref="M265:M328" si="50">IF(ISNUMBER(K265),(K265*D265),"")</f>
        <v>-8763836.0191747025</v>
      </c>
      <c r="N265" s="38">
        <v>-8537890.1088270135</v>
      </c>
      <c r="O265" s="38">
        <f t="shared" ref="O265:O328" si="51">IF(ISNUMBER(M265),(M265-N265),"")</f>
        <v>-225945.91034768894</v>
      </c>
    </row>
    <row r="266" spans="1:15" s="31" customFormat="1" x14ac:dyDescent="0.2">
      <c r="A266" s="30">
        <v>4630</v>
      </c>
      <c r="B266" s="31" t="s">
        <v>234</v>
      </c>
      <c r="C266" s="33">
        <v>156154923</v>
      </c>
      <c r="D266" s="33">
        <v>8200</v>
      </c>
      <c r="E266" s="34">
        <f t="shared" si="42"/>
        <v>19043.283292682925</v>
      </c>
      <c r="F266" s="35">
        <f t="shared" si="43"/>
        <v>0.79617831175141651</v>
      </c>
      <c r="G266" s="69">
        <f t="shared" si="44"/>
        <v>2925.0488941144699</v>
      </c>
      <c r="H266" s="69">
        <f t="shared" si="45"/>
        <v>869.13575416619506</v>
      </c>
      <c r="I266" s="34">
        <f t="shared" si="46"/>
        <v>3794.184648280665</v>
      </c>
      <c r="J266" s="67">
        <f t="shared" si="47"/>
        <v>-304.60850299168186</v>
      </c>
      <c r="K266" s="33">
        <f t="shared" si="48"/>
        <v>3489.5761452889833</v>
      </c>
      <c r="L266" s="34">
        <f t="shared" si="49"/>
        <v>31112314.115901452</v>
      </c>
      <c r="M266" s="34">
        <f t="shared" si="50"/>
        <v>28614524.391369663</v>
      </c>
      <c r="N266" s="38">
        <v>25688361.075979099</v>
      </c>
      <c r="O266" s="38">
        <f t="shared" si="51"/>
        <v>2926163.3153905645</v>
      </c>
    </row>
    <row r="267" spans="1:15" s="31" customFormat="1" x14ac:dyDescent="0.2">
      <c r="A267" s="30">
        <v>4631</v>
      </c>
      <c r="B267" s="31" t="s">
        <v>390</v>
      </c>
      <c r="C267" s="33">
        <v>614709529</v>
      </c>
      <c r="D267" s="33">
        <v>29986</v>
      </c>
      <c r="E267" s="34">
        <f t="shared" si="42"/>
        <v>20499.884245981459</v>
      </c>
      <c r="F267" s="35">
        <f t="shared" si="43"/>
        <v>0.85707716359690322</v>
      </c>
      <c r="G267" s="69">
        <f t="shared" si="44"/>
        <v>2051.0883221353497</v>
      </c>
      <c r="H267" s="69">
        <f t="shared" si="45"/>
        <v>359.32542051170839</v>
      </c>
      <c r="I267" s="34">
        <f t="shared" si="46"/>
        <v>2410.4137426470579</v>
      </c>
      <c r="J267" s="67">
        <f t="shared" si="47"/>
        <v>-304.60850299168186</v>
      </c>
      <c r="K267" s="33">
        <f t="shared" si="48"/>
        <v>2105.8052396553762</v>
      </c>
      <c r="L267" s="34">
        <f t="shared" si="49"/>
        <v>72278666.487014681</v>
      </c>
      <c r="M267" s="34">
        <f t="shared" si="50"/>
        <v>63144675.916306108</v>
      </c>
      <c r="N267" s="38">
        <v>49083642.771684051</v>
      </c>
      <c r="O267" s="38">
        <f t="shared" si="51"/>
        <v>14061033.144622058</v>
      </c>
    </row>
    <row r="268" spans="1:15" s="31" customFormat="1" x14ac:dyDescent="0.2">
      <c r="A268" s="30">
        <v>4632</v>
      </c>
      <c r="B268" s="31" t="s">
        <v>236</v>
      </c>
      <c r="C268" s="33">
        <v>85833090</v>
      </c>
      <c r="D268" s="33">
        <v>2881</v>
      </c>
      <c r="E268" s="34">
        <f t="shared" si="42"/>
        <v>29792.811523776465</v>
      </c>
      <c r="F268" s="35">
        <f t="shared" si="43"/>
        <v>1.2456040282949878</v>
      </c>
      <c r="G268" s="69">
        <f t="shared" si="44"/>
        <v>-3524.6680445416537</v>
      </c>
      <c r="H268" s="69">
        <f t="shared" si="45"/>
        <v>0</v>
      </c>
      <c r="I268" s="34">
        <f t="shared" si="46"/>
        <v>-3524.6680445416537</v>
      </c>
      <c r="J268" s="67">
        <f t="shared" si="47"/>
        <v>-304.60850299168186</v>
      </c>
      <c r="K268" s="33">
        <f t="shared" si="48"/>
        <v>-3829.2765475333354</v>
      </c>
      <c r="L268" s="34">
        <f t="shared" si="49"/>
        <v>-10154568.636324504</v>
      </c>
      <c r="M268" s="34">
        <f t="shared" si="50"/>
        <v>-11032145.73344354</v>
      </c>
      <c r="N268" s="38">
        <v>-7582891.4894026704</v>
      </c>
      <c r="O268" s="38">
        <f t="shared" si="51"/>
        <v>-3449254.2440408692</v>
      </c>
    </row>
    <row r="269" spans="1:15" s="31" customFormat="1" x14ac:dyDescent="0.2">
      <c r="A269" s="30">
        <v>4633</v>
      </c>
      <c r="B269" s="31" t="s">
        <v>237</v>
      </c>
      <c r="C269" s="33">
        <v>10780126</v>
      </c>
      <c r="D269" s="33">
        <v>519</v>
      </c>
      <c r="E269" s="34">
        <f t="shared" si="42"/>
        <v>20770.955684007706</v>
      </c>
      <c r="F269" s="35">
        <f t="shared" si="43"/>
        <v>0.86841035633340435</v>
      </c>
      <c r="G269" s="69">
        <f t="shared" si="44"/>
        <v>1888.4454593196015</v>
      </c>
      <c r="H269" s="69">
        <f t="shared" si="45"/>
        <v>264.45041720252192</v>
      </c>
      <c r="I269" s="34">
        <f t="shared" si="46"/>
        <v>2152.8958765221232</v>
      </c>
      <c r="J269" s="67">
        <f t="shared" si="47"/>
        <v>-304.60850299168186</v>
      </c>
      <c r="K269" s="33">
        <f t="shared" si="48"/>
        <v>1848.2873735304413</v>
      </c>
      <c r="L269" s="34">
        <f t="shared" si="49"/>
        <v>1117352.9599149819</v>
      </c>
      <c r="M269" s="34">
        <f t="shared" si="50"/>
        <v>959261.14686229907</v>
      </c>
      <c r="N269" s="38">
        <v>787060.3394735551</v>
      </c>
      <c r="O269" s="38">
        <f t="shared" si="51"/>
        <v>172200.80738874397</v>
      </c>
    </row>
    <row r="270" spans="1:15" s="31" customFormat="1" x14ac:dyDescent="0.2">
      <c r="A270" s="30">
        <v>4634</v>
      </c>
      <c r="B270" s="31" t="s">
        <v>238</v>
      </c>
      <c r="C270" s="33">
        <v>48168014</v>
      </c>
      <c r="D270" s="33">
        <v>1694</v>
      </c>
      <c r="E270" s="34">
        <f t="shared" si="42"/>
        <v>28434.482880755608</v>
      </c>
      <c r="F270" s="35">
        <f t="shared" si="43"/>
        <v>1.1888138315005372</v>
      </c>
      <c r="G270" s="69">
        <f t="shared" si="44"/>
        <v>-2709.6708587291396</v>
      </c>
      <c r="H270" s="69">
        <f t="shared" si="45"/>
        <v>0</v>
      </c>
      <c r="I270" s="34">
        <f t="shared" si="46"/>
        <v>-2709.6708587291396</v>
      </c>
      <c r="J270" s="67">
        <f t="shared" si="47"/>
        <v>-304.60850299168186</v>
      </c>
      <c r="K270" s="33">
        <f t="shared" si="48"/>
        <v>-3014.2793617208213</v>
      </c>
      <c r="L270" s="34">
        <f t="shared" si="49"/>
        <v>-4590182.4346871627</v>
      </c>
      <c r="M270" s="34">
        <f t="shared" si="50"/>
        <v>-5106189.2387550715</v>
      </c>
      <c r="N270" s="38">
        <v>-5043584.8009191686</v>
      </c>
      <c r="O270" s="38">
        <f t="shared" si="51"/>
        <v>-62604.437835902907</v>
      </c>
    </row>
    <row r="271" spans="1:15" s="31" customFormat="1" x14ac:dyDescent="0.2">
      <c r="A271" s="30">
        <v>4635</v>
      </c>
      <c r="B271" s="31" t="s">
        <v>239</v>
      </c>
      <c r="C271" s="33">
        <v>57153981</v>
      </c>
      <c r="D271" s="33">
        <v>2234</v>
      </c>
      <c r="E271" s="34">
        <f t="shared" si="42"/>
        <v>25583.697851387646</v>
      </c>
      <c r="F271" s="35">
        <f t="shared" si="43"/>
        <v>1.0696257074273894</v>
      </c>
      <c r="G271" s="69">
        <f t="shared" si="44"/>
        <v>-999.19984110836231</v>
      </c>
      <c r="H271" s="69">
        <f t="shared" si="45"/>
        <v>0</v>
      </c>
      <c r="I271" s="34">
        <f t="shared" si="46"/>
        <v>-999.19984110836231</v>
      </c>
      <c r="J271" s="67">
        <f t="shared" si="47"/>
        <v>-304.60850299168186</v>
      </c>
      <c r="K271" s="33">
        <f t="shared" si="48"/>
        <v>-1303.8083441000442</v>
      </c>
      <c r="L271" s="34">
        <f t="shared" si="49"/>
        <v>-2232212.4450360816</v>
      </c>
      <c r="M271" s="34">
        <f t="shared" si="50"/>
        <v>-2912707.8407194987</v>
      </c>
      <c r="N271" s="38">
        <v>-1515168.9289571561</v>
      </c>
      <c r="O271" s="38">
        <f t="shared" si="51"/>
        <v>-1397538.9117623426</v>
      </c>
    </row>
    <row r="272" spans="1:15" s="31" customFormat="1" x14ac:dyDescent="0.2">
      <c r="A272" s="30">
        <v>4636</v>
      </c>
      <c r="B272" s="31" t="s">
        <v>240</v>
      </c>
      <c r="C272" s="33">
        <v>19178529</v>
      </c>
      <c r="D272" s="33">
        <v>750</v>
      </c>
      <c r="E272" s="34">
        <f t="shared" si="42"/>
        <v>25571.371999999999</v>
      </c>
      <c r="F272" s="35">
        <f t="shared" si="43"/>
        <v>1.0691103774079864</v>
      </c>
      <c r="G272" s="69">
        <f t="shared" si="44"/>
        <v>-991.80433027577453</v>
      </c>
      <c r="H272" s="69">
        <f t="shared" si="45"/>
        <v>0</v>
      </c>
      <c r="I272" s="34">
        <f t="shared" si="46"/>
        <v>-991.80433027577453</v>
      </c>
      <c r="J272" s="67">
        <f t="shared" si="47"/>
        <v>-304.60850299168186</v>
      </c>
      <c r="K272" s="33">
        <f t="shared" si="48"/>
        <v>-1296.4128332674563</v>
      </c>
      <c r="L272" s="34">
        <f t="shared" si="49"/>
        <v>-743853.24770683085</v>
      </c>
      <c r="M272" s="34">
        <f t="shared" si="50"/>
        <v>-972309.62495059229</v>
      </c>
      <c r="N272" s="38">
        <v>-558174.3000527604</v>
      </c>
      <c r="O272" s="38">
        <f t="shared" si="51"/>
        <v>-414135.32489783189</v>
      </c>
    </row>
    <row r="273" spans="1:15" s="31" customFormat="1" x14ac:dyDescent="0.2">
      <c r="A273" s="30">
        <v>4637</v>
      </c>
      <c r="B273" s="31" t="s">
        <v>241</v>
      </c>
      <c r="C273" s="33">
        <v>26814778</v>
      </c>
      <c r="D273" s="33">
        <v>1268</v>
      </c>
      <c r="E273" s="34">
        <f t="shared" si="42"/>
        <v>21147.301261829653</v>
      </c>
      <c r="F273" s="35">
        <f t="shared" si="43"/>
        <v>0.88414494275845212</v>
      </c>
      <c r="G273" s="69">
        <f t="shared" si="44"/>
        <v>1662.6381126264334</v>
      </c>
      <c r="H273" s="69">
        <f t="shared" si="45"/>
        <v>132.72946496484056</v>
      </c>
      <c r="I273" s="34">
        <f t="shared" si="46"/>
        <v>1795.3675775912741</v>
      </c>
      <c r="J273" s="67">
        <f t="shared" si="47"/>
        <v>-304.60850299168186</v>
      </c>
      <c r="K273" s="33">
        <f t="shared" si="48"/>
        <v>1490.7590745995922</v>
      </c>
      <c r="L273" s="34">
        <f t="shared" si="49"/>
        <v>2276526.0883857356</v>
      </c>
      <c r="M273" s="34">
        <f t="shared" si="50"/>
        <v>1890282.5065922828</v>
      </c>
      <c r="N273" s="38">
        <v>1785306.7874806707</v>
      </c>
      <c r="O273" s="38">
        <f t="shared" si="51"/>
        <v>104975.71911161207</v>
      </c>
    </row>
    <row r="274" spans="1:15" s="31" customFormat="1" x14ac:dyDescent="0.2">
      <c r="A274" s="30">
        <v>4638</v>
      </c>
      <c r="B274" s="31" t="s">
        <v>242</v>
      </c>
      <c r="C274" s="33">
        <v>95441824</v>
      </c>
      <c r="D274" s="33">
        <v>3879</v>
      </c>
      <c r="E274" s="34">
        <f t="shared" si="42"/>
        <v>24604.749677751999</v>
      </c>
      <c r="F274" s="35">
        <f t="shared" si="43"/>
        <v>1.0286969824697114</v>
      </c>
      <c r="G274" s="69">
        <f t="shared" si="44"/>
        <v>-411.8309369269744</v>
      </c>
      <c r="H274" s="69">
        <f t="shared" si="45"/>
        <v>0</v>
      </c>
      <c r="I274" s="34">
        <f t="shared" si="46"/>
        <v>-411.8309369269744</v>
      </c>
      <c r="J274" s="67">
        <f t="shared" si="47"/>
        <v>-304.60850299168186</v>
      </c>
      <c r="K274" s="33">
        <f t="shared" si="48"/>
        <v>-716.43943991865626</v>
      </c>
      <c r="L274" s="34">
        <f t="shared" si="49"/>
        <v>-1597492.2043397338</v>
      </c>
      <c r="M274" s="34">
        <f t="shared" si="50"/>
        <v>-2779068.5874444675</v>
      </c>
      <c r="N274" s="38">
        <v>-3927415.3430728745</v>
      </c>
      <c r="O274" s="38">
        <f t="shared" si="51"/>
        <v>1148346.755628407</v>
      </c>
    </row>
    <row r="275" spans="1:15" s="31" customFormat="1" x14ac:dyDescent="0.2">
      <c r="A275" s="30">
        <v>4639</v>
      </c>
      <c r="B275" s="31" t="s">
        <v>243</v>
      </c>
      <c r="C275" s="33">
        <v>64575562</v>
      </c>
      <c r="D275" s="33">
        <v>2551</v>
      </c>
      <c r="E275" s="34">
        <f t="shared" si="42"/>
        <v>25313.822814582516</v>
      </c>
      <c r="F275" s="35">
        <f t="shared" si="43"/>
        <v>1.0583425348838227</v>
      </c>
      <c r="G275" s="69">
        <f t="shared" si="44"/>
        <v>-837.2748190252845</v>
      </c>
      <c r="H275" s="69">
        <f t="shared" si="45"/>
        <v>0</v>
      </c>
      <c r="I275" s="34">
        <f t="shared" si="46"/>
        <v>-837.2748190252845</v>
      </c>
      <c r="J275" s="67">
        <f t="shared" si="47"/>
        <v>-304.60850299168186</v>
      </c>
      <c r="K275" s="33">
        <f t="shared" si="48"/>
        <v>-1141.8833220169663</v>
      </c>
      <c r="L275" s="34">
        <f t="shared" si="49"/>
        <v>-2135888.0633335006</v>
      </c>
      <c r="M275" s="34">
        <f t="shared" si="50"/>
        <v>-2912944.3544652811</v>
      </c>
      <c r="N275" s="38">
        <v>-3137472.1333794547</v>
      </c>
      <c r="O275" s="38">
        <f t="shared" si="51"/>
        <v>224527.7789141736</v>
      </c>
    </row>
    <row r="276" spans="1:15" s="31" customFormat="1" x14ac:dyDescent="0.2">
      <c r="A276" s="30">
        <v>4640</v>
      </c>
      <c r="B276" s="31" t="s">
        <v>244</v>
      </c>
      <c r="C276" s="33">
        <v>248466755</v>
      </c>
      <c r="D276" s="33">
        <v>12319</v>
      </c>
      <c r="E276" s="34">
        <f t="shared" si="42"/>
        <v>20169.393213734882</v>
      </c>
      <c r="F276" s="35">
        <f t="shared" si="43"/>
        <v>0.84325970428282759</v>
      </c>
      <c r="G276" s="69">
        <f t="shared" si="44"/>
        <v>2249.3829414832958</v>
      </c>
      <c r="H276" s="69">
        <f t="shared" si="45"/>
        <v>474.99728179801019</v>
      </c>
      <c r="I276" s="34">
        <f t="shared" si="46"/>
        <v>2724.3802232813059</v>
      </c>
      <c r="J276" s="67">
        <f t="shared" si="47"/>
        <v>-304.60850299168186</v>
      </c>
      <c r="K276" s="33">
        <f t="shared" si="48"/>
        <v>2419.7717202896242</v>
      </c>
      <c r="L276" s="34">
        <f t="shared" si="49"/>
        <v>33561639.970602408</v>
      </c>
      <c r="M276" s="34">
        <f t="shared" si="50"/>
        <v>29809167.822247881</v>
      </c>
      <c r="N276" s="38">
        <v>24059186.420760553</v>
      </c>
      <c r="O276" s="38">
        <f t="shared" si="51"/>
        <v>5749981.4014873281</v>
      </c>
    </row>
    <row r="277" spans="1:15" s="31" customFormat="1" x14ac:dyDescent="0.2">
      <c r="A277" s="30">
        <v>4641</v>
      </c>
      <c r="B277" s="31" t="s">
        <v>245</v>
      </c>
      <c r="C277" s="33">
        <v>70259256</v>
      </c>
      <c r="D277" s="33">
        <v>1800</v>
      </c>
      <c r="E277" s="34">
        <f t="shared" si="42"/>
        <v>39032.92</v>
      </c>
      <c r="F277" s="35">
        <f t="shared" si="43"/>
        <v>1.6319225981513912</v>
      </c>
      <c r="G277" s="69">
        <f t="shared" si="44"/>
        <v>-9068.7331302757739</v>
      </c>
      <c r="H277" s="69">
        <f t="shared" si="45"/>
        <v>0</v>
      </c>
      <c r="I277" s="34">
        <f t="shared" si="46"/>
        <v>-9068.7331302757739</v>
      </c>
      <c r="J277" s="67">
        <f t="shared" si="47"/>
        <v>-304.60850299168186</v>
      </c>
      <c r="K277" s="33">
        <f t="shared" si="48"/>
        <v>-9373.3416332674551</v>
      </c>
      <c r="L277" s="34">
        <f t="shared" si="49"/>
        <v>-16323719.634496393</v>
      </c>
      <c r="M277" s="34">
        <f t="shared" si="50"/>
        <v>-16872014.939881418</v>
      </c>
      <c r="N277" s="38">
        <v>-16555763.760126628</v>
      </c>
      <c r="O277" s="38">
        <f t="shared" si="51"/>
        <v>-316251.17975478992</v>
      </c>
    </row>
    <row r="278" spans="1:15" s="31" customFormat="1" x14ac:dyDescent="0.2">
      <c r="A278" s="30">
        <v>4642</v>
      </c>
      <c r="B278" s="31" t="s">
        <v>246</v>
      </c>
      <c r="C278" s="33">
        <v>56846271</v>
      </c>
      <c r="D278" s="33">
        <v>2160</v>
      </c>
      <c r="E278" s="34">
        <f t="shared" si="42"/>
        <v>26317.718055555557</v>
      </c>
      <c r="F278" s="35">
        <f t="shared" si="43"/>
        <v>1.1003142687413088</v>
      </c>
      <c r="G278" s="69">
        <f t="shared" si="44"/>
        <v>-1439.6119636091091</v>
      </c>
      <c r="H278" s="69">
        <f t="shared" si="45"/>
        <v>0</v>
      </c>
      <c r="I278" s="34">
        <f t="shared" si="46"/>
        <v>-1439.6119636091091</v>
      </c>
      <c r="J278" s="67">
        <f t="shared" si="47"/>
        <v>-304.60850299168186</v>
      </c>
      <c r="K278" s="33">
        <f t="shared" si="48"/>
        <v>-1744.220466600791</v>
      </c>
      <c r="L278" s="34">
        <f t="shared" si="49"/>
        <v>-3109561.8413956757</v>
      </c>
      <c r="M278" s="34">
        <f t="shared" si="50"/>
        <v>-3767516.2078577084</v>
      </c>
      <c r="N278" s="38">
        <v>-4241920.512151951</v>
      </c>
      <c r="O278" s="38">
        <f t="shared" si="51"/>
        <v>474404.30429424252</v>
      </c>
    </row>
    <row r="279" spans="1:15" s="31" customFormat="1" x14ac:dyDescent="0.2">
      <c r="A279" s="30">
        <v>4643</v>
      </c>
      <c r="B279" s="31" t="s">
        <v>247</v>
      </c>
      <c r="C279" s="33">
        <v>138747402</v>
      </c>
      <c r="D279" s="33">
        <v>5239</v>
      </c>
      <c r="E279" s="34">
        <f t="shared" si="42"/>
        <v>26483.565947699943</v>
      </c>
      <c r="F279" s="35">
        <f t="shared" si="43"/>
        <v>1.1072481830640444</v>
      </c>
      <c r="G279" s="69">
        <f t="shared" si="44"/>
        <v>-1539.1206988957404</v>
      </c>
      <c r="H279" s="69">
        <f t="shared" si="45"/>
        <v>0</v>
      </c>
      <c r="I279" s="34">
        <f t="shared" si="46"/>
        <v>-1539.1206988957404</v>
      </c>
      <c r="J279" s="67">
        <f t="shared" si="47"/>
        <v>-304.60850299168186</v>
      </c>
      <c r="K279" s="33">
        <f t="shared" si="48"/>
        <v>-1843.7292018874223</v>
      </c>
      <c r="L279" s="34">
        <f t="shared" si="49"/>
        <v>-8063453.3415147839</v>
      </c>
      <c r="M279" s="34">
        <f t="shared" si="50"/>
        <v>-9659297.2886882052</v>
      </c>
      <c r="N279" s="38">
        <v>-10940965.295168549</v>
      </c>
      <c r="O279" s="38">
        <f t="shared" si="51"/>
        <v>1281668.0064803436</v>
      </c>
    </row>
    <row r="280" spans="1:15" s="31" customFormat="1" x14ac:dyDescent="0.2">
      <c r="A280" s="30">
        <v>4644</v>
      </c>
      <c r="B280" s="31" t="s">
        <v>248</v>
      </c>
      <c r="C280" s="33">
        <v>139924680</v>
      </c>
      <c r="D280" s="33">
        <v>5371</v>
      </c>
      <c r="E280" s="34">
        <f t="shared" si="42"/>
        <v>26051.88605473841</v>
      </c>
      <c r="F280" s="35">
        <f t="shared" si="43"/>
        <v>1.0892001309969304</v>
      </c>
      <c r="G280" s="69">
        <f t="shared" si="44"/>
        <v>-1280.112763118821</v>
      </c>
      <c r="H280" s="69">
        <f t="shared" si="45"/>
        <v>0</v>
      </c>
      <c r="I280" s="34">
        <f t="shared" si="46"/>
        <v>-1280.112763118821</v>
      </c>
      <c r="J280" s="67">
        <f t="shared" si="47"/>
        <v>-304.60850299168186</v>
      </c>
      <c r="K280" s="33">
        <f t="shared" si="48"/>
        <v>-1584.7212661105029</v>
      </c>
      <c r="L280" s="34">
        <f t="shared" si="49"/>
        <v>-6875485.6507111881</v>
      </c>
      <c r="M280" s="34">
        <f t="shared" si="50"/>
        <v>-8511537.9202795122</v>
      </c>
      <c r="N280" s="38">
        <v>-10814704.957577839</v>
      </c>
      <c r="O280" s="38">
        <f t="shared" si="51"/>
        <v>2303167.0372983273</v>
      </c>
    </row>
    <row r="281" spans="1:15" s="31" customFormat="1" x14ac:dyDescent="0.2">
      <c r="A281" s="30">
        <v>4645</v>
      </c>
      <c r="B281" s="31" t="s">
        <v>249</v>
      </c>
      <c r="C281" s="33">
        <v>61860388</v>
      </c>
      <c r="D281" s="33">
        <v>2986</v>
      </c>
      <c r="E281" s="34">
        <f t="shared" si="42"/>
        <v>20716.807769591425</v>
      </c>
      <c r="F281" s="35">
        <f t="shared" si="43"/>
        <v>0.86614649277467759</v>
      </c>
      <c r="G281" s="69">
        <f t="shared" si="44"/>
        <v>1920.9342079693697</v>
      </c>
      <c r="H281" s="69">
        <f t="shared" si="45"/>
        <v>283.40218724822006</v>
      </c>
      <c r="I281" s="34">
        <f t="shared" si="46"/>
        <v>2204.3363952175896</v>
      </c>
      <c r="J281" s="67">
        <f t="shared" si="47"/>
        <v>-304.60850299168186</v>
      </c>
      <c r="K281" s="33">
        <f t="shared" si="48"/>
        <v>1899.7278922259077</v>
      </c>
      <c r="L281" s="34">
        <f t="shared" si="49"/>
        <v>6582148.4761197222</v>
      </c>
      <c r="M281" s="34">
        <f t="shared" si="50"/>
        <v>5672587.4861865602</v>
      </c>
      <c r="N281" s="38">
        <v>4689102.456874826</v>
      </c>
      <c r="O281" s="38">
        <f t="shared" si="51"/>
        <v>983485.02931173425</v>
      </c>
    </row>
    <row r="282" spans="1:15" s="31" customFormat="1" x14ac:dyDescent="0.2">
      <c r="A282" s="30">
        <v>4646</v>
      </c>
      <c r="B282" s="31" t="s">
        <v>250</v>
      </c>
      <c r="C282" s="33">
        <v>64616373</v>
      </c>
      <c r="D282" s="33">
        <v>2869</v>
      </c>
      <c r="E282" s="34">
        <f t="shared" si="42"/>
        <v>22522.263157894737</v>
      </c>
      <c r="F282" s="35">
        <f t="shared" si="43"/>
        <v>0.94163055720353328</v>
      </c>
      <c r="G282" s="69">
        <f t="shared" si="44"/>
        <v>837.66097498738304</v>
      </c>
      <c r="H282" s="69">
        <f t="shared" si="45"/>
        <v>0</v>
      </c>
      <c r="I282" s="34">
        <f t="shared" si="46"/>
        <v>837.66097498738304</v>
      </c>
      <c r="J282" s="67">
        <f t="shared" si="47"/>
        <v>-304.60850299168186</v>
      </c>
      <c r="K282" s="33">
        <f t="shared" si="48"/>
        <v>533.05247199570113</v>
      </c>
      <c r="L282" s="34">
        <f t="shared" si="49"/>
        <v>2403249.3372388021</v>
      </c>
      <c r="M282" s="34">
        <f t="shared" si="50"/>
        <v>1529327.5421556665</v>
      </c>
      <c r="N282" s="38">
        <v>2541918.1505773226</v>
      </c>
      <c r="O282" s="38">
        <f t="shared" si="51"/>
        <v>-1012590.6084216561</v>
      </c>
    </row>
    <row r="283" spans="1:15" s="31" customFormat="1" x14ac:dyDescent="0.2">
      <c r="A283" s="30">
        <v>4647</v>
      </c>
      <c r="B283" s="31" t="s">
        <v>391</v>
      </c>
      <c r="C283" s="33">
        <v>493170258</v>
      </c>
      <c r="D283" s="33">
        <v>22450</v>
      </c>
      <c r="E283" s="34">
        <f t="shared" si="42"/>
        <v>21967.49478841871</v>
      </c>
      <c r="F283" s="35">
        <f t="shared" si="43"/>
        <v>0.91843631401374548</v>
      </c>
      <c r="G283" s="69">
        <f t="shared" si="44"/>
        <v>1170.5219966729994</v>
      </c>
      <c r="H283" s="69">
        <f t="shared" si="45"/>
        <v>0</v>
      </c>
      <c r="I283" s="34">
        <f t="shared" si="46"/>
        <v>1170.5219966729994</v>
      </c>
      <c r="J283" s="67">
        <f t="shared" si="47"/>
        <v>-304.60850299168186</v>
      </c>
      <c r="K283" s="33">
        <f t="shared" si="48"/>
        <v>865.9134936813175</v>
      </c>
      <c r="L283" s="34">
        <f t="shared" si="49"/>
        <v>26278218.825308837</v>
      </c>
      <c r="M283" s="34">
        <f t="shared" si="50"/>
        <v>19439757.933145579</v>
      </c>
      <c r="N283" s="38">
        <v>16360100.458420685</v>
      </c>
      <c r="O283" s="38">
        <f t="shared" si="51"/>
        <v>3079657.4747248944</v>
      </c>
    </row>
    <row r="284" spans="1:15" s="31" customFormat="1" x14ac:dyDescent="0.2">
      <c r="A284" s="30">
        <v>4648</v>
      </c>
      <c r="B284" s="31" t="s">
        <v>251</v>
      </c>
      <c r="C284" s="33">
        <v>83058102</v>
      </c>
      <c r="D284" s="33">
        <v>3392</v>
      </c>
      <c r="E284" s="34">
        <f t="shared" si="42"/>
        <v>24486.46875</v>
      </c>
      <c r="F284" s="35">
        <f t="shared" si="43"/>
        <v>1.0237517895676995</v>
      </c>
      <c r="G284" s="69">
        <f t="shared" si="44"/>
        <v>-340.86238027577491</v>
      </c>
      <c r="H284" s="69">
        <f t="shared" si="45"/>
        <v>0</v>
      </c>
      <c r="I284" s="34">
        <f t="shared" si="46"/>
        <v>-340.86238027577491</v>
      </c>
      <c r="J284" s="67">
        <f t="shared" si="47"/>
        <v>-304.60850299168186</v>
      </c>
      <c r="K284" s="33">
        <f t="shared" si="48"/>
        <v>-645.47088326745677</v>
      </c>
      <c r="L284" s="34">
        <f t="shared" si="49"/>
        <v>-1156205.1938954284</v>
      </c>
      <c r="M284" s="34">
        <f t="shared" si="50"/>
        <v>-2189437.2360432134</v>
      </c>
      <c r="N284" s="38">
        <v>-3342305.8946386161</v>
      </c>
      <c r="O284" s="38">
        <f t="shared" si="51"/>
        <v>1152868.6585954027</v>
      </c>
    </row>
    <row r="285" spans="1:15" s="31" customFormat="1" x14ac:dyDescent="0.2">
      <c r="A285" s="30">
        <v>4649</v>
      </c>
      <c r="B285" s="31" t="s">
        <v>392</v>
      </c>
      <c r="C285" s="33">
        <v>188512382</v>
      </c>
      <c r="D285" s="33">
        <v>9610</v>
      </c>
      <c r="E285" s="34">
        <f t="shared" si="42"/>
        <v>19616.272840790843</v>
      </c>
      <c r="F285" s="35">
        <f t="shared" si="43"/>
        <v>0.82013436197932321</v>
      </c>
      <c r="G285" s="69">
        <f t="shared" si="44"/>
        <v>2581.2551652497191</v>
      </c>
      <c r="H285" s="69">
        <f t="shared" si="45"/>
        <v>668.58941232842369</v>
      </c>
      <c r="I285" s="34">
        <f t="shared" si="46"/>
        <v>3249.8445775781429</v>
      </c>
      <c r="J285" s="67">
        <f t="shared" si="47"/>
        <v>-304.60850299168186</v>
      </c>
      <c r="K285" s="33">
        <f t="shared" si="48"/>
        <v>2945.2360745864612</v>
      </c>
      <c r="L285" s="34">
        <f t="shared" si="49"/>
        <v>31231006.390525952</v>
      </c>
      <c r="M285" s="34">
        <f t="shared" si="50"/>
        <v>28303718.676775891</v>
      </c>
      <c r="N285" s="38">
        <v>24629177.432641357</v>
      </c>
      <c r="O285" s="38">
        <f t="shared" si="51"/>
        <v>3674541.2441345342</v>
      </c>
    </row>
    <row r="286" spans="1:15" s="31" customFormat="1" x14ac:dyDescent="0.2">
      <c r="A286" s="30">
        <v>4650</v>
      </c>
      <c r="B286" s="31" t="s">
        <v>252</v>
      </c>
      <c r="C286" s="33">
        <v>124954881</v>
      </c>
      <c r="D286" s="33">
        <v>5926</v>
      </c>
      <c r="E286" s="34">
        <f t="shared" si="42"/>
        <v>21085.872595342556</v>
      </c>
      <c r="F286" s="35">
        <f t="shared" si="43"/>
        <v>0.88157667912317716</v>
      </c>
      <c r="G286" s="69">
        <f t="shared" si="44"/>
        <v>1699.4953125186912</v>
      </c>
      <c r="H286" s="69">
        <f t="shared" si="45"/>
        <v>154.22949823532417</v>
      </c>
      <c r="I286" s="34">
        <f t="shared" si="46"/>
        <v>1853.7248107540154</v>
      </c>
      <c r="J286" s="67">
        <f t="shared" si="47"/>
        <v>-304.60850299168186</v>
      </c>
      <c r="K286" s="33">
        <f t="shared" si="48"/>
        <v>1549.1163077623335</v>
      </c>
      <c r="L286" s="34">
        <f t="shared" si="49"/>
        <v>10985173.228528295</v>
      </c>
      <c r="M286" s="34">
        <f t="shared" si="50"/>
        <v>9180063.2397995889</v>
      </c>
      <c r="N286" s="38">
        <v>7686445.6420429451</v>
      </c>
      <c r="O286" s="38">
        <f t="shared" si="51"/>
        <v>1493617.5977566438</v>
      </c>
    </row>
    <row r="287" spans="1:15" s="31" customFormat="1" x14ac:dyDescent="0.2">
      <c r="A287" s="30">
        <v>4651</v>
      </c>
      <c r="B287" s="31" t="s">
        <v>253</v>
      </c>
      <c r="C287" s="33">
        <v>150664534</v>
      </c>
      <c r="D287" s="33">
        <v>7271</v>
      </c>
      <c r="E287" s="34">
        <f t="shared" si="42"/>
        <v>20721.294732498969</v>
      </c>
      <c r="F287" s="35">
        <f t="shared" si="43"/>
        <v>0.86633408766037634</v>
      </c>
      <c r="G287" s="69">
        <f t="shared" si="44"/>
        <v>1918.2420302248436</v>
      </c>
      <c r="H287" s="69">
        <f t="shared" si="45"/>
        <v>281.8317502305797</v>
      </c>
      <c r="I287" s="34">
        <f t="shared" si="46"/>
        <v>2200.0737804554233</v>
      </c>
      <c r="J287" s="67">
        <f t="shared" si="47"/>
        <v>-304.60850299168186</v>
      </c>
      <c r="K287" s="33">
        <f t="shared" si="48"/>
        <v>1895.4652774637414</v>
      </c>
      <c r="L287" s="34">
        <f t="shared" si="49"/>
        <v>15996736.457691383</v>
      </c>
      <c r="M287" s="34">
        <f t="shared" si="50"/>
        <v>13781928.032438863</v>
      </c>
      <c r="N287" s="38">
        <v>15705028.795206593</v>
      </c>
      <c r="O287" s="38">
        <f t="shared" si="51"/>
        <v>-1923100.7627677303</v>
      </c>
    </row>
    <row r="288" spans="1:15" s="31" customFormat="1" x14ac:dyDescent="0.2">
      <c r="A288" s="30">
        <v>5001</v>
      </c>
      <c r="B288" s="31" t="s">
        <v>339</v>
      </c>
      <c r="C288" s="33">
        <v>5180677317</v>
      </c>
      <c r="D288" s="33">
        <v>214565</v>
      </c>
      <c r="E288" s="34">
        <f t="shared" si="42"/>
        <v>24145.025129914011</v>
      </c>
      <c r="F288" s="35">
        <f t="shared" si="43"/>
        <v>1.0094764148426483</v>
      </c>
      <c r="G288" s="69">
        <f t="shared" si="44"/>
        <v>-135.99620822418146</v>
      </c>
      <c r="H288" s="69">
        <f t="shared" si="45"/>
        <v>0</v>
      </c>
      <c r="I288" s="34">
        <f t="shared" si="46"/>
        <v>-135.99620822418146</v>
      </c>
      <c r="J288" s="67">
        <f t="shared" si="47"/>
        <v>-304.60850299168186</v>
      </c>
      <c r="K288" s="33">
        <f t="shared" si="48"/>
        <v>-440.60471121586329</v>
      </c>
      <c r="L288" s="34">
        <f t="shared" si="49"/>
        <v>-29180026.417621493</v>
      </c>
      <c r="M288" s="34">
        <f t="shared" si="50"/>
        <v>-94538349.862031713</v>
      </c>
      <c r="N288" s="38">
        <v>-99452528.97309424</v>
      </c>
      <c r="O288" s="38">
        <f t="shared" si="51"/>
        <v>4914179.1110625267</v>
      </c>
    </row>
    <row r="289" spans="1:15" s="31" customFormat="1" x14ac:dyDescent="0.2">
      <c r="A289" s="30">
        <v>5006</v>
      </c>
      <c r="B289" s="31" t="s">
        <v>340</v>
      </c>
      <c r="C289" s="33">
        <v>426983174</v>
      </c>
      <c r="D289" s="33">
        <v>24032</v>
      </c>
      <c r="E289" s="34">
        <f t="shared" si="42"/>
        <v>17767.275882157122</v>
      </c>
      <c r="F289" s="35">
        <f t="shared" si="43"/>
        <v>0.74282987333979633</v>
      </c>
      <c r="G289" s="69">
        <f t="shared" si="44"/>
        <v>3690.6533404299516</v>
      </c>
      <c r="H289" s="69">
        <f t="shared" si="45"/>
        <v>1315.7383478502261</v>
      </c>
      <c r="I289" s="34">
        <f t="shared" si="46"/>
        <v>5006.3916882801777</v>
      </c>
      <c r="J289" s="67">
        <f t="shared" si="47"/>
        <v>-304.60850299168186</v>
      </c>
      <c r="K289" s="33">
        <f t="shared" si="48"/>
        <v>4701.7831852884956</v>
      </c>
      <c r="L289" s="34">
        <f t="shared" si="49"/>
        <v>120313605.05274923</v>
      </c>
      <c r="M289" s="34">
        <f t="shared" si="50"/>
        <v>112993253.50885312</v>
      </c>
      <c r="N289" s="38">
        <v>90289359.501210943</v>
      </c>
      <c r="O289" s="38">
        <f t="shared" si="51"/>
        <v>22703894.00764218</v>
      </c>
    </row>
    <row r="290" spans="1:15" s="31" customFormat="1" x14ac:dyDescent="0.2">
      <c r="A290" s="30">
        <v>5007</v>
      </c>
      <c r="B290" s="31" t="s">
        <v>341</v>
      </c>
      <c r="C290" s="33">
        <v>282619581</v>
      </c>
      <c r="D290" s="33">
        <v>15083</v>
      </c>
      <c r="E290" s="34">
        <f t="shared" si="42"/>
        <v>18737.623881190746</v>
      </c>
      <c r="F290" s="35">
        <f t="shared" si="43"/>
        <v>0.7833990346450217</v>
      </c>
      <c r="G290" s="69">
        <f t="shared" si="44"/>
        <v>3108.4445410097774</v>
      </c>
      <c r="H290" s="69">
        <f t="shared" si="45"/>
        <v>976.11654818845773</v>
      </c>
      <c r="I290" s="34">
        <f t="shared" si="46"/>
        <v>4084.5610891982351</v>
      </c>
      <c r="J290" s="67">
        <f t="shared" si="47"/>
        <v>-304.60850299168186</v>
      </c>
      <c r="K290" s="33">
        <f t="shared" si="48"/>
        <v>3779.9525862065534</v>
      </c>
      <c r="L290" s="34">
        <f t="shared" si="49"/>
        <v>61607434.908376977</v>
      </c>
      <c r="M290" s="34">
        <f t="shared" si="50"/>
        <v>57013024.857753448</v>
      </c>
      <c r="N290" s="38">
        <v>46066117.727224745</v>
      </c>
      <c r="O290" s="38">
        <f t="shared" si="51"/>
        <v>10946907.130528703</v>
      </c>
    </row>
    <row r="291" spans="1:15" s="31" customFormat="1" x14ac:dyDescent="0.2">
      <c r="A291" s="30">
        <v>5014</v>
      </c>
      <c r="B291" s="31" t="s">
        <v>343</v>
      </c>
      <c r="C291" s="33">
        <v>176873090</v>
      </c>
      <c r="D291" s="33">
        <v>5453</v>
      </c>
      <c r="E291" s="34">
        <f t="shared" si="42"/>
        <v>32435.923344947736</v>
      </c>
      <c r="F291" s="35">
        <f t="shared" si="43"/>
        <v>1.3561095685008058</v>
      </c>
      <c r="G291" s="69">
        <f t="shared" si="44"/>
        <v>-5110.5351372444165</v>
      </c>
      <c r="H291" s="69">
        <f t="shared" si="45"/>
        <v>0</v>
      </c>
      <c r="I291" s="34">
        <f t="shared" si="46"/>
        <v>-5110.5351372444165</v>
      </c>
      <c r="J291" s="67">
        <f t="shared" si="47"/>
        <v>-304.60850299168186</v>
      </c>
      <c r="K291" s="33">
        <f t="shared" si="48"/>
        <v>-5415.1436402360987</v>
      </c>
      <c r="L291" s="34">
        <f t="shared" si="49"/>
        <v>-27867748.103393804</v>
      </c>
      <c r="M291" s="34">
        <f t="shared" si="50"/>
        <v>-29528778.270207446</v>
      </c>
      <c r="N291" s="38">
        <v>-18420909.759983603</v>
      </c>
      <c r="O291" s="38">
        <f t="shared" si="51"/>
        <v>-11107868.510223843</v>
      </c>
    </row>
    <row r="292" spans="1:15" s="31" customFormat="1" x14ac:dyDescent="0.2">
      <c r="A292" s="30">
        <v>5020</v>
      </c>
      <c r="B292" s="31" t="s">
        <v>346</v>
      </c>
      <c r="C292" s="33">
        <v>16120888</v>
      </c>
      <c r="D292" s="33">
        <v>898</v>
      </c>
      <c r="E292" s="34">
        <f t="shared" si="42"/>
        <v>17951.99109131403</v>
      </c>
      <c r="F292" s="35">
        <f t="shared" si="43"/>
        <v>0.75055260902150855</v>
      </c>
      <c r="G292" s="69">
        <f t="shared" si="44"/>
        <v>3579.824214935807</v>
      </c>
      <c r="H292" s="69">
        <f t="shared" si="45"/>
        <v>1251.0880246453082</v>
      </c>
      <c r="I292" s="34">
        <f t="shared" si="46"/>
        <v>4830.9122395811155</v>
      </c>
      <c r="J292" s="67">
        <f t="shared" si="47"/>
        <v>-304.60850299168186</v>
      </c>
      <c r="K292" s="33">
        <f t="shared" si="48"/>
        <v>4526.3037365894334</v>
      </c>
      <c r="L292" s="34">
        <f t="shared" si="49"/>
        <v>4338159.1911438415</v>
      </c>
      <c r="M292" s="34">
        <f t="shared" si="50"/>
        <v>4064620.7554573109</v>
      </c>
      <c r="N292" s="38">
        <v>3166908.1367962477</v>
      </c>
      <c r="O292" s="38">
        <f t="shared" si="51"/>
        <v>897712.61866106326</v>
      </c>
    </row>
    <row r="293" spans="1:15" s="31" customFormat="1" x14ac:dyDescent="0.2">
      <c r="A293" s="30">
        <v>5021</v>
      </c>
      <c r="B293" s="31" t="s">
        <v>347</v>
      </c>
      <c r="C293" s="33">
        <v>141568850</v>
      </c>
      <c r="D293" s="33">
        <v>7389</v>
      </c>
      <c r="E293" s="34">
        <f t="shared" si="42"/>
        <v>19159.405873595886</v>
      </c>
      <c r="F293" s="35">
        <f t="shared" si="43"/>
        <v>0.80103326659331731</v>
      </c>
      <c r="G293" s="69">
        <f t="shared" si="44"/>
        <v>2855.3753455666933</v>
      </c>
      <c r="H293" s="69">
        <f t="shared" si="45"/>
        <v>828.49285084665871</v>
      </c>
      <c r="I293" s="34">
        <f t="shared" si="46"/>
        <v>3683.8681964133521</v>
      </c>
      <c r="J293" s="67">
        <f t="shared" si="47"/>
        <v>-304.60850299168186</v>
      </c>
      <c r="K293" s="33">
        <f t="shared" si="48"/>
        <v>3379.2596934216704</v>
      </c>
      <c r="L293" s="34">
        <f t="shared" si="49"/>
        <v>27220102.103298258</v>
      </c>
      <c r="M293" s="34">
        <f t="shared" si="50"/>
        <v>24969349.874692723</v>
      </c>
      <c r="N293" s="38">
        <v>21244929.54001946</v>
      </c>
      <c r="O293" s="38">
        <f t="shared" si="51"/>
        <v>3724420.3346732631</v>
      </c>
    </row>
    <row r="294" spans="1:15" s="31" customFormat="1" x14ac:dyDescent="0.2">
      <c r="A294" s="30">
        <v>5022</v>
      </c>
      <c r="B294" s="31" t="s">
        <v>348</v>
      </c>
      <c r="C294" s="33">
        <v>45692640</v>
      </c>
      <c r="D294" s="33">
        <v>2484</v>
      </c>
      <c r="E294" s="34">
        <f t="shared" si="42"/>
        <v>18394.782608695652</v>
      </c>
      <c r="F294" s="35">
        <f t="shared" si="43"/>
        <v>0.7690652256406294</v>
      </c>
      <c r="G294" s="69">
        <f t="shared" si="44"/>
        <v>3314.1493045068337</v>
      </c>
      <c r="H294" s="69">
        <f t="shared" si="45"/>
        <v>1096.1109935617405</v>
      </c>
      <c r="I294" s="34">
        <f t="shared" si="46"/>
        <v>4410.2602980685742</v>
      </c>
      <c r="J294" s="67">
        <f t="shared" si="47"/>
        <v>-304.60850299168186</v>
      </c>
      <c r="K294" s="33">
        <f t="shared" si="48"/>
        <v>4105.6517950768921</v>
      </c>
      <c r="L294" s="34">
        <f t="shared" si="49"/>
        <v>10955086.580402339</v>
      </c>
      <c r="M294" s="34">
        <f t="shared" si="50"/>
        <v>10198439.058971001</v>
      </c>
      <c r="N294" s="38">
        <v>7731823.5221624495</v>
      </c>
      <c r="O294" s="38">
        <f t="shared" si="51"/>
        <v>2466615.5368085513</v>
      </c>
    </row>
    <row r="295" spans="1:15" s="31" customFormat="1" x14ac:dyDescent="0.2">
      <c r="A295" s="30">
        <v>5025</v>
      </c>
      <c r="B295" s="31" t="s">
        <v>349</v>
      </c>
      <c r="C295" s="33">
        <v>111404881</v>
      </c>
      <c r="D295" s="33">
        <v>5685</v>
      </c>
      <c r="E295" s="34">
        <f t="shared" si="42"/>
        <v>19596.285136323659</v>
      </c>
      <c r="F295" s="35">
        <f t="shared" si="43"/>
        <v>0.81929869847771564</v>
      </c>
      <c r="G295" s="69">
        <f t="shared" si="44"/>
        <v>2593.24778793003</v>
      </c>
      <c r="H295" s="69">
        <f t="shared" si="45"/>
        <v>675.58510889193838</v>
      </c>
      <c r="I295" s="34">
        <f t="shared" si="46"/>
        <v>3268.8328968219685</v>
      </c>
      <c r="J295" s="67">
        <f t="shared" si="47"/>
        <v>-304.60850299168186</v>
      </c>
      <c r="K295" s="33">
        <f t="shared" si="48"/>
        <v>2964.2243938302868</v>
      </c>
      <c r="L295" s="34">
        <f t="shared" si="49"/>
        <v>18583315.018432889</v>
      </c>
      <c r="M295" s="34">
        <f t="shared" si="50"/>
        <v>16851615.678925179</v>
      </c>
      <c r="N295" s="38">
        <v>14005607.909840386</v>
      </c>
      <c r="O295" s="38">
        <f t="shared" si="51"/>
        <v>2846007.7690847926</v>
      </c>
    </row>
    <row r="296" spans="1:15" s="31" customFormat="1" x14ac:dyDescent="0.2">
      <c r="A296" s="30">
        <v>5026</v>
      </c>
      <c r="B296" s="31" t="s">
        <v>350</v>
      </c>
      <c r="C296" s="33">
        <v>33484697</v>
      </c>
      <c r="D296" s="33">
        <v>2035</v>
      </c>
      <c r="E296" s="34">
        <f t="shared" si="42"/>
        <v>16454.396560196561</v>
      </c>
      <c r="F296" s="35">
        <f t="shared" si="43"/>
        <v>0.68793986167392263</v>
      </c>
      <c r="G296" s="69">
        <f t="shared" si="44"/>
        <v>4478.3809336062886</v>
      </c>
      <c r="H296" s="69">
        <f t="shared" si="45"/>
        <v>1775.2461105364225</v>
      </c>
      <c r="I296" s="34">
        <f t="shared" si="46"/>
        <v>6253.6270441427114</v>
      </c>
      <c r="J296" s="67">
        <f t="shared" si="47"/>
        <v>-304.60850299168186</v>
      </c>
      <c r="K296" s="33">
        <f t="shared" si="48"/>
        <v>5949.0185411510292</v>
      </c>
      <c r="L296" s="34">
        <f t="shared" si="49"/>
        <v>12726131.034830417</v>
      </c>
      <c r="M296" s="34">
        <f t="shared" si="50"/>
        <v>12106252.731242344</v>
      </c>
      <c r="N296" s="38">
        <v>9966186.2287643235</v>
      </c>
      <c r="O296" s="38">
        <f t="shared" si="51"/>
        <v>2140066.5024780203</v>
      </c>
    </row>
    <row r="297" spans="1:15" s="31" customFormat="1" x14ac:dyDescent="0.2">
      <c r="A297" s="30">
        <v>5027</v>
      </c>
      <c r="B297" s="31" t="s">
        <v>351</v>
      </c>
      <c r="C297" s="33">
        <v>102032307</v>
      </c>
      <c r="D297" s="33">
        <v>6140</v>
      </c>
      <c r="E297" s="34">
        <f t="shared" si="42"/>
        <v>16617.63957654723</v>
      </c>
      <c r="F297" s="35">
        <f t="shared" si="43"/>
        <v>0.6947648690618673</v>
      </c>
      <c r="G297" s="69">
        <f t="shared" si="44"/>
        <v>4380.4351237958872</v>
      </c>
      <c r="H297" s="69">
        <f t="shared" si="45"/>
        <v>1718.1110548136885</v>
      </c>
      <c r="I297" s="34">
        <f t="shared" si="46"/>
        <v>6098.5461786095757</v>
      </c>
      <c r="J297" s="67">
        <f t="shared" si="47"/>
        <v>-304.60850299168186</v>
      </c>
      <c r="K297" s="33">
        <f t="shared" si="48"/>
        <v>5793.9376756178935</v>
      </c>
      <c r="L297" s="34">
        <f t="shared" si="49"/>
        <v>37445073.536662795</v>
      </c>
      <c r="M297" s="34">
        <f t="shared" si="50"/>
        <v>35574777.328293867</v>
      </c>
      <c r="N297" s="38">
        <v>30026954.184330694</v>
      </c>
      <c r="O297" s="38">
        <f t="shared" si="51"/>
        <v>5547823.143963173</v>
      </c>
    </row>
    <row r="298" spans="1:15" s="31" customFormat="1" x14ac:dyDescent="0.2">
      <c r="A298" s="30">
        <v>5028</v>
      </c>
      <c r="B298" s="31" t="s">
        <v>352</v>
      </c>
      <c r="C298" s="33">
        <v>329303596</v>
      </c>
      <c r="D298" s="33">
        <v>17560</v>
      </c>
      <c r="E298" s="34">
        <f t="shared" si="42"/>
        <v>18753.05216400911</v>
      </c>
      <c r="F298" s="35">
        <f t="shared" si="43"/>
        <v>0.78404407384224184</v>
      </c>
      <c r="G298" s="69">
        <f t="shared" si="44"/>
        <v>3099.1875713187587</v>
      </c>
      <c r="H298" s="69">
        <f t="shared" si="45"/>
        <v>970.71664920203034</v>
      </c>
      <c r="I298" s="34">
        <f t="shared" si="46"/>
        <v>4069.9042205207888</v>
      </c>
      <c r="J298" s="67">
        <f t="shared" si="47"/>
        <v>-304.60850299168186</v>
      </c>
      <c r="K298" s="33">
        <f t="shared" si="48"/>
        <v>3765.2957175291072</v>
      </c>
      <c r="L298" s="34">
        <f t="shared" si="49"/>
        <v>71467518.112345055</v>
      </c>
      <c r="M298" s="34">
        <f t="shared" si="50"/>
        <v>66118592.799811125</v>
      </c>
      <c r="N298" s="38">
        <v>52645163.529779628</v>
      </c>
      <c r="O298" s="38">
        <f t="shared" si="51"/>
        <v>13473429.270031497</v>
      </c>
    </row>
    <row r="299" spans="1:15" s="31" customFormat="1" x14ac:dyDescent="0.2">
      <c r="A299" s="30">
        <v>5029</v>
      </c>
      <c r="B299" s="31" t="s">
        <v>353</v>
      </c>
      <c r="C299" s="33">
        <v>156963989</v>
      </c>
      <c r="D299" s="33">
        <v>8484</v>
      </c>
      <c r="E299" s="34">
        <f t="shared" si="42"/>
        <v>18501.177392739275</v>
      </c>
      <c r="F299" s="35">
        <f t="shared" si="43"/>
        <v>0.77351347220804545</v>
      </c>
      <c r="G299" s="69">
        <f t="shared" si="44"/>
        <v>3250.3124340806598</v>
      </c>
      <c r="H299" s="69">
        <f t="shared" si="45"/>
        <v>1058.8728191464727</v>
      </c>
      <c r="I299" s="34">
        <f t="shared" si="46"/>
        <v>4309.1852532271323</v>
      </c>
      <c r="J299" s="67">
        <f t="shared" si="47"/>
        <v>-304.60850299168186</v>
      </c>
      <c r="K299" s="33">
        <f t="shared" si="48"/>
        <v>4004.5767502354506</v>
      </c>
      <c r="L299" s="34">
        <f t="shared" si="49"/>
        <v>36559127.68837899</v>
      </c>
      <c r="M299" s="34">
        <f t="shared" si="50"/>
        <v>33974829.14899756</v>
      </c>
      <c r="N299" s="38">
        <v>26724955.564342279</v>
      </c>
      <c r="O299" s="38">
        <f t="shared" si="51"/>
        <v>7249873.5846552812</v>
      </c>
    </row>
    <row r="300" spans="1:15" s="31" customFormat="1" x14ac:dyDescent="0.2">
      <c r="A300" s="30">
        <v>5031</v>
      </c>
      <c r="B300" s="31" t="s">
        <v>354</v>
      </c>
      <c r="C300" s="33">
        <v>322272636</v>
      </c>
      <c r="D300" s="33">
        <v>14783</v>
      </c>
      <c r="E300" s="34">
        <f t="shared" si="42"/>
        <v>21800.218900087937</v>
      </c>
      <c r="F300" s="35">
        <f t="shared" si="43"/>
        <v>0.9114426967723801</v>
      </c>
      <c r="G300" s="69">
        <f t="shared" si="44"/>
        <v>1270.8875296714627</v>
      </c>
      <c r="H300" s="69">
        <f t="shared" si="45"/>
        <v>0</v>
      </c>
      <c r="I300" s="34">
        <f t="shared" si="46"/>
        <v>1270.8875296714627</v>
      </c>
      <c r="J300" s="67">
        <f t="shared" si="47"/>
        <v>-304.60850299168186</v>
      </c>
      <c r="K300" s="33">
        <f t="shared" si="48"/>
        <v>966.27902667978083</v>
      </c>
      <c r="L300" s="34">
        <f t="shared" si="49"/>
        <v>18787530.351133235</v>
      </c>
      <c r="M300" s="34">
        <f t="shared" si="50"/>
        <v>14284502.8514072</v>
      </c>
      <c r="N300" s="38">
        <v>9717028.4833600484</v>
      </c>
      <c r="O300" s="38">
        <f t="shared" si="51"/>
        <v>4567474.3680471517</v>
      </c>
    </row>
    <row r="301" spans="1:15" s="31" customFormat="1" x14ac:dyDescent="0.2">
      <c r="A301" s="30">
        <v>5032</v>
      </c>
      <c r="B301" s="31" t="s">
        <v>355</v>
      </c>
      <c r="C301" s="33">
        <v>77837571</v>
      </c>
      <c r="D301" s="33">
        <v>4216</v>
      </c>
      <c r="E301" s="34">
        <f t="shared" si="42"/>
        <v>18462.421963946868</v>
      </c>
      <c r="F301" s="35">
        <f t="shared" si="43"/>
        <v>0.77189315120599444</v>
      </c>
      <c r="G301" s="69">
        <f t="shared" si="44"/>
        <v>3273.5656913561038</v>
      </c>
      <c r="H301" s="69">
        <f t="shared" si="45"/>
        <v>1072.437219223815</v>
      </c>
      <c r="I301" s="34">
        <f t="shared" si="46"/>
        <v>4346.0029105799185</v>
      </c>
      <c r="J301" s="67">
        <f t="shared" si="47"/>
        <v>-304.60850299168186</v>
      </c>
      <c r="K301" s="33">
        <f t="shared" si="48"/>
        <v>4041.3944075882368</v>
      </c>
      <c r="L301" s="34">
        <f t="shared" si="49"/>
        <v>18322748.271004938</v>
      </c>
      <c r="M301" s="34">
        <f t="shared" si="50"/>
        <v>17038518.822392005</v>
      </c>
      <c r="N301" s="38">
        <v>13433407.630771695</v>
      </c>
      <c r="O301" s="38">
        <f t="shared" si="51"/>
        <v>3605111.1916203108</v>
      </c>
    </row>
    <row r="302" spans="1:15" s="31" customFormat="1" x14ac:dyDescent="0.2">
      <c r="A302" s="30">
        <v>5033</v>
      </c>
      <c r="B302" s="31" t="s">
        <v>356</v>
      </c>
      <c r="C302" s="33">
        <v>29524812</v>
      </c>
      <c r="D302" s="33">
        <v>773</v>
      </c>
      <c r="E302" s="34">
        <f t="shared" si="42"/>
        <v>38195.099611901678</v>
      </c>
      <c r="F302" s="35">
        <f t="shared" si="43"/>
        <v>1.5968942675901723</v>
      </c>
      <c r="G302" s="69">
        <f t="shared" si="44"/>
        <v>-8566.0408974167822</v>
      </c>
      <c r="H302" s="69">
        <f t="shared" si="45"/>
        <v>0</v>
      </c>
      <c r="I302" s="34">
        <f t="shared" si="46"/>
        <v>-8566.0408974167822</v>
      </c>
      <c r="J302" s="67">
        <f t="shared" si="47"/>
        <v>-304.60850299168186</v>
      </c>
      <c r="K302" s="33">
        <f t="shared" si="48"/>
        <v>-8870.6494004084634</v>
      </c>
      <c r="L302" s="34">
        <f t="shared" si="49"/>
        <v>-6621549.6137031727</v>
      </c>
      <c r="M302" s="34">
        <f t="shared" si="50"/>
        <v>-6857011.9865157418</v>
      </c>
      <c r="N302" s="38">
        <v>-7175282.5836543804</v>
      </c>
      <c r="O302" s="38">
        <f t="shared" si="51"/>
        <v>318270.59713863861</v>
      </c>
    </row>
    <row r="303" spans="1:15" s="31" customFormat="1" x14ac:dyDescent="0.2">
      <c r="A303" s="30">
        <v>5034</v>
      </c>
      <c r="B303" s="31" t="s">
        <v>357</v>
      </c>
      <c r="C303" s="33">
        <v>44613177</v>
      </c>
      <c r="D303" s="33">
        <v>2454</v>
      </c>
      <c r="E303" s="34">
        <f t="shared" si="42"/>
        <v>18179.778728606358</v>
      </c>
      <c r="F303" s="35">
        <f t="shared" si="43"/>
        <v>0.76007615460500222</v>
      </c>
      <c r="G303" s="69">
        <f t="shared" si="44"/>
        <v>3443.1516325604102</v>
      </c>
      <c r="H303" s="69">
        <f t="shared" si="45"/>
        <v>1171.3623515929937</v>
      </c>
      <c r="I303" s="34">
        <f t="shared" si="46"/>
        <v>4614.5139841534037</v>
      </c>
      <c r="J303" s="67">
        <f t="shared" si="47"/>
        <v>-304.60850299168186</v>
      </c>
      <c r="K303" s="33">
        <f t="shared" si="48"/>
        <v>4309.9054811617216</v>
      </c>
      <c r="L303" s="34">
        <f t="shared" si="49"/>
        <v>11324017.317112453</v>
      </c>
      <c r="M303" s="34">
        <f t="shared" si="50"/>
        <v>10576508.050770864</v>
      </c>
      <c r="N303" s="38">
        <v>6513929.3667015489</v>
      </c>
      <c r="O303" s="38">
        <f t="shared" si="51"/>
        <v>4062578.684069315</v>
      </c>
    </row>
    <row r="304" spans="1:15" s="31" customFormat="1" x14ac:dyDescent="0.2">
      <c r="A304" s="30">
        <v>5035</v>
      </c>
      <c r="B304" s="31" t="s">
        <v>358</v>
      </c>
      <c r="C304" s="33">
        <v>475395087</v>
      </c>
      <c r="D304" s="33">
        <v>24717</v>
      </c>
      <c r="E304" s="34">
        <f t="shared" si="42"/>
        <v>19233.527005704575</v>
      </c>
      <c r="F304" s="35">
        <f t="shared" si="43"/>
        <v>0.80413218797784947</v>
      </c>
      <c r="G304" s="69">
        <f t="shared" si="44"/>
        <v>2810.9026663014802</v>
      </c>
      <c r="H304" s="69">
        <f t="shared" si="45"/>
        <v>802.55045460861777</v>
      </c>
      <c r="I304" s="34">
        <f t="shared" si="46"/>
        <v>3613.4531209100978</v>
      </c>
      <c r="J304" s="67">
        <f t="shared" si="47"/>
        <v>-304.60850299168186</v>
      </c>
      <c r="K304" s="33">
        <f t="shared" si="48"/>
        <v>3308.8446179184161</v>
      </c>
      <c r="L304" s="34">
        <f t="shared" si="49"/>
        <v>89313720.789534882</v>
      </c>
      <c r="M304" s="34">
        <f t="shared" si="50"/>
        <v>81784712.421089485</v>
      </c>
      <c r="N304" s="38">
        <v>64731763.334234834</v>
      </c>
      <c r="O304" s="38">
        <f t="shared" si="51"/>
        <v>17052949.086854652</v>
      </c>
    </row>
    <row r="305" spans="1:15" s="31" customFormat="1" x14ac:dyDescent="0.2">
      <c r="A305" s="30">
        <v>5036</v>
      </c>
      <c r="B305" s="31" t="s">
        <v>359</v>
      </c>
      <c r="C305" s="33">
        <v>44890808</v>
      </c>
      <c r="D305" s="33">
        <v>2645</v>
      </c>
      <c r="E305" s="34">
        <f t="shared" si="42"/>
        <v>16971.950094517957</v>
      </c>
      <c r="F305" s="35">
        <f t="shared" si="43"/>
        <v>0.70957819435342007</v>
      </c>
      <c r="G305" s="69">
        <f t="shared" si="44"/>
        <v>4167.848813013451</v>
      </c>
      <c r="H305" s="69">
        <f t="shared" si="45"/>
        <v>1594.1023735239339</v>
      </c>
      <c r="I305" s="34">
        <f t="shared" si="46"/>
        <v>5761.9511865373852</v>
      </c>
      <c r="J305" s="67">
        <f t="shared" si="47"/>
        <v>-304.60850299168186</v>
      </c>
      <c r="K305" s="33">
        <f t="shared" si="48"/>
        <v>5457.342683545703</v>
      </c>
      <c r="L305" s="34">
        <f t="shared" si="49"/>
        <v>15240360.888391383</v>
      </c>
      <c r="M305" s="34">
        <f t="shared" si="50"/>
        <v>14434671.397978384</v>
      </c>
      <c r="N305" s="38">
        <v>12600565.27313594</v>
      </c>
      <c r="O305" s="38">
        <f t="shared" si="51"/>
        <v>1834106.1248424444</v>
      </c>
    </row>
    <row r="306" spans="1:15" s="31" customFormat="1" x14ac:dyDescent="0.2">
      <c r="A306" s="30">
        <v>5037</v>
      </c>
      <c r="B306" s="31" t="s">
        <v>360</v>
      </c>
      <c r="C306" s="33">
        <v>378813390</v>
      </c>
      <c r="D306" s="33">
        <v>20574</v>
      </c>
      <c r="E306" s="34">
        <f t="shared" si="42"/>
        <v>18412.238261883933</v>
      </c>
      <c r="F306" s="35">
        <f t="shared" si="43"/>
        <v>0.76979502691871593</v>
      </c>
      <c r="G306" s="69">
        <f t="shared" si="44"/>
        <v>3303.6759125938652</v>
      </c>
      <c r="H306" s="69">
        <f t="shared" si="45"/>
        <v>1090.0015149458422</v>
      </c>
      <c r="I306" s="34">
        <f t="shared" si="46"/>
        <v>4393.6774275397074</v>
      </c>
      <c r="J306" s="67">
        <f t="shared" si="47"/>
        <v>-304.60850299168186</v>
      </c>
      <c r="K306" s="33">
        <f t="shared" si="48"/>
        <v>4089.0689245480257</v>
      </c>
      <c r="L306" s="34">
        <f t="shared" si="49"/>
        <v>90395519.394201934</v>
      </c>
      <c r="M306" s="34">
        <f t="shared" si="50"/>
        <v>84128504.05365108</v>
      </c>
      <c r="N306" s="38">
        <v>68684174.315084621</v>
      </c>
      <c r="O306" s="38">
        <f t="shared" si="51"/>
        <v>15444329.738566458</v>
      </c>
    </row>
    <row r="307" spans="1:15" s="31" customFormat="1" x14ac:dyDescent="0.2">
      <c r="A307" s="30">
        <v>5038</v>
      </c>
      <c r="B307" s="31" t="s">
        <v>361</v>
      </c>
      <c r="C307" s="33">
        <v>270109741</v>
      </c>
      <c r="D307" s="33">
        <v>15193</v>
      </c>
      <c r="E307" s="34">
        <f t="shared" si="42"/>
        <v>17778.565194497467</v>
      </c>
      <c r="F307" s="35">
        <f t="shared" si="43"/>
        <v>0.74330186682441901</v>
      </c>
      <c r="G307" s="69">
        <f t="shared" si="44"/>
        <v>3683.8797530257448</v>
      </c>
      <c r="H307" s="69">
        <f t="shared" si="45"/>
        <v>1311.7870885311054</v>
      </c>
      <c r="I307" s="34">
        <f t="shared" si="46"/>
        <v>4995.6668415568502</v>
      </c>
      <c r="J307" s="67">
        <f t="shared" si="47"/>
        <v>-304.60850299168186</v>
      </c>
      <c r="K307" s="33">
        <f t="shared" si="48"/>
        <v>4691.058338565168</v>
      </c>
      <c r="L307" s="34">
        <f t="shared" si="49"/>
        <v>75899166.32377322</v>
      </c>
      <c r="M307" s="34">
        <f t="shared" si="50"/>
        <v>71271249.337820604</v>
      </c>
      <c r="N307" s="38">
        <v>57355806.363914683</v>
      </c>
      <c r="O307" s="38">
        <f t="shared" si="51"/>
        <v>13915442.973905921</v>
      </c>
    </row>
    <row r="308" spans="1:15" s="31" customFormat="1" x14ac:dyDescent="0.2">
      <c r="A308" s="30">
        <v>5041</v>
      </c>
      <c r="B308" s="31" t="s">
        <v>376</v>
      </c>
      <c r="C308" s="33">
        <v>36345729</v>
      </c>
      <c r="D308" s="33">
        <v>2114</v>
      </c>
      <c r="E308" s="34">
        <f t="shared" si="42"/>
        <v>17192.870860927153</v>
      </c>
      <c r="F308" s="35">
        <f t="shared" si="43"/>
        <v>0.71881464376853144</v>
      </c>
      <c r="G308" s="69">
        <f t="shared" si="44"/>
        <v>4035.2963531679334</v>
      </c>
      <c r="H308" s="69">
        <f t="shared" si="45"/>
        <v>1516.7801052807154</v>
      </c>
      <c r="I308" s="34">
        <f t="shared" si="46"/>
        <v>5552.0764584486487</v>
      </c>
      <c r="J308" s="67">
        <f t="shared" si="47"/>
        <v>-304.60850299168186</v>
      </c>
      <c r="K308" s="33">
        <f t="shared" si="48"/>
        <v>5247.4679554569666</v>
      </c>
      <c r="L308" s="34">
        <f t="shared" si="49"/>
        <v>11737089.633160444</v>
      </c>
      <c r="M308" s="34">
        <f t="shared" si="50"/>
        <v>11093147.257836027</v>
      </c>
      <c r="N308" s="38">
        <v>8746260.3214780279</v>
      </c>
      <c r="O308" s="38">
        <f t="shared" si="51"/>
        <v>2346886.9363579992</v>
      </c>
    </row>
    <row r="309" spans="1:15" s="31" customFormat="1" x14ac:dyDescent="0.2">
      <c r="A309" s="30">
        <v>5042</v>
      </c>
      <c r="B309" s="31" t="s">
        <v>362</v>
      </c>
      <c r="C309" s="33">
        <v>25179502</v>
      </c>
      <c r="D309" s="33">
        <v>1301</v>
      </c>
      <c r="E309" s="34">
        <f t="shared" si="42"/>
        <v>19353.96003074558</v>
      </c>
      <c r="F309" s="35">
        <f t="shared" si="43"/>
        <v>0.80916735765329639</v>
      </c>
      <c r="G309" s="69">
        <f t="shared" si="44"/>
        <v>2738.6428512768766</v>
      </c>
      <c r="H309" s="69">
        <f t="shared" si="45"/>
        <v>760.39889584426578</v>
      </c>
      <c r="I309" s="34">
        <f t="shared" si="46"/>
        <v>3499.0417471211422</v>
      </c>
      <c r="J309" s="67">
        <f t="shared" si="47"/>
        <v>-304.60850299168186</v>
      </c>
      <c r="K309" s="33">
        <f t="shared" si="48"/>
        <v>3194.4332441294605</v>
      </c>
      <c r="L309" s="34">
        <f t="shared" si="49"/>
        <v>4552253.3130046064</v>
      </c>
      <c r="M309" s="34">
        <f t="shared" si="50"/>
        <v>4155957.6506124283</v>
      </c>
      <c r="N309" s="38">
        <v>3596181.8084876603</v>
      </c>
      <c r="O309" s="38">
        <f t="shared" si="51"/>
        <v>559775.84212476807</v>
      </c>
    </row>
    <row r="310" spans="1:15" s="31" customFormat="1" x14ac:dyDescent="0.2">
      <c r="A310" s="30">
        <v>5043</v>
      </c>
      <c r="B310" s="31" t="s">
        <v>377</v>
      </c>
      <c r="C310" s="33">
        <v>9568821</v>
      </c>
      <c r="D310" s="33">
        <v>423</v>
      </c>
      <c r="E310" s="34">
        <f t="shared" si="42"/>
        <v>22621.326241134753</v>
      </c>
      <c r="F310" s="35">
        <f t="shared" si="43"/>
        <v>0.94577227358503724</v>
      </c>
      <c r="G310" s="69">
        <f t="shared" si="44"/>
        <v>778.2231250433731</v>
      </c>
      <c r="H310" s="69">
        <f t="shared" si="45"/>
        <v>0</v>
      </c>
      <c r="I310" s="34">
        <f t="shared" si="46"/>
        <v>778.2231250433731</v>
      </c>
      <c r="J310" s="67">
        <f t="shared" si="47"/>
        <v>-304.60850299168186</v>
      </c>
      <c r="K310" s="33">
        <f t="shared" si="48"/>
        <v>473.61462205169124</v>
      </c>
      <c r="L310" s="34">
        <f t="shared" si="49"/>
        <v>329188.38189334684</v>
      </c>
      <c r="M310" s="34">
        <f t="shared" si="50"/>
        <v>200338.9851278654</v>
      </c>
      <c r="N310" s="38">
        <v>-191845.56362975665</v>
      </c>
      <c r="O310" s="38">
        <f t="shared" si="51"/>
        <v>392184.54875762202</v>
      </c>
    </row>
    <row r="311" spans="1:15" s="31" customFormat="1" x14ac:dyDescent="0.2">
      <c r="A311" s="30">
        <v>5044</v>
      </c>
      <c r="B311" s="31" t="s">
        <v>363</v>
      </c>
      <c r="C311" s="33">
        <v>24247438</v>
      </c>
      <c r="D311" s="33">
        <v>810</v>
      </c>
      <c r="E311" s="34">
        <f t="shared" si="42"/>
        <v>29935.108641975308</v>
      </c>
      <c r="F311" s="35">
        <f t="shared" si="43"/>
        <v>1.2515533111782697</v>
      </c>
      <c r="G311" s="69">
        <f t="shared" si="44"/>
        <v>-3610.0463154609597</v>
      </c>
      <c r="H311" s="69">
        <f t="shared" si="45"/>
        <v>0</v>
      </c>
      <c r="I311" s="34">
        <f t="shared" si="46"/>
        <v>-3610.0463154609597</v>
      </c>
      <c r="J311" s="67">
        <f t="shared" si="47"/>
        <v>-304.60850299168186</v>
      </c>
      <c r="K311" s="33">
        <f t="shared" si="48"/>
        <v>-3914.6548184526414</v>
      </c>
      <c r="L311" s="34">
        <f t="shared" si="49"/>
        <v>-2924137.5155233773</v>
      </c>
      <c r="M311" s="34">
        <f t="shared" si="50"/>
        <v>-3170870.4029466393</v>
      </c>
      <c r="N311" s="38">
        <v>-3415291.0920569822</v>
      </c>
      <c r="O311" s="38">
        <f t="shared" si="51"/>
        <v>244420.68911034288</v>
      </c>
    </row>
    <row r="312" spans="1:15" s="31" customFormat="1" x14ac:dyDescent="0.2">
      <c r="A312" s="30">
        <v>5045</v>
      </c>
      <c r="B312" s="31" t="s">
        <v>364</v>
      </c>
      <c r="C312" s="33">
        <v>44278735</v>
      </c>
      <c r="D312" s="33">
        <v>2322</v>
      </c>
      <c r="E312" s="34">
        <f t="shared" si="42"/>
        <v>19069.222652885444</v>
      </c>
      <c r="F312" s="35">
        <f t="shared" si="43"/>
        <v>0.79726280730276344</v>
      </c>
      <c r="G312" s="69">
        <f t="shared" si="44"/>
        <v>2909.4852779929583</v>
      </c>
      <c r="H312" s="69">
        <f t="shared" si="45"/>
        <v>860.0569780953133</v>
      </c>
      <c r="I312" s="34">
        <f t="shared" si="46"/>
        <v>3769.5422560882716</v>
      </c>
      <c r="J312" s="67">
        <f t="shared" si="47"/>
        <v>-304.60850299168186</v>
      </c>
      <c r="K312" s="33">
        <f t="shared" si="48"/>
        <v>3464.93375309659</v>
      </c>
      <c r="L312" s="34">
        <f t="shared" si="49"/>
        <v>8752877.1186369676</v>
      </c>
      <c r="M312" s="34">
        <f t="shared" si="50"/>
        <v>8045576.174690282</v>
      </c>
      <c r="N312" s="38">
        <v>5987032.8326735925</v>
      </c>
      <c r="O312" s="38">
        <f t="shared" si="51"/>
        <v>2058543.3420166895</v>
      </c>
    </row>
    <row r="313" spans="1:15" s="31" customFormat="1" x14ac:dyDescent="0.2">
      <c r="A313" s="30">
        <v>5046</v>
      </c>
      <c r="B313" s="31" t="s">
        <v>365</v>
      </c>
      <c r="C313" s="33">
        <v>19004982</v>
      </c>
      <c r="D313" s="33">
        <v>1222</v>
      </c>
      <c r="E313" s="34">
        <f t="shared" si="42"/>
        <v>15552.358428805237</v>
      </c>
      <c r="F313" s="35">
        <f t="shared" si="43"/>
        <v>0.65022665930495416</v>
      </c>
      <c r="G313" s="69">
        <f t="shared" si="44"/>
        <v>5019.6038124410825</v>
      </c>
      <c r="H313" s="69">
        <f t="shared" si="45"/>
        <v>2090.9594565233861</v>
      </c>
      <c r="I313" s="34">
        <f t="shared" si="46"/>
        <v>7110.5632689644681</v>
      </c>
      <c r="J313" s="67">
        <f t="shared" si="47"/>
        <v>-304.60850299168186</v>
      </c>
      <c r="K313" s="33">
        <f t="shared" si="48"/>
        <v>6805.9547659727859</v>
      </c>
      <c r="L313" s="34">
        <f t="shared" si="49"/>
        <v>8689108.3146745805</v>
      </c>
      <c r="M313" s="34">
        <f t="shared" si="50"/>
        <v>8316876.7240187442</v>
      </c>
      <c r="N313" s="38">
        <v>6989684.915773957</v>
      </c>
      <c r="O313" s="38">
        <f t="shared" si="51"/>
        <v>1327191.8082447872</v>
      </c>
    </row>
    <row r="314" spans="1:15" s="31" customFormat="1" x14ac:dyDescent="0.2">
      <c r="A314" s="30">
        <v>5047</v>
      </c>
      <c r="B314" s="31" t="s">
        <v>366</v>
      </c>
      <c r="C314" s="33">
        <v>71404323</v>
      </c>
      <c r="D314" s="33">
        <v>3924</v>
      </c>
      <c r="E314" s="34">
        <f t="shared" si="42"/>
        <v>18196.820336391436</v>
      </c>
      <c r="F314" s="35">
        <f t="shared" si="43"/>
        <v>0.76078864510925615</v>
      </c>
      <c r="G314" s="69">
        <f t="shared" si="44"/>
        <v>3432.9266678893632</v>
      </c>
      <c r="H314" s="69">
        <f t="shared" si="45"/>
        <v>1165.3977888682161</v>
      </c>
      <c r="I314" s="34">
        <f t="shared" si="46"/>
        <v>4598.3244567575794</v>
      </c>
      <c r="J314" s="67">
        <f t="shared" si="47"/>
        <v>-304.60850299168186</v>
      </c>
      <c r="K314" s="33">
        <f t="shared" si="48"/>
        <v>4293.7159537658972</v>
      </c>
      <c r="L314" s="34">
        <f t="shared" si="49"/>
        <v>18043825.168316741</v>
      </c>
      <c r="M314" s="34">
        <f t="shared" si="50"/>
        <v>16848541.402577382</v>
      </c>
      <c r="N314" s="38">
        <v>14761850.784285609</v>
      </c>
      <c r="O314" s="38">
        <f t="shared" si="51"/>
        <v>2086690.6182917729</v>
      </c>
    </row>
    <row r="315" spans="1:15" s="31" customFormat="1" x14ac:dyDescent="0.2">
      <c r="A315" s="30">
        <v>5049</v>
      </c>
      <c r="B315" s="31" t="s">
        <v>367</v>
      </c>
      <c r="C315" s="33">
        <v>25789861</v>
      </c>
      <c r="D315" s="33">
        <v>1116</v>
      </c>
      <c r="E315" s="34">
        <f t="shared" si="42"/>
        <v>23109.194444444445</v>
      </c>
      <c r="F315" s="35">
        <f t="shared" si="43"/>
        <v>0.96616949587587797</v>
      </c>
      <c r="G315" s="69">
        <f t="shared" si="44"/>
        <v>485.50220305755789</v>
      </c>
      <c r="H315" s="69">
        <f t="shared" si="45"/>
        <v>0</v>
      </c>
      <c r="I315" s="34">
        <f t="shared" si="46"/>
        <v>485.50220305755789</v>
      </c>
      <c r="J315" s="67">
        <f t="shared" si="47"/>
        <v>-304.60850299168186</v>
      </c>
      <c r="K315" s="33">
        <f t="shared" si="48"/>
        <v>180.89370006587603</v>
      </c>
      <c r="L315" s="34">
        <f t="shared" si="49"/>
        <v>541820.45861223456</v>
      </c>
      <c r="M315" s="34">
        <f t="shared" si="50"/>
        <v>201877.36927351766</v>
      </c>
      <c r="N315" s="38">
        <v>172365.50872149304</v>
      </c>
      <c r="O315" s="38">
        <f t="shared" si="51"/>
        <v>29511.86055202462</v>
      </c>
    </row>
    <row r="316" spans="1:15" s="31" customFormat="1" x14ac:dyDescent="0.2">
      <c r="A316" s="30">
        <v>5052</v>
      </c>
      <c r="B316" s="31" t="s">
        <v>368</v>
      </c>
      <c r="C316" s="33">
        <v>11477921</v>
      </c>
      <c r="D316" s="33">
        <v>604</v>
      </c>
      <c r="E316" s="34">
        <f t="shared" si="42"/>
        <v>19003.180463576158</v>
      </c>
      <c r="F316" s="35">
        <f t="shared" si="43"/>
        <v>0.79450165745373302</v>
      </c>
      <c r="G316" s="69">
        <f t="shared" si="44"/>
        <v>2949.1105915785301</v>
      </c>
      <c r="H316" s="69">
        <f t="shared" si="45"/>
        <v>883.17174435356355</v>
      </c>
      <c r="I316" s="34">
        <f t="shared" si="46"/>
        <v>3832.2823359320937</v>
      </c>
      <c r="J316" s="67">
        <f t="shared" si="47"/>
        <v>-304.60850299168186</v>
      </c>
      <c r="K316" s="33">
        <f t="shared" si="48"/>
        <v>3527.673832940412</v>
      </c>
      <c r="L316" s="34">
        <f t="shared" si="49"/>
        <v>2314698.5309029846</v>
      </c>
      <c r="M316" s="34">
        <f t="shared" si="50"/>
        <v>2130714.9950960088</v>
      </c>
      <c r="N316" s="38">
        <v>1832584.9632794368</v>
      </c>
      <c r="O316" s="38">
        <f t="shared" si="51"/>
        <v>298130.03181657195</v>
      </c>
    </row>
    <row r="317" spans="1:15" s="31" customFormat="1" x14ac:dyDescent="0.2">
      <c r="A317" s="30">
        <v>5053</v>
      </c>
      <c r="B317" s="31" t="s">
        <v>369</v>
      </c>
      <c r="C317" s="33">
        <v>129195234</v>
      </c>
      <c r="D317" s="33">
        <v>6938</v>
      </c>
      <c r="E317" s="34">
        <f t="shared" si="42"/>
        <v>18621.394349956761</v>
      </c>
      <c r="F317" s="35">
        <f t="shared" si="43"/>
        <v>0.77853960833017555</v>
      </c>
      <c r="G317" s="69">
        <f t="shared" si="44"/>
        <v>3178.1822597501682</v>
      </c>
      <c r="H317" s="69">
        <f t="shared" si="45"/>
        <v>1016.7968841203524</v>
      </c>
      <c r="I317" s="34">
        <f t="shared" si="46"/>
        <v>4194.9791438705206</v>
      </c>
      <c r="J317" s="67">
        <f t="shared" si="47"/>
        <v>-304.60850299168186</v>
      </c>
      <c r="K317" s="33">
        <f t="shared" si="48"/>
        <v>3890.3706408788389</v>
      </c>
      <c r="L317" s="34">
        <f t="shared" si="49"/>
        <v>29104765.300173674</v>
      </c>
      <c r="M317" s="34">
        <f t="shared" si="50"/>
        <v>26991391.506417386</v>
      </c>
      <c r="N317" s="38">
        <v>21923984.61959061</v>
      </c>
      <c r="O317" s="38">
        <f t="shared" si="51"/>
        <v>5067406.886826776</v>
      </c>
    </row>
    <row r="318" spans="1:15" s="31" customFormat="1" x14ac:dyDescent="0.2">
      <c r="A318" s="30">
        <v>5054</v>
      </c>
      <c r="B318" s="31" t="s">
        <v>370</v>
      </c>
      <c r="C318" s="33">
        <v>168596148</v>
      </c>
      <c r="D318" s="33">
        <v>10023</v>
      </c>
      <c r="E318" s="34">
        <f t="shared" si="42"/>
        <v>16820.926668662076</v>
      </c>
      <c r="F318" s="35">
        <f t="shared" si="43"/>
        <v>0.70326407433615112</v>
      </c>
      <c r="G318" s="69">
        <f t="shared" si="44"/>
        <v>4258.462868526979</v>
      </c>
      <c r="H318" s="69">
        <f t="shared" si="45"/>
        <v>1646.9605725734923</v>
      </c>
      <c r="I318" s="34">
        <f t="shared" si="46"/>
        <v>5905.4234411004709</v>
      </c>
      <c r="J318" s="67">
        <f t="shared" si="47"/>
        <v>-304.60850299168186</v>
      </c>
      <c r="K318" s="33">
        <f t="shared" si="48"/>
        <v>5600.8149381087887</v>
      </c>
      <c r="L318" s="34">
        <f t="shared" si="49"/>
        <v>59190059.150150016</v>
      </c>
      <c r="M318" s="34">
        <f t="shared" si="50"/>
        <v>56136968.124664389</v>
      </c>
      <c r="N318" s="38">
        <v>47250516.289486401</v>
      </c>
      <c r="O318" s="38">
        <f t="shared" si="51"/>
        <v>8886451.8351779878</v>
      </c>
    </row>
    <row r="319" spans="1:15" s="31" customFormat="1" x14ac:dyDescent="0.2">
      <c r="A319" s="30">
        <v>5055</v>
      </c>
      <c r="B319" s="31" t="s">
        <v>393</v>
      </c>
      <c r="C319" s="33">
        <v>122622920</v>
      </c>
      <c r="D319" s="33">
        <v>6093</v>
      </c>
      <c r="E319" s="34">
        <f t="shared" si="42"/>
        <v>20125.212538979158</v>
      </c>
      <c r="F319" s="35">
        <f t="shared" si="43"/>
        <v>0.84141255983308005</v>
      </c>
      <c r="G319" s="69">
        <f t="shared" si="44"/>
        <v>2275.8913463367303</v>
      </c>
      <c r="H319" s="69">
        <f t="shared" si="45"/>
        <v>490.46051796251356</v>
      </c>
      <c r="I319" s="34">
        <f t="shared" si="46"/>
        <v>2766.351864299244</v>
      </c>
      <c r="J319" s="67">
        <f t="shared" si="47"/>
        <v>-304.60850299168186</v>
      </c>
      <c r="K319" s="33">
        <f t="shared" si="48"/>
        <v>2461.7433613075623</v>
      </c>
      <c r="L319" s="34">
        <f t="shared" si="49"/>
        <v>16855381.909175292</v>
      </c>
      <c r="M319" s="34">
        <f t="shared" si="50"/>
        <v>14999402.300446978</v>
      </c>
      <c r="N319" s="38">
        <v>12613235.024108617</v>
      </c>
      <c r="O319" s="38">
        <f t="shared" si="51"/>
        <v>2386167.2763383612</v>
      </c>
    </row>
    <row r="320" spans="1:15" s="31" customFormat="1" x14ac:dyDescent="0.2">
      <c r="A320" s="30">
        <v>5056</v>
      </c>
      <c r="B320" s="31" t="s">
        <v>342</v>
      </c>
      <c r="C320" s="33">
        <v>108906276</v>
      </c>
      <c r="D320" s="33">
        <v>5323</v>
      </c>
      <c r="E320" s="34">
        <f t="shared" si="42"/>
        <v>20459.567161375166</v>
      </c>
      <c r="F320" s="35">
        <f t="shared" si="43"/>
        <v>0.85539155151713597</v>
      </c>
      <c r="G320" s="69">
        <f t="shared" si="44"/>
        <v>2075.2785728991257</v>
      </c>
      <c r="H320" s="69">
        <f t="shared" si="45"/>
        <v>373.43640012391097</v>
      </c>
      <c r="I320" s="34">
        <f t="shared" si="46"/>
        <v>2448.7149730230367</v>
      </c>
      <c r="J320" s="67">
        <f t="shared" si="47"/>
        <v>-304.60850299168186</v>
      </c>
      <c r="K320" s="33">
        <f t="shared" si="48"/>
        <v>2144.106470031355</v>
      </c>
      <c r="L320" s="34">
        <f t="shared" si="49"/>
        <v>13034509.801401624</v>
      </c>
      <c r="M320" s="34">
        <f t="shared" si="50"/>
        <v>11413078.739976903</v>
      </c>
      <c r="N320" s="38">
        <v>8553707.9172788709</v>
      </c>
      <c r="O320" s="38">
        <f t="shared" si="51"/>
        <v>2859370.8226980325</v>
      </c>
    </row>
    <row r="321" spans="1:15" s="31" customFormat="1" x14ac:dyDescent="0.2">
      <c r="A321" s="30">
        <v>5057</v>
      </c>
      <c r="B321" s="31" t="s">
        <v>344</v>
      </c>
      <c r="C321" s="33">
        <v>201254299</v>
      </c>
      <c r="D321" s="33">
        <v>10522</v>
      </c>
      <c r="E321" s="34">
        <f t="shared" si="42"/>
        <v>19127.000475194829</v>
      </c>
      <c r="F321" s="35">
        <f t="shared" si="43"/>
        <v>0.79967843323847765</v>
      </c>
      <c r="G321" s="69">
        <f t="shared" si="44"/>
        <v>2874.8185846073275</v>
      </c>
      <c r="H321" s="69">
        <f t="shared" si="45"/>
        <v>839.83474028702869</v>
      </c>
      <c r="I321" s="34">
        <f t="shared" si="46"/>
        <v>3714.653324894356</v>
      </c>
      <c r="J321" s="67">
        <f t="shared" si="47"/>
        <v>-304.60850299168186</v>
      </c>
      <c r="K321" s="33">
        <f t="shared" si="48"/>
        <v>3410.0448219026744</v>
      </c>
      <c r="L321" s="34">
        <f t="shared" si="49"/>
        <v>39085582.284538411</v>
      </c>
      <c r="M321" s="34">
        <f t="shared" si="50"/>
        <v>35880491.616059937</v>
      </c>
      <c r="N321" s="38">
        <v>29249816.858652692</v>
      </c>
      <c r="O321" s="38">
        <f t="shared" si="51"/>
        <v>6630674.7574072443</v>
      </c>
    </row>
    <row r="322" spans="1:15" s="31" customFormat="1" x14ac:dyDescent="0.2">
      <c r="A322" s="30">
        <v>5058</v>
      </c>
      <c r="B322" s="31" t="s">
        <v>345</v>
      </c>
      <c r="C322" s="33">
        <v>83489115</v>
      </c>
      <c r="D322" s="33">
        <v>4339</v>
      </c>
      <c r="E322" s="34">
        <f t="shared" si="42"/>
        <v>19241.556810324961</v>
      </c>
      <c r="F322" s="35">
        <f t="shared" si="43"/>
        <v>0.80446790510120958</v>
      </c>
      <c r="G322" s="69">
        <f t="shared" si="44"/>
        <v>2806.0847835292484</v>
      </c>
      <c r="H322" s="69">
        <f t="shared" si="45"/>
        <v>799.74002299148265</v>
      </c>
      <c r="I322" s="34">
        <f t="shared" si="46"/>
        <v>3605.8248065207308</v>
      </c>
      <c r="J322" s="67">
        <f t="shared" si="47"/>
        <v>-304.60850299168186</v>
      </c>
      <c r="K322" s="33">
        <f t="shared" si="48"/>
        <v>3301.2163035290491</v>
      </c>
      <c r="L322" s="34">
        <f t="shared" si="49"/>
        <v>15645673.835493451</v>
      </c>
      <c r="M322" s="34">
        <f t="shared" si="50"/>
        <v>14323977.541012544</v>
      </c>
      <c r="N322" s="38">
        <v>12699557.118161384</v>
      </c>
      <c r="O322" s="38">
        <f t="shared" si="51"/>
        <v>1624420.4228511602</v>
      </c>
    </row>
    <row r="323" spans="1:15" s="31" customFormat="1" x14ac:dyDescent="0.2">
      <c r="A323" s="30">
        <v>5059</v>
      </c>
      <c r="B323" s="31" t="s">
        <v>394</v>
      </c>
      <c r="C323" s="33">
        <v>349622585</v>
      </c>
      <c r="D323" s="33">
        <v>18793</v>
      </c>
      <c r="E323" s="34">
        <f t="shared" si="42"/>
        <v>18603.872984621932</v>
      </c>
      <c r="F323" s="35">
        <f t="shared" si="43"/>
        <v>0.77780705970095754</v>
      </c>
      <c r="G323" s="69">
        <f t="shared" si="44"/>
        <v>3188.6950789510656</v>
      </c>
      <c r="H323" s="69">
        <f t="shared" si="45"/>
        <v>1022.9293619875426</v>
      </c>
      <c r="I323" s="34">
        <f t="shared" si="46"/>
        <v>4211.6244409386081</v>
      </c>
      <c r="J323" s="67">
        <f t="shared" si="47"/>
        <v>-304.60850299168186</v>
      </c>
      <c r="K323" s="33">
        <f t="shared" si="48"/>
        <v>3907.0159379469264</v>
      </c>
      <c r="L323" s="34">
        <f t="shared" si="49"/>
        <v>79149058.118559256</v>
      </c>
      <c r="M323" s="34">
        <f t="shared" si="50"/>
        <v>73424550.521836594</v>
      </c>
      <c r="N323" s="38">
        <v>59251891.169222593</v>
      </c>
      <c r="O323" s="38">
        <f t="shared" si="51"/>
        <v>14172659.352614</v>
      </c>
    </row>
    <row r="324" spans="1:15" s="31" customFormat="1" x14ac:dyDescent="0.2">
      <c r="A324" s="30">
        <v>5060</v>
      </c>
      <c r="B324" s="31" t="s">
        <v>395</v>
      </c>
      <c r="C324" s="33">
        <v>256426773</v>
      </c>
      <c r="D324" s="33">
        <v>9968</v>
      </c>
      <c r="E324" s="34">
        <f t="shared" si="42"/>
        <v>25724.997291332264</v>
      </c>
      <c r="F324" s="35">
        <f t="shared" si="43"/>
        <v>1.0755332785020555</v>
      </c>
      <c r="G324" s="69">
        <f t="shared" si="44"/>
        <v>-1083.9795050751329</v>
      </c>
      <c r="H324" s="69">
        <f t="shared" si="45"/>
        <v>0</v>
      </c>
      <c r="I324" s="34">
        <f t="shared" si="46"/>
        <v>-1083.9795050751329</v>
      </c>
      <c r="J324" s="67">
        <f t="shared" si="47"/>
        <v>-304.60850299168186</v>
      </c>
      <c r="K324" s="33">
        <f t="shared" si="48"/>
        <v>-1388.5880080668148</v>
      </c>
      <c r="L324" s="34">
        <f t="shared" si="49"/>
        <v>-10805107.706588926</v>
      </c>
      <c r="M324" s="34">
        <f t="shared" si="50"/>
        <v>-13841445.26441001</v>
      </c>
      <c r="N324" s="38">
        <v>-8063806.8583012214</v>
      </c>
      <c r="O324" s="38">
        <f t="shared" si="51"/>
        <v>-5777638.4061087882</v>
      </c>
    </row>
    <row r="325" spans="1:15" s="31" customFormat="1" x14ac:dyDescent="0.2">
      <c r="A325" s="30">
        <v>5061</v>
      </c>
      <c r="B325" s="31" t="s">
        <v>273</v>
      </c>
      <c r="C325" s="33">
        <v>36048129</v>
      </c>
      <c r="D325" s="33">
        <v>1958</v>
      </c>
      <c r="E325" s="34">
        <f t="shared" si="42"/>
        <v>18410.688968335035</v>
      </c>
      <c r="F325" s="35">
        <f t="shared" si="43"/>
        <v>0.76973025269343076</v>
      </c>
      <c r="G325" s="69">
        <f t="shared" si="44"/>
        <v>3304.6054887232044</v>
      </c>
      <c r="H325" s="69">
        <f t="shared" si="45"/>
        <v>1090.5437676879567</v>
      </c>
      <c r="I325" s="34">
        <f t="shared" si="46"/>
        <v>4395.1492564111613</v>
      </c>
      <c r="J325" s="67">
        <f t="shared" si="47"/>
        <v>-304.60850299168186</v>
      </c>
      <c r="K325" s="33">
        <f t="shared" si="48"/>
        <v>4090.5407534194796</v>
      </c>
      <c r="L325" s="34">
        <f t="shared" si="49"/>
        <v>8605702.2440530546</v>
      </c>
      <c r="M325" s="34">
        <f t="shared" si="50"/>
        <v>8009278.7951953411</v>
      </c>
      <c r="N325" s="38">
        <v>6246071.2130813506</v>
      </c>
      <c r="O325" s="38">
        <f t="shared" si="51"/>
        <v>1763207.5821139906</v>
      </c>
    </row>
    <row r="326" spans="1:15" s="31" customFormat="1" x14ac:dyDescent="0.2">
      <c r="A326" s="30">
        <v>5501</v>
      </c>
      <c r="B326" s="31" t="s">
        <v>311</v>
      </c>
      <c r="C326" s="33">
        <v>1784160849</v>
      </c>
      <c r="D326" s="33">
        <v>78745</v>
      </c>
      <c r="E326" s="34">
        <f t="shared" si="42"/>
        <v>22657.449349165025</v>
      </c>
      <c r="F326" s="35">
        <f t="shared" si="43"/>
        <v>0.9472825402089553</v>
      </c>
      <c r="G326" s="69">
        <f t="shared" si="44"/>
        <v>756.54926022521033</v>
      </c>
      <c r="H326" s="69">
        <f t="shared" si="45"/>
        <v>0</v>
      </c>
      <c r="I326" s="34">
        <f t="shared" si="46"/>
        <v>756.54926022521033</v>
      </c>
      <c r="J326" s="67">
        <f t="shared" si="47"/>
        <v>-304.60850299168186</v>
      </c>
      <c r="K326" s="33">
        <f t="shared" si="48"/>
        <v>451.94075723352847</v>
      </c>
      <c r="L326" s="34">
        <f t="shared" si="49"/>
        <v>59574471.496434189</v>
      </c>
      <c r="M326" s="34">
        <f t="shared" si="50"/>
        <v>35588074.928354196</v>
      </c>
      <c r="N326" s="38">
        <v>24920836.260460526</v>
      </c>
      <c r="O326" s="38">
        <f t="shared" si="51"/>
        <v>10667238.66789367</v>
      </c>
    </row>
    <row r="327" spans="1:15" s="31" customFormat="1" x14ac:dyDescent="0.2">
      <c r="A327" s="30">
        <v>5503</v>
      </c>
      <c r="B327" s="31" t="s">
        <v>372</v>
      </c>
      <c r="C327" s="33">
        <v>520405255</v>
      </c>
      <c r="D327" s="33">
        <v>25056</v>
      </c>
      <c r="E327" s="34">
        <f t="shared" si="42"/>
        <v>20769.686103128992</v>
      </c>
      <c r="F327" s="35">
        <f t="shared" si="43"/>
        <v>0.86835727658107842</v>
      </c>
      <c r="G327" s="69">
        <f t="shared" si="44"/>
        <v>1889.20720784683</v>
      </c>
      <c r="H327" s="69">
        <f t="shared" si="45"/>
        <v>264.89477051007179</v>
      </c>
      <c r="I327" s="34">
        <f t="shared" si="46"/>
        <v>2154.1019783569018</v>
      </c>
      <c r="J327" s="67">
        <f t="shared" si="47"/>
        <v>-304.60850299168186</v>
      </c>
      <c r="K327" s="33">
        <f t="shared" si="48"/>
        <v>1849.4934753652199</v>
      </c>
      <c r="L327" s="34">
        <f t="shared" si="49"/>
        <v>53973179.169710532</v>
      </c>
      <c r="M327" s="34">
        <f t="shared" si="50"/>
        <v>46340908.518750951</v>
      </c>
      <c r="N327" s="38">
        <v>35861339.790942982</v>
      </c>
      <c r="O327" s="38">
        <f t="shared" si="51"/>
        <v>10479568.727807969</v>
      </c>
    </row>
    <row r="328" spans="1:15" s="31" customFormat="1" x14ac:dyDescent="0.2">
      <c r="A328" s="30">
        <v>5510</v>
      </c>
      <c r="B328" s="31" t="s">
        <v>312</v>
      </c>
      <c r="C328" s="33">
        <v>48651810</v>
      </c>
      <c r="D328" s="33">
        <v>2845</v>
      </c>
      <c r="E328" s="34">
        <f t="shared" si="42"/>
        <v>17100.81195079086</v>
      </c>
      <c r="F328" s="35">
        <f t="shared" si="43"/>
        <v>0.71496576400722722</v>
      </c>
      <c r="G328" s="69">
        <f t="shared" si="44"/>
        <v>4090.5316992497092</v>
      </c>
      <c r="H328" s="69">
        <f t="shared" si="45"/>
        <v>1549.0007238284179</v>
      </c>
      <c r="I328" s="34">
        <f t="shared" si="46"/>
        <v>5639.5324230781271</v>
      </c>
      <c r="J328" s="67">
        <f t="shared" si="47"/>
        <v>-304.60850299168186</v>
      </c>
      <c r="K328" s="33">
        <f t="shared" si="48"/>
        <v>5334.9239200864449</v>
      </c>
      <c r="L328" s="34">
        <f t="shared" si="49"/>
        <v>16044469.743657272</v>
      </c>
      <c r="M328" s="34">
        <f t="shared" si="50"/>
        <v>15177858.552645937</v>
      </c>
      <c r="N328" s="38">
        <v>12499119.826208601</v>
      </c>
      <c r="O328" s="38">
        <f t="shared" si="51"/>
        <v>2678738.7264373358</v>
      </c>
    </row>
    <row r="329" spans="1:15" s="31" customFormat="1" x14ac:dyDescent="0.2">
      <c r="A329" s="30">
        <v>5512</v>
      </c>
      <c r="B329" s="31" t="s">
        <v>301</v>
      </c>
      <c r="C329" s="33">
        <v>79749097</v>
      </c>
      <c r="D329" s="33">
        <v>4281</v>
      </c>
      <c r="E329" s="34">
        <f t="shared" ref="E329:E364" si="52">IF(ISNUMBER(C329),(C329)/D329,"")</f>
        <v>18628.614108853071</v>
      </c>
      <c r="F329" s="35">
        <f t="shared" ref="F329:F364" si="53">IF(ISNUMBER(C329),E329/E$366,"")</f>
        <v>0.77884145835051977</v>
      </c>
      <c r="G329" s="69">
        <f t="shared" ref="G329:G364" si="54">IF(ISNUMBER(D329),(E$366-E329)*0.6,"")</f>
        <v>3173.8504044123824</v>
      </c>
      <c r="H329" s="69">
        <f t="shared" ref="H329:H364" si="55">(IF(E329&gt;=E$366*0.9,0,IF(E329&lt;0.9*E$366,(E$366*0.9-E329)*0.35)))</f>
        <v>1014.269968506644</v>
      </c>
      <c r="I329" s="34">
        <f t="shared" ref="I329:I364" si="56">IF(ISNUMBER(C329),G329+H329,"")</f>
        <v>4188.1203729190265</v>
      </c>
      <c r="J329" s="67">
        <f t="shared" ref="J329:J364" si="57">IF(ISNUMBER(D329),I$368,"")</f>
        <v>-304.60850299168186</v>
      </c>
      <c r="K329" s="33">
        <f t="shared" ref="K329:K364" si="58">IF(ISNUMBER(I329),I329+J329,"")</f>
        <v>3883.5118699273448</v>
      </c>
      <c r="L329" s="34">
        <f t="shared" ref="L329:L364" si="59">IF(ISNUMBER(I329),(I329*D329),"")</f>
        <v>17929343.316466354</v>
      </c>
      <c r="M329" s="34">
        <f t="shared" ref="M329:M364" si="60">IF(ISNUMBER(K329),(K329*D329),"")</f>
        <v>16625314.315158963</v>
      </c>
      <c r="N329" s="38">
        <v>13970518.634270309</v>
      </c>
      <c r="O329" s="38">
        <f t="shared" ref="O329:O364" si="61">IF(ISNUMBER(M329),(M329-N329),"")</f>
        <v>2654795.6808886547</v>
      </c>
    </row>
    <row r="330" spans="1:15" s="31" customFormat="1" x14ac:dyDescent="0.2">
      <c r="A330" s="30">
        <v>5514</v>
      </c>
      <c r="B330" s="31" t="s">
        <v>313</v>
      </c>
      <c r="C330" s="33">
        <v>28227201</v>
      </c>
      <c r="D330" s="33">
        <v>1311</v>
      </c>
      <c r="E330" s="34">
        <f t="shared" si="52"/>
        <v>21531.045766590389</v>
      </c>
      <c r="F330" s="35">
        <f t="shared" si="53"/>
        <v>0.90018887001870984</v>
      </c>
      <c r="G330" s="69">
        <f t="shared" si="54"/>
        <v>1432.3914097699919</v>
      </c>
      <c r="H330" s="69">
        <f t="shared" si="55"/>
        <v>0</v>
      </c>
      <c r="I330" s="34">
        <f t="shared" si="56"/>
        <v>1432.3914097699919</v>
      </c>
      <c r="J330" s="67">
        <f t="shared" si="57"/>
        <v>-304.60850299168186</v>
      </c>
      <c r="K330" s="33">
        <f t="shared" si="58"/>
        <v>1127.78290677831</v>
      </c>
      <c r="L330" s="34">
        <f t="shared" si="59"/>
        <v>1877865.1382084594</v>
      </c>
      <c r="M330" s="34">
        <f t="shared" si="60"/>
        <v>1478523.3907863644</v>
      </c>
      <c r="N330" s="38">
        <v>1718346.8436412916</v>
      </c>
      <c r="O330" s="38">
        <f t="shared" si="61"/>
        <v>-239823.45285492716</v>
      </c>
    </row>
    <row r="331" spans="1:15" s="31" customFormat="1" x14ac:dyDescent="0.2">
      <c r="A331" s="30">
        <v>5516</v>
      </c>
      <c r="B331" s="31" t="s">
        <v>314</v>
      </c>
      <c r="C331" s="33">
        <v>23224229</v>
      </c>
      <c r="D331" s="33">
        <v>1070</v>
      </c>
      <c r="E331" s="34">
        <f t="shared" si="52"/>
        <v>21704.886915887852</v>
      </c>
      <c r="F331" s="35">
        <f t="shared" si="53"/>
        <v>0.90745697345619647</v>
      </c>
      <c r="G331" s="69">
        <f t="shared" si="54"/>
        <v>1328.0867201915141</v>
      </c>
      <c r="H331" s="69">
        <f t="shared" si="55"/>
        <v>0</v>
      </c>
      <c r="I331" s="34">
        <f t="shared" si="56"/>
        <v>1328.0867201915141</v>
      </c>
      <c r="J331" s="67">
        <f t="shared" si="57"/>
        <v>-304.60850299168186</v>
      </c>
      <c r="K331" s="33">
        <f t="shared" si="58"/>
        <v>1023.4782171998322</v>
      </c>
      <c r="L331" s="34">
        <f t="shared" si="59"/>
        <v>1421052.7906049201</v>
      </c>
      <c r="M331" s="34">
        <f t="shared" si="60"/>
        <v>1095121.6924038206</v>
      </c>
      <c r="N331" s="38">
        <v>1217626.3114387379</v>
      </c>
      <c r="O331" s="38">
        <f t="shared" si="61"/>
        <v>-122504.61903491733</v>
      </c>
    </row>
    <row r="332" spans="1:15" s="31" customFormat="1" x14ac:dyDescent="0.2">
      <c r="A332" s="30">
        <v>5518</v>
      </c>
      <c r="B332" s="31" t="s">
        <v>373</v>
      </c>
      <c r="C332" s="33">
        <v>14624625</v>
      </c>
      <c r="D332" s="33">
        <v>986</v>
      </c>
      <c r="E332" s="34">
        <f t="shared" si="52"/>
        <v>14832.276876267748</v>
      </c>
      <c r="F332" s="35">
        <f t="shared" si="53"/>
        <v>0.62012085737935219</v>
      </c>
      <c r="G332" s="69">
        <f t="shared" si="54"/>
        <v>5451.6527439635765</v>
      </c>
      <c r="H332" s="69">
        <f t="shared" si="55"/>
        <v>2342.9879999115069</v>
      </c>
      <c r="I332" s="34">
        <f t="shared" si="56"/>
        <v>7794.640743875083</v>
      </c>
      <c r="J332" s="67">
        <f t="shared" si="57"/>
        <v>-304.60850299168186</v>
      </c>
      <c r="K332" s="33">
        <f t="shared" si="58"/>
        <v>7490.0322408834008</v>
      </c>
      <c r="L332" s="34">
        <f t="shared" si="59"/>
        <v>7685515.7734608315</v>
      </c>
      <c r="M332" s="34">
        <f t="shared" si="60"/>
        <v>7385171.7895110333</v>
      </c>
      <c r="N332" s="38">
        <v>6158686.7261482188</v>
      </c>
      <c r="O332" s="38">
        <f t="shared" si="61"/>
        <v>1226485.0633628145</v>
      </c>
    </row>
    <row r="333" spans="1:15" s="31" customFormat="1" x14ac:dyDescent="0.2">
      <c r="A333" s="30">
        <v>5520</v>
      </c>
      <c r="B333" s="31" t="s">
        <v>315</v>
      </c>
      <c r="C333" s="33">
        <v>96541561</v>
      </c>
      <c r="D333" s="33">
        <v>3986</v>
      </c>
      <c r="E333" s="34">
        <f t="shared" si="52"/>
        <v>24220.160812844959</v>
      </c>
      <c r="F333" s="35">
        <f t="shared" si="53"/>
        <v>1.0126177534589382</v>
      </c>
      <c r="G333" s="69">
        <f t="shared" si="54"/>
        <v>-181.07761798275024</v>
      </c>
      <c r="H333" s="69">
        <f t="shared" si="55"/>
        <v>0</v>
      </c>
      <c r="I333" s="34">
        <f t="shared" si="56"/>
        <v>-181.07761798275024</v>
      </c>
      <c r="J333" s="67">
        <f t="shared" si="57"/>
        <v>-304.60850299168186</v>
      </c>
      <c r="K333" s="33">
        <f t="shared" si="58"/>
        <v>-485.68612097443213</v>
      </c>
      <c r="L333" s="34">
        <f t="shared" si="59"/>
        <v>-721775.38527924241</v>
      </c>
      <c r="M333" s="34">
        <f t="shared" si="60"/>
        <v>-1935944.8782040866</v>
      </c>
      <c r="N333" s="38">
        <v>-3948492.1754804007</v>
      </c>
      <c r="O333" s="38">
        <f t="shared" si="61"/>
        <v>2012547.2972763141</v>
      </c>
    </row>
    <row r="334" spans="1:15" s="31" customFormat="1" x14ac:dyDescent="0.2">
      <c r="A334" s="30">
        <v>5522</v>
      </c>
      <c r="B334" s="31" t="s">
        <v>316</v>
      </c>
      <c r="C334" s="33">
        <v>36604843</v>
      </c>
      <c r="D334" s="33">
        <v>2069</v>
      </c>
      <c r="E334" s="34">
        <f t="shared" si="52"/>
        <v>17692.045915901403</v>
      </c>
      <c r="F334" s="35">
        <f t="shared" si="53"/>
        <v>0.73968459284346466</v>
      </c>
      <c r="G334" s="69">
        <f t="shared" si="54"/>
        <v>3735.7913201833835</v>
      </c>
      <c r="H334" s="69">
        <f t="shared" si="55"/>
        <v>1342.068836039728</v>
      </c>
      <c r="I334" s="34">
        <f t="shared" si="56"/>
        <v>5077.8601562231115</v>
      </c>
      <c r="J334" s="67">
        <f t="shared" si="57"/>
        <v>-304.60850299168186</v>
      </c>
      <c r="K334" s="33">
        <f t="shared" si="58"/>
        <v>4773.2516532314294</v>
      </c>
      <c r="L334" s="34">
        <f t="shared" si="59"/>
        <v>10506092.663225617</v>
      </c>
      <c r="M334" s="34">
        <f t="shared" si="60"/>
        <v>9875857.6705358271</v>
      </c>
      <c r="N334" s="38">
        <v>7814230.7382866805</v>
      </c>
      <c r="O334" s="38">
        <f t="shared" si="61"/>
        <v>2061626.9322491465</v>
      </c>
    </row>
    <row r="335" spans="1:15" s="31" customFormat="1" x14ac:dyDescent="0.2">
      <c r="A335" s="30">
        <v>5524</v>
      </c>
      <c r="B335" s="31" t="s">
        <v>317</v>
      </c>
      <c r="C335" s="33">
        <v>143892899</v>
      </c>
      <c r="D335" s="33">
        <v>6714</v>
      </c>
      <c r="E335" s="34">
        <f t="shared" si="52"/>
        <v>21431.769288054809</v>
      </c>
      <c r="F335" s="35">
        <f t="shared" si="53"/>
        <v>0.89603823181928477</v>
      </c>
      <c r="G335" s="69">
        <f t="shared" si="54"/>
        <v>1491.9572968913394</v>
      </c>
      <c r="H335" s="69">
        <f t="shared" si="55"/>
        <v>33.165655786035678</v>
      </c>
      <c r="I335" s="34">
        <f t="shared" si="56"/>
        <v>1525.122952677375</v>
      </c>
      <c r="J335" s="67">
        <f t="shared" si="57"/>
        <v>-304.60850299168186</v>
      </c>
      <c r="K335" s="33">
        <f t="shared" si="58"/>
        <v>1220.5144496856931</v>
      </c>
      <c r="L335" s="34">
        <f t="shared" si="59"/>
        <v>10239675.504275896</v>
      </c>
      <c r="M335" s="34">
        <f t="shared" si="60"/>
        <v>8194534.0151897436</v>
      </c>
      <c r="N335" s="38">
        <v>5553662.3347276878</v>
      </c>
      <c r="O335" s="38">
        <f t="shared" si="61"/>
        <v>2640871.6804620558</v>
      </c>
    </row>
    <row r="336" spans="1:15" s="31" customFormat="1" x14ac:dyDescent="0.2">
      <c r="A336" s="30">
        <v>5526</v>
      </c>
      <c r="B336" s="31" t="s">
        <v>318</v>
      </c>
      <c r="C336" s="33">
        <v>66856281</v>
      </c>
      <c r="D336" s="33">
        <v>3485</v>
      </c>
      <c r="E336" s="34">
        <f t="shared" si="52"/>
        <v>19184.011764705883</v>
      </c>
      <c r="F336" s="35">
        <f t="shared" si="53"/>
        <v>0.80206201129778865</v>
      </c>
      <c r="G336" s="69">
        <f t="shared" si="54"/>
        <v>2840.6118109006952</v>
      </c>
      <c r="H336" s="69">
        <f t="shared" si="55"/>
        <v>819.88078895815977</v>
      </c>
      <c r="I336" s="34">
        <f t="shared" si="56"/>
        <v>3660.4925998588551</v>
      </c>
      <c r="J336" s="67">
        <f t="shared" si="57"/>
        <v>-304.60850299168186</v>
      </c>
      <c r="K336" s="33">
        <f t="shared" si="58"/>
        <v>3355.8840968671734</v>
      </c>
      <c r="L336" s="34">
        <f t="shared" si="59"/>
        <v>12756816.71050811</v>
      </c>
      <c r="M336" s="34">
        <f t="shared" si="60"/>
        <v>11695256.077582099</v>
      </c>
      <c r="N336" s="38">
        <v>9798089.7260411195</v>
      </c>
      <c r="O336" s="38">
        <f t="shared" si="61"/>
        <v>1897166.351540979</v>
      </c>
    </row>
    <row r="337" spans="1:15" s="31" customFormat="1" x14ac:dyDescent="0.2">
      <c r="A337" s="30">
        <v>5528</v>
      </c>
      <c r="B337" s="31" t="s">
        <v>319</v>
      </c>
      <c r="C337" s="33">
        <v>18886201</v>
      </c>
      <c r="D337" s="33">
        <v>1073</v>
      </c>
      <c r="E337" s="34">
        <f t="shared" si="52"/>
        <v>17601.305684995339</v>
      </c>
      <c r="F337" s="35">
        <f t="shared" si="53"/>
        <v>0.73589084558148476</v>
      </c>
      <c r="G337" s="69">
        <f t="shared" si="54"/>
        <v>3790.2354587270215</v>
      </c>
      <c r="H337" s="69">
        <f t="shared" si="55"/>
        <v>1373.8279168568502</v>
      </c>
      <c r="I337" s="34">
        <f t="shared" si="56"/>
        <v>5164.0633755838717</v>
      </c>
      <c r="J337" s="67">
        <f t="shared" si="57"/>
        <v>-304.60850299168186</v>
      </c>
      <c r="K337" s="33">
        <f t="shared" si="58"/>
        <v>4859.4548725921895</v>
      </c>
      <c r="L337" s="34">
        <f t="shared" si="59"/>
        <v>5541040.0020014942</v>
      </c>
      <c r="M337" s="34">
        <f t="shared" si="60"/>
        <v>5214195.078291419</v>
      </c>
      <c r="N337" s="38">
        <v>4186899.176984827</v>
      </c>
      <c r="O337" s="38">
        <f t="shared" si="61"/>
        <v>1027295.9013065919</v>
      </c>
    </row>
    <row r="338" spans="1:15" s="31" customFormat="1" x14ac:dyDescent="0.2">
      <c r="A338" s="30">
        <v>5530</v>
      </c>
      <c r="B338" s="31" t="s">
        <v>396</v>
      </c>
      <c r="C338" s="33">
        <v>305396003</v>
      </c>
      <c r="D338" s="33">
        <v>14894</v>
      </c>
      <c r="E338" s="34">
        <f t="shared" si="52"/>
        <v>20504.632939438699</v>
      </c>
      <c r="F338" s="35">
        <f t="shared" si="53"/>
        <v>0.857275701143276</v>
      </c>
      <c r="G338" s="69">
        <f t="shared" si="54"/>
        <v>2048.2391060610053</v>
      </c>
      <c r="H338" s="69">
        <f t="shared" si="55"/>
        <v>357.66337780167413</v>
      </c>
      <c r="I338" s="34">
        <f t="shared" si="56"/>
        <v>2405.9024838626792</v>
      </c>
      <c r="J338" s="67">
        <f t="shared" si="57"/>
        <v>-304.60850299168186</v>
      </c>
      <c r="K338" s="33">
        <f t="shared" si="58"/>
        <v>2101.2939808709975</v>
      </c>
      <c r="L338" s="34">
        <f t="shared" si="59"/>
        <v>35833511.594650745</v>
      </c>
      <c r="M338" s="34">
        <f t="shared" si="60"/>
        <v>31296672.551092636</v>
      </c>
      <c r="N338" s="38">
        <v>25803438.297821064</v>
      </c>
      <c r="O338" s="38">
        <f t="shared" si="61"/>
        <v>5493234.2532715723</v>
      </c>
    </row>
    <row r="339" spans="1:15" s="31" customFormat="1" x14ac:dyDescent="0.2">
      <c r="A339" s="30">
        <v>5532</v>
      </c>
      <c r="B339" s="31" t="s">
        <v>320</v>
      </c>
      <c r="C339" s="33">
        <v>95542193</v>
      </c>
      <c r="D339" s="33">
        <v>5571</v>
      </c>
      <c r="E339" s="34">
        <f t="shared" si="52"/>
        <v>17149.917968048823</v>
      </c>
      <c r="F339" s="35">
        <f t="shared" si="53"/>
        <v>0.71701883150175449</v>
      </c>
      <c r="G339" s="69">
        <f t="shared" si="54"/>
        <v>4061.068088894931</v>
      </c>
      <c r="H339" s="69">
        <f t="shared" si="55"/>
        <v>1531.8136177881306</v>
      </c>
      <c r="I339" s="34">
        <f t="shared" si="56"/>
        <v>5592.8817066830616</v>
      </c>
      <c r="J339" s="67">
        <f t="shared" si="57"/>
        <v>-304.60850299168186</v>
      </c>
      <c r="K339" s="33">
        <f t="shared" si="58"/>
        <v>5288.2732036913794</v>
      </c>
      <c r="L339" s="34">
        <f t="shared" si="59"/>
        <v>31157943.987931337</v>
      </c>
      <c r="M339" s="34">
        <f t="shared" si="60"/>
        <v>29460970.017764676</v>
      </c>
      <c r="N339" s="38">
        <v>24467528.86908897</v>
      </c>
      <c r="O339" s="38">
        <f t="shared" si="61"/>
        <v>4993441.1486757062</v>
      </c>
    </row>
    <row r="340" spans="1:15" s="31" customFormat="1" x14ac:dyDescent="0.2">
      <c r="A340" s="30">
        <v>5534</v>
      </c>
      <c r="B340" s="31" t="s">
        <v>321</v>
      </c>
      <c r="C340" s="33">
        <v>43753541</v>
      </c>
      <c r="D340" s="33">
        <v>2237</v>
      </c>
      <c r="E340" s="34">
        <f t="shared" si="52"/>
        <v>19559.025927581584</v>
      </c>
      <c r="F340" s="35">
        <f t="shared" si="53"/>
        <v>0.81774093275751247</v>
      </c>
      <c r="G340" s="69">
        <f t="shared" si="54"/>
        <v>2615.6033131752743</v>
      </c>
      <c r="H340" s="69">
        <f t="shared" si="55"/>
        <v>688.6258319516644</v>
      </c>
      <c r="I340" s="34">
        <f t="shared" si="56"/>
        <v>3304.2291451269384</v>
      </c>
      <c r="J340" s="67">
        <f t="shared" si="57"/>
        <v>-304.60850299168186</v>
      </c>
      <c r="K340" s="33">
        <f t="shared" si="58"/>
        <v>2999.6206421352567</v>
      </c>
      <c r="L340" s="34">
        <f t="shared" si="59"/>
        <v>7391560.5976489615</v>
      </c>
      <c r="M340" s="34">
        <f t="shared" si="60"/>
        <v>6710151.3764565689</v>
      </c>
      <c r="N340" s="38">
        <v>5968005.0588677134</v>
      </c>
      <c r="O340" s="38">
        <f t="shared" si="61"/>
        <v>742146.31758885551</v>
      </c>
    </row>
    <row r="341" spans="1:15" s="31" customFormat="1" x14ac:dyDescent="0.2">
      <c r="A341" s="30">
        <v>5536</v>
      </c>
      <c r="B341" s="31" t="s">
        <v>322</v>
      </c>
      <c r="C341" s="33">
        <v>47799920</v>
      </c>
      <c r="D341" s="33">
        <v>2743</v>
      </c>
      <c r="E341" s="34">
        <f t="shared" si="52"/>
        <v>17426.146554866933</v>
      </c>
      <c r="F341" s="35">
        <f t="shared" si="53"/>
        <v>0.72856763884396458</v>
      </c>
      <c r="G341" s="69">
        <f t="shared" si="54"/>
        <v>3895.330936804065</v>
      </c>
      <c r="H341" s="69">
        <f t="shared" si="55"/>
        <v>1435.1336124017923</v>
      </c>
      <c r="I341" s="34">
        <f t="shared" si="56"/>
        <v>5330.4645492058571</v>
      </c>
      <c r="J341" s="67">
        <f t="shared" si="57"/>
        <v>-304.60850299168186</v>
      </c>
      <c r="K341" s="33">
        <f t="shared" si="58"/>
        <v>5025.856046214175</v>
      </c>
      <c r="L341" s="34">
        <f t="shared" si="59"/>
        <v>14621464.258471666</v>
      </c>
      <c r="M341" s="34">
        <f t="shared" si="60"/>
        <v>13785923.134765482</v>
      </c>
      <c r="N341" s="38">
        <v>11579156.847641544</v>
      </c>
      <c r="O341" s="38">
        <f t="shared" si="61"/>
        <v>2206766.2871239372</v>
      </c>
    </row>
    <row r="342" spans="1:15" s="31" customFormat="1" x14ac:dyDescent="0.2">
      <c r="A342" s="30">
        <v>5538</v>
      </c>
      <c r="B342" s="31" t="s">
        <v>397</v>
      </c>
      <c r="C342" s="33">
        <v>35256420</v>
      </c>
      <c r="D342" s="33">
        <v>1825</v>
      </c>
      <c r="E342" s="34">
        <f t="shared" si="52"/>
        <v>19318.586301369862</v>
      </c>
      <c r="F342" s="35">
        <f t="shared" si="53"/>
        <v>0.80768842171027377</v>
      </c>
      <c r="G342" s="69">
        <f t="shared" si="54"/>
        <v>2759.8670889023078</v>
      </c>
      <c r="H342" s="69">
        <f t="shared" si="55"/>
        <v>772.77970112576725</v>
      </c>
      <c r="I342" s="34">
        <f t="shared" si="56"/>
        <v>3532.646790028075</v>
      </c>
      <c r="J342" s="67">
        <f t="shared" si="57"/>
        <v>-304.60850299168186</v>
      </c>
      <c r="K342" s="33">
        <f t="shared" si="58"/>
        <v>3228.0382870363933</v>
      </c>
      <c r="L342" s="34">
        <f t="shared" si="59"/>
        <v>6447080.3918012371</v>
      </c>
      <c r="M342" s="34">
        <f t="shared" si="60"/>
        <v>5891169.873841418</v>
      </c>
      <c r="N342" s="38">
        <v>4464760.0405380316</v>
      </c>
      <c r="O342" s="38">
        <f t="shared" si="61"/>
        <v>1426409.8333033863</v>
      </c>
    </row>
    <row r="343" spans="1:15" s="31" customFormat="1" x14ac:dyDescent="0.2">
      <c r="A343" s="30">
        <v>5540</v>
      </c>
      <c r="B343" s="31" t="s">
        <v>398</v>
      </c>
      <c r="C343" s="33">
        <v>34606100</v>
      </c>
      <c r="D343" s="33">
        <v>1974</v>
      </c>
      <c r="E343" s="34">
        <f t="shared" si="52"/>
        <v>17530.952380952382</v>
      </c>
      <c r="F343" s="35">
        <f t="shared" si="53"/>
        <v>0.73294945286163904</v>
      </c>
      <c r="G343" s="69">
        <f t="shared" si="54"/>
        <v>3832.4474411527958</v>
      </c>
      <c r="H343" s="69">
        <f t="shared" si="55"/>
        <v>1398.4515732718853</v>
      </c>
      <c r="I343" s="34">
        <f t="shared" si="56"/>
        <v>5230.8990144246809</v>
      </c>
      <c r="J343" s="67">
        <f t="shared" si="57"/>
        <v>-304.60850299168186</v>
      </c>
      <c r="K343" s="33">
        <f t="shared" si="58"/>
        <v>4926.2905114329988</v>
      </c>
      <c r="L343" s="34">
        <f t="shared" si="59"/>
        <v>10325794.65447432</v>
      </c>
      <c r="M343" s="34">
        <f t="shared" si="60"/>
        <v>9724497.4695687387</v>
      </c>
      <c r="N343" s="38">
        <v>7389118.2293271618</v>
      </c>
      <c r="O343" s="38">
        <f t="shared" si="61"/>
        <v>2335379.2402415769</v>
      </c>
    </row>
    <row r="344" spans="1:15" s="31" customFormat="1" x14ac:dyDescent="0.2">
      <c r="A344" s="30">
        <v>5542</v>
      </c>
      <c r="B344" s="31" t="s">
        <v>323</v>
      </c>
      <c r="C344" s="33">
        <v>50463349</v>
      </c>
      <c r="D344" s="33">
        <v>2794</v>
      </c>
      <c r="E344" s="34">
        <f t="shared" si="52"/>
        <v>18061.327487473158</v>
      </c>
      <c r="F344" s="35">
        <f t="shared" si="53"/>
        <v>0.75512384109157948</v>
      </c>
      <c r="G344" s="69">
        <f t="shared" si="54"/>
        <v>3514.2223772403304</v>
      </c>
      <c r="H344" s="69">
        <f t="shared" si="55"/>
        <v>1212.8202859896137</v>
      </c>
      <c r="I344" s="34">
        <f t="shared" si="56"/>
        <v>4727.0426632299441</v>
      </c>
      <c r="J344" s="67">
        <f t="shared" si="57"/>
        <v>-304.60850299168186</v>
      </c>
      <c r="K344" s="33">
        <f t="shared" si="58"/>
        <v>4422.4341602382619</v>
      </c>
      <c r="L344" s="34">
        <f t="shared" si="59"/>
        <v>13207357.201064464</v>
      </c>
      <c r="M344" s="34">
        <f t="shared" si="60"/>
        <v>12356281.043705704</v>
      </c>
      <c r="N344" s="38">
        <v>9772304.861925073</v>
      </c>
      <c r="O344" s="38">
        <f t="shared" si="61"/>
        <v>2583976.1817806307</v>
      </c>
    </row>
    <row r="345" spans="1:15" s="31" customFormat="1" x14ac:dyDescent="0.2">
      <c r="A345" s="30">
        <v>5544</v>
      </c>
      <c r="B345" s="31" t="s">
        <v>324</v>
      </c>
      <c r="C345" s="33">
        <v>85983367</v>
      </c>
      <c r="D345" s="33">
        <v>4794</v>
      </c>
      <c r="E345" s="34">
        <f t="shared" si="52"/>
        <v>17935.620984564037</v>
      </c>
      <c r="F345" s="35">
        <f t="shared" si="53"/>
        <v>0.74986819322224307</v>
      </c>
      <c r="G345" s="69">
        <f t="shared" si="54"/>
        <v>3589.6462789858028</v>
      </c>
      <c r="H345" s="69">
        <f t="shared" si="55"/>
        <v>1256.8175620078059</v>
      </c>
      <c r="I345" s="34">
        <f t="shared" si="56"/>
        <v>4846.4638409936088</v>
      </c>
      <c r="J345" s="67">
        <f t="shared" si="57"/>
        <v>-304.60850299168186</v>
      </c>
      <c r="K345" s="33">
        <f t="shared" si="58"/>
        <v>4541.8553380019266</v>
      </c>
      <c r="L345" s="34">
        <f t="shared" si="59"/>
        <v>23233947.653723359</v>
      </c>
      <c r="M345" s="34">
        <f t="shared" si="60"/>
        <v>21773654.490381237</v>
      </c>
      <c r="N345" s="38">
        <v>18189324.042651683</v>
      </c>
      <c r="O345" s="38">
        <f t="shared" si="61"/>
        <v>3584330.447729554</v>
      </c>
    </row>
    <row r="346" spans="1:15" s="31" customFormat="1" x14ac:dyDescent="0.2">
      <c r="A346" s="30">
        <v>5546</v>
      </c>
      <c r="B346" s="31" t="s">
        <v>325</v>
      </c>
      <c r="C346" s="33">
        <v>21681244</v>
      </c>
      <c r="D346" s="33">
        <v>1157</v>
      </c>
      <c r="E346" s="34">
        <f t="shared" si="52"/>
        <v>18739.191011235955</v>
      </c>
      <c r="F346" s="35">
        <f t="shared" si="53"/>
        <v>0.78346455459420861</v>
      </c>
      <c r="G346" s="69">
        <f t="shared" si="54"/>
        <v>3107.5042629826521</v>
      </c>
      <c r="H346" s="69">
        <f t="shared" si="55"/>
        <v>975.56805267263474</v>
      </c>
      <c r="I346" s="34">
        <f t="shared" si="56"/>
        <v>4083.0723156552867</v>
      </c>
      <c r="J346" s="67">
        <f t="shared" si="57"/>
        <v>-304.60850299168186</v>
      </c>
      <c r="K346" s="33">
        <f t="shared" si="58"/>
        <v>3778.463812663605</v>
      </c>
      <c r="L346" s="34">
        <f t="shared" si="59"/>
        <v>4724114.6692131665</v>
      </c>
      <c r="M346" s="34">
        <f t="shared" si="60"/>
        <v>4371682.6312517915</v>
      </c>
      <c r="N346" s="38">
        <v>3160660.5122753433</v>
      </c>
      <c r="O346" s="38">
        <f t="shared" si="61"/>
        <v>1211022.1189764482</v>
      </c>
    </row>
    <row r="347" spans="1:15" s="31" customFormat="1" x14ac:dyDescent="0.2">
      <c r="A347" s="30">
        <v>5601</v>
      </c>
      <c r="B347" s="31" t="s">
        <v>329</v>
      </c>
      <c r="C347" s="33">
        <v>434891115</v>
      </c>
      <c r="D347" s="33">
        <v>21708</v>
      </c>
      <c r="E347" s="34">
        <f t="shared" si="52"/>
        <v>20033.679519071309</v>
      </c>
      <c r="F347" s="35">
        <f t="shared" si="53"/>
        <v>0.83758566695228454</v>
      </c>
      <c r="G347" s="69">
        <f t="shared" si="54"/>
        <v>2330.8111582814395</v>
      </c>
      <c r="H347" s="69">
        <f t="shared" si="55"/>
        <v>522.49707493026074</v>
      </c>
      <c r="I347" s="34">
        <f t="shared" si="56"/>
        <v>2853.3082332117001</v>
      </c>
      <c r="J347" s="67">
        <f t="shared" si="57"/>
        <v>-304.60850299168186</v>
      </c>
      <c r="K347" s="33">
        <f t="shared" si="58"/>
        <v>2548.6997302200184</v>
      </c>
      <c r="L347" s="34">
        <f t="shared" si="59"/>
        <v>61939615.126559585</v>
      </c>
      <c r="M347" s="34">
        <f t="shared" si="60"/>
        <v>55327173.743616156</v>
      </c>
      <c r="N347" s="38">
        <v>43840940.391506635</v>
      </c>
      <c r="O347" s="38">
        <f t="shared" si="61"/>
        <v>11486233.352109522</v>
      </c>
    </row>
    <row r="348" spans="1:15" s="31" customFormat="1" x14ac:dyDescent="0.2">
      <c r="A348" s="30">
        <v>5603</v>
      </c>
      <c r="B348" s="31" t="s">
        <v>328</v>
      </c>
      <c r="C348" s="33">
        <v>249045410</v>
      </c>
      <c r="D348" s="33">
        <v>11338</v>
      </c>
      <c r="E348" s="34">
        <f t="shared" si="52"/>
        <v>21965.550361615806</v>
      </c>
      <c r="F348" s="35">
        <f t="shared" si="53"/>
        <v>0.91835501971037004</v>
      </c>
      <c r="G348" s="69">
        <f t="shared" si="54"/>
        <v>1171.6886527547415</v>
      </c>
      <c r="H348" s="69">
        <f t="shared" si="55"/>
        <v>0</v>
      </c>
      <c r="I348" s="34">
        <f t="shared" si="56"/>
        <v>1171.6886527547415</v>
      </c>
      <c r="J348" s="67">
        <f t="shared" si="57"/>
        <v>-304.60850299168186</v>
      </c>
      <c r="K348" s="33">
        <f t="shared" si="58"/>
        <v>867.08014976305958</v>
      </c>
      <c r="L348" s="34">
        <f t="shared" si="59"/>
        <v>13284605.94493326</v>
      </c>
      <c r="M348" s="34">
        <f t="shared" si="60"/>
        <v>9830954.7380135693</v>
      </c>
      <c r="N348" s="38">
        <v>6623073.4576023873</v>
      </c>
      <c r="O348" s="38">
        <f t="shared" si="61"/>
        <v>3207881.280411182</v>
      </c>
    </row>
    <row r="349" spans="1:15" s="31" customFormat="1" x14ac:dyDescent="0.2">
      <c r="A349" s="30">
        <v>5605</v>
      </c>
      <c r="B349" s="31" t="s">
        <v>338</v>
      </c>
      <c r="C349" s="33">
        <v>196502682</v>
      </c>
      <c r="D349" s="33">
        <v>10063</v>
      </c>
      <c r="E349" s="34">
        <f t="shared" si="52"/>
        <v>19527.246546755439</v>
      </c>
      <c r="F349" s="35">
        <f t="shared" si="53"/>
        <v>0.81641227249521475</v>
      </c>
      <c r="G349" s="69">
        <f t="shared" si="54"/>
        <v>2634.6709416709614</v>
      </c>
      <c r="H349" s="69">
        <f t="shared" si="55"/>
        <v>699.74861524081507</v>
      </c>
      <c r="I349" s="34">
        <f t="shared" si="56"/>
        <v>3334.4195569117765</v>
      </c>
      <c r="J349" s="67">
        <f t="shared" si="57"/>
        <v>-304.60850299168186</v>
      </c>
      <c r="K349" s="33">
        <f t="shared" si="58"/>
        <v>3029.8110539200948</v>
      </c>
      <c r="L349" s="34">
        <f t="shared" si="59"/>
        <v>33554264.001203205</v>
      </c>
      <c r="M349" s="34">
        <f t="shared" si="60"/>
        <v>30488988.635597914</v>
      </c>
      <c r="N349" s="38">
        <v>23163611.580100935</v>
      </c>
      <c r="O349" s="38">
        <f t="shared" si="61"/>
        <v>7325377.0554969795</v>
      </c>
    </row>
    <row r="350" spans="1:15" s="31" customFormat="1" x14ac:dyDescent="0.2">
      <c r="A350" s="30">
        <v>5607</v>
      </c>
      <c r="B350" s="31" t="s">
        <v>327</v>
      </c>
      <c r="C350" s="33">
        <v>108932146</v>
      </c>
      <c r="D350" s="33">
        <v>5807</v>
      </c>
      <c r="E350" s="34">
        <f t="shared" si="52"/>
        <v>18758.764594454969</v>
      </c>
      <c r="F350" s="35">
        <f t="shared" si="53"/>
        <v>0.78428290415099056</v>
      </c>
      <c r="G350" s="69">
        <f t="shared" si="54"/>
        <v>3095.7601130512435</v>
      </c>
      <c r="H350" s="69">
        <f t="shared" si="55"/>
        <v>968.71729854597959</v>
      </c>
      <c r="I350" s="34">
        <f t="shared" si="56"/>
        <v>4064.4774115972232</v>
      </c>
      <c r="J350" s="67">
        <f t="shared" si="57"/>
        <v>-304.60850299168186</v>
      </c>
      <c r="K350" s="33">
        <f t="shared" si="58"/>
        <v>3759.8689086055415</v>
      </c>
      <c r="L350" s="34">
        <f t="shared" si="59"/>
        <v>23602420.329145074</v>
      </c>
      <c r="M350" s="34">
        <f t="shared" si="60"/>
        <v>21833558.752272379</v>
      </c>
      <c r="N350" s="38">
        <v>17066765.658714712</v>
      </c>
      <c r="O350" s="38">
        <f t="shared" si="61"/>
        <v>4766793.093557667</v>
      </c>
    </row>
    <row r="351" spans="1:15" s="31" customFormat="1" x14ac:dyDescent="0.2">
      <c r="A351" s="30">
        <v>5610</v>
      </c>
      <c r="B351" s="31" t="s">
        <v>426</v>
      </c>
      <c r="C351" s="33">
        <v>43978269</v>
      </c>
      <c r="D351" s="33">
        <v>2565</v>
      </c>
      <c r="E351" s="34">
        <f t="shared" si="52"/>
        <v>17145.523976608187</v>
      </c>
      <c r="F351" s="35">
        <f t="shared" si="53"/>
        <v>0.71683512364879198</v>
      </c>
      <c r="G351" s="69">
        <f t="shared" si="54"/>
        <v>4063.704483759313</v>
      </c>
      <c r="H351" s="69">
        <f t="shared" si="55"/>
        <v>1533.3515147923536</v>
      </c>
      <c r="I351" s="34">
        <f t="shared" si="56"/>
        <v>5597.0559985516666</v>
      </c>
      <c r="J351" s="67">
        <f t="shared" si="57"/>
        <v>-304.60850299168186</v>
      </c>
      <c r="K351" s="33">
        <f t="shared" si="58"/>
        <v>5292.4474955599844</v>
      </c>
      <c r="L351" s="34">
        <f t="shared" si="59"/>
        <v>14356448.636285026</v>
      </c>
      <c r="M351" s="34">
        <f t="shared" si="60"/>
        <v>13575127.82611136</v>
      </c>
      <c r="N351" s="38">
        <v>10517812.891906878</v>
      </c>
      <c r="O351" s="38">
        <f t="shared" si="61"/>
        <v>3057314.9342044815</v>
      </c>
    </row>
    <row r="352" spans="1:15" s="31" customFormat="1" x14ac:dyDescent="0.2">
      <c r="A352" s="30">
        <v>5612</v>
      </c>
      <c r="B352" s="31" t="s">
        <v>399</v>
      </c>
      <c r="C352" s="33">
        <v>42508687</v>
      </c>
      <c r="D352" s="33">
        <v>2848</v>
      </c>
      <c r="E352" s="34">
        <f t="shared" si="52"/>
        <v>14925.803019662921</v>
      </c>
      <c r="F352" s="35">
        <f t="shared" si="53"/>
        <v>0.62403108051727096</v>
      </c>
      <c r="G352" s="69">
        <f t="shared" si="54"/>
        <v>5395.5370579264727</v>
      </c>
      <c r="H352" s="69">
        <f t="shared" si="55"/>
        <v>2310.2538497231967</v>
      </c>
      <c r="I352" s="34">
        <f t="shared" si="56"/>
        <v>7705.790907649669</v>
      </c>
      <c r="J352" s="67">
        <f t="shared" si="57"/>
        <v>-304.60850299168186</v>
      </c>
      <c r="K352" s="33">
        <f t="shared" si="58"/>
        <v>7401.1824046579868</v>
      </c>
      <c r="L352" s="34">
        <f t="shared" si="59"/>
        <v>21946092.504986256</v>
      </c>
      <c r="M352" s="34">
        <f t="shared" si="60"/>
        <v>21078567.488465946</v>
      </c>
      <c r="N352" s="38">
        <v>16141569.341754692</v>
      </c>
      <c r="O352" s="38">
        <f t="shared" si="61"/>
        <v>4936998.1467112545</v>
      </c>
    </row>
    <row r="353" spans="1:15" s="31" customFormat="1" x14ac:dyDescent="0.2">
      <c r="A353" s="30">
        <v>5614</v>
      </c>
      <c r="B353" s="31" t="s">
        <v>330</v>
      </c>
      <c r="C353" s="33">
        <v>15407104</v>
      </c>
      <c r="D353" s="33">
        <v>864</v>
      </c>
      <c r="E353" s="34">
        <f t="shared" si="52"/>
        <v>17832.296296296296</v>
      </c>
      <c r="F353" s="35">
        <f t="shared" si="53"/>
        <v>0.74554830391518956</v>
      </c>
      <c r="G353" s="69">
        <f t="shared" si="54"/>
        <v>3651.6410919464474</v>
      </c>
      <c r="H353" s="69">
        <f t="shared" si="55"/>
        <v>1292.9812029015154</v>
      </c>
      <c r="I353" s="34">
        <f t="shared" si="56"/>
        <v>4944.6222948479626</v>
      </c>
      <c r="J353" s="67">
        <f t="shared" si="57"/>
        <v>-304.60850299168186</v>
      </c>
      <c r="K353" s="33">
        <f t="shared" si="58"/>
        <v>4640.0137918562805</v>
      </c>
      <c r="L353" s="34">
        <f t="shared" si="59"/>
        <v>4272153.6627486395</v>
      </c>
      <c r="M353" s="34">
        <f t="shared" si="60"/>
        <v>4008971.9161638264</v>
      </c>
      <c r="N353" s="38">
        <v>3332158.077273895</v>
      </c>
      <c r="O353" s="38">
        <f t="shared" si="61"/>
        <v>676813.83888993133</v>
      </c>
    </row>
    <row r="354" spans="1:15" s="31" customFormat="1" x14ac:dyDescent="0.2">
      <c r="A354" s="30">
        <v>5616</v>
      </c>
      <c r="B354" s="31" t="s">
        <v>331</v>
      </c>
      <c r="C354" s="33">
        <v>16826359</v>
      </c>
      <c r="D354" s="33">
        <v>979</v>
      </c>
      <c r="E354" s="34">
        <f t="shared" si="52"/>
        <v>17187.292134831459</v>
      </c>
      <c r="F354" s="35">
        <f t="shared" si="53"/>
        <v>0.71858140348867383</v>
      </c>
      <c r="G354" s="69">
        <f t="shared" si="54"/>
        <v>4038.6435888253491</v>
      </c>
      <c r="H354" s="69">
        <f t="shared" si="55"/>
        <v>1518.732659414208</v>
      </c>
      <c r="I354" s="34">
        <f t="shared" si="56"/>
        <v>5557.3762482395568</v>
      </c>
      <c r="J354" s="67">
        <f t="shared" si="57"/>
        <v>-304.60850299168186</v>
      </c>
      <c r="K354" s="33">
        <f t="shared" si="58"/>
        <v>5252.7677452478747</v>
      </c>
      <c r="L354" s="34">
        <f t="shared" si="59"/>
        <v>5440671.347026526</v>
      </c>
      <c r="M354" s="34">
        <f t="shared" si="60"/>
        <v>5142459.6225976693</v>
      </c>
      <c r="N354" s="38">
        <v>4102707.906540676</v>
      </c>
      <c r="O354" s="38">
        <f t="shared" si="61"/>
        <v>1039751.7160569932</v>
      </c>
    </row>
    <row r="355" spans="1:15" s="31" customFormat="1" x14ac:dyDescent="0.2">
      <c r="A355" s="30">
        <v>5618</v>
      </c>
      <c r="B355" s="31" t="s">
        <v>332</v>
      </c>
      <c r="C355" s="33">
        <v>23110599</v>
      </c>
      <c r="D355" s="33">
        <v>1113</v>
      </c>
      <c r="E355" s="34">
        <f t="shared" si="52"/>
        <v>20764.23989218329</v>
      </c>
      <c r="F355" s="35">
        <f t="shared" si="53"/>
        <v>0.86812957661098678</v>
      </c>
      <c r="G355" s="69">
        <f t="shared" si="54"/>
        <v>1892.474934414251</v>
      </c>
      <c r="H355" s="69">
        <f t="shared" si="55"/>
        <v>266.80094434106741</v>
      </c>
      <c r="I355" s="34">
        <f t="shared" si="56"/>
        <v>2159.2758787553184</v>
      </c>
      <c r="J355" s="67">
        <f t="shared" si="57"/>
        <v>-304.60850299168186</v>
      </c>
      <c r="K355" s="33">
        <f t="shared" si="58"/>
        <v>1854.6673757636365</v>
      </c>
      <c r="L355" s="34">
        <f t="shared" si="59"/>
        <v>2403274.0530546694</v>
      </c>
      <c r="M355" s="34">
        <f t="shared" si="60"/>
        <v>2064244.7892249275</v>
      </c>
      <c r="N355" s="38">
        <v>1626523.2675993594</v>
      </c>
      <c r="O355" s="38">
        <f t="shared" si="61"/>
        <v>437721.52162556816</v>
      </c>
    </row>
    <row r="356" spans="1:15" s="31" customFormat="1" x14ac:dyDescent="0.2">
      <c r="A356" s="30">
        <v>5620</v>
      </c>
      <c r="B356" s="31" t="s">
        <v>333</v>
      </c>
      <c r="C356" s="33">
        <v>60535004</v>
      </c>
      <c r="D356" s="33">
        <v>2951</v>
      </c>
      <c r="E356" s="34">
        <f t="shared" si="52"/>
        <v>20513.386648593696</v>
      </c>
      <c r="F356" s="35">
        <f t="shared" si="53"/>
        <v>0.85764168390315365</v>
      </c>
      <c r="G356" s="69">
        <f t="shared" si="54"/>
        <v>2042.9868805680073</v>
      </c>
      <c r="H356" s="69">
        <f t="shared" si="55"/>
        <v>354.5995795974253</v>
      </c>
      <c r="I356" s="34">
        <f t="shared" si="56"/>
        <v>2397.5864601654325</v>
      </c>
      <c r="J356" s="67">
        <f t="shared" si="57"/>
        <v>-304.60850299168186</v>
      </c>
      <c r="K356" s="33">
        <f t="shared" si="58"/>
        <v>2092.9779571737508</v>
      </c>
      <c r="L356" s="34">
        <f t="shared" si="59"/>
        <v>7075277.6439481918</v>
      </c>
      <c r="M356" s="34">
        <f t="shared" si="60"/>
        <v>6176377.9516197387</v>
      </c>
      <c r="N356" s="38">
        <v>5462340.5588371158</v>
      </c>
      <c r="O356" s="38">
        <f t="shared" si="61"/>
        <v>714037.39278262295</v>
      </c>
    </row>
    <row r="357" spans="1:15" s="31" customFormat="1" x14ac:dyDescent="0.2">
      <c r="A357" s="30">
        <v>5622</v>
      </c>
      <c r="B357" s="31" t="s">
        <v>425</v>
      </c>
      <c r="C357" s="33">
        <v>75786117</v>
      </c>
      <c r="D357" s="33">
        <v>3889</v>
      </c>
      <c r="E357" s="34">
        <f t="shared" si="52"/>
        <v>19487.301877089227</v>
      </c>
      <c r="F357" s="35">
        <f t="shared" si="53"/>
        <v>0.8147422306663179</v>
      </c>
      <c r="G357" s="69">
        <f t="shared" si="54"/>
        <v>2658.6377434706887</v>
      </c>
      <c r="H357" s="69">
        <f t="shared" si="55"/>
        <v>713.72924962398952</v>
      </c>
      <c r="I357" s="34">
        <f t="shared" si="56"/>
        <v>3372.366993094678</v>
      </c>
      <c r="J357" s="67">
        <f t="shared" si="57"/>
        <v>-304.60850299168186</v>
      </c>
      <c r="K357" s="33">
        <f t="shared" si="58"/>
        <v>3067.7584901029963</v>
      </c>
      <c r="L357" s="34">
        <f t="shared" si="59"/>
        <v>13115135.236145202</v>
      </c>
      <c r="M357" s="34">
        <f t="shared" si="60"/>
        <v>11930512.768010553</v>
      </c>
      <c r="N357" s="38">
        <v>9558524.8862478919</v>
      </c>
      <c r="O357" s="38">
        <f t="shared" si="61"/>
        <v>2371987.881762661</v>
      </c>
    </row>
    <row r="358" spans="1:15" s="31" customFormat="1" x14ac:dyDescent="0.2">
      <c r="A358" s="30">
        <v>5624</v>
      </c>
      <c r="B358" s="31" t="s">
        <v>334</v>
      </c>
      <c r="C358" s="33">
        <v>24741822</v>
      </c>
      <c r="D358" s="33">
        <v>1215</v>
      </c>
      <c r="E358" s="34">
        <f t="shared" si="52"/>
        <v>20363.63950617284</v>
      </c>
      <c r="F358" s="35">
        <f t="shared" si="53"/>
        <v>0.85138092386457109</v>
      </c>
      <c r="G358" s="69">
        <f t="shared" si="54"/>
        <v>2132.8351660205212</v>
      </c>
      <c r="H358" s="69">
        <f t="shared" si="55"/>
        <v>407.01107944472494</v>
      </c>
      <c r="I358" s="34">
        <f t="shared" si="56"/>
        <v>2539.8462454652463</v>
      </c>
      <c r="J358" s="67">
        <f t="shared" si="57"/>
        <v>-304.60850299168186</v>
      </c>
      <c r="K358" s="33">
        <f t="shared" si="58"/>
        <v>2235.2377424735646</v>
      </c>
      <c r="L358" s="34">
        <f t="shared" si="59"/>
        <v>3085913.1882402743</v>
      </c>
      <c r="M358" s="34">
        <f t="shared" si="60"/>
        <v>2715813.8571053809</v>
      </c>
      <c r="N358" s="38">
        <v>1768483.7461664167</v>
      </c>
      <c r="O358" s="38">
        <f t="shared" si="61"/>
        <v>947330.11093896418</v>
      </c>
    </row>
    <row r="359" spans="1:15" s="31" customFormat="1" x14ac:dyDescent="0.2">
      <c r="A359" s="30">
        <v>5626</v>
      </c>
      <c r="B359" s="31" t="s">
        <v>335</v>
      </c>
      <c r="C359" s="33">
        <v>17982854</v>
      </c>
      <c r="D359" s="33">
        <v>1070</v>
      </c>
      <c r="E359" s="34">
        <f t="shared" si="52"/>
        <v>16806.405607476634</v>
      </c>
      <c r="F359" s="35">
        <f t="shared" si="53"/>
        <v>0.70265696505768416</v>
      </c>
      <c r="G359" s="69">
        <f t="shared" si="54"/>
        <v>4267.1755052382441</v>
      </c>
      <c r="H359" s="69">
        <f t="shared" si="55"/>
        <v>1652.0429439883969</v>
      </c>
      <c r="I359" s="34">
        <f t="shared" si="56"/>
        <v>5919.2184492266406</v>
      </c>
      <c r="J359" s="67">
        <f t="shared" si="57"/>
        <v>-304.60850299168186</v>
      </c>
      <c r="K359" s="33">
        <f t="shared" si="58"/>
        <v>5614.6099462349584</v>
      </c>
      <c r="L359" s="34">
        <f t="shared" si="59"/>
        <v>6333563.7406725055</v>
      </c>
      <c r="M359" s="34">
        <f t="shared" si="60"/>
        <v>6007632.6424714057</v>
      </c>
      <c r="N359" s="38">
        <v>5254771.0114387358</v>
      </c>
      <c r="O359" s="38">
        <f t="shared" si="61"/>
        <v>752861.63103266992</v>
      </c>
    </row>
    <row r="360" spans="1:15" s="31" customFormat="1" x14ac:dyDescent="0.2">
      <c r="A360" s="30">
        <v>5628</v>
      </c>
      <c r="B360" s="31" t="s">
        <v>374</v>
      </c>
      <c r="C360" s="33">
        <v>51604631</v>
      </c>
      <c r="D360" s="33">
        <v>2807</v>
      </c>
      <c r="E360" s="34">
        <f t="shared" si="52"/>
        <v>18384.264695404345</v>
      </c>
      <c r="F360" s="35">
        <f t="shared" si="53"/>
        <v>0.76862548348489312</v>
      </c>
      <c r="G360" s="69">
        <f t="shared" si="54"/>
        <v>3320.4600524816183</v>
      </c>
      <c r="H360" s="69">
        <f t="shared" si="55"/>
        <v>1099.7922632136981</v>
      </c>
      <c r="I360" s="34">
        <f t="shared" si="56"/>
        <v>4420.2523156953166</v>
      </c>
      <c r="J360" s="67">
        <f t="shared" si="57"/>
        <v>-304.60850299168186</v>
      </c>
      <c r="K360" s="33">
        <f t="shared" si="58"/>
        <v>4115.6438127036345</v>
      </c>
      <c r="L360" s="34">
        <f t="shared" si="59"/>
        <v>12407648.250156755</v>
      </c>
      <c r="M360" s="34">
        <f t="shared" si="60"/>
        <v>11552612.182259101</v>
      </c>
      <c r="N360" s="38">
        <v>10103317.162624797</v>
      </c>
      <c r="O360" s="38">
        <f t="shared" si="61"/>
        <v>1449295.0196343046</v>
      </c>
    </row>
    <row r="361" spans="1:15" s="31" customFormat="1" x14ac:dyDescent="0.2">
      <c r="A361" s="30">
        <v>5630</v>
      </c>
      <c r="B361" s="31" t="s">
        <v>336</v>
      </c>
      <c r="C361" s="33">
        <v>16267526</v>
      </c>
      <c r="D361" s="33">
        <v>892</v>
      </c>
      <c r="E361" s="34">
        <f t="shared" si="52"/>
        <v>18237.136771300447</v>
      </c>
      <c r="F361" s="35">
        <f t="shared" si="53"/>
        <v>0.76247423002590897</v>
      </c>
      <c r="G361" s="69">
        <f t="shared" si="54"/>
        <v>3408.7368069439567</v>
      </c>
      <c r="H361" s="69">
        <f t="shared" si="55"/>
        <v>1151.2870366500622</v>
      </c>
      <c r="I361" s="34">
        <f t="shared" si="56"/>
        <v>4560.0238435940191</v>
      </c>
      <c r="J361" s="67">
        <f t="shared" si="57"/>
        <v>-304.60850299168186</v>
      </c>
      <c r="K361" s="33">
        <f t="shared" si="58"/>
        <v>4255.415340602337</v>
      </c>
      <c r="L361" s="34">
        <f t="shared" si="59"/>
        <v>4067541.2684858651</v>
      </c>
      <c r="M361" s="34">
        <f t="shared" si="60"/>
        <v>3795830.4838172845</v>
      </c>
      <c r="N361" s="38">
        <v>3062484.3557040682</v>
      </c>
      <c r="O361" s="38">
        <f t="shared" si="61"/>
        <v>733346.12811321625</v>
      </c>
    </row>
    <row r="362" spans="1:15" s="31" customFormat="1" x14ac:dyDescent="0.2">
      <c r="A362" s="30">
        <v>5632</v>
      </c>
      <c r="B362" s="31" t="s">
        <v>337</v>
      </c>
      <c r="C362" s="33">
        <v>38884207</v>
      </c>
      <c r="D362" s="33">
        <v>2113</v>
      </c>
      <c r="E362" s="34">
        <f t="shared" si="52"/>
        <v>18402.36961665878</v>
      </c>
      <c r="F362" s="35">
        <f t="shared" si="53"/>
        <v>0.76938242993247796</v>
      </c>
      <c r="G362" s="69">
        <f t="shared" si="54"/>
        <v>3309.5970997289573</v>
      </c>
      <c r="H362" s="69">
        <f t="shared" si="55"/>
        <v>1093.4555407746459</v>
      </c>
      <c r="I362" s="34">
        <f t="shared" si="56"/>
        <v>4403.0526405036035</v>
      </c>
      <c r="J362" s="67">
        <f t="shared" si="57"/>
        <v>-304.60850299168186</v>
      </c>
      <c r="K362" s="33">
        <f t="shared" si="58"/>
        <v>4098.4441375119213</v>
      </c>
      <c r="L362" s="34">
        <f t="shared" si="59"/>
        <v>9303650.229384115</v>
      </c>
      <c r="M362" s="34">
        <f t="shared" si="60"/>
        <v>8660012.4625626896</v>
      </c>
      <c r="N362" s="38">
        <v>7383714.7829626631</v>
      </c>
      <c r="O362" s="38">
        <f t="shared" si="61"/>
        <v>1276297.6796000265</v>
      </c>
    </row>
    <row r="363" spans="1:15" s="31" customFormat="1" x14ac:dyDescent="0.2">
      <c r="A363" s="30">
        <v>5634</v>
      </c>
      <c r="B363" s="31" t="s">
        <v>326</v>
      </c>
      <c r="C363" s="33">
        <v>32554762</v>
      </c>
      <c r="D363" s="33">
        <v>1972</v>
      </c>
      <c r="E363" s="34">
        <f t="shared" si="52"/>
        <v>16508.5</v>
      </c>
      <c r="F363" s="35">
        <f t="shared" si="53"/>
        <v>0.69020186579897791</v>
      </c>
      <c r="G363" s="69">
        <f t="shared" si="54"/>
        <v>4445.9188697242253</v>
      </c>
      <c r="H363" s="69">
        <f t="shared" si="55"/>
        <v>1756.3099066052189</v>
      </c>
      <c r="I363" s="34">
        <f t="shared" si="56"/>
        <v>6202.2287763294444</v>
      </c>
      <c r="J363" s="67">
        <f t="shared" si="57"/>
        <v>-304.60850299168186</v>
      </c>
      <c r="K363" s="33">
        <f t="shared" si="58"/>
        <v>5897.6202733377622</v>
      </c>
      <c r="L363" s="34">
        <f t="shared" si="59"/>
        <v>12230795.146921664</v>
      </c>
      <c r="M363" s="34">
        <f t="shared" si="60"/>
        <v>11630107.179022066</v>
      </c>
      <c r="N363" s="38">
        <v>9446403.152296437</v>
      </c>
      <c r="O363" s="38">
        <f t="shared" si="61"/>
        <v>2183704.0267256293</v>
      </c>
    </row>
    <row r="364" spans="1:15" x14ac:dyDescent="0.2">
      <c r="A364" s="30">
        <v>5636</v>
      </c>
      <c r="B364" s="31" t="s">
        <v>375</v>
      </c>
      <c r="C364" s="33">
        <v>16250991</v>
      </c>
      <c r="D364" s="33">
        <v>859</v>
      </c>
      <c r="E364" s="34">
        <f t="shared" si="52"/>
        <v>18918.499417927822</v>
      </c>
      <c r="F364" s="35">
        <f t="shared" si="53"/>
        <v>0.79096123793019724</v>
      </c>
      <c r="G364" s="69">
        <f t="shared" si="54"/>
        <v>2999.9192189675318</v>
      </c>
      <c r="H364" s="69">
        <f t="shared" si="55"/>
        <v>912.81011033048117</v>
      </c>
      <c r="I364" s="34">
        <f t="shared" si="56"/>
        <v>3912.729329298013</v>
      </c>
      <c r="J364" s="67">
        <f t="shared" si="57"/>
        <v>-304.60850299168186</v>
      </c>
      <c r="K364" s="33">
        <f t="shared" si="58"/>
        <v>3608.1208263063313</v>
      </c>
      <c r="L364" s="34">
        <f t="shared" si="59"/>
        <v>3361034.4938669931</v>
      </c>
      <c r="M364" s="34">
        <f t="shared" si="60"/>
        <v>3099375.7897971384</v>
      </c>
      <c r="N364" s="38">
        <v>2683593.7346970793</v>
      </c>
      <c r="O364" s="38">
        <f t="shared" si="61"/>
        <v>415782.05510005914</v>
      </c>
    </row>
    <row r="366" spans="1:15" s="55" customFormat="1" ht="13.5" thickBot="1" x14ac:dyDescent="0.25">
      <c r="A366" s="39"/>
      <c r="B366" s="39" t="s">
        <v>30</v>
      </c>
      <c r="C366" s="41">
        <f>SUM(C8:C364)</f>
        <v>132751779973</v>
      </c>
      <c r="D366" s="41">
        <f>SUM(D8:D364)</f>
        <v>5550203</v>
      </c>
      <c r="E366" s="41">
        <f>IF(ISNUMBER(C364),C366/D366,"")</f>
        <v>23918.364782873708</v>
      </c>
      <c r="F366" s="42">
        <f>IF(C366&gt;0,E366/E$366,"")</f>
        <v>1</v>
      </c>
      <c r="G366" s="43"/>
      <c r="H366" s="43"/>
      <c r="I366" s="41"/>
      <c r="J366" s="44"/>
      <c r="K366" s="41"/>
      <c r="L366" s="41">
        <f>SUM(L8:L364)</f>
        <v>1690639027.1299417</v>
      </c>
      <c r="M366" s="41">
        <f>SUM(M8:M364)</f>
        <v>-6.1467289924621582E-8</v>
      </c>
      <c r="N366" s="41">
        <f>'jan-feb'!M366</f>
        <v>1.1431402526795864E-6</v>
      </c>
      <c r="O366" s="41">
        <f>M366-N366</f>
        <v>-1.204607542604208E-6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1690639027.1299417</v>
      </c>
      <c r="E368" s="49" t="s">
        <v>32</v>
      </c>
      <c r="F368" s="50">
        <f>D366</f>
        <v>5550203</v>
      </c>
      <c r="G368" s="49" t="s">
        <v>33</v>
      </c>
      <c r="H368" s="49"/>
      <c r="I368" s="51">
        <f>-L366/D366</f>
        <v>-304.60850299168186</v>
      </c>
      <c r="J368" s="52" t="s">
        <v>34</v>
      </c>
      <c r="M368" s="53"/>
    </row>
    <row r="370" spans="3:15" ht="13.5" thickBot="1" x14ac:dyDescent="0.25"/>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sheetData>
  <mergeCells count="8">
    <mergeCell ref="C371:O373"/>
    <mergeCell ref="C374:O375"/>
    <mergeCell ref="A1:M1"/>
    <mergeCell ref="A2:A5"/>
    <mergeCell ref="B2:B5"/>
    <mergeCell ref="E2:F2"/>
    <mergeCell ref="G2:K2"/>
    <mergeCell ref="L2:M2"/>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5"/>
  <sheetViews>
    <sheetView zoomScaleNormal="100" workbookViewId="0">
      <pane xSplit="2" ySplit="7" topLeftCell="C8" activePane="bottomRight" state="frozen"/>
      <selection activeCell="I38" sqref="I38"/>
      <selection pane="topRight" activeCell="I38" sqref="I38"/>
      <selection pane="bottomLeft" activeCell="I38" sqref="I38"/>
      <selection pane="bottomRight" activeCell="O8" sqref="O8"/>
    </sheetView>
  </sheetViews>
  <sheetFormatPr baseColWidth="10" defaultColWidth="8.85546875" defaultRowHeight="12.75" x14ac:dyDescent="0.2"/>
  <cols>
    <col min="1" max="1" width="6.5703125" style="2" customWidth="1"/>
    <col min="2" max="2" width="14" style="2" bestFit="1" customWidth="1"/>
    <col min="3" max="3" width="14.85546875" style="2" bestFit="1" customWidth="1"/>
    <col min="4" max="4" width="11.140625" style="2" customWidth="1"/>
    <col min="5" max="6" width="11.42578125" style="2" customWidth="1"/>
    <col min="7" max="8" width="11.42578125" style="56" customWidth="1"/>
    <col min="9" max="9" width="11.42578125" style="2" customWidth="1"/>
    <col min="10" max="10" width="11.42578125" style="57" customWidth="1"/>
    <col min="11" max="11" width="11.42578125" style="2" customWidth="1"/>
    <col min="12" max="12" width="12.85546875" style="2" bestFit="1" customWidth="1"/>
    <col min="13" max="13" width="13.5703125" style="2" bestFit="1" customWidth="1"/>
    <col min="14" max="15" width="12.85546875" style="2" customWidth="1"/>
    <col min="16" max="198" width="11.42578125" style="2" customWidth="1"/>
    <col min="199" max="16384" width="8.85546875" style="2"/>
  </cols>
  <sheetData>
    <row r="1" spans="1:16" ht="22.5" customHeight="1" x14ac:dyDescent="0.2">
      <c r="A1" s="93" t="s">
        <v>409</v>
      </c>
      <c r="B1" s="93"/>
      <c r="C1" s="93"/>
      <c r="D1" s="93"/>
      <c r="E1" s="93"/>
      <c r="F1" s="93"/>
      <c r="G1" s="93"/>
      <c r="H1" s="93"/>
      <c r="I1" s="93"/>
      <c r="J1" s="93"/>
      <c r="K1" s="93"/>
      <c r="L1" s="93"/>
      <c r="M1" s="94"/>
      <c r="N1" s="3"/>
      <c r="O1" s="3"/>
    </row>
    <row r="2" spans="1:16" ht="15" customHeight="1" x14ac:dyDescent="0.2">
      <c r="A2" s="95" t="s">
        <v>0</v>
      </c>
      <c r="B2" s="95" t="s">
        <v>1</v>
      </c>
      <c r="C2" s="5" t="s">
        <v>2</v>
      </c>
      <c r="D2" s="6" t="s">
        <v>3</v>
      </c>
      <c r="E2" s="98" t="s">
        <v>410</v>
      </c>
      <c r="F2" s="99"/>
      <c r="G2" s="98" t="s">
        <v>4</v>
      </c>
      <c r="H2" s="100"/>
      <c r="I2" s="100"/>
      <c r="J2" s="100"/>
      <c r="K2" s="99"/>
      <c r="L2" s="98" t="s">
        <v>5</v>
      </c>
      <c r="M2" s="99"/>
      <c r="N2" s="78" t="s">
        <v>6</v>
      </c>
      <c r="O2" s="78" t="s">
        <v>7</v>
      </c>
    </row>
    <row r="3" spans="1:16" x14ac:dyDescent="0.2">
      <c r="A3" s="96"/>
      <c r="B3" s="96"/>
      <c r="C3" s="7" t="s">
        <v>39</v>
      </c>
      <c r="D3" s="8" t="s">
        <v>401</v>
      </c>
      <c r="E3" s="9" t="s">
        <v>9</v>
      </c>
      <c r="F3" s="10" t="s">
        <v>10</v>
      </c>
      <c r="G3" s="11" t="s">
        <v>11</v>
      </c>
      <c r="H3" s="61" t="s">
        <v>12</v>
      </c>
      <c r="I3" s="9" t="s">
        <v>13</v>
      </c>
      <c r="J3" s="12" t="s">
        <v>14</v>
      </c>
      <c r="K3" s="13" t="s">
        <v>15</v>
      </c>
      <c r="L3" s="14" t="s">
        <v>13</v>
      </c>
      <c r="M3" s="15" t="s">
        <v>6</v>
      </c>
      <c r="N3" s="79" t="s">
        <v>16</v>
      </c>
      <c r="O3" s="79" t="s">
        <v>17</v>
      </c>
      <c r="P3" s="70"/>
    </row>
    <row r="4" spans="1:16" x14ac:dyDescent="0.2">
      <c r="A4" s="96"/>
      <c r="B4" s="96"/>
      <c r="C4" s="8"/>
      <c r="D4" s="8"/>
      <c r="E4" s="16"/>
      <c r="F4" s="15" t="s">
        <v>18</v>
      </c>
      <c r="G4" s="17" t="s">
        <v>19</v>
      </c>
      <c r="H4" s="62" t="s">
        <v>20</v>
      </c>
      <c r="I4" s="16" t="s">
        <v>16</v>
      </c>
      <c r="J4" s="18" t="s">
        <v>21</v>
      </c>
      <c r="K4" s="14" t="s">
        <v>22</v>
      </c>
      <c r="L4" s="14" t="s">
        <v>23</v>
      </c>
      <c r="M4" s="15" t="s">
        <v>16</v>
      </c>
      <c r="N4" s="80" t="s">
        <v>41</v>
      </c>
      <c r="O4" s="79" t="s">
        <v>438</v>
      </c>
      <c r="P4" s="75"/>
    </row>
    <row r="5" spans="1:16" s="31" customFormat="1" ht="14.25" customHeight="1" x14ac:dyDescent="0.2">
      <c r="A5" s="97"/>
      <c r="B5" s="97"/>
      <c r="C5" s="1"/>
      <c r="D5" s="19"/>
      <c r="E5" s="19"/>
      <c r="F5" s="20" t="s">
        <v>24</v>
      </c>
      <c r="G5" s="21" t="s">
        <v>25</v>
      </c>
      <c r="H5" s="22" t="s">
        <v>26</v>
      </c>
      <c r="I5" s="19"/>
      <c r="J5" s="23" t="s">
        <v>27</v>
      </c>
      <c r="K5" s="19"/>
      <c r="L5" s="20" t="s">
        <v>28</v>
      </c>
      <c r="M5" s="20" t="s">
        <v>40</v>
      </c>
      <c r="N5" s="24"/>
      <c r="O5" s="24"/>
      <c r="P5" s="25"/>
    </row>
    <row r="6" spans="1:16"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18550473247</v>
      </c>
      <c r="D8" s="33">
        <v>717710</v>
      </c>
      <c r="E8" s="34">
        <f>IF(ISNUMBER(C8),(C8)/D8,"")</f>
        <v>25846.753210906911</v>
      </c>
      <c r="F8" s="35">
        <f t="shared" ref="F8" si="1">IF(ISNUMBER(C8),E8/E$366,"")</f>
        <v>1.3789810736641854</v>
      </c>
      <c r="G8" s="69">
        <f>IF(ISNUMBER(D8),(E$366-E8)*0.6,"")</f>
        <v>-4262.0296114324274</v>
      </c>
      <c r="H8" s="69">
        <f>IF(ISNUMBER(D8),(IF(E8&gt;=E$366*0.9,0,IF(E8&lt;0.9*E$366,(E$366*0.9-E8)*0.35))),"")</f>
        <v>0</v>
      </c>
      <c r="I8" s="34">
        <f>IF(ISNUMBER(C8),G8+H8,"")</f>
        <v>-4262.0296114324274</v>
      </c>
      <c r="J8" s="67">
        <f>IF(ISNUMBER(D8),I$368,"")</f>
        <v>-255.89551518206605</v>
      </c>
      <c r="K8" s="33">
        <f>IF(ISNUMBER(I8),I8+J8,"")</f>
        <v>-4517.9251266144938</v>
      </c>
      <c r="L8" s="34">
        <f>IF(ISNUMBER(I8),(I8*D8),"")</f>
        <v>-3058901272.4211674</v>
      </c>
      <c r="M8" s="34">
        <f>IF(ISNUMBER(K8),(K8*D8),"")</f>
        <v>-3242560042.6224885</v>
      </c>
      <c r="N8" s="38">
        <f>'jan-apr'!M8</f>
        <v>-1709098069.058182</v>
      </c>
      <c r="O8" s="38">
        <f>IF(ISNUMBER(M8),(M8-N8),"")</f>
        <v>-1533461973.5643065</v>
      </c>
    </row>
    <row r="9" spans="1:16" s="31" customFormat="1" x14ac:dyDescent="0.2">
      <c r="A9" s="30">
        <v>1101</v>
      </c>
      <c r="B9" s="31" t="s">
        <v>193</v>
      </c>
      <c r="C9" s="33">
        <v>274104945</v>
      </c>
      <c r="D9" s="33">
        <v>15221</v>
      </c>
      <c r="E9" s="34">
        <f>IF(ISNUMBER(C9),(C9)/D9,"")</f>
        <v>18008.340122199592</v>
      </c>
      <c r="F9" s="35">
        <f t="shared" ref="F9:F72" si="2">IF(ISNUMBER(C9),E9/E$366,"")</f>
        <v>0.96078451300960432</v>
      </c>
      <c r="G9" s="69">
        <f t="shared" ref="G9:G72" si="3">IF(ISNUMBER(D9),(E$366-E9)*0.6,"")</f>
        <v>441.01824179196336</v>
      </c>
      <c r="H9" s="69">
        <f t="shared" ref="H9:H72" si="4">IF(ISNUMBER(D9),(IF(E9&gt;=E$366*0.9,0,IF(E9&lt;0.9*E$366,(E$366*0.9-E9)*0.35))),"")</f>
        <v>0</v>
      </c>
      <c r="I9" s="34">
        <f t="shared" ref="I9:I72" si="5">IF(ISNUMBER(C9),G9+H9,"")</f>
        <v>441.01824179196336</v>
      </c>
      <c r="J9" s="67">
        <f t="shared" ref="J9:J72" si="6">IF(ISNUMBER(D9),I$368,"")</f>
        <v>-255.89551518206605</v>
      </c>
      <c r="K9" s="33">
        <f t="shared" ref="K9:K72" si="7">IF(ISNUMBER(I9),I9+J9,"")</f>
        <v>185.12272660989731</v>
      </c>
      <c r="L9" s="34">
        <f t="shared" ref="L9:L72" si="8">IF(ISNUMBER(I9),(I9*D9),"")</f>
        <v>6712738.6583154742</v>
      </c>
      <c r="M9" s="34">
        <f t="shared" ref="M9:M72" si="9">IF(ISNUMBER(K9),(K9*D9),"")</f>
        <v>2817753.0217292472</v>
      </c>
      <c r="N9" s="38">
        <f>'jan-apr'!M9</f>
        <v>1869118.9400468394</v>
      </c>
      <c r="O9" s="38">
        <f>IF(ISNUMBER(M9),(M9-N9),"")</f>
        <v>948634.08168240776</v>
      </c>
    </row>
    <row r="10" spans="1:16" s="31" customFormat="1" x14ac:dyDescent="0.2">
      <c r="A10" s="30">
        <v>1103</v>
      </c>
      <c r="B10" s="31" t="s">
        <v>195</v>
      </c>
      <c r="C10" s="33">
        <v>3623567207</v>
      </c>
      <c r="D10" s="33">
        <v>149048</v>
      </c>
      <c r="E10" s="34">
        <f t="shared" ref="E10:E72" si="10">IF(ISNUMBER(C10),(C10)/D10,"")</f>
        <v>24311.411136009876</v>
      </c>
      <c r="F10" s="35">
        <f t="shared" si="2"/>
        <v>1.2970672005518797</v>
      </c>
      <c r="G10" s="69">
        <f t="shared" si="3"/>
        <v>-3340.824366494207</v>
      </c>
      <c r="H10" s="69">
        <f t="shared" si="4"/>
        <v>0</v>
      </c>
      <c r="I10" s="34">
        <f t="shared" si="5"/>
        <v>-3340.824366494207</v>
      </c>
      <c r="J10" s="67">
        <f t="shared" si="6"/>
        <v>-255.89551518206605</v>
      </c>
      <c r="K10" s="33">
        <f t="shared" si="7"/>
        <v>-3596.719881676273</v>
      </c>
      <c r="L10" s="34">
        <f t="shared" si="8"/>
        <v>-497943190.17722857</v>
      </c>
      <c r="M10" s="34">
        <f t="shared" si="9"/>
        <v>-536083904.92408514</v>
      </c>
      <c r="N10" s="38">
        <f>'jan-apr'!M10</f>
        <v>-287636446.39888954</v>
      </c>
      <c r="O10" s="38">
        <f>IF(ISNUMBER(M10),(M10-N10),"")</f>
        <v>-248447458.5251956</v>
      </c>
    </row>
    <row r="11" spans="1:16" s="31" customFormat="1" x14ac:dyDescent="0.2">
      <c r="A11" s="30">
        <v>1106</v>
      </c>
      <c r="B11" s="31" t="s">
        <v>196</v>
      </c>
      <c r="C11" s="33">
        <v>718908844</v>
      </c>
      <c r="D11" s="33">
        <v>38292</v>
      </c>
      <c r="E11" s="34">
        <f t="shared" si="10"/>
        <v>18774.387443852502</v>
      </c>
      <c r="F11" s="35">
        <f t="shared" si="2"/>
        <v>1.0016548207604723</v>
      </c>
      <c r="G11" s="69">
        <f t="shared" si="3"/>
        <v>-18.610151199782557</v>
      </c>
      <c r="H11" s="69">
        <f t="shared" si="4"/>
        <v>0</v>
      </c>
      <c r="I11" s="34">
        <f t="shared" si="5"/>
        <v>-18.610151199782557</v>
      </c>
      <c r="J11" s="67">
        <f t="shared" si="6"/>
        <v>-255.89551518206605</v>
      </c>
      <c r="K11" s="33">
        <f t="shared" si="7"/>
        <v>-274.50566638184858</v>
      </c>
      <c r="L11" s="34">
        <f t="shared" si="8"/>
        <v>-712619.90974207362</v>
      </c>
      <c r="M11" s="34">
        <f>IF(ISNUMBER(K11),(K11*D11),"")</f>
        <v>-10511370.977093747</v>
      </c>
      <c r="N11" s="38">
        <f>'jan-apr'!M11</f>
        <v>-7067060.1337708859</v>
      </c>
      <c r="O11" s="38">
        <f>IF(ISNUMBER(M11),(M11-N11),"")</f>
        <v>-3444310.843322861</v>
      </c>
    </row>
    <row r="12" spans="1:16" s="31" customFormat="1" x14ac:dyDescent="0.2">
      <c r="A12" s="30">
        <v>1108</v>
      </c>
      <c r="B12" s="31" t="s">
        <v>194</v>
      </c>
      <c r="C12" s="33">
        <v>1570796273</v>
      </c>
      <c r="D12" s="33">
        <v>83702</v>
      </c>
      <c r="E12" s="34">
        <f t="shared" si="10"/>
        <v>18766.532137822272</v>
      </c>
      <c r="F12" s="35">
        <f t="shared" si="2"/>
        <v>1.0012357229242708</v>
      </c>
      <c r="G12" s="69">
        <f t="shared" si="3"/>
        <v>-13.896967581645002</v>
      </c>
      <c r="H12" s="69">
        <f t="shared" si="4"/>
        <v>0</v>
      </c>
      <c r="I12" s="34">
        <f t="shared" si="5"/>
        <v>-13.896967581645002</v>
      </c>
      <c r="J12" s="67">
        <f t="shared" si="6"/>
        <v>-255.89551518206605</v>
      </c>
      <c r="K12" s="33">
        <f t="shared" si="7"/>
        <v>-269.79248276371106</v>
      </c>
      <c r="L12" s="34">
        <f t="shared" si="8"/>
        <v>-1163203.98051885</v>
      </c>
      <c r="M12" s="34">
        <f>IF(ISNUMBER(K12),(K12*D12),"")</f>
        <v>-22582170.392288145</v>
      </c>
      <c r="N12" s="38">
        <f>'jan-apr'!M12</f>
        <v>-14698427.230024315</v>
      </c>
      <c r="O12" s="38">
        <f>IF(ISNUMBER(M12),(M12-N12),"")</f>
        <v>-7883743.1622638293</v>
      </c>
    </row>
    <row r="13" spans="1:16" s="31" customFormat="1" x14ac:dyDescent="0.2">
      <c r="A13" s="30">
        <v>1111</v>
      </c>
      <c r="B13" s="31" t="s">
        <v>197</v>
      </c>
      <c r="C13" s="33">
        <v>53076580</v>
      </c>
      <c r="D13" s="33">
        <v>3347</v>
      </c>
      <c r="E13" s="34">
        <f t="shared" si="10"/>
        <v>15857.956378846728</v>
      </c>
      <c r="F13" s="35">
        <f t="shared" si="2"/>
        <v>0.84605681553047107</v>
      </c>
      <c r="G13" s="69">
        <f t="shared" si="3"/>
        <v>1731.2484878036819</v>
      </c>
      <c r="H13" s="69">
        <f t="shared" si="4"/>
        <v>353.87698283729804</v>
      </c>
      <c r="I13" s="34">
        <f t="shared" si="5"/>
        <v>2085.12547064098</v>
      </c>
      <c r="J13" s="67">
        <f t="shared" si="6"/>
        <v>-255.89551518206605</v>
      </c>
      <c r="K13" s="33">
        <f t="shared" si="7"/>
        <v>1829.229955458914</v>
      </c>
      <c r="L13" s="34">
        <f t="shared" si="8"/>
        <v>6978914.9502353603</v>
      </c>
      <c r="M13" s="34">
        <f t="shared" si="9"/>
        <v>6122432.660920985</v>
      </c>
      <c r="N13" s="38">
        <f>'jan-apr'!M13</f>
        <v>3969827.7792129987</v>
      </c>
      <c r="O13" s="38">
        <f t="shared" ref="O13:O72" si="11">IF(ISNUMBER(M13),(M13-N13),"")</f>
        <v>2152604.8817079864</v>
      </c>
    </row>
    <row r="14" spans="1:16" s="31" customFormat="1" x14ac:dyDescent="0.2">
      <c r="A14" s="30">
        <v>1112</v>
      </c>
      <c r="B14" s="31" t="s">
        <v>198</v>
      </c>
      <c r="C14" s="33">
        <v>52055251</v>
      </c>
      <c r="D14" s="33">
        <v>3226</v>
      </c>
      <c r="E14" s="34">
        <f t="shared" si="10"/>
        <v>16136.159640421574</v>
      </c>
      <c r="F14" s="35">
        <f t="shared" si="2"/>
        <v>0.86089957079698065</v>
      </c>
      <c r="G14" s="69">
        <f t="shared" si="3"/>
        <v>1564.3265308587738</v>
      </c>
      <c r="H14" s="69">
        <f t="shared" si="4"/>
        <v>256.50584128610171</v>
      </c>
      <c r="I14" s="34">
        <f t="shared" si="5"/>
        <v>1820.8323721448755</v>
      </c>
      <c r="J14" s="67">
        <f t="shared" si="6"/>
        <v>-255.89551518206605</v>
      </c>
      <c r="K14" s="33">
        <f t="shared" si="7"/>
        <v>1564.9368569628095</v>
      </c>
      <c r="L14" s="34">
        <f t="shared" si="8"/>
        <v>5874005.2325393688</v>
      </c>
      <c r="M14" s="34">
        <f t="shared" si="9"/>
        <v>5048486.3005620232</v>
      </c>
      <c r="N14" s="38">
        <f>'jan-apr'!M14</f>
        <v>2567090.6445895205</v>
      </c>
      <c r="O14" s="38">
        <f t="shared" si="11"/>
        <v>2481395.6559725027</v>
      </c>
    </row>
    <row r="15" spans="1:16" s="31" customFormat="1" x14ac:dyDescent="0.2">
      <c r="A15" s="30">
        <v>1114</v>
      </c>
      <c r="B15" s="31" t="s">
        <v>199</v>
      </c>
      <c r="C15" s="33">
        <v>47017328</v>
      </c>
      <c r="D15" s="33">
        <v>2892</v>
      </c>
      <c r="E15" s="34">
        <f t="shared" si="10"/>
        <v>16257.720608575381</v>
      </c>
      <c r="F15" s="35">
        <f t="shared" si="2"/>
        <v>0.86738511553881137</v>
      </c>
      <c r="G15" s="69">
        <f t="shared" si="3"/>
        <v>1491.3899499664901</v>
      </c>
      <c r="H15" s="69">
        <f t="shared" si="4"/>
        <v>213.95950243226952</v>
      </c>
      <c r="I15" s="34">
        <f t="shared" si="5"/>
        <v>1705.3494523987597</v>
      </c>
      <c r="J15" s="67">
        <f t="shared" si="6"/>
        <v>-255.89551518206605</v>
      </c>
      <c r="K15" s="33">
        <f t="shared" si="7"/>
        <v>1449.4539372166937</v>
      </c>
      <c r="L15" s="34">
        <f t="shared" si="8"/>
        <v>4931870.6163372127</v>
      </c>
      <c r="M15" s="34">
        <f t="shared" si="9"/>
        <v>4191820.7864306783</v>
      </c>
      <c r="N15" s="38">
        <f>'jan-apr'!M15</f>
        <v>3267130.3643065393</v>
      </c>
      <c r="O15" s="38">
        <f t="shared" si="11"/>
        <v>924690.42212413903</v>
      </c>
    </row>
    <row r="16" spans="1:16" s="31" customFormat="1" x14ac:dyDescent="0.2">
      <c r="A16" s="30">
        <v>1119</v>
      </c>
      <c r="B16" s="31" t="s">
        <v>200</v>
      </c>
      <c r="C16" s="33">
        <v>301971785</v>
      </c>
      <c r="D16" s="33">
        <v>19827</v>
      </c>
      <c r="E16" s="34">
        <f t="shared" si="10"/>
        <v>15230.331618500026</v>
      </c>
      <c r="F16" s="35">
        <f t="shared" si="2"/>
        <v>0.8125716555639998</v>
      </c>
      <c r="G16" s="69">
        <f t="shared" si="3"/>
        <v>2107.8233440117028</v>
      </c>
      <c r="H16" s="69">
        <f t="shared" si="4"/>
        <v>573.5456489586436</v>
      </c>
      <c r="I16" s="34">
        <f t="shared" si="5"/>
        <v>2681.3689929703464</v>
      </c>
      <c r="J16" s="67">
        <f t="shared" si="6"/>
        <v>-255.89551518206605</v>
      </c>
      <c r="K16" s="33">
        <f t="shared" si="7"/>
        <v>2425.4734777882804</v>
      </c>
      <c r="L16" s="34">
        <f t="shared" si="8"/>
        <v>53163503.023623057</v>
      </c>
      <c r="M16" s="34">
        <f t="shared" si="9"/>
        <v>48089862.644108236</v>
      </c>
      <c r="N16" s="38">
        <f>'jan-apr'!M16</f>
        <v>31417339.221319403</v>
      </c>
      <c r="O16" s="38">
        <f t="shared" si="11"/>
        <v>16672523.422788832</v>
      </c>
    </row>
    <row r="17" spans="1:15" s="31" customFormat="1" x14ac:dyDescent="0.2">
      <c r="A17" s="30">
        <v>1120</v>
      </c>
      <c r="B17" s="31" t="s">
        <v>201</v>
      </c>
      <c r="C17" s="33">
        <v>361037469</v>
      </c>
      <c r="D17" s="33">
        <v>20900</v>
      </c>
      <c r="E17" s="34">
        <f t="shared" si="10"/>
        <v>17274.520047846891</v>
      </c>
      <c r="F17" s="35">
        <f t="shared" si="2"/>
        <v>0.92163359971113223</v>
      </c>
      <c r="G17" s="69">
        <f t="shared" si="3"/>
        <v>881.3102864035842</v>
      </c>
      <c r="H17" s="69">
        <f t="shared" si="4"/>
        <v>0</v>
      </c>
      <c r="I17" s="34">
        <f t="shared" si="5"/>
        <v>881.3102864035842</v>
      </c>
      <c r="J17" s="67">
        <f t="shared" si="6"/>
        <v>-255.89551518206605</v>
      </c>
      <c r="K17" s="33">
        <f t="shared" si="7"/>
        <v>625.41477122151809</v>
      </c>
      <c r="L17" s="34">
        <f t="shared" si="8"/>
        <v>18419384.985834911</v>
      </c>
      <c r="M17" s="34">
        <f t="shared" si="9"/>
        <v>13071168.718529727</v>
      </c>
      <c r="N17" s="38">
        <f>'jan-apr'!M17</f>
        <v>8792857.8586281445</v>
      </c>
      <c r="O17" s="38">
        <f t="shared" si="11"/>
        <v>4278310.8599015828</v>
      </c>
    </row>
    <row r="18" spans="1:15" s="31" customFormat="1" x14ac:dyDescent="0.2">
      <c r="A18" s="30">
        <v>1121</v>
      </c>
      <c r="B18" s="31" t="s">
        <v>202</v>
      </c>
      <c r="C18" s="33">
        <v>363417424</v>
      </c>
      <c r="D18" s="33">
        <v>19910</v>
      </c>
      <c r="E18" s="34">
        <f t="shared" si="10"/>
        <v>18253.009743847313</v>
      </c>
      <c r="F18" s="35">
        <f t="shared" si="2"/>
        <v>0.97383817490669744</v>
      </c>
      <c r="G18" s="69">
        <f t="shared" si="3"/>
        <v>294.21646880333066</v>
      </c>
      <c r="H18" s="69">
        <f t="shared" si="4"/>
        <v>0</v>
      </c>
      <c r="I18" s="34">
        <f t="shared" si="5"/>
        <v>294.21646880333066</v>
      </c>
      <c r="J18" s="67">
        <f t="shared" si="6"/>
        <v>-255.89551518206605</v>
      </c>
      <c r="K18" s="33">
        <f t="shared" si="7"/>
        <v>38.320953621264607</v>
      </c>
      <c r="L18" s="34">
        <f t="shared" si="8"/>
        <v>5857849.8938743137</v>
      </c>
      <c r="M18" s="34">
        <f t="shared" si="9"/>
        <v>762970.18659937836</v>
      </c>
      <c r="N18" s="38">
        <f>'jan-apr'!M18</f>
        <v>3638446.6379562686</v>
      </c>
      <c r="O18" s="38">
        <f t="shared" si="11"/>
        <v>-2875476.4513568901</v>
      </c>
    </row>
    <row r="19" spans="1:15" s="31" customFormat="1" x14ac:dyDescent="0.2">
      <c r="A19" s="30">
        <v>1122</v>
      </c>
      <c r="B19" s="31" t="s">
        <v>203</v>
      </c>
      <c r="C19" s="33">
        <v>197913859</v>
      </c>
      <c r="D19" s="33">
        <v>12362</v>
      </c>
      <c r="E19" s="34">
        <f t="shared" si="10"/>
        <v>16009.857547322439</v>
      </c>
      <c r="F19" s="35">
        <f t="shared" si="2"/>
        <v>0.85416107662223129</v>
      </c>
      <c r="G19" s="69">
        <f t="shared" si="3"/>
        <v>1640.1077867182551</v>
      </c>
      <c r="H19" s="69">
        <f t="shared" si="4"/>
        <v>300.71157387079899</v>
      </c>
      <c r="I19" s="34">
        <f t="shared" si="5"/>
        <v>1940.819360589054</v>
      </c>
      <c r="J19" s="67">
        <f t="shared" si="6"/>
        <v>-255.89551518206605</v>
      </c>
      <c r="K19" s="33">
        <f t="shared" si="7"/>
        <v>1684.923845406988</v>
      </c>
      <c r="L19" s="34">
        <f t="shared" si="8"/>
        <v>23992408.935601886</v>
      </c>
      <c r="M19" s="34">
        <f t="shared" si="9"/>
        <v>20829028.576921187</v>
      </c>
      <c r="N19" s="38">
        <f>'jan-apr'!M19</f>
        <v>13015536.5926893</v>
      </c>
      <c r="O19" s="38">
        <f t="shared" si="11"/>
        <v>7813491.9842318874</v>
      </c>
    </row>
    <row r="20" spans="1:15" s="31" customFormat="1" x14ac:dyDescent="0.2">
      <c r="A20" s="30">
        <v>1124</v>
      </c>
      <c r="B20" s="31" t="s">
        <v>204</v>
      </c>
      <c r="C20" s="33">
        <v>682223657</v>
      </c>
      <c r="D20" s="33">
        <v>28685</v>
      </c>
      <c r="E20" s="34">
        <f t="shared" si="10"/>
        <v>23783.289419557259</v>
      </c>
      <c r="F20" s="35">
        <f t="shared" si="2"/>
        <v>1.2688907466028443</v>
      </c>
      <c r="G20" s="69">
        <f t="shared" si="3"/>
        <v>-3023.951336622637</v>
      </c>
      <c r="H20" s="69">
        <f t="shared" si="4"/>
        <v>0</v>
      </c>
      <c r="I20" s="34">
        <f t="shared" si="5"/>
        <v>-3023.951336622637</v>
      </c>
      <c r="J20" s="67">
        <f t="shared" si="6"/>
        <v>-255.89551518206605</v>
      </c>
      <c r="K20" s="33">
        <f t="shared" si="7"/>
        <v>-3279.846851804703</v>
      </c>
      <c r="L20" s="34">
        <f t="shared" si="8"/>
        <v>-86742044.091020346</v>
      </c>
      <c r="M20" s="34">
        <f t="shared" si="9"/>
        <v>-94082406.944017902</v>
      </c>
      <c r="N20" s="38">
        <f>'jan-apr'!M20</f>
        <v>-54131411.378815874</v>
      </c>
      <c r="O20" s="38">
        <f t="shared" si="11"/>
        <v>-39950995.565202028</v>
      </c>
    </row>
    <row r="21" spans="1:15" s="31" customFormat="1" x14ac:dyDescent="0.2">
      <c r="A21" s="30">
        <v>1127</v>
      </c>
      <c r="B21" s="31" t="s">
        <v>205</v>
      </c>
      <c r="C21" s="33">
        <v>235117015</v>
      </c>
      <c r="D21" s="33">
        <v>11742</v>
      </c>
      <c r="E21" s="34">
        <f t="shared" si="10"/>
        <v>20023.591807187873</v>
      </c>
      <c r="F21" s="35">
        <f t="shared" si="2"/>
        <v>1.06830261826609</v>
      </c>
      <c r="G21" s="69">
        <f t="shared" si="3"/>
        <v>-768.13276920100543</v>
      </c>
      <c r="H21" s="69">
        <f t="shared" si="4"/>
        <v>0</v>
      </c>
      <c r="I21" s="34">
        <f t="shared" si="5"/>
        <v>-768.13276920100543</v>
      </c>
      <c r="J21" s="67">
        <f t="shared" si="6"/>
        <v>-255.89551518206605</v>
      </c>
      <c r="K21" s="33">
        <f t="shared" si="7"/>
        <v>-1024.0282843830714</v>
      </c>
      <c r="L21" s="34">
        <f t="shared" si="8"/>
        <v>-9019414.9759582058</v>
      </c>
      <c r="M21" s="34">
        <f t="shared" si="9"/>
        <v>-12024140.115226025</v>
      </c>
      <c r="N21" s="38">
        <f>'jan-apr'!M21</f>
        <v>-7230493.2881525597</v>
      </c>
      <c r="O21" s="38">
        <f t="shared" si="11"/>
        <v>-4793646.8270734651</v>
      </c>
    </row>
    <row r="22" spans="1:15" s="31" customFormat="1" x14ac:dyDescent="0.2">
      <c r="A22" s="30">
        <v>1130</v>
      </c>
      <c r="B22" s="31" t="s">
        <v>206</v>
      </c>
      <c r="C22" s="33">
        <v>222835190</v>
      </c>
      <c r="D22" s="33">
        <v>13703</v>
      </c>
      <c r="E22" s="34">
        <f t="shared" si="10"/>
        <v>16261.781361745603</v>
      </c>
      <c r="F22" s="35">
        <f t="shared" si="2"/>
        <v>0.86760176564263158</v>
      </c>
      <c r="G22" s="69">
        <f t="shared" si="3"/>
        <v>1488.9534980643566</v>
      </c>
      <c r="H22" s="69">
        <f t="shared" si="4"/>
        <v>212.5382388226916</v>
      </c>
      <c r="I22" s="34">
        <f t="shared" si="5"/>
        <v>1701.4917368870483</v>
      </c>
      <c r="J22" s="67">
        <f t="shared" si="6"/>
        <v>-255.89551518206605</v>
      </c>
      <c r="K22" s="33">
        <f t="shared" si="7"/>
        <v>1445.5962217049823</v>
      </c>
      <c r="L22" s="34">
        <f t="shared" si="8"/>
        <v>23315541.270563222</v>
      </c>
      <c r="M22" s="34">
        <f t="shared" si="9"/>
        <v>19809005.026023373</v>
      </c>
      <c r="N22" s="38">
        <f>'jan-apr'!M22</f>
        <v>14569738.704094928</v>
      </c>
      <c r="O22" s="38">
        <f t="shared" si="11"/>
        <v>5239266.3219284452</v>
      </c>
    </row>
    <row r="23" spans="1:15" s="31" customFormat="1" x14ac:dyDescent="0.2">
      <c r="A23" s="30">
        <v>1133</v>
      </c>
      <c r="B23" s="31" t="s">
        <v>207</v>
      </c>
      <c r="C23" s="33">
        <v>66582368</v>
      </c>
      <c r="D23" s="33">
        <v>2643</v>
      </c>
      <c r="E23" s="34">
        <f t="shared" si="10"/>
        <v>25191.966704502458</v>
      </c>
      <c r="F23" s="35">
        <f t="shared" si="2"/>
        <v>1.3440467748664005</v>
      </c>
      <c r="G23" s="69">
        <f t="shared" si="3"/>
        <v>-3869.1577075897562</v>
      </c>
      <c r="H23" s="69">
        <f t="shared" si="4"/>
        <v>0</v>
      </c>
      <c r="I23" s="34">
        <f t="shared" si="5"/>
        <v>-3869.1577075897562</v>
      </c>
      <c r="J23" s="67">
        <f t="shared" si="6"/>
        <v>-255.89551518206605</v>
      </c>
      <c r="K23" s="33">
        <f t="shared" si="7"/>
        <v>-4125.0532227718222</v>
      </c>
      <c r="L23" s="34">
        <f t="shared" si="8"/>
        <v>-10226183.821159726</v>
      </c>
      <c r="M23" s="34">
        <f t="shared" si="9"/>
        <v>-10902515.667785926</v>
      </c>
      <c r="N23" s="38">
        <f>'jan-apr'!M23</f>
        <v>-10875054.878145734</v>
      </c>
      <c r="O23" s="38">
        <f t="shared" si="11"/>
        <v>-27460.789640191942</v>
      </c>
    </row>
    <row r="24" spans="1:15" s="31" customFormat="1" x14ac:dyDescent="0.2">
      <c r="A24" s="30">
        <v>1134</v>
      </c>
      <c r="B24" s="31" t="s">
        <v>208</v>
      </c>
      <c r="C24" s="33">
        <v>112947081</v>
      </c>
      <c r="D24" s="33">
        <v>3889</v>
      </c>
      <c r="E24" s="34">
        <f t="shared" si="10"/>
        <v>29042.705322705067</v>
      </c>
      <c r="F24" s="35">
        <f t="shared" si="2"/>
        <v>1.5494921408974578</v>
      </c>
      <c r="G24" s="69">
        <f t="shared" si="3"/>
        <v>-6179.6008785113218</v>
      </c>
      <c r="H24" s="69">
        <f t="shared" si="4"/>
        <v>0</v>
      </c>
      <c r="I24" s="34">
        <f t="shared" si="5"/>
        <v>-6179.6008785113218</v>
      </c>
      <c r="J24" s="67">
        <f t="shared" si="6"/>
        <v>-255.89551518206605</v>
      </c>
      <c r="K24" s="33">
        <f t="shared" si="7"/>
        <v>-6435.4963936933882</v>
      </c>
      <c r="L24" s="34">
        <f t="shared" si="8"/>
        <v>-24032467.816530529</v>
      </c>
      <c r="M24" s="34">
        <f t="shared" si="9"/>
        <v>-25027645.475073587</v>
      </c>
      <c r="N24" s="38">
        <f>'jan-apr'!M24</f>
        <v>-27298522.607683979</v>
      </c>
      <c r="O24" s="38">
        <f t="shared" si="11"/>
        <v>2270877.1326103918</v>
      </c>
    </row>
    <row r="25" spans="1:15" s="31" customFormat="1" x14ac:dyDescent="0.2">
      <c r="A25" s="30">
        <v>1135</v>
      </c>
      <c r="B25" s="31" t="s">
        <v>209</v>
      </c>
      <c r="C25" s="33">
        <v>90766092</v>
      </c>
      <c r="D25" s="33">
        <v>4572</v>
      </c>
      <c r="E25" s="34">
        <f t="shared" si="10"/>
        <v>19852.601049868765</v>
      </c>
      <c r="F25" s="35">
        <f t="shared" si="2"/>
        <v>1.0591798856663508</v>
      </c>
      <c r="G25" s="69">
        <f t="shared" si="3"/>
        <v>-665.53831480954034</v>
      </c>
      <c r="H25" s="69">
        <f t="shared" si="4"/>
        <v>0</v>
      </c>
      <c r="I25" s="34">
        <f t="shared" si="5"/>
        <v>-665.53831480954034</v>
      </c>
      <c r="J25" s="67">
        <f t="shared" si="6"/>
        <v>-255.89551518206605</v>
      </c>
      <c r="K25" s="33">
        <f t="shared" si="7"/>
        <v>-921.43382999160644</v>
      </c>
      <c r="L25" s="34">
        <f t="shared" si="8"/>
        <v>-3042841.1753092185</v>
      </c>
      <c r="M25" s="34">
        <f t="shared" si="9"/>
        <v>-4212795.4707216248</v>
      </c>
      <c r="N25" s="38">
        <f>'jan-apr'!M25</f>
        <v>-6633729.104533596</v>
      </c>
      <c r="O25" s="38">
        <f t="shared" si="11"/>
        <v>2420933.6338119712</v>
      </c>
    </row>
    <row r="26" spans="1:15" s="31" customFormat="1" x14ac:dyDescent="0.2">
      <c r="A26" s="30">
        <v>1144</v>
      </c>
      <c r="B26" s="31" t="s">
        <v>210</v>
      </c>
      <c r="C26" s="33">
        <v>9831336</v>
      </c>
      <c r="D26" s="33">
        <v>544</v>
      </c>
      <c r="E26" s="34">
        <f t="shared" si="10"/>
        <v>18072.308823529413</v>
      </c>
      <c r="F26" s="35">
        <f t="shared" si="2"/>
        <v>0.96419738377603681</v>
      </c>
      <c r="G26" s="69">
        <f t="shared" si="3"/>
        <v>402.63702099407089</v>
      </c>
      <c r="H26" s="69">
        <f t="shared" si="4"/>
        <v>0</v>
      </c>
      <c r="I26" s="34">
        <f t="shared" si="5"/>
        <v>402.63702099407089</v>
      </c>
      <c r="J26" s="67">
        <f t="shared" si="6"/>
        <v>-255.89551518206605</v>
      </c>
      <c r="K26" s="33">
        <f t="shared" si="7"/>
        <v>146.74150581200485</v>
      </c>
      <c r="L26" s="34">
        <f t="shared" si="8"/>
        <v>219034.53942077456</v>
      </c>
      <c r="M26" s="34">
        <f t="shared" si="9"/>
        <v>79827.379161730641</v>
      </c>
      <c r="N26" s="38">
        <f>'jan-apr'!M26</f>
        <v>-19906.344196473343</v>
      </c>
      <c r="O26" s="38">
        <f t="shared" si="11"/>
        <v>99733.723358203977</v>
      </c>
    </row>
    <row r="27" spans="1:15" s="31" customFormat="1" x14ac:dyDescent="0.2">
      <c r="A27" s="30">
        <v>1145</v>
      </c>
      <c r="B27" s="31" t="s">
        <v>211</v>
      </c>
      <c r="C27" s="33">
        <v>15668740</v>
      </c>
      <c r="D27" s="33">
        <v>883</v>
      </c>
      <c r="E27" s="34">
        <f t="shared" si="10"/>
        <v>17744.892412231031</v>
      </c>
      <c r="F27" s="35">
        <f t="shared" si="2"/>
        <v>0.94672899884183193</v>
      </c>
      <c r="G27" s="69">
        <f t="shared" si="3"/>
        <v>599.08686777309993</v>
      </c>
      <c r="H27" s="69">
        <f t="shared" si="4"/>
        <v>0</v>
      </c>
      <c r="I27" s="34">
        <f t="shared" si="5"/>
        <v>599.08686777309993</v>
      </c>
      <c r="J27" s="67">
        <f t="shared" si="6"/>
        <v>-255.89551518206605</v>
      </c>
      <c r="K27" s="33">
        <f t="shared" si="7"/>
        <v>343.19135259103388</v>
      </c>
      <c r="L27" s="34">
        <f t="shared" si="8"/>
        <v>528993.70424364728</v>
      </c>
      <c r="M27" s="34">
        <f t="shared" si="9"/>
        <v>303037.96433788294</v>
      </c>
      <c r="N27" s="38">
        <f>'jan-apr'!M27</f>
        <v>69431.129548738856</v>
      </c>
      <c r="O27" s="38">
        <f t="shared" si="11"/>
        <v>233606.83478914408</v>
      </c>
    </row>
    <row r="28" spans="1:15" s="31" customFormat="1" x14ac:dyDescent="0.2">
      <c r="A28" s="30">
        <v>1146</v>
      </c>
      <c r="B28" s="31" t="s">
        <v>212</v>
      </c>
      <c r="C28" s="33">
        <v>192827980</v>
      </c>
      <c r="D28" s="33">
        <v>11570</v>
      </c>
      <c r="E28" s="34">
        <f t="shared" si="10"/>
        <v>16666.203975799483</v>
      </c>
      <c r="F28" s="35">
        <f t="shared" si="2"/>
        <v>0.8891786006900122</v>
      </c>
      <c r="G28" s="69">
        <f t="shared" si="3"/>
        <v>1246.2999296320288</v>
      </c>
      <c r="H28" s="69">
        <f t="shared" si="4"/>
        <v>70.990323903833811</v>
      </c>
      <c r="I28" s="34">
        <f t="shared" si="5"/>
        <v>1317.2902535358626</v>
      </c>
      <c r="J28" s="67">
        <f t="shared" si="6"/>
        <v>-255.89551518206605</v>
      </c>
      <c r="K28" s="33">
        <f t="shared" si="7"/>
        <v>1061.3947383537966</v>
      </c>
      <c r="L28" s="34">
        <f t="shared" si="8"/>
        <v>15241048.23340993</v>
      </c>
      <c r="M28" s="34">
        <f t="shared" si="9"/>
        <v>12280337.122753426</v>
      </c>
      <c r="N28" s="38">
        <f>'jan-apr'!M28</f>
        <v>8179934.8433356443</v>
      </c>
      <c r="O28" s="38">
        <f t="shared" si="11"/>
        <v>4100402.2794177821</v>
      </c>
    </row>
    <row r="29" spans="1:15" s="31" customFormat="1" x14ac:dyDescent="0.2">
      <c r="A29" s="30">
        <v>1149</v>
      </c>
      <c r="B29" s="31" t="s">
        <v>213</v>
      </c>
      <c r="C29" s="33">
        <v>708982862</v>
      </c>
      <c r="D29" s="33">
        <v>43306</v>
      </c>
      <c r="E29" s="34">
        <f t="shared" si="10"/>
        <v>16371.469588509675</v>
      </c>
      <c r="F29" s="35">
        <f t="shared" si="2"/>
        <v>0.87345387354481918</v>
      </c>
      <c r="G29" s="69">
        <f t="shared" si="3"/>
        <v>1423.1405620059134</v>
      </c>
      <c r="H29" s="69">
        <f t="shared" si="4"/>
        <v>174.14735945526635</v>
      </c>
      <c r="I29" s="34">
        <f t="shared" si="5"/>
        <v>1597.2879214611796</v>
      </c>
      <c r="J29" s="67">
        <f t="shared" si="6"/>
        <v>-255.89551518206605</v>
      </c>
      <c r="K29" s="33">
        <f t="shared" si="7"/>
        <v>1341.3924062791136</v>
      </c>
      <c r="L29" s="34">
        <f t="shared" si="8"/>
        <v>69172150.726797849</v>
      </c>
      <c r="M29" s="34">
        <f t="shared" si="9"/>
        <v>58090339.546323292</v>
      </c>
      <c r="N29" s="38">
        <f>'jan-apr'!M29</f>
        <v>38782172.828547411</v>
      </c>
      <c r="O29" s="38">
        <f t="shared" si="11"/>
        <v>19308166.717775881</v>
      </c>
    </row>
    <row r="30" spans="1:15" s="31" customFormat="1" x14ac:dyDescent="0.2">
      <c r="A30" s="30">
        <v>1151</v>
      </c>
      <c r="B30" s="31" t="s">
        <v>214</v>
      </c>
      <c r="C30" s="33">
        <v>3987317</v>
      </c>
      <c r="D30" s="33">
        <v>215</v>
      </c>
      <c r="E30" s="34">
        <f t="shared" si="10"/>
        <v>18545.660465116278</v>
      </c>
      <c r="F30" s="35">
        <f t="shared" si="2"/>
        <v>0.98945173389149788</v>
      </c>
      <c r="G30" s="69">
        <f t="shared" si="3"/>
        <v>118.62603604195174</v>
      </c>
      <c r="H30" s="69">
        <f t="shared" si="4"/>
        <v>0</v>
      </c>
      <c r="I30" s="34">
        <f t="shared" si="5"/>
        <v>118.62603604195174</v>
      </c>
      <c r="J30" s="67">
        <f t="shared" si="6"/>
        <v>-255.89551518206605</v>
      </c>
      <c r="K30" s="33">
        <f t="shared" si="7"/>
        <v>-137.2694791401143</v>
      </c>
      <c r="L30" s="34">
        <f t="shared" si="8"/>
        <v>25504.597749019624</v>
      </c>
      <c r="M30" s="34">
        <f t="shared" si="9"/>
        <v>-29512.938015124575</v>
      </c>
      <c r="N30" s="38">
        <f>'jan-apr'!M30</f>
        <v>-194061.70662176798</v>
      </c>
      <c r="O30" s="38">
        <f>IF(ISNUMBER(M30),(M30-N30),"")</f>
        <v>164548.7686066434</v>
      </c>
    </row>
    <row r="31" spans="1:15" s="31" customFormat="1" x14ac:dyDescent="0.2">
      <c r="A31" s="30">
        <v>1160</v>
      </c>
      <c r="B31" s="31" t="s">
        <v>215</v>
      </c>
      <c r="C31" s="33">
        <v>170823394</v>
      </c>
      <c r="D31" s="33">
        <v>8938</v>
      </c>
      <c r="E31" s="34">
        <f t="shared" si="10"/>
        <v>19112.037816066233</v>
      </c>
      <c r="F31" s="35">
        <f t="shared" si="2"/>
        <v>1.0196692099953231</v>
      </c>
      <c r="G31" s="69">
        <f t="shared" si="3"/>
        <v>-221.20037452802134</v>
      </c>
      <c r="H31" s="69">
        <f t="shared" si="4"/>
        <v>0</v>
      </c>
      <c r="I31" s="34">
        <f t="shared" si="5"/>
        <v>-221.20037452802134</v>
      </c>
      <c r="J31" s="67">
        <f t="shared" si="6"/>
        <v>-255.89551518206605</v>
      </c>
      <c r="K31" s="33">
        <f t="shared" si="7"/>
        <v>-477.09588971008736</v>
      </c>
      <c r="L31" s="34">
        <f t="shared" si="8"/>
        <v>-1977088.9475314547</v>
      </c>
      <c r="M31" s="34">
        <f t="shared" si="9"/>
        <v>-4264283.0622287607</v>
      </c>
      <c r="N31" s="38">
        <f>'jan-apr'!M31</f>
        <v>-2534496.3022574987</v>
      </c>
      <c r="O31" s="38">
        <f t="shared" si="11"/>
        <v>-1729786.759971262</v>
      </c>
    </row>
    <row r="32" spans="1:15" s="31" customFormat="1" x14ac:dyDescent="0.2">
      <c r="A32" s="30">
        <v>1505</v>
      </c>
      <c r="B32" s="31" t="s">
        <v>255</v>
      </c>
      <c r="C32" s="33">
        <v>389248174</v>
      </c>
      <c r="D32" s="33">
        <v>24404</v>
      </c>
      <c r="E32" s="34">
        <f t="shared" si="10"/>
        <v>15950.179232912637</v>
      </c>
      <c r="F32" s="35">
        <f t="shared" si="2"/>
        <v>0.85097710742471633</v>
      </c>
      <c r="G32" s="69">
        <f t="shared" si="3"/>
        <v>1675.9147753641366</v>
      </c>
      <c r="H32" s="69">
        <f t="shared" si="4"/>
        <v>321.5989839142299</v>
      </c>
      <c r="I32" s="34">
        <f t="shared" si="5"/>
        <v>1997.5137592783665</v>
      </c>
      <c r="J32" s="67">
        <f t="shared" si="6"/>
        <v>-255.89551518206605</v>
      </c>
      <c r="K32" s="33">
        <f t="shared" si="7"/>
        <v>1741.6182440963005</v>
      </c>
      <c r="L32" s="34">
        <f t="shared" si="8"/>
        <v>48747325.781429254</v>
      </c>
      <c r="M32" s="34">
        <f t="shared" si="9"/>
        <v>42502451.628926121</v>
      </c>
      <c r="N32" s="38">
        <f>'jan-apr'!M32</f>
        <v>20275453.907861955</v>
      </c>
      <c r="O32" s="38">
        <f t="shared" si="11"/>
        <v>22226997.721064165</v>
      </c>
    </row>
    <row r="33" spans="1:15" s="31" customFormat="1" x14ac:dyDescent="0.2">
      <c r="A33" s="30">
        <v>1506</v>
      </c>
      <c r="B33" s="31" t="s">
        <v>254</v>
      </c>
      <c r="C33" s="33">
        <v>573184762</v>
      </c>
      <c r="D33" s="33">
        <v>32816</v>
      </c>
      <c r="E33" s="34">
        <f t="shared" si="10"/>
        <v>17466.624878108239</v>
      </c>
      <c r="F33" s="35">
        <f t="shared" si="2"/>
        <v>0.9318828144936715</v>
      </c>
      <c r="G33" s="69">
        <f t="shared" si="3"/>
        <v>766.04738824677474</v>
      </c>
      <c r="H33" s="69">
        <f t="shared" si="4"/>
        <v>0</v>
      </c>
      <c r="I33" s="34">
        <f t="shared" si="5"/>
        <v>766.04738824677474</v>
      </c>
      <c r="J33" s="67">
        <f t="shared" si="6"/>
        <v>-255.89551518206605</v>
      </c>
      <c r="K33" s="33">
        <f t="shared" si="7"/>
        <v>510.1518730647087</v>
      </c>
      <c r="L33" s="34">
        <f t="shared" si="8"/>
        <v>25138611.092706159</v>
      </c>
      <c r="M33" s="34">
        <f t="shared" si="9"/>
        <v>16741143.86649148</v>
      </c>
      <c r="N33" s="38">
        <f>'jan-apr'!M33</f>
        <v>2377208.5074421358</v>
      </c>
      <c r="O33" s="38">
        <f t="shared" si="11"/>
        <v>14363935.359049344</v>
      </c>
    </row>
    <row r="34" spans="1:15" s="31" customFormat="1" x14ac:dyDescent="0.2">
      <c r="A34" s="30">
        <v>1508</v>
      </c>
      <c r="B34" s="31" t="s">
        <v>432</v>
      </c>
      <c r="C34" s="33">
        <v>1082361323</v>
      </c>
      <c r="D34" s="33">
        <v>58509</v>
      </c>
      <c r="E34" s="34">
        <f t="shared" si="10"/>
        <v>18499.05694850365</v>
      </c>
      <c r="F34" s="35">
        <f t="shared" si="2"/>
        <v>0.98696533388409236</v>
      </c>
      <c r="G34" s="69">
        <f t="shared" si="3"/>
        <v>146.58814600952829</v>
      </c>
      <c r="H34" s="69">
        <f t="shared" si="4"/>
        <v>0</v>
      </c>
      <c r="I34" s="34">
        <f t="shared" si="5"/>
        <v>146.58814600952829</v>
      </c>
      <c r="J34" s="67">
        <f t="shared" si="6"/>
        <v>-255.89551518206605</v>
      </c>
      <c r="K34" s="33">
        <f t="shared" si="7"/>
        <v>-109.30736917253776</v>
      </c>
      <c r="L34" s="34">
        <f t="shared" si="8"/>
        <v>8576725.8348714914</v>
      </c>
      <c r="M34" s="34">
        <f t="shared" si="9"/>
        <v>-6395464.8629160123</v>
      </c>
      <c r="N34" s="38">
        <f>'jan-apr'!M34</f>
        <v>-9092156.978293119</v>
      </c>
      <c r="O34" s="38">
        <f t="shared" si="11"/>
        <v>2696692.1153771067</v>
      </c>
    </row>
    <row r="35" spans="1:15" s="31" customFormat="1" x14ac:dyDescent="0.2">
      <c r="A35" s="30">
        <v>1511</v>
      </c>
      <c r="B35" s="31" t="s">
        <v>256</v>
      </c>
      <c r="C35" s="33">
        <v>49573441</v>
      </c>
      <c r="D35" s="33">
        <v>3026</v>
      </c>
      <c r="E35" s="34">
        <f t="shared" si="10"/>
        <v>16382.498678122935</v>
      </c>
      <c r="F35" s="35">
        <f t="shared" si="2"/>
        <v>0.87404229970853597</v>
      </c>
      <c r="G35" s="69">
        <f t="shared" si="3"/>
        <v>1416.5231082379578</v>
      </c>
      <c r="H35" s="69">
        <f t="shared" si="4"/>
        <v>170.28717809062562</v>
      </c>
      <c r="I35" s="34">
        <f t="shared" si="5"/>
        <v>1586.8102863285835</v>
      </c>
      <c r="J35" s="67">
        <f t="shared" si="6"/>
        <v>-255.89551518206605</v>
      </c>
      <c r="K35" s="33">
        <f t="shared" si="7"/>
        <v>1330.9147711465175</v>
      </c>
      <c r="L35" s="34">
        <f t="shared" si="8"/>
        <v>4801687.9264302934</v>
      </c>
      <c r="M35" s="34">
        <f t="shared" si="9"/>
        <v>4027348.0974893621</v>
      </c>
      <c r="N35" s="38">
        <f>'jan-apr'!M35</f>
        <v>1277214.8854071151</v>
      </c>
      <c r="O35" s="38">
        <f t="shared" si="11"/>
        <v>2750133.2120822472</v>
      </c>
    </row>
    <row r="36" spans="1:15" s="31" customFormat="1" x14ac:dyDescent="0.2">
      <c r="A36" s="30">
        <v>1514</v>
      </c>
      <c r="B36" s="31" t="s">
        <v>429</v>
      </c>
      <c r="C36" s="33">
        <v>45487976</v>
      </c>
      <c r="D36" s="33">
        <v>2438</v>
      </c>
      <c r="E36" s="34">
        <f t="shared" si="10"/>
        <v>18657.906480721904</v>
      </c>
      <c r="F36" s="35">
        <f t="shared" si="2"/>
        <v>0.9954403054482942</v>
      </c>
      <c r="G36" s="69">
        <f t="shared" si="3"/>
        <v>51.278426678576217</v>
      </c>
      <c r="H36" s="69">
        <f t="shared" si="4"/>
        <v>0</v>
      </c>
      <c r="I36" s="34">
        <f t="shared" si="5"/>
        <v>51.278426678576217</v>
      </c>
      <c r="J36" s="67">
        <f t="shared" si="6"/>
        <v>-255.89551518206605</v>
      </c>
      <c r="K36" s="33">
        <f t="shared" si="7"/>
        <v>-204.61708850348984</v>
      </c>
      <c r="L36" s="34">
        <f t="shared" si="8"/>
        <v>125016.80424236882</v>
      </c>
      <c r="M36" s="34">
        <f t="shared" si="9"/>
        <v>-498856.46177150821</v>
      </c>
      <c r="N36" s="38">
        <f>'jan-apr'!M36</f>
        <v>-1053270.8602040471</v>
      </c>
      <c r="O36" s="38">
        <f t="shared" si="11"/>
        <v>554414.39843253884</v>
      </c>
    </row>
    <row r="37" spans="1:15" s="31" customFormat="1" x14ac:dyDescent="0.2">
      <c r="A37" s="30">
        <v>1515</v>
      </c>
      <c r="B37" s="31" t="s">
        <v>378</v>
      </c>
      <c r="C37" s="33">
        <v>188461328</v>
      </c>
      <c r="D37" s="33">
        <v>8968</v>
      </c>
      <c r="E37" s="34">
        <f t="shared" si="10"/>
        <v>21014.867082961642</v>
      </c>
      <c r="F37" s="35">
        <f t="shared" si="2"/>
        <v>1.1211893322347304</v>
      </c>
      <c r="G37" s="69">
        <f t="shared" si="3"/>
        <v>-1362.8979346652668</v>
      </c>
      <c r="H37" s="69">
        <f t="shared" si="4"/>
        <v>0</v>
      </c>
      <c r="I37" s="34">
        <f t="shared" si="5"/>
        <v>-1362.8979346652668</v>
      </c>
      <c r="J37" s="67">
        <f t="shared" si="6"/>
        <v>-255.89551518206605</v>
      </c>
      <c r="K37" s="33">
        <f t="shared" si="7"/>
        <v>-1618.7934498473328</v>
      </c>
      <c r="L37" s="34">
        <f t="shared" si="8"/>
        <v>-12222468.678078113</v>
      </c>
      <c r="M37" s="34">
        <f t="shared" si="9"/>
        <v>-14517339.65823088</v>
      </c>
      <c r="N37" s="38">
        <f>'jan-apr'!M37</f>
        <v>-11695274.96829775</v>
      </c>
      <c r="O37" s="38">
        <f t="shared" si="11"/>
        <v>-2822064.6899331305</v>
      </c>
    </row>
    <row r="38" spans="1:15" s="31" customFormat="1" x14ac:dyDescent="0.2">
      <c r="A38" s="30">
        <v>1516</v>
      </c>
      <c r="B38" s="31" t="s">
        <v>257</v>
      </c>
      <c r="C38" s="33">
        <v>152524498</v>
      </c>
      <c r="D38" s="33">
        <v>8861</v>
      </c>
      <c r="E38" s="34">
        <f t="shared" si="10"/>
        <v>17213.011849678365</v>
      </c>
      <c r="F38" s="35">
        <f t="shared" si="2"/>
        <v>0.91835200219451296</v>
      </c>
      <c r="G38" s="69">
        <f t="shared" si="3"/>
        <v>918.21520530469934</v>
      </c>
      <c r="H38" s="69">
        <f t="shared" si="4"/>
        <v>0</v>
      </c>
      <c r="I38" s="34">
        <f t="shared" si="5"/>
        <v>918.21520530469934</v>
      </c>
      <c r="J38" s="67">
        <f t="shared" si="6"/>
        <v>-255.89551518206605</v>
      </c>
      <c r="K38" s="33">
        <f t="shared" si="7"/>
        <v>662.31969012263335</v>
      </c>
      <c r="L38" s="34">
        <f t="shared" si="8"/>
        <v>8136304.9342049407</v>
      </c>
      <c r="M38" s="34">
        <f t="shared" si="9"/>
        <v>5868814.7741766544</v>
      </c>
      <c r="N38" s="38">
        <f>'jan-apr'!M38</f>
        <v>2909433.740579132</v>
      </c>
      <c r="O38" s="38">
        <f t="shared" si="11"/>
        <v>2959381.0335975224</v>
      </c>
    </row>
    <row r="39" spans="1:15" s="31" customFormat="1" x14ac:dyDescent="0.2">
      <c r="A39" s="30">
        <v>1517</v>
      </c>
      <c r="B39" s="31" t="s">
        <v>258</v>
      </c>
      <c r="C39" s="33">
        <v>76232024</v>
      </c>
      <c r="D39" s="33">
        <v>5322</v>
      </c>
      <c r="E39" s="34">
        <f t="shared" si="10"/>
        <v>14323.942878617061</v>
      </c>
      <c r="F39" s="35">
        <f t="shared" si="2"/>
        <v>0.76421382479578159</v>
      </c>
      <c r="G39" s="69">
        <f t="shared" si="3"/>
        <v>2651.6565879414816</v>
      </c>
      <c r="H39" s="69">
        <f t="shared" si="4"/>
        <v>890.78170791768127</v>
      </c>
      <c r="I39" s="34">
        <f t="shared" si="5"/>
        <v>3542.4382958591627</v>
      </c>
      <c r="J39" s="67">
        <f t="shared" si="6"/>
        <v>-255.89551518206605</v>
      </c>
      <c r="K39" s="33">
        <f t="shared" si="7"/>
        <v>3286.5427806770967</v>
      </c>
      <c r="L39" s="34">
        <f t="shared" si="8"/>
        <v>18852856.610562462</v>
      </c>
      <c r="M39" s="34">
        <f t="shared" si="9"/>
        <v>17490980.678763509</v>
      </c>
      <c r="N39" s="38">
        <f>'jan-apr'!M39</f>
        <v>9325226.0873234477</v>
      </c>
      <c r="O39" s="38">
        <f t="shared" si="11"/>
        <v>8165754.5914400611</v>
      </c>
    </row>
    <row r="40" spans="1:15" s="31" customFormat="1" x14ac:dyDescent="0.2">
      <c r="A40" s="30">
        <v>1520</v>
      </c>
      <c r="B40" s="31" t="s">
        <v>260</v>
      </c>
      <c r="C40" s="33">
        <v>166995674</v>
      </c>
      <c r="D40" s="33">
        <v>10958</v>
      </c>
      <c r="E40" s="34">
        <f t="shared" si="10"/>
        <v>15239.612520532944</v>
      </c>
      <c r="F40" s="35">
        <f t="shared" si="2"/>
        <v>0.81306681207923004</v>
      </c>
      <c r="G40" s="69">
        <f t="shared" si="3"/>
        <v>2102.2548027919515</v>
      </c>
      <c r="H40" s="69">
        <f t="shared" si="4"/>
        <v>570.29733324712208</v>
      </c>
      <c r="I40" s="34">
        <f t="shared" si="5"/>
        <v>2672.5521360390735</v>
      </c>
      <c r="J40" s="67">
        <f t="shared" si="6"/>
        <v>-255.89551518206605</v>
      </c>
      <c r="K40" s="33">
        <f t="shared" si="7"/>
        <v>2416.6566208570075</v>
      </c>
      <c r="L40" s="34">
        <f t="shared" si="8"/>
        <v>29285826.306716166</v>
      </c>
      <c r="M40" s="34">
        <f t="shared" si="9"/>
        <v>26481723.251351088</v>
      </c>
      <c r="N40" s="38">
        <f>'jan-apr'!M40</f>
        <v>14230251.843835086</v>
      </c>
      <c r="O40" s="38">
        <f t="shared" si="11"/>
        <v>12251471.407516003</v>
      </c>
    </row>
    <row r="41" spans="1:15" s="31" customFormat="1" x14ac:dyDescent="0.2">
      <c r="A41" s="30">
        <v>1525</v>
      </c>
      <c r="B41" s="31" t="s">
        <v>261</v>
      </c>
      <c r="C41" s="33">
        <v>73256313</v>
      </c>
      <c r="D41" s="33">
        <v>4348</v>
      </c>
      <c r="E41" s="34">
        <f t="shared" si="10"/>
        <v>16848.278058877644</v>
      </c>
      <c r="F41" s="35">
        <f t="shared" si="2"/>
        <v>0.89889265307101285</v>
      </c>
      <c r="G41" s="69">
        <f t="shared" si="3"/>
        <v>1137.0554797851321</v>
      </c>
      <c r="H41" s="69">
        <f t="shared" si="4"/>
        <v>7.2643948264772913</v>
      </c>
      <c r="I41" s="34">
        <f t="shared" si="5"/>
        <v>1144.3198746116093</v>
      </c>
      <c r="J41" s="67">
        <f t="shared" si="6"/>
        <v>-255.89551518206605</v>
      </c>
      <c r="K41" s="33">
        <f t="shared" si="7"/>
        <v>888.4243594295433</v>
      </c>
      <c r="L41" s="34">
        <f t="shared" si="8"/>
        <v>4975502.8148112772</v>
      </c>
      <c r="M41" s="34">
        <f t="shared" si="9"/>
        <v>3862869.1147996541</v>
      </c>
      <c r="N41" s="38">
        <f>'jan-apr'!M41</f>
        <v>1806104.0019002457</v>
      </c>
      <c r="O41" s="38">
        <f t="shared" si="11"/>
        <v>2056765.1128994084</v>
      </c>
    </row>
    <row r="42" spans="1:15" s="31" customFormat="1" x14ac:dyDescent="0.2">
      <c r="A42" s="30">
        <v>1528</v>
      </c>
      <c r="B42" s="31" t="s">
        <v>262</v>
      </c>
      <c r="C42" s="33">
        <v>108464412</v>
      </c>
      <c r="D42" s="33">
        <v>7617</v>
      </c>
      <c r="E42" s="34">
        <f t="shared" si="10"/>
        <v>14239.78101614809</v>
      </c>
      <c r="F42" s="35">
        <f t="shared" si="2"/>
        <v>0.75972360451464915</v>
      </c>
      <c r="G42" s="69">
        <f t="shared" si="3"/>
        <v>2702.1537054228643</v>
      </c>
      <c r="H42" s="69">
        <f t="shared" si="4"/>
        <v>920.23835978182103</v>
      </c>
      <c r="I42" s="34">
        <f t="shared" si="5"/>
        <v>3622.3920652046854</v>
      </c>
      <c r="J42" s="67">
        <f t="shared" si="6"/>
        <v>-255.89551518206605</v>
      </c>
      <c r="K42" s="33">
        <f t="shared" si="7"/>
        <v>3366.4965500226194</v>
      </c>
      <c r="L42" s="34">
        <f t="shared" si="8"/>
        <v>27591760.360664088</v>
      </c>
      <c r="M42" s="34">
        <f t="shared" si="9"/>
        <v>25642604.221522294</v>
      </c>
      <c r="N42" s="38">
        <f>'jan-apr'!M42</f>
        <v>15196347.672950527</v>
      </c>
      <c r="O42" s="38">
        <f t="shared" si="11"/>
        <v>10446256.548571767</v>
      </c>
    </row>
    <row r="43" spans="1:15" s="31" customFormat="1" x14ac:dyDescent="0.2">
      <c r="A43" s="30">
        <v>1531</v>
      </c>
      <c r="B43" s="31" t="s">
        <v>263</v>
      </c>
      <c r="C43" s="33">
        <v>147357745</v>
      </c>
      <c r="D43" s="33">
        <v>9720</v>
      </c>
      <c r="E43" s="34">
        <f t="shared" si="10"/>
        <v>15160.26183127572</v>
      </c>
      <c r="F43" s="35">
        <f t="shared" si="2"/>
        <v>0.80883327845993791</v>
      </c>
      <c r="G43" s="69">
        <f t="shared" si="3"/>
        <v>2149.8652163462862</v>
      </c>
      <c r="H43" s="69">
        <f t="shared" si="4"/>
        <v>598.07007448715058</v>
      </c>
      <c r="I43" s="34">
        <f t="shared" si="5"/>
        <v>2747.9352908334367</v>
      </c>
      <c r="J43" s="67">
        <f t="shared" si="6"/>
        <v>-255.89551518206605</v>
      </c>
      <c r="K43" s="33">
        <f t="shared" si="7"/>
        <v>2492.0397756513707</v>
      </c>
      <c r="L43" s="34">
        <f t="shared" si="8"/>
        <v>26709931.026901007</v>
      </c>
      <c r="M43" s="34">
        <f t="shared" si="9"/>
        <v>24222626.619331323</v>
      </c>
      <c r="N43" s="38">
        <f>'jan-apr'!M43</f>
        <v>11305827.89206763</v>
      </c>
      <c r="O43" s="38">
        <f t="shared" si="11"/>
        <v>12916798.727263693</v>
      </c>
    </row>
    <row r="44" spans="1:15" s="31" customFormat="1" x14ac:dyDescent="0.2">
      <c r="A44" s="30">
        <v>1532</v>
      </c>
      <c r="B44" s="31" t="s">
        <v>264</v>
      </c>
      <c r="C44" s="33">
        <v>144808053</v>
      </c>
      <c r="D44" s="33">
        <v>8691</v>
      </c>
      <c r="E44" s="34">
        <f t="shared" si="10"/>
        <v>16661.84017949603</v>
      </c>
      <c r="F44" s="35">
        <f t="shared" si="2"/>
        <v>0.8889457825691951</v>
      </c>
      <c r="G44" s="69">
        <f t="shared" si="3"/>
        <v>1248.9182074141004</v>
      </c>
      <c r="H44" s="69">
        <f t="shared" si="4"/>
        <v>72.517652610042205</v>
      </c>
      <c r="I44" s="34">
        <f t="shared" si="5"/>
        <v>1321.4358600241426</v>
      </c>
      <c r="J44" s="67">
        <f t="shared" si="6"/>
        <v>-255.89551518206605</v>
      </c>
      <c r="K44" s="33">
        <f t="shared" si="7"/>
        <v>1065.5403448420766</v>
      </c>
      <c r="L44" s="34">
        <f t="shared" si="8"/>
        <v>11484599.059469823</v>
      </c>
      <c r="M44" s="34">
        <f t="shared" si="9"/>
        <v>9260611.1370224878</v>
      </c>
      <c r="N44" s="38">
        <f>'jan-apr'!M44</f>
        <v>2951539.6481405334</v>
      </c>
      <c r="O44" s="38">
        <f t="shared" si="11"/>
        <v>6309071.4888819549</v>
      </c>
    </row>
    <row r="45" spans="1:15" s="31" customFormat="1" x14ac:dyDescent="0.2">
      <c r="A45" s="30">
        <v>1535</v>
      </c>
      <c r="B45" s="31" t="s">
        <v>265</v>
      </c>
      <c r="C45" s="33">
        <v>114639954</v>
      </c>
      <c r="D45" s="33">
        <v>7147</v>
      </c>
      <c r="E45" s="34">
        <f t="shared" si="10"/>
        <v>16040.29019168882</v>
      </c>
      <c r="F45" s="35">
        <f t="shared" si="2"/>
        <v>0.85578472506504943</v>
      </c>
      <c r="G45" s="69">
        <f t="shared" si="3"/>
        <v>1621.8482000984261</v>
      </c>
      <c r="H45" s="69">
        <f t="shared" si="4"/>
        <v>290.06014834256553</v>
      </c>
      <c r="I45" s="34">
        <f t="shared" si="5"/>
        <v>1911.9083484409916</v>
      </c>
      <c r="J45" s="67">
        <f t="shared" si="6"/>
        <v>-255.89551518206605</v>
      </c>
      <c r="K45" s="33">
        <f t="shared" si="7"/>
        <v>1656.0128332589256</v>
      </c>
      <c r="L45" s="34">
        <f t="shared" si="8"/>
        <v>13664408.966307767</v>
      </c>
      <c r="M45" s="34">
        <f t="shared" si="9"/>
        <v>11835523.719301542</v>
      </c>
      <c r="N45" s="38">
        <f>'jan-apr'!M45</f>
        <v>4339762.7372229723</v>
      </c>
      <c r="O45" s="38">
        <f t="shared" si="11"/>
        <v>7495760.9820785699</v>
      </c>
    </row>
    <row r="46" spans="1:15" s="31" customFormat="1" x14ac:dyDescent="0.2">
      <c r="A46" s="30">
        <v>1539</v>
      </c>
      <c r="B46" s="31" t="s">
        <v>266</v>
      </c>
      <c r="C46" s="33">
        <v>115047792</v>
      </c>
      <c r="D46" s="33">
        <v>7299</v>
      </c>
      <c r="E46" s="34">
        <f t="shared" si="10"/>
        <v>15762.130702836004</v>
      </c>
      <c r="F46" s="35">
        <f t="shared" si="2"/>
        <v>0.84094430516943652</v>
      </c>
      <c r="G46" s="69">
        <f t="shared" si="3"/>
        <v>1788.7438934101158</v>
      </c>
      <c r="H46" s="69">
        <f t="shared" si="4"/>
        <v>387.41596944105117</v>
      </c>
      <c r="I46" s="34">
        <f t="shared" si="5"/>
        <v>2176.159862851167</v>
      </c>
      <c r="J46" s="67">
        <f t="shared" si="6"/>
        <v>-255.89551518206605</v>
      </c>
      <c r="K46" s="33">
        <f t="shared" si="7"/>
        <v>1920.264347669101</v>
      </c>
      <c r="L46" s="34">
        <f t="shared" si="8"/>
        <v>15883790.838950668</v>
      </c>
      <c r="M46" s="34">
        <f t="shared" si="9"/>
        <v>14016009.473636769</v>
      </c>
      <c r="N46" s="38">
        <f>'jan-apr'!M46</f>
        <v>5030484.8315433795</v>
      </c>
      <c r="O46" s="38">
        <f t="shared" si="11"/>
        <v>8985524.6420933902</v>
      </c>
    </row>
    <row r="47" spans="1:15" s="31" customFormat="1" x14ac:dyDescent="0.2">
      <c r="A47" s="30">
        <v>1547</v>
      </c>
      <c r="B47" s="31" t="s">
        <v>267</v>
      </c>
      <c r="C47" s="33">
        <v>61390270</v>
      </c>
      <c r="D47" s="33">
        <v>3678</v>
      </c>
      <c r="E47" s="34">
        <f t="shared" si="10"/>
        <v>16691.20989668298</v>
      </c>
      <c r="F47" s="35">
        <f t="shared" si="2"/>
        <v>0.89051272151155259</v>
      </c>
      <c r="G47" s="69">
        <f t="shared" si="3"/>
        <v>1231.2963771019306</v>
      </c>
      <c r="H47" s="69">
        <f t="shared" si="4"/>
        <v>62.23825159460975</v>
      </c>
      <c r="I47" s="34">
        <f t="shared" si="5"/>
        <v>1293.5346286965403</v>
      </c>
      <c r="J47" s="67">
        <f t="shared" si="6"/>
        <v>-255.89551518206605</v>
      </c>
      <c r="K47" s="33">
        <f t="shared" si="7"/>
        <v>1037.6391135144743</v>
      </c>
      <c r="L47" s="34">
        <f t="shared" si="8"/>
        <v>4757620.3643458746</v>
      </c>
      <c r="M47" s="34">
        <f t="shared" si="9"/>
        <v>3816436.6595062362</v>
      </c>
      <c r="N47" s="38">
        <f>'jan-apr'!M47</f>
        <v>961961.54346575553</v>
      </c>
      <c r="O47" s="38">
        <f t="shared" si="11"/>
        <v>2854475.1160404808</v>
      </c>
    </row>
    <row r="48" spans="1:15" s="31" customFormat="1" x14ac:dyDescent="0.2">
      <c r="A48" s="30">
        <v>1554</v>
      </c>
      <c r="B48" s="31" t="s">
        <v>268</v>
      </c>
      <c r="C48" s="33">
        <v>97447058</v>
      </c>
      <c r="D48" s="33">
        <v>5955</v>
      </c>
      <c r="E48" s="34">
        <f t="shared" si="10"/>
        <v>16363.905625524769</v>
      </c>
      <c r="F48" s="35">
        <f t="shared" si="2"/>
        <v>0.8730503195002175</v>
      </c>
      <c r="G48" s="69">
        <f t="shared" si="3"/>
        <v>1427.6789397968571</v>
      </c>
      <c r="H48" s="69">
        <f t="shared" si="4"/>
        <v>176.79474649998363</v>
      </c>
      <c r="I48" s="34">
        <f t="shared" si="5"/>
        <v>1604.4736862968407</v>
      </c>
      <c r="J48" s="67">
        <f t="shared" si="6"/>
        <v>-255.89551518206605</v>
      </c>
      <c r="K48" s="33">
        <f t="shared" si="7"/>
        <v>1348.5781711147747</v>
      </c>
      <c r="L48" s="34">
        <f t="shared" si="8"/>
        <v>9554640.801897686</v>
      </c>
      <c r="M48" s="34">
        <f t="shared" si="9"/>
        <v>8030783.0089884838</v>
      </c>
      <c r="N48" s="38">
        <f>'jan-apr'!M48</f>
        <v>3190306.7910110308</v>
      </c>
      <c r="O48" s="38">
        <f t="shared" si="11"/>
        <v>4840476.217977453</v>
      </c>
    </row>
    <row r="49" spans="1:15" s="31" customFormat="1" x14ac:dyDescent="0.2">
      <c r="A49" s="30">
        <v>1557</v>
      </c>
      <c r="B49" s="31" t="s">
        <v>269</v>
      </c>
      <c r="C49" s="33">
        <v>37971852</v>
      </c>
      <c r="D49" s="33">
        <v>2700</v>
      </c>
      <c r="E49" s="34">
        <f t="shared" si="10"/>
        <v>14063.648888888889</v>
      </c>
      <c r="F49" s="35">
        <f t="shared" si="2"/>
        <v>0.75032656853211199</v>
      </c>
      <c r="G49" s="69">
        <f t="shared" si="3"/>
        <v>2807.8329817783851</v>
      </c>
      <c r="H49" s="69">
        <f t="shared" si="4"/>
        <v>981.88460432254158</v>
      </c>
      <c r="I49" s="34">
        <f t="shared" si="5"/>
        <v>3789.7175861009268</v>
      </c>
      <c r="J49" s="67">
        <f t="shared" si="6"/>
        <v>-255.89551518206605</v>
      </c>
      <c r="K49" s="33">
        <f t="shared" si="7"/>
        <v>3533.8220709188608</v>
      </c>
      <c r="L49" s="34">
        <f t="shared" si="8"/>
        <v>10232237.482472502</v>
      </c>
      <c r="M49" s="34">
        <f t="shared" si="9"/>
        <v>9541319.5914809238</v>
      </c>
      <c r="N49" s="38">
        <f>'jan-apr'!M49</f>
        <v>5932324.0477965642</v>
      </c>
      <c r="O49" s="38">
        <f t="shared" si="11"/>
        <v>3608995.5436843596</v>
      </c>
    </row>
    <row r="50" spans="1:15" s="31" customFormat="1" x14ac:dyDescent="0.2">
      <c r="A50" s="30">
        <v>1560</v>
      </c>
      <c r="B50" s="31" t="s">
        <v>270</v>
      </c>
      <c r="C50" s="33">
        <v>43272008</v>
      </c>
      <c r="D50" s="33">
        <v>3041</v>
      </c>
      <c r="E50" s="34">
        <f t="shared" si="10"/>
        <v>14229.532390660966</v>
      </c>
      <c r="F50" s="35">
        <f t="shared" si="2"/>
        <v>0.75917681782687851</v>
      </c>
      <c r="G50" s="69">
        <f t="shared" si="3"/>
        <v>2708.3028807151386</v>
      </c>
      <c r="H50" s="69">
        <f t="shared" si="4"/>
        <v>923.82537870231442</v>
      </c>
      <c r="I50" s="34">
        <f t="shared" si="5"/>
        <v>3632.1282594174531</v>
      </c>
      <c r="J50" s="67">
        <f t="shared" si="6"/>
        <v>-255.89551518206605</v>
      </c>
      <c r="K50" s="33">
        <f t="shared" si="7"/>
        <v>3376.2327442353871</v>
      </c>
      <c r="L50" s="34">
        <f t="shared" si="8"/>
        <v>11045302.036888475</v>
      </c>
      <c r="M50" s="34">
        <f t="shared" si="9"/>
        <v>10267123.775219813</v>
      </c>
      <c r="N50" s="38">
        <f>'jan-apr'!M50</f>
        <v>5789152.7044627201</v>
      </c>
      <c r="O50" s="38">
        <f t="shared" si="11"/>
        <v>4477971.0707570929</v>
      </c>
    </row>
    <row r="51" spans="1:15" s="31" customFormat="1" x14ac:dyDescent="0.2">
      <c r="A51" s="30">
        <v>1563</v>
      </c>
      <c r="B51" s="31" t="s">
        <v>271</v>
      </c>
      <c r="C51" s="33">
        <v>144457977</v>
      </c>
      <c r="D51" s="33">
        <v>7227</v>
      </c>
      <c r="E51" s="34">
        <f t="shared" si="10"/>
        <v>19988.650477376505</v>
      </c>
      <c r="F51" s="35">
        <f t="shared" si="2"/>
        <v>1.0664384215484071</v>
      </c>
      <c r="G51" s="69">
        <f t="shared" si="3"/>
        <v>-747.16797131418423</v>
      </c>
      <c r="H51" s="69">
        <f t="shared" si="4"/>
        <v>0</v>
      </c>
      <c r="I51" s="34">
        <f t="shared" si="5"/>
        <v>-747.16797131418423</v>
      </c>
      <c r="J51" s="67">
        <f t="shared" si="6"/>
        <v>-255.89551518206605</v>
      </c>
      <c r="K51" s="33">
        <f t="shared" si="7"/>
        <v>-1003.0634864962503</v>
      </c>
      <c r="L51" s="34">
        <f t="shared" si="8"/>
        <v>-5399782.9286876097</v>
      </c>
      <c r="M51" s="34">
        <f t="shared" si="9"/>
        <v>-7249139.8169084014</v>
      </c>
      <c r="N51" s="38">
        <f>'jan-apr'!M51</f>
        <v>-3902099.0490954281</v>
      </c>
      <c r="O51" s="38">
        <f t="shared" si="11"/>
        <v>-3347040.7678129734</v>
      </c>
    </row>
    <row r="52" spans="1:15" s="31" customFormat="1" x14ac:dyDescent="0.2">
      <c r="A52" s="30">
        <v>1566</v>
      </c>
      <c r="B52" s="31" t="s">
        <v>272</v>
      </c>
      <c r="C52" s="33">
        <v>90369538</v>
      </c>
      <c r="D52" s="33">
        <v>5953</v>
      </c>
      <c r="E52" s="34">
        <f t="shared" si="10"/>
        <v>15180.503611624392</v>
      </c>
      <c r="F52" s="35">
        <f t="shared" si="2"/>
        <v>0.80991322191629078</v>
      </c>
      <c r="G52" s="69">
        <f t="shared" si="3"/>
        <v>2137.7201481370835</v>
      </c>
      <c r="H52" s="69">
        <f t="shared" si="4"/>
        <v>590.98545136511552</v>
      </c>
      <c r="I52" s="34">
        <f t="shared" si="5"/>
        <v>2728.7055995021992</v>
      </c>
      <c r="J52" s="67">
        <f t="shared" si="6"/>
        <v>-255.89551518206605</v>
      </c>
      <c r="K52" s="33">
        <f t="shared" si="7"/>
        <v>2472.8100843201332</v>
      </c>
      <c r="L52" s="34">
        <f t="shared" si="8"/>
        <v>16243984.433836592</v>
      </c>
      <c r="M52" s="34">
        <f t="shared" si="9"/>
        <v>14720638.431957753</v>
      </c>
      <c r="N52" s="38">
        <f>'jan-apr'!M52</f>
        <v>5090485.7798640523</v>
      </c>
      <c r="O52" s="38">
        <f t="shared" si="11"/>
        <v>9630152.6520937011</v>
      </c>
    </row>
    <row r="53" spans="1:15" s="31" customFormat="1" x14ac:dyDescent="0.2">
      <c r="A53" s="30">
        <v>1573</v>
      </c>
      <c r="B53" s="31" t="s">
        <v>274</v>
      </c>
      <c r="C53" s="33">
        <v>34093427</v>
      </c>
      <c r="D53" s="33">
        <v>2159</v>
      </c>
      <c r="E53" s="34">
        <f t="shared" si="10"/>
        <v>15791.304770727189</v>
      </c>
      <c r="F53" s="35">
        <f t="shared" si="2"/>
        <v>0.84250080579198905</v>
      </c>
      <c r="G53" s="69">
        <f t="shared" si="3"/>
        <v>1771.2394526754051</v>
      </c>
      <c r="H53" s="69">
        <f t="shared" si="4"/>
        <v>377.20504567913656</v>
      </c>
      <c r="I53" s="34">
        <f t="shared" si="5"/>
        <v>2148.4444983545418</v>
      </c>
      <c r="J53" s="67">
        <f t="shared" si="6"/>
        <v>-255.89551518206605</v>
      </c>
      <c r="K53" s="33">
        <f t="shared" si="7"/>
        <v>1892.5489831724758</v>
      </c>
      <c r="L53" s="34">
        <f t="shared" si="8"/>
        <v>4638491.671947456</v>
      </c>
      <c r="M53" s="34">
        <f t="shared" si="9"/>
        <v>4086013.2546693753</v>
      </c>
      <c r="N53" s="38">
        <f>'jan-apr'!M53</f>
        <v>1111858.7339702451</v>
      </c>
      <c r="O53" s="38">
        <f t="shared" si="11"/>
        <v>2974154.5206991304</v>
      </c>
    </row>
    <row r="54" spans="1:15" s="31" customFormat="1" x14ac:dyDescent="0.2">
      <c r="A54" s="30">
        <v>1576</v>
      </c>
      <c r="B54" s="31" t="s">
        <v>275</v>
      </c>
      <c r="C54" s="33">
        <v>54062891</v>
      </c>
      <c r="D54" s="33">
        <v>3408</v>
      </c>
      <c r="E54" s="34">
        <f t="shared" si="10"/>
        <v>15863.524354460094</v>
      </c>
      <c r="F54" s="35">
        <f t="shared" si="2"/>
        <v>0.84635387926326577</v>
      </c>
      <c r="G54" s="69">
        <f t="shared" si="3"/>
        <v>1727.9077024356618</v>
      </c>
      <c r="H54" s="69">
        <f t="shared" si="4"/>
        <v>351.92819137261966</v>
      </c>
      <c r="I54" s="34">
        <f t="shared" si="5"/>
        <v>2079.8358938082815</v>
      </c>
      <c r="J54" s="67">
        <f t="shared" si="6"/>
        <v>-255.89551518206605</v>
      </c>
      <c r="K54" s="33">
        <f t="shared" si="7"/>
        <v>1823.9403786262155</v>
      </c>
      <c r="L54" s="34">
        <f t="shared" si="8"/>
        <v>7088080.7260986231</v>
      </c>
      <c r="M54" s="34">
        <f t="shared" si="9"/>
        <v>6215988.8103581425</v>
      </c>
      <c r="N54" s="38">
        <f>'jan-apr'!M54</f>
        <v>3342771.5305521074</v>
      </c>
      <c r="O54" s="38">
        <f t="shared" si="11"/>
        <v>2873217.2798060351</v>
      </c>
    </row>
    <row r="55" spans="1:15" s="31" customFormat="1" x14ac:dyDescent="0.2">
      <c r="A55" s="30">
        <v>1577</v>
      </c>
      <c r="B55" s="31" t="s">
        <v>259</v>
      </c>
      <c r="C55" s="33">
        <v>152396716</v>
      </c>
      <c r="D55" s="33">
        <v>11093</v>
      </c>
      <c r="E55" s="34">
        <f t="shared" si="10"/>
        <v>13738.097538988552</v>
      </c>
      <c r="F55" s="35">
        <f t="shared" si="2"/>
        <v>0.73295768872136069</v>
      </c>
      <c r="G55" s="69">
        <f t="shared" si="3"/>
        <v>3003.1637917185876</v>
      </c>
      <c r="H55" s="69">
        <f t="shared" si="4"/>
        <v>1095.8275767876596</v>
      </c>
      <c r="I55" s="34">
        <f t="shared" si="5"/>
        <v>4098.9913685062475</v>
      </c>
      <c r="J55" s="67">
        <f t="shared" si="6"/>
        <v>-255.89551518206605</v>
      </c>
      <c r="K55" s="33">
        <f t="shared" si="7"/>
        <v>3843.0958533241815</v>
      </c>
      <c r="L55" s="34">
        <f t="shared" si="8"/>
        <v>45470111.2508398</v>
      </c>
      <c r="M55" s="34">
        <f t="shared" si="9"/>
        <v>42631462.300925143</v>
      </c>
      <c r="N55" s="38">
        <f>'jan-apr'!M55</f>
        <v>21577529.881224912</v>
      </c>
      <c r="O55" s="38">
        <f t="shared" si="11"/>
        <v>21053932.419700231</v>
      </c>
    </row>
    <row r="56" spans="1:15" s="31" customFormat="1" x14ac:dyDescent="0.2">
      <c r="A56" s="30">
        <v>1578</v>
      </c>
      <c r="B56" s="31" t="s">
        <v>379</v>
      </c>
      <c r="C56" s="33">
        <v>44207197</v>
      </c>
      <c r="D56" s="33">
        <v>2492</v>
      </c>
      <c r="E56" s="34">
        <f t="shared" si="10"/>
        <v>17739.645666131622</v>
      </c>
      <c r="F56" s="35">
        <f t="shared" si="2"/>
        <v>0.94644907340940465</v>
      </c>
      <c r="G56" s="69">
        <f t="shared" si="3"/>
        <v>602.23491543274497</v>
      </c>
      <c r="H56" s="69">
        <f t="shared" si="4"/>
        <v>0</v>
      </c>
      <c r="I56" s="34">
        <f t="shared" si="5"/>
        <v>602.23491543274497</v>
      </c>
      <c r="J56" s="67">
        <f t="shared" si="6"/>
        <v>-255.89551518206605</v>
      </c>
      <c r="K56" s="33">
        <f t="shared" si="7"/>
        <v>346.33940025067892</v>
      </c>
      <c r="L56" s="34">
        <f t="shared" si="8"/>
        <v>1500769.4092584006</v>
      </c>
      <c r="M56" s="34">
        <f t="shared" si="9"/>
        <v>863077.78542469186</v>
      </c>
      <c r="N56" s="38">
        <f>'jan-apr'!M56</f>
        <v>-2047269.2590764912</v>
      </c>
      <c r="O56" s="38">
        <f t="shared" si="11"/>
        <v>2910347.0445011831</v>
      </c>
    </row>
    <row r="57" spans="1:15" s="31" customFormat="1" x14ac:dyDescent="0.2">
      <c r="A57" s="30">
        <v>1579</v>
      </c>
      <c r="B57" s="31" t="s">
        <v>380</v>
      </c>
      <c r="C57" s="33">
        <v>196914147</v>
      </c>
      <c r="D57" s="33">
        <v>13437</v>
      </c>
      <c r="E57" s="34">
        <f t="shared" si="10"/>
        <v>14654.621344050011</v>
      </c>
      <c r="F57" s="35">
        <f t="shared" si="2"/>
        <v>0.78185624748537219</v>
      </c>
      <c r="G57" s="69">
        <f t="shared" si="3"/>
        <v>2453.2495086817121</v>
      </c>
      <c r="H57" s="69">
        <f t="shared" si="4"/>
        <v>775.04424501614903</v>
      </c>
      <c r="I57" s="34">
        <f t="shared" si="5"/>
        <v>3228.2937536978611</v>
      </c>
      <c r="J57" s="67">
        <f t="shared" si="6"/>
        <v>-255.89551518206605</v>
      </c>
      <c r="K57" s="33">
        <f t="shared" si="7"/>
        <v>2972.3982385157951</v>
      </c>
      <c r="L57" s="34">
        <f t="shared" si="8"/>
        <v>43378583.168438159</v>
      </c>
      <c r="M57" s="34">
        <f t="shared" si="9"/>
        <v>39940115.130936742</v>
      </c>
      <c r="N57" s="38">
        <f>'jan-apr'!M57</f>
        <v>20044202.001534212</v>
      </c>
      <c r="O57" s="38">
        <f t="shared" si="11"/>
        <v>19895913.129402529</v>
      </c>
    </row>
    <row r="58" spans="1:15" s="31" customFormat="1" x14ac:dyDescent="0.2">
      <c r="A58" s="30">
        <v>1580</v>
      </c>
      <c r="B58" s="31" t="s">
        <v>431</v>
      </c>
      <c r="C58" s="33">
        <v>148366271</v>
      </c>
      <c r="D58" s="33">
        <v>9357</v>
      </c>
      <c r="E58" s="34">
        <f t="shared" si="10"/>
        <v>15856.179437854013</v>
      </c>
      <c r="F58" s="35">
        <f t="shared" si="2"/>
        <v>0.8459620118242579</v>
      </c>
      <c r="G58" s="69">
        <f t="shared" si="3"/>
        <v>1732.3146523993109</v>
      </c>
      <c r="H58" s="69">
        <f t="shared" si="4"/>
        <v>354.49891218474829</v>
      </c>
      <c r="I58" s="34">
        <f t="shared" si="5"/>
        <v>2086.8135645840593</v>
      </c>
      <c r="J58" s="67">
        <f t="shared" si="6"/>
        <v>-255.89551518206605</v>
      </c>
      <c r="K58" s="33">
        <f t="shared" si="7"/>
        <v>1830.9180494019934</v>
      </c>
      <c r="L58" s="34">
        <f t="shared" si="8"/>
        <v>19526314.523813043</v>
      </c>
      <c r="M58" s="34">
        <f t="shared" si="9"/>
        <v>17131900.188254453</v>
      </c>
      <c r="N58" s="38">
        <f>'jan-apr'!M58</f>
        <v>9768149.1381971985</v>
      </c>
      <c r="O58" s="38">
        <f t="shared" si="11"/>
        <v>7363751.0500572547</v>
      </c>
    </row>
    <row r="59" spans="1:15" s="31" customFormat="1" x14ac:dyDescent="0.2">
      <c r="A59" s="30">
        <v>1804</v>
      </c>
      <c r="B59" s="31" t="s">
        <v>276</v>
      </c>
      <c r="C59" s="33">
        <v>958566234</v>
      </c>
      <c r="D59" s="33">
        <v>53712</v>
      </c>
      <c r="E59" s="34">
        <f t="shared" si="10"/>
        <v>17846.407394995531</v>
      </c>
      <c r="F59" s="35">
        <f t="shared" si="2"/>
        <v>0.95214504621858798</v>
      </c>
      <c r="G59" s="69">
        <f t="shared" si="3"/>
        <v>538.17787811439996</v>
      </c>
      <c r="H59" s="69">
        <f t="shared" si="4"/>
        <v>0</v>
      </c>
      <c r="I59" s="34">
        <f t="shared" si="5"/>
        <v>538.17787811439996</v>
      </c>
      <c r="J59" s="67">
        <f t="shared" si="6"/>
        <v>-255.89551518206605</v>
      </c>
      <c r="K59" s="33">
        <f t="shared" si="7"/>
        <v>282.28236293233391</v>
      </c>
      <c r="L59" s="34">
        <f t="shared" si="8"/>
        <v>28906610.189280652</v>
      </c>
      <c r="M59" s="34">
        <f t="shared" si="9"/>
        <v>15161950.277821518</v>
      </c>
      <c r="N59" s="38">
        <f>'jan-apr'!M59</f>
        <v>2179299.921542292</v>
      </c>
      <c r="O59" s="38">
        <f t="shared" si="11"/>
        <v>12982650.356279226</v>
      </c>
    </row>
    <row r="60" spans="1:15" s="31" customFormat="1" x14ac:dyDescent="0.2">
      <c r="A60" s="30">
        <v>1806</v>
      </c>
      <c r="B60" s="31" t="s">
        <v>277</v>
      </c>
      <c r="C60" s="33">
        <v>358355743</v>
      </c>
      <c r="D60" s="33">
        <v>21580</v>
      </c>
      <c r="E60" s="34">
        <f t="shared" si="10"/>
        <v>16605.919508804447</v>
      </c>
      <c r="F60" s="35">
        <f t="shared" si="2"/>
        <v>0.88596229192025122</v>
      </c>
      <c r="G60" s="69">
        <f t="shared" si="3"/>
        <v>1282.4706098290501</v>
      </c>
      <c r="H60" s="69">
        <f t="shared" si="4"/>
        <v>92.089887352096227</v>
      </c>
      <c r="I60" s="34">
        <f t="shared" si="5"/>
        <v>1374.5604971811463</v>
      </c>
      <c r="J60" s="67">
        <f t="shared" si="6"/>
        <v>-255.89551518206605</v>
      </c>
      <c r="K60" s="33">
        <f t="shared" si="7"/>
        <v>1118.6649819990803</v>
      </c>
      <c r="L60" s="34">
        <f t="shared" si="8"/>
        <v>29663015.529169135</v>
      </c>
      <c r="M60" s="34">
        <f t="shared" si="9"/>
        <v>24140790.311540153</v>
      </c>
      <c r="N60" s="38">
        <f>'jan-apr'!M60</f>
        <v>6861367.2283825465</v>
      </c>
      <c r="O60" s="38">
        <f t="shared" si="11"/>
        <v>17279423.083157606</v>
      </c>
    </row>
    <row r="61" spans="1:15" s="31" customFormat="1" x14ac:dyDescent="0.2">
      <c r="A61" s="30">
        <v>1811</v>
      </c>
      <c r="B61" s="31" t="s">
        <v>278</v>
      </c>
      <c r="C61" s="33">
        <v>24127391</v>
      </c>
      <c r="D61" s="33">
        <v>1399</v>
      </c>
      <c r="E61" s="34">
        <f t="shared" si="10"/>
        <v>17246.169406719084</v>
      </c>
      <c r="F61" s="35">
        <f t="shared" si="2"/>
        <v>0.92012103071561935</v>
      </c>
      <c r="G61" s="69">
        <f t="shared" si="3"/>
        <v>898.3206710802682</v>
      </c>
      <c r="H61" s="69">
        <f t="shared" si="4"/>
        <v>0</v>
      </c>
      <c r="I61" s="34">
        <f t="shared" si="5"/>
        <v>898.3206710802682</v>
      </c>
      <c r="J61" s="67">
        <f t="shared" si="6"/>
        <v>-255.89551518206605</v>
      </c>
      <c r="K61" s="33">
        <f t="shared" si="7"/>
        <v>642.42515589820209</v>
      </c>
      <c r="L61" s="34">
        <f t="shared" si="8"/>
        <v>1256750.6188412951</v>
      </c>
      <c r="M61" s="34">
        <f t="shared" si="9"/>
        <v>898752.79310158477</v>
      </c>
      <c r="N61" s="38">
        <f>'jan-apr'!M61</f>
        <v>151044.67365649543</v>
      </c>
      <c r="O61" s="38">
        <f t="shared" si="11"/>
        <v>747708.11944508937</v>
      </c>
    </row>
    <row r="62" spans="1:15" s="31" customFormat="1" x14ac:dyDescent="0.2">
      <c r="A62" s="30">
        <v>1812</v>
      </c>
      <c r="B62" s="31" t="s">
        <v>279</v>
      </c>
      <c r="C62" s="33">
        <v>26582047</v>
      </c>
      <c r="D62" s="33">
        <v>1976</v>
      </c>
      <c r="E62" s="34">
        <f t="shared" si="10"/>
        <v>13452.452935222673</v>
      </c>
      <c r="F62" s="35">
        <f t="shared" si="2"/>
        <v>0.71771792149902214</v>
      </c>
      <c r="G62" s="69">
        <f t="shared" si="3"/>
        <v>3174.5505539781147</v>
      </c>
      <c r="H62" s="69">
        <f t="shared" si="4"/>
        <v>1195.8031881057173</v>
      </c>
      <c r="I62" s="34">
        <f t="shared" si="5"/>
        <v>4370.353742083832</v>
      </c>
      <c r="J62" s="67">
        <f t="shared" si="6"/>
        <v>-255.89551518206605</v>
      </c>
      <c r="K62" s="33">
        <f t="shared" si="7"/>
        <v>4114.4582269017656</v>
      </c>
      <c r="L62" s="34">
        <f t="shared" si="8"/>
        <v>8635818.994357653</v>
      </c>
      <c r="M62" s="34">
        <f t="shared" si="9"/>
        <v>8130169.4563578889</v>
      </c>
      <c r="N62" s="38">
        <f>'jan-apr'!M62</f>
        <v>3973139.9261651887</v>
      </c>
      <c r="O62" s="38">
        <f t="shared" si="11"/>
        <v>4157029.5301927002</v>
      </c>
    </row>
    <row r="63" spans="1:15" s="31" customFormat="1" x14ac:dyDescent="0.2">
      <c r="A63" s="30">
        <v>1813</v>
      </c>
      <c r="B63" s="31" t="s">
        <v>280</v>
      </c>
      <c r="C63" s="33">
        <v>126391540</v>
      </c>
      <c r="D63" s="33">
        <v>7826</v>
      </c>
      <c r="E63" s="34">
        <f t="shared" si="10"/>
        <v>16150.209557883976</v>
      </c>
      <c r="F63" s="35">
        <f t="shared" si="2"/>
        <v>0.86164916476373932</v>
      </c>
      <c r="G63" s="69">
        <f t="shared" si="3"/>
        <v>1555.8965803813328</v>
      </c>
      <c r="H63" s="69">
        <f t="shared" si="4"/>
        <v>251.58837017426103</v>
      </c>
      <c r="I63" s="34">
        <f t="shared" si="5"/>
        <v>1807.4849505555937</v>
      </c>
      <c r="J63" s="67">
        <f t="shared" si="6"/>
        <v>-255.89551518206605</v>
      </c>
      <c r="K63" s="33">
        <f t="shared" si="7"/>
        <v>1551.5894353735277</v>
      </c>
      <c r="L63" s="34">
        <f t="shared" si="8"/>
        <v>14145377.223048076</v>
      </c>
      <c r="M63" s="34">
        <f t="shared" si="9"/>
        <v>12142738.921233227</v>
      </c>
      <c r="N63" s="38">
        <f>'jan-apr'!M63</f>
        <v>4961095.1463910714</v>
      </c>
      <c r="O63" s="38">
        <f t="shared" si="11"/>
        <v>7181643.7748421561</v>
      </c>
    </row>
    <row r="64" spans="1:15" s="31" customFormat="1" x14ac:dyDescent="0.2">
      <c r="A64" s="30">
        <v>1815</v>
      </c>
      <c r="B64" s="31" t="s">
        <v>281</v>
      </c>
      <c r="C64" s="33">
        <v>16433058</v>
      </c>
      <c r="D64" s="33">
        <v>1208</v>
      </c>
      <c r="E64" s="34">
        <f t="shared" si="10"/>
        <v>13603.524834437087</v>
      </c>
      <c r="F64" s="35">
        <f t="shared" si="2"/>
        <v>0.72577793925364176</v>
      </c>
      <c r="G64" s="69">
        <f t="shared" si="3"/>
        <v>3083.9074144494666</v>
      </c>
      <c r="H64" s="69">
        <f t="shared" si="4"/>
        <v>1142.9280233806724</v>
      </c>
      <c r="I64" s="34">
        <f t="shared" si="5"/>
        <v>4226.8354378301392</v>
      </c>
      <c r="J64" s="67">
        <f t="shared" si="6"/>
        <v>-255.89551518206605</v>
      </c>
      <c r="K64" s="33">
        <f t="shared" si="7"/>
        <v>3970.9399226480732</v>
      </c>
      <c r="L64" s="34">
        <f t="shared" si="8"/>
        <v>5106017.2088988079</v>
      </c>
      <c r="M64" s="34">
        <f t="shared" si="9"/>
        <v>4796895.4265588727</v>
      </c>
      <c r="N64" s="38">
        <f>'jan-apr'!M64</f>
        <v>2456628.4601252759</v>
      </c>
      <c r="O64" s="38">
        <f t="shared" si="11"/>
        <v>2340266.9664335968</v>
      </c>
    </row>
    <row r="65" spans="1:15" s="31" customFormat="1" x14ac:dyDescent="0.2">
      <c r="A65" s="30">
        <v>1816</v>
      </c>
      <c r="B65" s="31" t="s">
        <v>282</v>
      </c>
      <c r="C65" s="33">
        <v>6163387</v>
      </c>
      <c r="D65" s="33">
        <v>480</v>
      </c>
      <c r="E65" s="34">
        <f t="shared" si="10"/>
        <v>12840.389583333334</v>
      </c>
      <c r="F65" s="35">
        <f t="shared" si="2"/>
        <v>0.68506299686490224</v>
      </c>
      <c r="G65" s="69">
        <f t="shared" si="3"/>
        <v>3541.7885651117181</v>
      </c>
      <c r="H65" s="69">
        <f t="shared" si="4"/>
        <v>1410.0253612669858</v>
      </c>
      <c r="I65" s="34">
        <f t="shared" si="5"/>
        <v>4951.8139263787034</v>
      </c>
      <c r="J65" s="67">
        <f t="shared" si="6"/>
        <v>-255.89551518206605</v>
      </c>
      <c r="K65" s="33">
        <f t="shared" si="7"/>
        <v>4695.918411196637</v>
      </c>
      <c r="L65" s="34">
        <f t="shared" si="8"/>
        <v>2376870.6846617777</v>
      </c>
      <c r="M65" s="34">
        <f t="shared" si="9"/>
        <v>2254040.8373743859</v>
      </c>
      <c r="N65" s="38">
        <f>'jan-apr'!M65</f>
        <v>1286557.3662749445</v>
      </c>
      <c r="O65" s="38">
        <f t="shared" si="11"/>
        <v>967483.47109944141</v>
      </c>
    </row>
    <row r="66" spans="1:15" s="31" customFormat="1" x14ac:dyDescent="0.2">
      <c r="A66" s="30">
        <v>1818</v>
      </c>
      <c r="B66" s="31" t="s">
        <v>381</v>
      </c>
      <c r="C66" s="33">
        <v>30878763</v>
      </c>
      <c r="D66" s="33">
        <v>1842</v>
      </c>
      <c r="E66" s="34">
        <f t="shared" si="10"/>
        <v>16763.714983713355</v>
      </c>
      <c r="F66" s="35">
        <f t="shared" si="2"/>
        <v>0.89438102721105028</v>
      </c>
      <c r="G66" s="69">
        <f t="shared" si="3"/>
        <v>1187.7933248837055</v>
      </c>
      <c r="H66" s="69">
        <f t="shared" si="4"/>
        <v>36.861471133978554</v>
      </c>
      <c r="I66" s="34">
        <f t="shared" si="5"/>
        <v>1224.654796017684</v>
      </c>
      <c r="J66" s="67">
        <f t="shared" si="6"/>
        <v>-255.89551518206605</v>
      </c>
      <c r="K66" s="33">
        <f t="shared" si="7"/>
        <v>968.75928083561803</v>
      </c>
      <c r="L66" s="34">
        <f t="shared" si="8"/>
        <v>2255814.1342645739</v>
      </c>
      <c r="M66" s="34">
        <f t="shared" si="9"/>
        <v>1784454.5952992083</v>
      </c>
      <c r="N66" s="38">
        <f>'jan-apr'!M66</f>
        <v>795413.50512885372</v>
      </c>
      <c r="O66" s="38">
        <f t="shared" si="11"/>
        <v>989041.09017035458</v>
      </c>
    </row>
    <row r="67" spans="1:15" s="31" customFormat="1" x14ac:dyDescent="0.2">
      <c r="A67" s="30">
        <v>1820</v>
      </c>
      <c r="B67" s="31" t="s">
        <v>283</v>
      </c>
      <c r="C67" s="33">
        <v>111801490</v>
      </c>
      <c r="D67" s="33">
        <v>7421</v>
      </c>
      <c r="E67" s="34">
        <f t="shared" si="10"/>
        <v>15065.555855006063</v>
      </c>
      <c r="F67" s="35">
        <f t="shared" si="2"/>
        <v>0.80378050654026656</v>
      </c>
      <c r="G67" s="69">
        <f t="shared" si="3"/>
        <v>2206.6888021080804</v>
      </c>
      <c r="H67" s="69">
        <f t="shared" si="4"/>
        <v>631.2171661815305</v>
      </c>
      <c r="I67" s="34">
        <f t="shared" si="5"/>
        <v>2837.9059682896109</v>
      </c>
      <c r="J67" s="67">
        <f t="shared" si="6"/>
        <v>-255.89551518206605</v>
      </c>
      <c r="K67" s="33">
        <f t="shared" si="7"/>
        <v>2582.0104531075449</v>
      </c>
      <c r="L67" s="34">
        <f t="shared" si="8"/>
        <v>21060100.190677203</v>
      </c>
      <c r="M67" s="34">
        <f t="shared" si="9"/>
        <v>19161099.572511092</v>
      </c>
      <c r="N67" s="38">
        <f>'jan-apr'!M67</f>
        <v>11370284.734221581</v>
      </c>
      <c r="O67" s="38">
        <f t="shared" si="11"/>
        <v>7790814.8382895105</v>
      </c>
    </row>
    <row r="68" spans="1:15" s="31" customFormat="1" x14ac:dyDescent="0.2">
      <c r="A68" s="30">
        <v>1822</v>
      </c>
      <c r="B68" s="31" t="s">
        <v>284</v>
      </c>
      <c r="C68" s="33">
        <v>29801662</v>
      </c>
      <c r="D68" s="33">
        <v>2352</v>
      </c>
      <c r="E68" s="34">
        <f t="shared" si="10"/>
        <v>12670.774659863946</v>
      </c>
      <c r="F68" s="35">
        <f t="shared" si="2"/>
        <v>0.67601366802399454</v>
      </c>
      <c r="G68" s="69">
        <f t="shared" si="3"/>
        <v>3643.5575191933508</v>
      </c>
      <c r="H68" s="69">
        <f t="shared" si="4"/>
        <v>1469.3905844812716</v>
      </c>
      <c r="I68" s="34">
        <f t="shared" si="5"/>
        <v>5112.948103674622</v>
      </c>
      <c r="J68" s="67">
        <f t="shared" si="6"/>
        <v>-255.89551518206605</v>
      </c>
      <c r="K68" s="33">
        <f t="shared" si="7"/>
        <v>4857.0525884925555</v>
      </c>
      <c r="L68" s="34">
        <f t="shared" si="8"/>
        <v>12025653.93984271</v>
      </c>
      <c r="M68" s="34">
        <f t="shared" si="9"/>
        <v>11423787.688134491</v>
      </c>
      <c r="N68" s="38">
        <f>'jan-apr'!M68</f>
        <v>6251426.6147472281</v>
      </c>
      <c r="O68" s="38">
        <f t="shared" si="11"/>
        <v>5172361.0733872633</v>
      </c>
    </row>
    <row r="69" spans="1:15" s="31" customFormat="1" x14ac:dyDescent="0.2">
      <c r="A69" s="30">
        <v>1824</v>
      </c>
      <c r="B69" s="31" t="s">
        <v>285</v>
      </c>
      <c r="C69" s="33">
        <v>200598846</v>
      </c>
      <c r="D69" s="33">
        <v>13469</v>
      </c>
      <c r="E69" s="34">
        <f t="shared" si="10"/>
        <v>14893.373375900215</v>
      </c>
      <c r="F69" s="35">
        <f t="shared" si="2"/>
        <v>0.7945941929647824</v>
      </c>
      <c r="G69" s="69">
        <f t="shared" si="3"/>
        <v>2309.9982895715893</v>
      </c>
      <c r="H69" s="69">
        <f t="shared" si="4"/>
        <v>691.48103386857736</v>
      </c>
      <c r="I69" s="34">
        <f t="shared" si="5"/>
        <v>3001.4793234401668</v>
      </c>
      <c r="J69" s="67">
        <f t="shared" si="6"/>
        <v>-255.89551518206605</v>
      </c>
      <c r="K69" s="33">
        <f t="shared" si="7"/>
        <v>2745.5838082581008</v>
      </c>
      <c r="L69" s="34">
        <f t="shared" si="8"/>
        <v>40426925.007415608</v>
      </c>
      <c r="M69" s="34">
        <f t="shared" si="9"/>
        <v>36980268.313428357</v>
      </c>
      <c r="N69" s="38">
        <f>'jan-apr'!M69</f>
        <v>19573763.579285882</v>
      </c>
      <c r="O69" s="38">
        <f t="shared" si="11"/>
        <v>17406504.734142475</v>
      </c>
    </row>
    <row r="70" spans="1:15" s="31" customFormat="1" x14ac:dyDescent="0.2">
      <c r="A70" s="30">
        <v>1825</v>
      </c>
      <c r="B70" s="31" t="s">
        <v>286</v>
      </c>
      <c r="C70" s="33">
        <v>20614778</v>
      </c>
      <c r="D70" s="33">
        <v>1447</v>
      </c>
      <c r="E70" s="34">
        <f t="shared" si="10"/>
        <v>14246.56392536282</v>
      </c>
      <c r="F70" s="35">
        <f t="shared" si="2"/>
        <v>0.76008548762449935</v>
      </c>
      <c r="G70" s="69">
        <f t="shared" si="3"/>
        <v>2698.0839598940265</v>
      </c>
      <c r="H70" s="69">
        <f t="shared" si="4"/>
        <v>917.86434155666575</v>
      </c>
      <c r="I70" s="34">
        <f t="shared" si="5"/>
        <v>3615.9483014506923</v>
      </c>
      <c r="J70" s="67">
        <f t="shared" si="6"/>
        <v>-255.89551518206605</v>
      </c>
      <c r="K70" s="33">
        <f t="shared" si="7"/>
        <v>3360.0527862686263</v>
      </c>
      <c r="L70" s="34">
        <f t="shared" si="8"/>
        <v>5232277.192199152</v>
      </c>
      <c r="M70" s="34">
        <f t="shared" si="9"/>
        <v>4861996.3817307018</v>
      </c>
      <c r="N70" s="38">
        <f>'jan-apr'!M70</f>
        <v>1867315.2252080089</v>
      </c>
      <c r="O70" s="38">
        <f t="shared" si="11"/>
        <v>2994681.1565226931</v>
      </c>
    </row>
    <row r="71" spans="1:15" s="31" customFormat="1" x14ac:dyDescent="0.2">
      <c r="A71" s="30">
        <v>1826</v>
      </c>
      <c r="B71" s="31" t="s">
        <v>421</v>
      </c>
      <c r="C71" s="33">
        <v>17671498</v>
      </c>
      <c r="D71" s="33">
        <v>1284</v>
      </c>
      <c r="E71" s="34">
        <f t="shared" si="10"/>
        <v>13762.848909657321</v>
      </c>
      <c r="F71" s="35">
        <f t="shared" si="2"/>
        <v>0.73427822872965376</v>
      </c>
      <c r="G71" s="69">
        <f t="shared" si="3"/>
        <v>2988.3129693173255</v>
      </c>
      <c r="H71" s="69">
        <f t="shared" si="4"/>
        <v>1087.1645970535901</v>
      </c>
      <c r="I71" s="34">
        <f t="shared" si="5"/>
        <v>4075.4775663709156</v>
      </c>
      <c r="J71" s="67">
        <f t="shared" si="6"/>
        <v>-255.89551518206605</v>
      </c>
      <c r="K71" s="33">
        <f t="shared" si="7"/>
        <v>3819.5820511888496</v>
      </c>
      <c r="L71" s="34">
        <f t="shared" si="8"/>
        <v>5232913.1952202553</v>
      </c>
      <c r="M71" s="34">
        <f t="shared" si="9"/>
        <v>4904343.353726483</v>
      </c>
      <c r="N71" s="38">
        <f>'jan-apr'!M71</f>
        <v>1614732.2322854758</v>
      </c>
      <c r="O71" s="38">
        <f t="shared" si="11"/>
        <v>3289611.1214410071</v>
      </c>
    </row>
    <row r="72" spans="1:15" s="31" customFormat="1" x14ac:dyDescent="0.2">
      <c r="A72" s="30">
        <v>1827</v>
      </c>
      <c r="B72" s="31" t="s">
        <v>287</v>
      </c>
      <c r="C72" s="33">
        <v>24671439</v>
      </c>
      <c r="D72" s="33">
        <v>1427</v>
      </c>
      <c r="E72" s="34">
        <f t="shared" si="10"/>
        <v>17289.025227750524</v>
      </c>
      <c r="F72" s="35">
        <f t="shared" si="2"/>
        <v>0.92240748292942232</v>
      </c>
      <c r="G72" s="69">
        <f t="shared" si="3"/>
        <v>872.60717846140392</v>
      </c>
      <c r="H72" s="69">
        <f t="shared" si="4"/>
        <v>0</v>
      </c>
      <c r="I72" s="34">
        <f t="shared" si="5"/>
        <v>872.60717846140392</v>
      </c>
      <c r="J72" s="67">
        <f t="shared" si="6"/>
        <v>-255.89551518206605</v>
      </c>
      <c r="K72" s="33">
        <f t="shared" si="7"/>
        <v>616.71166327933793</v>
      </c>
      <c r="L72" s="34">
        <f t="shared" si="8"/>
        <v>1245210.4436644234</v>
      </c>
      <c r="M72" s="34">
        <f t="shared" si="9"/>
        <v>880047.54349961528</v>
      </c>
      <c r="N72" s="38">
        <f>'jan-apr'!M72</f>
        <v>572959.9853522653</v>
      </c>
      <c r="O72" s="38">
        <f t="shared" si="11"/>
        <v>307087.55814734998</v>
      </c>
    </row>
    <row r="73" spans="1:15" s="31" customFormat="1" x14ac:dyDescent="0.2">
      <c r="A73" s="30">
        <v>1828</v>
      </c>
      <c r="B73" s="31" t="s">
        <v>288</v>
      </c>
      <c r="C73" s="33">
        <v>25109825</v>
      </c>
      <c r="D73" s="33">
        <v>1808</v>
      </c>
      <c r="E73" s="34">
        <f t="shared" ref="E73:E136" si="12">IF(ISNUMBER(C73),(C73)/D73,"")</f>
        <v>13888.177544247788</v>
      </c>
      <c r="F73" s="35">
        <f t="shared" ref="F73:F136" si="13">IF(ISNUMBER(C73),E73/E$366,"")</f>
        <v>0.74096478675410604</v>
      </c>
      <c r="G73" s="69">
        <f t="shared" ref="G73:G136" si="14">IF(ISNUMBER(D73),(E$366-E73)*0.6,"")</f>
        <v>2913.1157885630455</v>
      </c>
      <c r="H73" s="69">
        <f t="shared" ref="H73:H136" si="15">IF(ISNUMBER(D73),(IF(E73&gt;=E$366*0.9,0,IF(E73&lt;0.9*E$366,(E$366*0.9-E73)*0.35))),"")</f>
        <v>1043.2995749469267</v>
      </c>
      <c r="I73" s="34">
        <f t="shared" ref="I73:I136" si="16">IF(ISNUMBER(C73),G73+H73,"")</f>
        <v>3956.4153635099719</v>
      </c>
      <c r="J73" s="67">
        <f t="shared" ref="J73:J136" si="17">IF(ISNUMBER(D73),I$368,"")</f>
        <v>-255.89551518206605</v>
      </c>
      <c r="K73" s="33">
        <f t="shared" ref="K73:K136" si="18">IF(ISNUMBER(I73),I73+J73,"")</f>
        <v>3700.5198483279059</v>
      </c>
      <c r="L73" s="34">
        <f t="shared" ref="L73:L136" si="19">IF(ISNUMBER(I73),(I73*D73),"")</f>
        <v>7153198.9772260292</v>
      </c>
      <c r="M73" s="34">
        <f t="shared" ref="M73:M136" si="20">IF(ISNUMBER(K73),(K73*D73),"")</f>
        <v>6690539.8857768541</v>
      </c>
      <c r="N73" s="38">
        <f>'jan-apr'!M73</f>
        <v>3916607.5929689589</v>
      </c>
      <c r="O73" s="38">
        <f t="shared" ref="O73:O136" si="21">IF(ISNUMBER(M73),(M73-N73),"")</f>
        <v>2773932.2928078952</v>
      </c>
    </row>
    <row r="74" spans="1:15" s="31" customFormat="1" x14ac:dyDescent="0.2">
      <c r="A74" s="30">
        <v>1832</v>
      </c>
      <c r="B74" s="31" t="s">
        <v>289</v>
      </c>
      <c r="C74" s="33">
        <v>91908635</v>
      </c>
      <c r="D74" s="33">
        <v>4485</v>
      </c>
      <c r="E74" s="34">
        <f t="shared" si="12"/>
        <v>20492.44927536232</v>
      </c>
      <c r="F74" s="35">
        <f t="shared" si="13"/>
        <v>1.0933171943555091</v>
      </c>
      <c r="G74" s="69">
        <f t="shared" si="14"/>
        <v>-1049.4472501056734</v>
      </c>
      <c r="H74" s="69">
        <f t="shared" si="15"/>
        <v>0</v>
      </c>
      <c r="I74" s="34">
        <f t="shared" si="16"/>
        <v>-1049.4472501056734</v>
      </c>
      <c r="J74" s="67">
        <f t="shared" si="17"/>
        <v>-255.89551518206605</v>
      </c>
      <c r="K74" s="33">
        <f t="shared" si="18"/>
        <v>-1305.3427652877394</v>
      </c>
      <c r="L74" s="34">
        <f t="shared" si="19"/>
        <v>-4706770.9167239452</v>
      </c>
      <c r="M74" s="34">
        <f t="shared" si="20"/>
        <v>-5854462.3023155117</v>
      </c>
      <c r="N74" s="38">
        <f>'jan-apr'!M74</f>
        <v>-12291232.373016881</v>
      </c>
      <c r="O74" s="38">
        <f t="shared" si="21"/>
        <v>6436770.0707013691</v>
      </c>
    </row>
    <row r="75" spans="1:15" s="31" customFormat="1" x14ac:dyDescent="0.2">
      <c r="A75" s="30">
        <v>1833</v>
      </c>
      <c r="B75" s="31" t="s">
        <v>290</v>
      </c>
      <c r="C75" s="33">
        <v>428919578</v>
      </c>
      <c r="D75" s="33">
        <v>25994</v>
      </c>
      <c r="E75" s="34">
        <f t="shared" si="12"/>
        <v>16500.714703393092</v>
      </c>
      <c r="F75" s="35">
        <f t="shared" si="13"/>
        <v>0.88034938439809629</v>
      </c>
      <c r="G75" s="69">
        <f t="shared" si="14"/>
        <v>1345.5934930758631</v>
      </c>
      <c r="H75" s="69">
        <f t="shared" si="15"/>
        <v>128.9115692460704</v>
      </c>
      <c r="I75" s="34">
        <f t="shared" si="16"/>
        <v>1474.5050623219336</v>
      </c>
      <c r="J75" s="67">
        <f t="shared" si="17"/>
        <v>-255.89551518206605</v>
      </c>
      <c r="K75" s="33">
        <f t="shared" si="18"/>
        <v>1218.6095471398676</v>
      </c>
      <c r="L75" s="34">
        <f t="shared" si="19"/>
        <v>38328284.589996338</v>
      </c>
      <c r="M75" s="34">
        <f t="shared" si="20"/>
        <v>31676536.568353716</v>
      </c>
      <c r="N75" s="38">
        <f>'jan-apr'!M75</f>
        <v>7396994.1649942538</v>
      </c>
      <c r="O75" s="38">
        <f t="shared" si="21"/>
        <v>24279542.403359462</v>
      </c>
    </row>
    <row r="76" spans="1:15" s="31" customFormat="1" x14ac:dyDescent="0.2">
      <c r="A76" s="30">
        <v>1834</v>
      </c>
      <c r="B76" s="31" t="s">
        <v>291</v>
      </c>
      <c r="C76" s="33">
        <v>47087715</v>
      </c>
      <c r="D76" s="33">
        <v>1886</v>
      </c>
      <c r="E76" s="34">
        <f t="shared" si="12"/>
        <v>24966.975079533404</v>
      </c>
      <c r="F76" s="35">
        <f t="shared" si="13"/>
        <v>1.3320429773281335</v>
      </c>
      <c r="G76" s="69">
        <f t="shared" si="14"/>
        <v>-3734.1627326083235</v>
      </c>
      <c r="H76" s="69">
        <f t="shared" si="15"/>
        <v>0</v>
      </c>
      <c r="I76" s="34">
        <f t="shared" si="16"/>
        <v>-3734.1627326083235</v>
      </c>
      <c r="J76" s="67">
        <f t="shared" si="17"/>
        <v>-255.89551518206605</v>
      </c>
      <c r="K76" s="33">
        <f t="shared" si="18"/>
        <v>-3990.0582477903895</v>
      </c>
      <c r="L76" s="34">
        <f t="shared" si="19"/>
        <v>-7042630.9136992982</v>
      </c>
      <c r="M76" s="34">
        <f t="shared" si="20"/>
        <v>-7525249.8553326745</v>
      </c>
      <c r="N76" s="38">
        <f>'jan-apr'!M76</f>
        <v>-4639521.405063509</v>
      </c>
      <c r="O76" s="38">
        <f t="shared" si="21"/>
        <v>-2885728.4502691654</v>
      </c>
    </row>
    <row r="77" spans="1:15" s="31" customFormat="1" x14ac:dyDescent="0.2">
      <c r="A77" s="30">
        <v>1835</v>
      </c>
      <c r="B77" s="31" t="s">
        <v>292</v>
      </c>
      <c r="C77" s="33">
        <v>7522887</v>
      </c>
      <c r="D77" s="33">
        <v>442</v>
      </c>
      <c r="E77" s="34">
        <f t="shared" si="12"/>
        <v>17020.106334841628</v>
      </c>
      <c r="F77" s="35">
        <f t="shared" si="13"/>
        <v>0.90806006913063197</v>
      </c>
      <c r="G77" s="69">
        <f t="shared" si="14"/>
        <v>1033.9585142067415</v>
      </c>
      <c r="H77" s="69">
        <f t="shared" si="15"/>
        <v>0</v>
      </c>
      <c r="I77" s="34">
        <f t="shared" si="16"/>
        <v>1033.9585142067415</v>
      </c>
      <c r="J77" s="67">
        <f t="shared" si="17"/>
        <v>-255.89551518206605</v>
      </c>
      <c r="K77" s="33">
        <f t="shared" si="18"/>
        <v>778.06299902467549</v>
      </c>
      <c r="L77" s="34">
        <f t="shared" si="19"/>
        <v>457009.66327937972</v>
      </c>
      <c r="M77" s="34">
        <f t="shared" si="20"/>
        <v>343903.84556890657</v>
      </c>
      <c r="N77" s="38">
        <f>'jan-apr'!M77</f>
        <v>2518.7203403654726</v>
      </c>
      <c r="O77" s="38">
        <f t="shared" si="21"/>
        <v>341385.12522854109</v>
      </c>
    </row>
    <row r="78" spans="1:15" s="31" customFormat="1" x14ac:dyDescent="0.2">
      <c r="A78" s="30">
        <v>1836</v>
      </c>
      <c r="B78" s="31" t="s">
        <v>293</v>
      </c>
      <c r="C78" s="33">
        <v>16616223</v>
      </c>
      <c r="D78" s="33">
        <v>1139</v>
      </c>
      <c r="E78" s="34">
        <f t="shared" si="12"/>
        <v>14588.431079894644</v>
      </c>
      <c r="F78" s="35">
        <f t="shared" si="13"/>
        <v>0.77832485146103259</v>
      </c>
      <c r="G78" s="69">
        <f t="shared" si="14"/>
        <v>2492.9636671749317</v>
      </c>
      <c r="H78" s="69">
        <f t="shared" si="15"/>
        <v>798.21083747052717</v>
      </c>
      <c r="I78" s="34">
        <f t="shared" si="16"/>
        <v>3291.1745046454589</v>
      </c>
      <c r="J78" s="67">
        <f t="shared" si="17"/>
        <v>-255.89551518206605</v>
      </c>
      <c r="K78" s="33">
        <f t="shared" si="18"/>
        <v>3035.2789894633929</v>
      </c>
      <c r="L78" s="34">
        <f t="shared" si="19"/>
        <v>3748647.7607911779</v>
      </c>
      <c r="M78" s="34">
        <f t="shared" si="20"/>
        <v>3457182.7689988045</v>
      </c>
      <c r="N78" s="38">
        <f>'jan-apr'!M78</f>
        <v>1765235.3643482539</v>
      </c>
      <c r="O78" s="38">
        <f t="shared" si="21"/>
        <v>1691947.4046505506</v>
      </c>
    </row>
    <row r="79" spans="1:15" s="31" customFormat="1" x14ac:dyDescent="0.2">
      <c r="A79" s="30">
        <v>1837</v>
      </c>
      <c r="B79" s="31" t="s">
        <v>294</v>
      </c>
      <c r="C79" s="33">
        <v>117206603</v>
      </c>
      <c r="D79" s="33">
        <v>6180</v>
      </c>
      <c r="E79" s="34">
        <f t="shared" si="12"/>
        <v>18965.469741100325</v>
      </c>
      <c r="F79" s="35">
        <f t="shared" si="13"/>
        <v>1.0118494811600551</v>
      </c>
      <c r="G79" s="69">
        <f t="shared" si="14"/>
        <v>-133.25952954847671</v>
      </c>
      <c r="H79" s="69">
        <f t="shared" si="15"/>
        <v>0</v>
      </c>
      <c r="I79" s="34">
        <f t="shared" si="16"/>
        <v>-133.25952954847671</v>
      </c>
      <c r="J79" s="67">
        <f t="shared" si="17"/>
        <v>-255.89551518206605</v>
      </c>
      <c r="K79" s="33">
        <f t="shared" si="18"/>
        <v>-389.15504473054273</v>
      </c>
      <c r="L79" s="34">
        <f t="shared" si="19"/>
        <v>-823543.89260958601</v>
      </c>
      <c r="M79" s="34">
        <f t="shared" si="20"/>
        <v>-2404978.1764347539</v>
      </c>
      <c r="N79" s="38">
        <f>'jan-apr'!M79</f>
        <v>-7829658.2042908166</v>
      </c>
      <c r="O79" s="38">
        <f t="shared" si="21"/>
        <v>5424680.0278560631</v>
      </c>
    </row>
    <row r="80" spans="1:15" s="31" customFormat="1" x14ac:dyDescent="0.2">
      <c r="A80" s="30">
        <v>1838</v>
      </c>
      <c r="B80" s="31" t="s">
        <v>295</v>
      </c>
      <c r="C80" s="33">
        <v>32613158</v>
      </c>
      <c r="D80" s="33">
        <v>1958</v>
      </c>
      <c r="E80" s="34">
        <f t="shared" si="12"/>
        <v>16656.362614913178</v>
      </c>
      <c r="F80" s="35">
        <f t="shared" si="13"/>
        <v>0.88865354246352724</v>
      </c>
      <c r="G80" s="69">
        <f t="shared" si="14"/>
        <v>1252.2047461638117</v>
      </c>
      <c r="H80" s="69">
        <f t="shared" si="15"/>
        <v>74.434800214040479</v>
      </c>
      <c r="I80" s="34">
        <f t="shared" si="16"/>
        <v>1326.6395463778522</v>
      </c>
      <c r="J80" s="67">
        <f t="shared" si="17"/>
        <v>-255.89551518206605</v>
      </c>
      <c r="K80" s="33">
        <f t="shared" si="18"/>
        <v>1070.7440311957862</v>
      </c>
      <c r="L80" s="34">
        <f t="shared" si="19"/>
        <v>2597560.2318078345</v>
      </c>
      <c r="M80" s="34">
        <f t="shared" si="20"/>
        <v>2096516.8130813495</v>
      </c>
      <c r="N80" s="38">
        <f>'jan-apr'!M80</f>
        <v>-90328.403560100865</v>
      </c>
      <c r="O80" s="38">
        <f t="shared" si="21"/>
        <v>2186845.2166414503</v>
      </c>
    </row>
    <row r="81" spans="1:15" s="31" customFormat="1" x14ac:dyDescent="0.2">
      <c r="A81" s="30">
        <v>1839</v>
      </c>
      <c r="B81" s="31" t="s">
        <v>296</v>
      </c>
      <c r="C81" s="33">
        <v>18387930</v>
      </c>
      <c r="D81" s="33">
        <v>1062</v>
      </c>
      <c r="E81" s="34">
        <f t="shared" si="12"/>
        <v>17314.435028248587</v>
      </c>
      <c r="F81" s="35">
        <f t="shared" si="13"/>
        <v>0.92376315161579425</v>
      </c>
      <c r="G81" s="69">
        <f t="shared" si="14"/>
        <v>857.36129816256653</v>
      </c>
      <c r="H81" s="69">
        <f t="shared" si="15"/>
        <v>0</v>
      </c>
      <c r="I81" s="34">
        <f t="shared" si="16"/>
        <v>857.36129816256653</v>
      </c>
      <c r="J81" s="67">
        <f t="shared" si="17"/>
        <v>-255.89551518206605</v>
      </c>
      <c r="K81" s="33">
        <f t="shared" si="18"/>
        <v>601.46578298050053</v>
      </c>
      <c r="L81" s="34">
        <f t="shared" si="19"/>
        <v>910517.69864864566</v>
      </c>
      <c r="M81" s="34">
        <f t="shared" si="20"/>
        <v>638756.66152529162</v>
      </c>
      <c r="N81" s="38">
        <f>'jan-apr'!M81</f>
        <v>-1382442.1778247328</v>
      </c>
      <c r="O81" s="38">
        <f t="shared" si="21"/>
        <v>2021198.8393500245</v>
      </c>
    </row>
    <row r="82" spans="1:15" s="31" customFormat="1" x14ac:dyDescent="0.2">
      <c r="A82" s="30">
        <v>1840</v>
      </c>
      <c r="B82" s="31" t="s">
        <v>297</v>
      </c>
      <c r="C82" s="33">
        <v>66359623</v>
      </c>
      <c r="D82" s="33">
        <v>4880</v>
      </c>
      <c r="E82" s="34">
        <f t="shared" si="12"/>
        <v>13598.283401639344</v>
      </c>
      <c r="F82" s="35">
        <f t="shared" si="13"/>
        <v>0.72549829729753257</v>
      </c>
      <c r="G82" s="69">
        <f t="shared" si="14"/>
        <v>3087.0522741281115</v>
      </c>
      <c r="H82" s="69">
        <f t="shared" si="15"/>
        <v>1144.762524859882</v>
      </c>
      <c r="I82" s="34">
        <f t="shared" si="16"/>
        <v>4231.8147989879935</v>
      </c>
      <c r="J82" s="67">
        <f t="shared" si="17"/>
        <v>-255.89551518206605</v>
      </c>
      <c r="K82" s="33">
        <f t="shared" si="18"/>
        <v>3975.9192838059275</v>
      </c>
      <c r="L82" s="34">
        <f t="shared" si="19"/>
        <v>20651256.219061408</v>
      </c>
      <c r="M82" s="34">
        <f t="shared" si="20"/>
        <v>19402486.104972925</v>
      </c>
      <c r="N82" s="38">
        <f>'jan-apr'!M82</f>
        <v>11270948.457128603</v>
      </c>
      <c r="O82" s="38">
        <f t="shared" si="21"/>
        <v>8131537.647844322</v>
      </c>
    </row>
    <row r="83" spans="1:15" s="31" customFormat="1" x14ac:dyDescent="0.2">
      <c r="A83" s="30">
        <v>1841</v>
      </c>
      <c r="B83" s="31" t="s">
        <v>422</v>
      </c>
      <c r="C83" s="33">
        <v>155866373</v>
      </c>
      <c r="D83" s="33">
        <v>9827</v>
      </c>
      <c r="E83" s="34">
        <f t="shared" si="12"/>
        <v>15861.03317390862</v>
      </c>
      <c r="F83" s="35">
        <f t="shared" si="13"/>
        <v>0.84622096930728286</v>
      </c>
      <c r="G83" s="69">
        <f t="shared" si="14"/>
        <v>1729.4024107665466</v>
      </c>
      <c r="H83" s="69">
        <f t="shared" si="15"/>
        <v>352.80010456563582</v>
      </c>
      <c r="I83" s="34">
        <f t="shared" si="16"/>
        <v>2082.2025153321824</v>
      </c>
      <c r="J83" s="67">
        <f t="shared" si="17"/>
        <v>-255.89551518206605</v>
      </c>
      <c r="K83" s="33">
        <f t="shared" si="18"/>
        <v>1826.3070001501164</v>
      </c>
      <c r="L83" s="34">
        <f t="shared" si="19"/>
        <v>20461804.118169356</v>
      </c>
      <c r="M83" s="34">
        <f t="shared" si="20"/>
        <v>17947118.890475195</v>
      </c>
      <c r="N83" s="38">
        <f>'jan-apr'!M83</f>
        <v>4812418.2940831892</v>
      </c>
      <c r="O83" s="38">
        <f t="shared" si="21"/>
        <v>13134700.596392006</v>
      </c>
    </row>
    <row r="84" spans="1:15" s="31" customFormat="1" x14ac:dyDescent="0.2">
      <c r="A84" s="30">
        <v>1845</v>
      </c>
      <c r="B84" s="31" t="s">
        <v>298</v>
      </c>
      <c r="C84" s="33">
        <v>41499360</v>
      </c>
      <c r="D84" s="33">
        <v>1858</v>
      </c>
      <c r="E84" s="34">
        <f t="shared" si="12"/>
        <v>22335.500538213131</v>
      </c>
      <c r="F84" s="35">
        <f t="shared" si="13"/>
        <v>1.1916480287363496</v>
      </c>
      <c r="G84" s="69">
        <f t="shared" si="14"/>
        <v>-2155.27800781616</v>
      </c>
      <c r="H84" s="69">
        <f t="shared" si="15"/>
        <v>0</v>
      </c>
      <c r="I84" s="34">
        <f t="shared" si="16"/>
        <v>-2155.27800781616</v>
      </c>
      <c r="J84" s="67">
        <f t="shared" si="17"/>
        <v>-255.89551518206605</v>
      </c>
      <c r="K84" s="33">
        <f t="shared" si="18"/>
        <v>-2411.173522998226</v>
      </c>
      <c r="L84" s="34">
        <f t="shared" si="19"/>
        <v>-4004506.5385224251</v>
      </c>
      <c r="M84" s="34">
        <f t="shared" si="20"/>
        <v>-4479960.4057307038</v>
      </c>
      <c r="N84" s="38">
        <f>'jan-apr'!M84</f>
        <v>-6730151.9167592786</v>
      </c>
      <c r="O84" s="38">
        <f t="shared" si="21"/>
        <v>2250191.5110285748</v>
      </c>
    </row>
    <row r="85" spans="1:15" s="31" customFormat="1" x14ac:dyDescent="0.2">
      <c r="A85" s="30">
        <v>1848</v>
      </c>
      <c r="B85" s="31" t="s">
        <v>299</v>
      </c>
      <c r="C85" s="33">
        <v>38625961</v>
      </c>
      <c r="D85" s="33">
        <v>2672</v>
      </c>
      <c r="E85" s="34">
        <f t="shared" si="12"/>
        <v>14455.82372754491</v>
      </c>
      <c r="F85" s="35">
        <f t="shared" si="13"/>
        <v>0.77124995785150041</v>
      </c>
      <c r="G85" s="69">
        <f t="shared" si="14"/>
        <v>2572.5280785847722</v>
      </c>
      <c r="H85" s="69">
        <f t="shared" si="15"/>
        <v>844.62341079293412</v>
      </c>
      <c r="I85" s="34">
        <f t="shared" si="16"/>
        <v>3417.1514893777062</v>
      </c>
      <c r="J85" s="67">
        <f t="shared" si="17"/>
        <v>-255.89551518206605</v>
      </c>
      <c r="K85" s="33">
        <f t="shared" si="18"/>
        <v>3161.2559741956402</v>
      </c>
      <c r="L85" s="34">
        <f t="shared" si="19"/>
        <v>9130628.7796172313</v>
      </c>
      <c r="M85" s="34">
        <f t="shared" si="20"/>
        <v>8446875.963050751</v>
      </c>
      <c r="N85" s="38">
        <f>'jan-apr'!M85</f>
        <v>4163248.3422638583</v>
      </c>
      <c r="O85" s="38">
        <f t="shared" si="21"/>
        <v>4283627.6207868923</v>
      </c>
    </row>
    <row r="86" spans="1:15" s="31" customFormat="1" x14ac:dyDescent="0.2">
      <c r="A86" s="30">
        <v>1851</v>
      </c>
      <c r="B86" s="31" t="s">
        <v>300</v>
      </c>
      <c r="C86" s="33">
        <v>29139622</v>
      </c>
      <c r="D86" s="33">
        <v>2060</v>
      </c>
      <c r="E86" s="34">
        <f t="shared" si="12"/>
        <v>14145.447572815534</v>
      </c>
      <c r="F86" s="35">
        <f t="shared" si="13"/>
        <v>0.75469070804569249</v>
      </c>
      <c r="G86" s="69">
        <f t="shared" si="14"/>
        <v>2758.7537714223981</v>
      </c>
      <c r="H86" s="69">
        <f t="shared" si="15"/>
        <v>953.25506494821582</v>
      </c>
      <c r="I86" s="34">
        <f t="shared" si="16"/>
        <v>3712.0088363706141</v>
      </c>
      <c r="J86" s="67">
        <f t="shared" si="17"/>
        <v>-255.89551518206605</v>
      </c>
      <c r="K86" s="33">
        <f t="shared" si="18"/>
        <v>3456.1133211885481</v>
      </c>
      <c r="L86" s="34">
        <f t="shared" si="19"/>
        <v>7646738.2029234646</v>
      </c>
      <c r="M86" s="34">
        <f t="shared" si="20"/>
        <v>7119593.4416484088</v>
      </c>
      <c r="N86" s="38">
        <f>'jan-apr'!M86</f>
        <v>4445640.3427633047</v>
      </c>
      <c r="O86" s="38">
        <f t="shared" si="21"/>
        <v>2673953.0988851041</v>
      </c>
    </row>
    <row r="87" spans="1:15" s="31" customFormat="1" x14ac:dyDescent="0.2">
      <c r="A87" s="30">
        <v>1853</v>
      </c>
      <c r="B87" s="31" t="s">
        <v>423</v>
      </c>
      <c r="C87" s="33">
        <v>19915371</v>
      </c>
      <c r="D87" s="33">
        <v>1330</v>
      </c>
      <c r="E87" s="34">
        <f t="shared" si="12"/>
        <v>14973.963157894737</v>
      </c>
      <c r="F87" s="35">
        <f t="shared" si="13"/>
        <v>0.79889383490411392</v>
      </c>
      <c r="G87" s="69">
        <f t="shared" si="14"/>
        <v>2261.6444203748761</v>
      </c>
      <c r="H87" s="69">
        <f t="shared" si="15"/>
        <v>663.27461017049461</v>
      </c>
      <c r="I87" s="34">
        <f t="shared" si="16"/>
        <v>2924.9190305453708</v>
      </c>
      <c r="J87" s="67">
        <f t="shared" si="17"/>
        <v>-255.89551518206605</v>
      </c>
      <c r="K87" s="33">
        <f t="shared" si="18"/>
        <v>2669.0235153633048</v>
      </c>
      <c r="L87" s="34">
        <f t="shared" si="19"/>
        <v>3890142.3106253431</v>
      </c>
      <c r="M87" s="34">
        <f t="shared" si="20"/>
        <v>3549801.2754331953</v>
      </c>
      <c r="N87" s="38">
        <f>'jan-apr'!M87</f>
        <v>2308890.7128034928</v>
      </c>
      <c r="O87" s="38">
        <f t="shared" si="21"/>
        <v>1240910.5626297025</v>
      </c>
    </row>
    <row r="88" spans="1:15" s="31" customFormat="1" x14ac:dyDescent="0.2">
      <c r="A88" s="30">
        <v>1856</v>
      </c>
      <c r="B88" s="31" t="s">
        <v>302</v>
      </c>
      <c r="C88" s="33">
        <v>8136333</v>
      </c>
      <c r="D88" s="33">
        <v>460</v>
      </c>
      <c r="E88" s="34">
        <f t="shared" si="12"/>
        <v>17687.680434782607</v>
      </c>
      <c r="F88" s="35">
        <f t="shared" si="13"/>
        <v>0.94367661414018267</v>
      </c>
      <c r="G88" s="69">
        <f t="shared" si="14"/>
        <v>633.41405424215407</v>
      </c>
      <c r="H88" s="69">
        <f t="shared" si="15"/>
        <v>0</v>
      </c>
      <c r="I88" s="34">
        <f t="shared" si="16"/>
        <v>633.41405424215407</v>
      </c>
      <c r="J88" s="67">
        <f t="shared" si="17"/>
        <v>-255.89551518206605</v>
      </c>
      <c r="K88" s="33">
        <f t="shared" si="18"/>
        <v>377.51853906008802</v>
      </c>
      <c r="L88" s="34">
        <f t="shared" si="19"/>
        <v>291370.46495139087</v>
      </c>
      <c r="M88" s="34">
        <f t="shared" si="20"/>
        <v>173658.52796764049</v>
      </c>
      <c r="N88" s="38">
        <f>'jan-apr'!M88</f>
        <v>276334.4551801554</v>
      </c>
      <c r="O88" s="38">
        <f t="shared" si="21"/>
        <v>-102675.92721251491</v>
      </c>
    </row>
    <row r="89" spans="1:15" s="31" customFormat="1" x14ac:dyDescent="0.2">
      <c r="A89" s="30">
        <v>1857</v>
      </c>
      <c r="B89" s="31" t="s">
        <v>303</v>
      </c>
      <c r="C89" s="33">
        <v>11968175</v>
      </c>
      <c r="D89" s="33">
        <v>683</v>
      </c>
      <c r="E89" s="34">
        <f t="shared" si="12"/>
        <v>17522.950219619328</v>
      </c>
      <c r="F89" s="35">
        <f t="shared" si="13"/>
        <v>0.93488789521996896</v>
      </c>
      <c r="G89" s="69">
        <f t="shared" si="14"/>
        <v>732.25218334012163</v>
      </c>
      <c r="H89" s="69">
        <f t="shared" si="15"/>
        <v>0</v>
      </c>
      <c r="I89" s="34">
        <f t="shared" si="16"/>
        <v>732.25218334012163</v>
      </c>
      <c r="J89" s="67">
        <f t="shared" si="17"/>
        <v>-255.89551518206605</v>
      </c>
      <c r="K89" s="33">
        <f t="shared" si="18"/>
        <v>476.35666815805558</v>
      </c>
      <c r="L89" s="34">
        <f t="shared" si="19"/>
        <v>500128.24122130306</v>
      </c>
      <c r="M89" s="34">
        <f t="shared" si="20"/>
        <v>325351.60435195197</v>
      </c>
      <c r="N89" s="38">
        <f>'jan-apr'!M89</f>
        <v>34706.103150383802</v>
      </c>
      <c r="O89" s="38">
        <f t="shared" si="21"/>
        <v>290645.50120156817</v>
      </c>
    </row>
    <row r="90" spans="1:15" s="31" customFormat="1" x14ac:dyDescent="0.2">
      <c r="A90" s="30">
        <v>1859</v>
      </c>
      <c r="B90" s="31" t="s">
        <v>304</v>
      </c>
      <c r="C90" s="33">
        <v>20056015</v>
      </c>
      <c r="D90" s="33">
        <v>1229</v>
      </c>
      <c r="E90" s="34">
        <f t="shared" si="12"/>
        <v>16318.970707892595</v>
      </c>
      <c r="F90" s="35">
        <f t="shared" si="13"/>
        <v>0.87065294291462458</v>
      </c>
      <c r="G90" s="69">
        <f t="shared" si="14"/>
        <v>1454.6398903761615</v>
      </c>
      <c r="H90" s="69">
        <f t="shared" si="15"/>
        <v>192.52196767124451</v>
      </c>
      <c r="I90" s="34">
        <f t="shared" si="16"/>
        <v>1647.161858047406</v>
      </c>
      <c r="J90" s="67">
        <f t="shared" si="17"/>
        <v>-255.89551518206605</v>
      </c>
      <c r="K90" s="33">
        <f t="shared" si="18"/>
        <v>1391.26634286534</v>
      </c>
      <c r="L90" s="34">
        <f t="shared" si="19"/>
        <v>2024361.923540262</v>
      </c>
      <c r="M90" s="34">
        <f t="shared" si="20"/>
        <v>1709866.3353815028</v>
      </c>
      <c r="N90" s="38">
        <f>'jan-apr'!M90</f>
        <v>778860.73927480576</v>
      </c>
      <c r="O90" s="38">
        <f t="shared" si="21"/>
        <v>931005.59610669699</v>
      </c>
    </row>
    <row r="91" spans="1:15" s="31" customFormat="1" x14ac:dyDescent="0.2">
      <c r="A91" s="30">
        <v>1860</v>
      </c>
      <c r="B91" s="31" t="s">
        <v>305</v>
      </c>
      <c r="C91" s="33">
        <v>169330648</v>
      </c>
      <c r="D91" s="33">
        <v>11619</v>
      </c>
      <c r="E91" s="34">
        <f t="shared" si="12"/>
        <v>14573.599104914365</v>
      </c>
      <c r="F91" s="35">
        <f t="shared" si="13"/>
        <v>0.77753353300737726</v>
      </c>
      <c r="G91" s="69">
        <f t="shared" si="14"/>
        <v>2501.8628521630994</v>
      </c>
      <c r="H91" s="69">
        <f t="shared" si="15"/>
        <v>803.40202871362499</v>
      </c>
      <c r="I91" s="34">
        <f t="shared" si="16"/>
        <v>3305.2648808767244</v>
      </c>
      <c r="J91" s="67">
        <f t="shared" si="17"/>
        <v>-255.89551518206605</v>
      </c>
      <c r="K91" s="33">
        <f t="shared" si="18"/>
        <v>3049.3693656946584</v>
      </c>
      <c r="L91" s="34">
        <f t="shared" si="19"/>
        <v>38403872.65090666</v>
      </c>
      <c r="M91" s="34">
        <f t="shared" si="20"/>
        <v>35430622.660006233</v>
      </c>
      <c r="N91" s="38">
        <f>'jan-apr'!M91</f>
        <v>15149076.578017872</v>
      </c>
      <c r="O91" s="38">
        <f t="shared" si="21"/>
        <v>20281546.081988361</v>
      </c>
    </row>
    <row r="92" spans="1:15" s="31" customFormat="1" x14ac:dyDescent="0.2">
      <c r="A92" s="30">
        <v>1865</v>
      </c>
      <c r="B92" s="31" t="s">
        <v>306</v>
      </c>
      <c r="C92" s="33">
        <v>161814673</v>
      </c>
      <c r="D92" s="33">
        <v>9793</v>
      </c>
      <c r="E92" s="34">
        <f t="shared" si="12"/>
        <v>16523.503829265803</v>
      </c>
      <c r="F92" s="35">
        <f t="shared" si="13"/>
        <v>0.88156523433512279</v>
      </c>
      <c r="G92" s="69">
        <f t="shared" si="14"/>
        <v>1331.9200175522367</v>
      </c>
      <c r="H92" s="69">
        <f t="shared" si="15"/>
        <v>120.93537519062174</v>
      </c>
      <c r="I92" s="34">
        <f t="shared" si="16"/>
        <v>1452.8553927428584</v>
      </c>
      <c r="J92" s="67">
        <f t="shared" si="17"/>
        <v>-255.89551518206605</v>
      </c>
      <c r="K92" s="33">
        <f t="shared" si="18"/>
        <v>1196.9598775607924</v>
      </c>
      <c r="L92" s="34">
        <f t="shared" si="19"/>
        <v>14227812.861130811</v>
      </c>
      <c r="M92" s="34">
        <f t="shared" si="20"/>
        <v>11721828.08095284</v>
      </c>
      <c r="N92" s="38">
        <f>'jan-apr'!M92</f>
        <v>6155722.960063613</v>
      </c>
      <c r="O92" s="38">
        <f t="shared" si="21"/>
        <v>5566105.1208892269</v>
      </c>
    </row>
    <row r="93" spans="1:15" s="31" customFormat="1" x14ac:dyDescent="0.2">
      <c r="A93" s="30">
        <v>1866</v>
      </c>
      <c r="B93" s="31" t="s">
        <v>307</v>
      </c>
      <c r="C93" s="33">
        <v>141020271</v>
      </c>
      <c r="D93" s="33">
        <v>8236</v>
      </c>
      <c r="E93" s="34">
        <f t="shared" si="12"/>
        <v>17122.422413793105</v>
      </c>
      <c r="F93" s="35">
        <f t="shared" si="13"/>
        <v>0.91351885674911237</v>
      </c>
      <c r="G93" s="69">
        <f t="shared" si="14"/>
        <v>972.56886683585537</v>
      </c>
      <c r="H93" s="69">
        <f t="shared" si="15"/>
        <v>0</v>
      </c>
      <c r="I93" s="34">
        <f t="shared" si="16"/>
        <v>972.56886683585537</v>
      </c>
      <c r="J93" s="67">
        <f t="shared" si="17"/>
        <v>-255.89551518206605</v>
      </c>
      <c r="K93" s="33">
        <f t="shared" si="18"/>
        <v>716.67335165378927</v>
      </c>
      <c r="L93" s="34">
        <f t="shared" si="19"/>
        <v>8010077.1872601053</v>
      </c>
      <c r="M93" s="34">
        <f t="shared" si="20"/>
        <v>5902521.7242206084</v>
      </c>
      <c r="N93" s="38">
        <f>'jan-apr'!M93</f>
        <v>2669226.2830842696</v>
      </c>
      <c r="O93" s="38">
        <f t="shared" si="21"/>
        <v>3233295.4411363387</v>
      </c>
    </row>
    <row r="94" spans="1:15" s="31" customFormat="1" x14ac:dyDescent="0.2">
      <c r="A94" s="30">
        <v>1867</v>
      </c>
      <c r="B94" s="31" t="s">
        <v>430</v>
      </c>
      <c r="C94" s="33">
        <v>60233313</v>
      </c>
      <c r="D94" s="33">
        <v>2634</v>
      </c>
      <c r="E94" s="34">
        <f t="shared" si="12"/>
        <v>22867.620728929385</v>
      </c>
      <c r="F94" s="35">
        <f t="shared" si="13"/>
        <v>1.2200378100727012</v>
      </c>
      <c r="G94" s="69">
        <f t="shared" si="14"/>
        <v>-2474.5501222459125</v>
      </c>
      <c r="H94" s="69">
        <f t="shared" si="15"/>
        <v>0</v>
      </c>
      <c r="I94" s="34">
        <f t="shared" si="16"/>
        <v>-2474.5501222459125</v>
      </c>
      <c r="J94" s="67">
        <f t="shared" si="17"/>
        <v>-255.89551518206605</v>
      </c>
      <c r="K94" s="33">
        <f t="shared" si="18"/>
        <v>-2730.4456374279785</v>
      </c>
      <c r="L94" s="34">
        <f t="shared" si="19"/>
        <v>-6517965.0219957335</v>
      </c>
      <c r="M94" s="34">
        <f t="shared" si="20"/>
        <v>-7191993.8089852957</v>
      </c>
      <c r="N94" s="38">
        <f>'jan-apr'!M94</f>
        <v>-2525624.4783336595</v>
      </c>
      <c r="O94" s="38">
        <f t="shared" si="21"/>
        <v>-4666369.3306516362</v>
      </c>
    </row>
    <row r="95" spans="1:15" s="31" customFormat="1" x14ac:dyDescent="0.2">
      <c r="A95" s="30">
        <v>1868</v>
      </c>
      <c r="B95" s="31" t="s">
        <v>308</v>
      </c>
      <c r="C95" s="33">
        <v>73426329</v>
      </c>
      <c r="D95" s="33">
        <v>4569</v>
      </c>
      <c r="E95" s="34">
        <f t="shared" si="12"/>
        <v>16070.546946815495</v>
      </c>
      <c r="F95" s="35">
        <f t="shared" si="13"/>
        <v>0.85739898943046955</v>
      </c>
      <c r="G95" s="69">
        <f t="shared" si="14"/>
        <v>1603.6941470224212</v>
      </c>
      <c r="H95" s="69">
        <f t="shared" si="15"/>
        <v>279.47028404822936</v>
      </c>
      <c r="I95" s="34">
        <f t="shared" si="16"/>
        <v>1883.1644310706506</v>
      </c>
      <c r="J95" s="67">
        <f t="shared" si="17"/>
        <v>-255.89551518206605</v>
      </c>
      <c r="K95" s="33">
        <f t="shared" si="18"/>
        <v>1627.2689158885846</v>
      </c>
      <c r="L95" s="34">
        <f t="shared" si="19"/>
        <v>8604178.2855618019</v>
      </c>
      <c r="M95" s="34">
        <f t="shared" si="20"/>
        <v>7434991.6766949436</v>
      </c>
      <c r="N95" s="38">
        <f>'jan-apr'!M95</f>
        <v>2225584.9620704264</v>
      </c>
      <c r="O95" s="38">
        <f t="shared" si="21"/>
        <v>5209406.7146245167</v>
      </c>
    </row>
    <row r="96" spans="1:15" s="31" customFormat="1" x14ac:dyDescent="0.2">
      <c r="A96" s="30">
        <v>1870</v>
      </c>
      <c r="B96" s="31" t="s">
        <v>424</v>
      </c>
      <c r="C96" s="33">
        <v>165842098</v>
      </c>
      <c r="D96" s="33">
        <v>10618</v>
      </c>
      <c r="E96" s="34">
        <f t="shared" si="12"/>
        <v>15618.958184215484</v>
      </c>
      <c r="F96" s="35">
        <f t="shared" si="13"/>
        <v>0.83330573672582964</v>
      </c>
      <c r="G96" s="69">
        <f t="shared" si="14"/>
        <v>1874.647404582428</v>
      </c>
      <c r="H96" s="69">
        <f t="shared" si="15"/>
        <v>437.52635095823331</v>
      </c>
      <c r="I96" s="34">
        <f t="shared" si="16"/>
        <v>2312.1737555406612</v>
      </c>
      <c r="J96" s="67">
        <f t="shared" si="17"/>
        <v>-255.89551518206605</v>
      </c>
      <c r="K96" s="33">
        <f t="shared" si="18"/>
        <v>2056.2782403585952</v>
      </c>
      <c r="L96" s="34">
        <f t="shared" si="19"/>
        <v>24550660.936330739</v>
      </c>
      <c r="M96" s="34">
        <f t="shared" si="20"/>
        <v>21833562.356127564</v>
      </c>
      <c r="N96" s="38">
        <f>'jan-apr'!M96</f>
        <v>9099527.8052236587</v>
      </c>
      <c r="O96" s="38">
        <f t="shared" si="21"/>
        <v>12734034.550903905</v>
      </c>
    </row>
    <row r="97" spans="1:15" s="31" customFormat="1" x14ac:dyDescent="0.2">
      <c r="A97" s="30">
        <v>1871</v>
      </c>
      <c r="B97" s="31" t="s">
        <v>309</v>
      </c>
      <c r="C97" s="33">
        <v>72469581</v>
      </c>
      <c r="D97" s="33">
        <v>4553</v>
      </c>
      <c r="E97" s="34">
        <f t="shared" si="12"/>
        <v>15916.885789589282</v>
      </c>
      <c r="F97" s="35">
        <f t="shared" si="13"/>
        <v>0.84920082907186523</v>
      </c>
      <c r="G97" s="69">
        <f t="shared" si="14"/>
        <v>1695.8908413581496</v>
      </c>
      <c r="H97" s="69">
        <f t="shared" si="15"/>
        <v>333.25168907740414</v>
      </c>
      <c r="I97" s="34">
        <f t="shared" si="16"/>
        <v>2029.1425304355537</v>
      </c>
      <c r="J97" s="67">
        <f t="shared" si="17"/>
        <v>-255.89551518206605</v>
      </c>
      <c r="K97" s="33">
        <f t="shared" si="18"/>
        <v>1773.2470152534877</v>
      </c>
      <c r="L97" s="34">
        <f t="shared" si="19"/>
        <v>9238685.9410730768</v>
      </c>
      <c r="M97" s="34">
        <f t="shared" si="20"/>
        <v>8073593.6604491295</v>
      </c>
      <c r="N97" s="38">
        <f>'jan-apr'!M97</f>
        <v>4597325.9032287952</v>
      </c>
      <c r="O97" s="38">
        <f t="shared" si="21"/>
        <v>3476267.7572203344</v>
      </c>
    </row>
    <row r="98" spans="1:15" s="31" customFormat="1" x14ac:dyDescent="0.2">
      <c r="A98" s="30">
        <v>1874</v>
      </c>
      <c r="B98" s="31" t="s">
        <v>310</v>
      </c>
      <c r="C98" s="33">
        <v>19245026</v>
      </c>
      <c r="D98" s="33">
        <v>954</v>
      </c>
      <c r="E98" s="34">
        <f t="shared" si="12"/>
        <v>20172.98322851153</v>
      </c>
      <c r="F98" s="35">
        <f t="shared" si="13"/>
        <v>1.0762729788329322</v>
      </c>
      <c r="G98" s="69">
        <f t="shared" si="14"/>
        <v>-857.76762199519942</v>
      </c>
      <c r="H98" s="69">
        <f t="shared" si="15"/>
        <v>0</v>
      </c>
      <c r="I98" s="34">
        <f t="shared" si="16"/>
        <v>-857.76762199519942</v>
      </c>
      <c r="J98" s="67">
        <f t="shared" si="17"/>
        <v>-255.89551518206605</v>
      </c>
      <c r="K98" s="33">
        <f t="shared" si="18"/>
        <v>-1113.6631371772655</v>
      </c>
      <c r="L98" s="34">
        <f t="shared" si="19"/>
        <v>-818310.31138342025</v>
      </c>
      <c r="M98" s="34">
        <f t="shared" si="20"/>
        <v>-1062434.6328671114</v>
      </c>
      <c r="N98" s="38">
        <f>'jan-apr'!M98</f>
        <v>-961896.78007984499</v>
      </c>
      <c r="O98" s="38">
        <f t="shared" si="21"/>
        <v>-100537.85278726637</v>
      </c>
    </row>
    <row r="99" spans="1:15" s="31" customFormat="1" x14ac:dyDescent="0.2">
      <c r="A99" s="30">
        <v>1875</v>
      </c>
      <c r="B99" s="31" t="s">
        <v>371</v>
      </c>
      <c r="C99" s="33">
        <v>46865611</v>
      </c>
      <c r="D99" s="33">
        <v>2729</v>
      </c>
      <c r="E99" s="34">
        <f t="shared" si="12"/>
        <v>17173.181018688163</v>
      </c>
      <c r="F99" s="35">
        <f t="shared" si="13"/>
        <v>0.91622693984584525</v>
      </c>
      <c r="G99" s="69">
        <f t="shared" si="14"/>
        <v>942.11370389882063</v>
      </c>
      <c r="H99" s="69">
        <f t="shared" si="15"/>
        <v>0</v>
      </c>
      <c r="I99" s="34">
        <f t="shared" si="16"/>
        <v>942.11370389882063</v>
      </c>
      <c r="J99" s="67">
        <f t="shared" si="17"/>
        <v>-255.89551518206605</v>
      </c>
      <c r="K99" s="33">
        <f t="shared" si="18"/>
        <v>686.21818871675464</v>
      </c>
      <c r="L99" s="34">
        <f t="shared" si="19"/>
        <v>2571028.2979398817</v>
      </c>
      <c r="M99" s="34">
        <f t="shared" si="20"/>
        <v>1872689.4370080235</v>
      </c>
      <c r="N99" s="38">
        <f>'jan-apr'!M99</f>
        <v>-880916.72079444176</v>
      </c>
      <c r="O99" s="38">
        <f t="shared" si="21"/>
        <v>2753606.1578024654</v>
      </c>
    </row>
    <row r="100" spans="1:15" s="31" customFormat="1" x14ac:dyDescent="0.2">
      <c r="A100" s="30">
        <v>3101</v>
      </c>
      <c r="B100" s="31" t="s">
        <v>54</v>
      </c>
      <c r="C100" s="33">
        <v>454488959</v>
      </c>
      <c r="D100" s="33">
        <v>31935</v>
      </c>
      <c r="E100" s="34">
        <f t="shared" si="12"/>
        <v>14231.688085173007</v>
      </c>
      <c r="F100" s="35">
        <f t="shared" si="13"/>
        <v>0.75929182886553592</v>
      </c>
      <c r="G100" s="69">
        <f t="shared" si="14"/>
        <v>2707.0094640079137</v>
      </c>
      <c r="H100" s="69">
        <f t="shared" si="15"/>
        <v>923.07088562310003</v>
      </c>
      <c r="I100" s="34">
        <f t="shared" si="16"/>
        <v>3630.0803496310136</v>
      </c>
      <c r="J100" s="67">
        <f t="shared" si="17"/>
        <v>-255.89551518206605</v>
      </c>
      <c r="K100" s="33">
        <f t="shared" si="18"/>
        <v>3374.1848344489476</v>
      </c>
      <c r="L100" s="34">
        <f t="shared" si="19"/>
        <v>115926615.96546642</v>
      </c>
      <c r="M100" s="34">
        <f t="shared" si="20"/>
        <v>107754592.68812715</v>
      </c>
      <c r="N100" s="38">
        <f>'jan-apr'!M100</f>
        <v>64797362.778104879</v>
      </c>
      <c r="O100" s="38">
        <f t="shared" si="21"/>
        <v>42957229.910022266</v>
      </c>
    </row>
    <row r="101" spans="1:15" s="31" customFormat="1" x14ac:dyDescent="0.2">
      <c r="A101" s="30">
        <v>3103</v>
      </c>
      <c r="B101" s="31" t="s">
        <v>55</v>
      </c>
      <c r="C101" s="33">
        <v>906268257</v>
      </c>
      <c r="D101" s="33">
        <v>52051</v>
      </c>
      <c r="E101" s="34">
        <f t="shared" si="12"/>
        <v>17411.159382144437</v>
      </c>
      <c r="F101" s="35">
        <f t="shared" si="13"/>
        <v>0.92892360841655364</v>
      </c>
      <c r="G101" s="69">
        <f t="shared" si="14"/>
        <v>799.32668582505642</v>
      </c>
      <c r="H101" s="69">
        <f t="shared" si="15"/>
        <v>0</v>
      </c>
      <c r="I101" s="34">
        <f t="shared" si="16"/>
        <v>799.32668582505642</v>
      </c>
      <c r="J101" s="67">
        <f t="shared" si="17"/>
        <v>-255.89551518206605</v>
      </c>
      <c r="K101" s="33">
        <f t="shared" si="18"/>
        <v>543.43117064299031</v>
      </c>
      <c r="L101" s="34">
        <f t="shared" si="19"/>
        <v>41605753.323880009</v>
      </c>
      <c r="M101" s="34">
        <f t="shared" si="20"/>
        <v>28286135.863138288</v>
      </c>
      <c r="N101" s="38">
        <f>'jan-apr'!M101</f>
        <v>31846811.817244023</v>
      </c>
      <c r="O101" s="38">
        <f t="shared" si="21"/>
        <v>-3560675.9541057348</v>
      </c>
    </row>
    <row r="102" spans="1:15" s="31" customFormat="1" x14ac:dyDescent="0.2">
      <c r="A102" s="30">
        <v>3105</v>
      </c>
      <c r="B102" s="31" t="s">
        <v>56</v>
      </c>
      <c r="C102" s="33">
        <v>865548788</v>
      </c>
      <c r="D102" s="33">
        <v>59771</v>
      </c>
      <c r="E102" s="34">
        <f t="shared" si="12"/>
        <v>14481.082598584599</v>
      </c>
      <c r="F102" s="35">
        <f t="shared" si="13"/>
        <v>0.77259757411964958</v>
      </c>
      <c r="G102" s="69">
        <f t="shared" si="14"/>
        <v>2557.3727559609592</v>
      </c>
      <c r="H102" s="69">
        <f t="shared" si="15"/>
        <v>835.78280592904321</v>
      </c>
      <c r="I102" s="34">
        <f t="shared" si="16"/>
        <v>3393.1555618900024</v>
      </c>
      <c r="J102" s="67">
        <f t="shared" si="17"/>
        <v>-255.89551518206605</v>
      </c>
      <c r="K102" s="33">
        <f t="shared" si="18"/>
        <v>3137.2600467079365</v>
      </c>
      <c r="L102" s="34">
        <f t="shared" si="19"/>
        <v>202812301.08972734</v>
      </c>
      <c r="M102" s="34">
        <f t="shared" si="20"/>
        <v>187517170.25178006</v>
      </c>
      <c r="N102" s="38">
        <f>'jan-apr'!M102</f>
        <v>113296854.14983273</v>
      </c>
      <c r="O102" s="38">
        <f t="shared" si="21"/>
        <v>74220316.101947337</v>
      </c>
    </row>
    <row r="103" spans="1:15" s="31" customFormat="1" x14ac:dyDescent="0.2">
      <c r="A103" s="30">
        <v>3107</v>
      </c>
      <c r="B103" s="31" t="s">
        <v>57</v>
      </c>
      <c r="C103" s="33">
        <v>1317159467</v>
      </c>
      <c r="D103" s="33">
        <v>85230</v>
      </c>
      <c r="E103" s="34">
        <f t="shared" si="12"/>
        <v>15454.176545817201</v>
      </c>
      <c r="F103" s="35">
        <f t="shared" si="13"/>
        <v>0.82451427426304258</v>
      </c>
      <c r="G103" s="69">
        <f t="shared" si="14"/>
        <v>1973.5163876213976</v>
      </c>
      <c r="H103" s="69">
        <f t="shared" si="15"/>
        <v>495.19992439763223</v>
      </c>
      <c r="I103" s="34">
        <f t="shared" si="16"/>
        <v>2468.7163120190298</v>
      </c>
      <c r="J103" s="67">
        <f t="shared" si="17"/>
        <v>-255.89551518206605</v>
      </c>
      <c r="K103" s="33">
        <f t="shared" si="18"/>
        <v>2212.8207968369638</v>
      </c>
      <c r="L103" s="34">
        <f t="shared" si="19"/>
        <v>210408691.27338192</v>
      </c>
      <c r="M103" s="34">
        <f t="shared" si="20"/>
        <v>188598716.51441443</v>
      </c>
      <c r="N103" s="38">
        <f>'jan-apr'!M103</f>
        <v>119743647.90544476</v>
      </c>
      <c r="O103" s="38">
        <f t="shared" si="21"/>
        <v>68855068.608969674</v>
      </c>
    </row>
    <row r="104" spans="1:15" s="31" customFormat="1" x14ac:dyDescent="0.2">
      <c r="A104" s="30">
        <v>3110</v>
      </c>
      <c r="B104" s="31" t="s">
        <v>58</v>
      </c>
      <c r="C104" s="33">
        <v>92089718</v>
      </c>
      <c r="D104" s="33">
        <v>4787</v>
      </c>
      <c r="E104" s="34">
        <f t="shared" si="12"/>
        <v>19237.459369124714</v>
      </c>
      <c r="F104" s="35">
        <f t="shared" si="13"/>
        <v>1.0263607254242022</v>
      </c>
      <c r="G104" s="69">
        <f t="shared" si="14"/>
        <v>-296.45330636310973</v>
      </c>
      <c r="H104" s="69">
        <f t="shared" si="15"/>
        <v>0</v>
      </c>
      <c r="I104" s="34">
        <f t="shared" si="16"/>
        <v>-296.45330636310973</v>
      </c>
      <c r="J104" s="67">
        <f t="shared" si="17"/>
        <v>-255.89551518206605</v>
      </c>
      <c r="K104" s="33">
        <f t="shared" si="18"/>
        <v>-552.34882154517572</v>
      </c>
      <c r="L104" s="34">
        <f t="shared" si="19"/>
        <v>-1419121.9775602063</v>
      </c>
      <c r="M104" s="34">
        <f t="shared" si="20"/>
        <v>-2644093.808736756</v>
      </c>
      <c r="N104" s="38">
        <f>'jan-apr'!M104</f>
        <v>-1190477.0111553629</v>
      </c>
      <c r="O104" s="38">
        <f t="shared" si="21"/>
        <v>-1453616.797581393</v>
      </c>
    </row>
    <row r="105" spans="1:15" s="31" customFormat="1" x14ac:dyDescent="0.2">
      <c r="A105" s="30">
        <v>3112</v>
      </c>
      <c r="B105" s="31" t="s">
        <v>63</v>
      </c>
      <c r="C105" s="33">
        <v>124498951</v>
      </c>
      <c r="D105" s="33">
        <v>7883</v>
      </c>
      <c r="E105" s="34">
        <f t="shared" si="12"/>
        <v>15793.346568565266</v>
      </c>
      <c r="F105" s="35">
        <f t="shared" si="13"/>
        <v>0.84260974019283941</v>
      </c>
      <c r="G105" s="69">
        <f t="shared" si="14"/>
        <v>1770.0143739725586</v>
      </c>
      <c r="H105" s="69">
        <f t="shared" si="15"/>
        <v>376.49041643580949</v>
      </c>
      <c r="I105" s="34">
        <f t="shared" si="16"/>
        <v>2146.5047904083681</v>
      </c>
      <c r="J105" s="67">
        <f t="shared" si="17"/>
        <v>-255.89551518206605</v>
      </c>
      <c r="K105" s="33">
        <f t="shared" si="18"/>
        <v>1890.6092752263021</v>
      </c>
      <c r="L105" s="34">
        <f t="shared" si="19"/>
        <v>16920897.262789164</v>
      </c>
      <c r="M105" s="34">
        <f t="shared" si="20"/>
        <v>14903672.916608939</v>
      </c>
      <c r="N105" s="38">
        <f>'jan-apr'!M105</f>
        <v>10182736.975511227</v>
      </c>
      <c r="O105" s="38">
        <f t="shared" si="21"/>
        <v>4720935.9410977121</v>
      </c>
    </row>
    <row r="106" spans="1:15" s="31" customFormat="1" x14ac:dyDescent="0.2">
      <c r="A106" s="30">
        <v>3114</v>
      </c>
      <c r="B106" s="31" t="s">
        <v>427</v>
      </c>
      <c r="C106" s="33">
        <v>89998117</v>
      </c>
      <c r="D106" s="33">
        <v>6145</v>
      </c>
      <c r="E106" s="34">
        <f t="shared" si="12"/>
        <v>14645.747274206673</v>
      </c>
      <c r="F106" s="35">
        <f t="shared" si="13"/>
        <v>0.78138279636133812</v>
      </c>
      <c r="G106" s="69">
        <f t="shared" si="14"/>
        <v>2458.5739505877145</v>
      </c>
      <c r="H106" s="69">
        <f t="shared" si="15"/>
        <v>778.15016946131709</v>
      </c>
      <c r="I106" s="34">
        <f t="shared" si="16"/>
        <v>3236.7241200490316</v>
      </c>
      <c r="J106" s="67">
        <f t="shared" si="17"/>
        <v>-255.89551518206605</v>
      </c>
      <c r="K106" s="33">
        <f t="shared" si="18"/>
        <v>2980.8286048669656</v>
      </c>
      <c r="L106" s="34">
        <f t="shared" si="19"/>
        <v>19889669.717701301</v>
      </c>
      <c r="M106" s="34">
        <f t="shared" si="20"/>
        <v>18317191.776907504</v>
      </c>
      <c r="N106" s="38">
        <f>'jan-apr'!M106</f>
        <v>10675188.046374023</v>
      </c>
      <c r="O106" s="38">
        <f t="shared" si="21"/>
        <v>7642003.7305334806</v>
      </c>
    </row>
    <row r="107" spans="1:15" s="31" customFormat="1" x14ac:dyDescent="0.2">
      <c r="A107" s="30">
        <v>3116</v>
      </c>
      <c r="B107" s="31" t="s">
        <v>61</v>
      </c>
      <c r="C107" s="33">
        <v>58511978</v>
      </c>
      <c r="D107" s="33">
        <v>3919</v>
      </c>
      <c r="E107" s="34">
        <f t="shared" si="12"/>
        <v>14930.333758611891</v>
      </c>
      <c r="F107" s="35">
        <f t="shared" si="13"/>
        <v>0.79656611059091098</v>
      </c>
      <c r="G107" s="69">
        <f t="shared" si="14"/>
        <v>2287.822059944584</v>
      </c>
      <c r="H107" s="69">
        <f t="shared" si="15"/>
        <v>678.54489991949094</v>
      </c>
      <c r="I107" s="34">
        <f t="shared" si="16"/>
        <v>2966.3669598640749</v>
      </c>
      <c r="J107" s="67">
        <f t="shared" si="17"/>
        <v>-255.89551518206605</v>
      </c>
      <c r="K107" s="33">
        <f t="shared" si="18"/>
        <v>2710.471444682009</v>
      </c>
      <c r="L107" s="34">
        <f t="shared" si="19"/>
        <v>11625192.11570731</v>
      </c>
      <c r="M107" s="34">
        <f t="shared" si="20"/>
        <v>10622337.591708792</v>
      </c>
      <c r="N107" s="38">
        <f>'jan-apr'!M107</f>
        <v>5715455.8065239759</v>
      </c>
      <c r="O107" s="38">
        <f t="shared" si="21"/>
        <v>4906881.7851848165</v>
      </c>
    </row>
    <row r="108" spans="1:15" s="31" customFormat="1" x14ac:dyDescent="0.2">
      <c r="A108" s="30">
        <v>3118</v>
      </c>
      <c r="B108" s="31" t="s">
        <v>382</v>
      </c>
      <c r="C108" s="33">
        <v>713937171</v>
      </c>
      <c r="D108" s="33">
        <v>47006</v>
      </c>
      <c r="E108" s="34">
        <f t="shared" si="12"/>
        <v>15188.213653576138</v>
      </c>
      <c r="F108" s="35">
        <f t="shared" si="13"/>
        <v>0.81032456959473453</v>
      </c>
      <c r="G108" s="69">
        <f t="shared" si="14"/>
        <v>2133.0941229660352</v>
      </c>
      <c r="H108" s="69">
        <f t="shared" si="15"/>
        <v>588.28693668200424</v>
      </c>
      <c r="I108" s="34">
        <f t="shared" si="16"/>
        <v>2721.3810596480394</v>
      </c>
      <c r="J108" s="67">
        <f t="shared" si="17"/>
        <v>-255.89551518206605</v>
      </c>
      <c r="K108" s="33">
        <f t="shared" si="18"/>
        <v>2465.4855444659734</v>
      </c>
      <c r="L108" s="34">
        <f t="shared" si="19"/>
        <v>127921238.08981574</v>
      </c>
      <c r="M108" s="34">
        <f t="shared" si="20"/>
        <v>115892613.50316754</v>
      </c>
      <c r="N108" s="38">
        <f>'jan-apr'!M108</f>
        <v>57319251.631083354</v>
      </c>
      <c r="O108" s="38">
        <f t="shared" si="21"/>
        <v>58573361.872084185</v>
      </c>
    </row>
    <row r="109" spans="1:15" s="31" customFormat="1" x14ac:dyDescent="0.2">
      <c r="A109" s="30">
        <v>3120</v>
      </c>
      <c r="B109" s="31" t="s">
        <v>62</v>
      </c>
      <c r="C109" s="33">
        <v>122051325</v>
      </c>
      <c r="D109" s="33">
        <v>8420</v>
      </c>
      <c r="E109" s="34">
        <f t="shared" si="12"/>
        <v>14495.4067695962</v>
      </c>
      <c r="F109" s="35">
        <f t="shared" si="13"/>
        <v>0.77336180011584132</v>
      </c>
      <c r="G109" s="69">
        <f t="shared" si="14"/>
        <v>2548.778253353998</v>
      </c>
      <c r="H109" s="69">
        <f t="shared" si="15"/>
        <v>830.76934607498254</v>
      </c>
      <c r="I109" s="34">
        <f t="shared" si="16"/>
        <v>3379.5475994289804</v>
      </c>
      <c r="J109" s="67">
        <f t="shared" si="17"/>
        <v>-255.89551518206605</v>
      </c>
      <c r="K109" s="33">
        <f t="shared" si="18"/>
        <v>3123.6520842469145</v>
      </c>
      <c r="L109" s="34">
        <f t="shared" si="19"/>
        <v>28455790.787192017</v>
      </c>
      <c r="M109" s="34">
        <f t="shared" si="20"/>
        <v>26301150.54935902</v>
      </c>
      <c r="N109" s="38">
        <f>'jan-apr'!M109</f>
        <v>15670148.820906308</v>
      </c>
      <c r="O109" s="38">
        <f t="shared" si="21"/>
        <v>10631001.728452712</v>
      </c>
    </row>
    <row r="110" spans="1:15" s="31" customFormat="1" x14ac:dyDescent="0.2">
      <c r="A110" s="30">
        <v>3122</v>
      </c>
      <c r="B110" s="31" t="s">
        <v>60</v>
      </c>
      <c r="C110" s="33">
        <v>51604191</v>
      </c>
      <c r="D110" s="33">
        <v>3658</v>
      </c>
      <c r="E110" s="34">
        <f t="shared" si="12"/>
        <v>14107.214598141061</v>
      </c>
      <c r="F110" s="35">
        <f t="shared" si="13"/>
        <v>0.75265089484224024</v>
      </c>
      <c r="G110" s="69">
        <f t="shared" si="14"/>
        <v>2781.6935562270814</v>
      </c>
      <c r="H110" s="69">
        <f t="shared" si="15"/>
        <v>966.6366060842812</v>
      </c>
      <c r="I110" s="34">
        <f t="shared" si="16"/>
        <v>3748.3301623113625</v>
      </c>
      <c r="J110" s="67">
        <f t="shared" si="17"/>
        <v>-255.89551518206605</v>
      </c>
      <c r="K110" s="33">
        <f t="shared" si="18"/>
        <v>3492.4346471292965</v>
      </c>
      <c r="L110" s="34">
        <f t="shared" si="19"/>
        <v>13711391.733734963</v>
      </c>
      <c r="M110" s="34">
        <f t="shared" si="20"/>
        <v>12775325.939198967</v>
      </c>
      <c r="N110" s="38">
        <f>'jan-apr'!M110</f>
        <v>7981863.0442369711</v>
      </c>
      <c r="O110" s="38">
        <f t="shared" si="21"/>
        <v>4793462.894961996</v>
      </c>
    </row>
    <row r="111" spans="1:15" s="31" customFormat="1" x14ac:dyDescent="0.2">
      <c r="A111" s="30">
        <v>3124</v>
      </c>
      <c r="B111" s="31" t="s">
        <v>59</v>
      </c>
      <c r="C111" s="33">
        <v>19705187</v>
      </c>
      <c r="D111" s="33">
        <v>1347</v>
      </c>
      <c r="E111" s="34">
        <f t="shared" si="12"/>
        <v>14628.943578322198</v>
      </c>
      <c r="F111" s="35">
        <f t="shared" si="13"/>
        <v>0.78048628226522632</v>
      </c>
      <c r="G111" s="69">
        <f t="shared" si="14"/>
        <v>2468.6561681183998</v>
      </c>
      <c r="H111" s="69">
        <f t="shared" si="15"/>
        <v>784.03146302088339</v>
      </c>
      <c r="I111" s="34">
        <f t="shared" si="16"/>
        <v>3252.6876311392834</v>
      </c>
      <c r="J111" s="67">
        <f t="shared" si="17"/>
        <v>-255.89551518206605</v>
      </c>
      <c r="K111" s="33">
        <f t="shared" si="18"/>
        <v>2996.7921159572174</v>
      </c>
      <c r="L111" s="34">
        <f t="shared" si="19"/>
        <v>4381370.2391446149</v>
      </c>
      <c r="M111" s="34">
        <f t="shared" si="20"/>
        <v>4036678.9801943721</v>
      </c>
      <c r="N111" s="38">
        <f>'jan-apr'!M111</f>
        <v>2470137.0697340625</v>
      </c>
      <c r="O111" s="38">
        <f t="shared" si="21"/>
        <v>1566541.9104603096</v>
      </c>
    </row>
    <row r="112" spans="1:15" s="31" customFormat="1" x14ac:dyDescent="0.2">
      <c r="A112" s="30">
        <v>3201</v>
      </c>
      <c r="B112" s="31" t="s">
        <v>68</v>
      </c>
      <c r="C112" s="33">
        <v>4147702542</v>
      </c>
      <c r="D112" s="33">
        <v>130921</v>
      </c>
      <c r="E112" s="34">
        <f t="shared" si="12"/>
        <v>31680.95677546001</v>
      </c>
      <c r="F112" s="35">
        <f t="shared" si="13"/>
        <v>1.6902486526043474</v>
      </c>
      <c r="G112" s="69">
        <f t="shared" si="14"/>
        <v>-7762.5517501642871</v>
      </c>
      <c r="H112" s="69">
        <f t="shared" si="15"/>
        <v>0</v>
      </c>
      <c r="I112" s="34">
        <f t="shared" si="16"/>
        <v>-7762.5517501642871</v>
      </c>
      <c r="J112" s="67">
        <f t="shared" si="17"/>
        <v>-255.89551518206605</v>
      </c>
      <c r="K112" s="33">
        <f t="shared" si="18"/>
        <v>-8018.4472653463536</v>
      </c>
      <c r="L112" s="34">
        <f t="shared" si="19"/>
        <v>-1016281037.6832587</v>
      </c>
      <c r="M112" s="34">
        <f t="shared" si="20"/>
        <v>-1049783134.42641</v>
      </c>
      <c r="N112" s="38">
        <f>'jan-apr'!M112</f>
        <v>-519077160.48850465</v>
      </c>
      <c r="O112" s="38">
        <f t="shared" si="21"/>
        <v>-530705973.93790531</v>
      </c>
    </row>
    <row r="113" spans="1:15" s="31" customFormat="1" x14ac:dyDescent="0.2">
      <c r="A113" s="30">
        <v>3203</v>
      </c>
      <c r="B113" s="31" t="s">
        <v>69</v>
      </c>
      <c r="C113" s="33">
        <v>2474939116</v>
      </c>
      <c r="D113" s="33">
        <v>98815</v>
      </c>
      <c r="E113" s="34">
        <f t="shared" si="12"/>
        <v>25046.188493649748</v>
      </c>
      <c r="F113" s="35">
        <f t="shared" si="13"/>
        <v>1.336269187017042</v>
      </c>
      <c r="G113" s="69">
        <f t="shared" si="14"/>
        <v>-3781.6907810781304</v>
      </c>
      <c r="H113" s="69">
        <f t="shared" si="15"/>
        <v>0</v>
      </c>
      <c r="I113" s="34">
        <f t="shared" si="16"/>
        <v>-3781.6907810781304</v>
      </c>
      <c r="J113" s="67">
        <f t="shared" si="17"/>
        <v>-255.89551518206605</v>
      </c>
      <c r="K113" s="33">
        <f t="shared" si="18"/>
        <v>-4037.5862962601964</v>
      </c>
      <c r="L113" s="34">
        <f t="shared" si="19"/>
        <v>-373687774.53223544</v>
      </c>
      <c r="M113" s="34">
        <f t="shared" si="20"/>
        <v>-398974089.86495131</v>
      </c>
      <c r="N113" s="38">
        <f>'jan-apr'!M113</f>
        <v>-193473064.49223256</v>
      </c>
      <c r="O113" s="38">
        <f t="shared" si="21"/>
        <v>-205501025.37271875</v>
      </c>
    </row>
    <row r="114" spans="1:15" s="31" customFormat="1" x14ac:dyDescent="0.2">
      <c r="A114" s="30">
        <v>3205</v>
      </c>
      <c r="B114" s="31" t="s">
        <v>384</v>
      </c>
      <c r="C114" s="33">
        <v>1696926966</v>
      </c>
      <c r="D114" s="33">
        <v>94201</v>
      </c>
      <c r="E114" s="34">
        <f t="shared" si="12"/>
        <v>18013.895457585375</v>
      </c>
      <c r="F114" s="35">
        <f t="shared" si="13"/>
        <v>0.96108090235848465</v>
      </c>
      <c r="G114" s="69">
        <f t="shared" si="14"/>
        <v>437.68504056049352</v>
      </c>
      <c r="H114" s="69">
        <f t="shared" si="15"/>
        <v>0</v>
      </c>
      <c r="I114" s="34">
        <f t="shared" si="16"/>
        <v>437.68504056049352</v>
      </c>
      <c r="J114" s="67">
        <f t="shared" si="17"/>
        <v>-255.89551518206605</v>
      </c>
      <c r="K114" s="33">
        <f t="shared" si="18"/>
        <v>181.78952537842747</v>
      </c>
      <c r="L114" s="34">
        <f t="shared" si="19"/>
        <v>41230368.50583905</v>
      </c>
      <c r="M114" s="34">
        <f t="shared" si="20"/>
        <v>17124755.080173247</v>
      </c>
      <c r="N114" s="38">
        <f>'jan-apr'!M114</f>
        <v>11521610.944757408</v>
      </c>
      <c r="O114" s="38">
        <f t="shared" si="21"/>
        <v>5603144.135415839</v>
      </c>
    </row>
    <row r="115" spans="1:15" s="31" customFormat="1" x14ac:dyDescent="0.2">
      <c r="A115" s="30">
        <v>3207</v>
      </c>
      <c r="B115" s="31" t="s">
        <v>383</v>
      </c>
      <c r="C115" s="33">
        <v>1295032113</v>
      </c>
      <c r="D115" s="33">
        <v>63560</v>
      </c>
      <c r="E115" s="34">
        <f t="shared" si="12"/>
        <v>20374.954578351164</v>
      </c>
      <c r="F115" s="35">
        <f t="shared" si="13"/>
        <v>1.0870485941134516</v>
      </c>
      <c r="G115" s="69">
        <f t="shared" si="14"/>
        <v>-978.95043189897979</v>
      </c>
      <c r="H115" s="69">
        <f t="shared" si="15"/>
        <v>0</v>
      </c>
      <c r="I115" s="34">
        <f t="shared" si="16"/>
        <v>-978.95043189897979</v>
      </c>
      <c r="J115" s="67">
        <f t="shared" si="17"/>
        <v>-255.89551518206605</v>
      </c>
      <c r="K115" s="33">
        <f t="shared" si="18"/>
        <v>-1234.8459470810458</v>
      </c>
      <c r="L115" s="34">
        <f t="shared" si="19"/>
        <v>-62222089.451499157</v>
      </c>
      <c r="M115" s="34">
        <f t="shared" si="20"/>
        <v>-78486808.396471277</v>
      </c>
      <c r="N115" s="38">
        <f>'jan-apr'!M115</f>
        <v>-38192336.650602669</v>
      </c>
      <c r="O115" s="38">
        <f t="shared" si="21"/>
        <v>-40294471.745868608</v>
      </c>
    </row>
    <row r="116" spans="1:15" s="31" customFormat="1" x14ac:dyDescent="0.2">
      <c r="A116" s="30">
        <v>3209</v>
      </c>
      <c r="B116" s="31" t="s">
        <v>76</v>
      </c>
      <c r="C116" s="33">
        <v>692913196</v>
      </c>
      <c r="D116" s="33">
        <v>43814</v>
      </c>
      <c r="E116" s="34">
        <f t="shared" si="12"/>
        <v>15814.880996941616</v>
      </c>
      <c r="F116" s="35">
        <f t="shared" si="13"/>
        <v>0.84375864926164401</v>
      </c>
      <c r="G116" s="69">
        <f t="shared" si="14"/>
        <v>1757.0937169467488</v>
      </c>
      <c r="H116" s="69">
        <f t="shared" si="15"/>
        <v>368.95336650408706</v>
      </c>
      <c r="I116" s="34">
        <f t="shared" si="16"/>
        <v>2126.047083450836</v>
      </c>
      <c r="J116" s="67">
        <f t="shared" si="17"/>
        <v>-255.89551518206605</v>
      </c>
      <c r="K116" s="33">
        <f t="shared" si="18"/>
        <v>1870.15156826877</v>
      </c>
      <c r="L116" s="34">
        <f t="shared" si="19"/>
        <v>93150626.914314926</v>
      </c>
      <c r="M116" s="34">
        <f t="shared" si="20"/>
        <v>81938820.812127888</v>
      </c>
      <c r="N116" s="38">
        <f>'jan-apr'!M116</f>
        <v>46636991.200355038</v>
      </c>
      <c r="O116" s="38">
        <f t="shared" si="21"/>
        <v>35301829.61177285</v>
      </c>
    </row>
    <row r="117" spans="1:15" s="31" customFormat="1" x14ac:dyDescent="0.2">
      <c r="A117" s="30">
        <v>3212</v>
      </c>
      <c r="B117" s="31" t="s">
        <v>67</v>
      </c>
      <c r="C117" s="33">
        <v>389152571</v>
      </c>
      <c r="D117" s="33">
        <v>20521</v>
      </c>
      <c r="E117" s="34">
        <f t="shared" si="12"/>
        <v>18963.626090346475</v>
      </c>
      <c r="F117" s="35">
        <f t="shared" si="13"/>
        <v>1.0117511183415124</v>
      </c>
      <c r="G117" s="69">
        <f t="shared" si="14"/>
        <v>-132.15333909616675</v>
      </c>
      <c r="H117" s="69">
        <f t="shared" si="15"/>
        <v>0</v>
      </c>
      <c r="I117" s="34">
        <f t="shared" si="16"/>
        <v>-132.15333909616675</v>
      </c>
      <c r="J117" s="67">
        <f t="shared" si="17"/>
        <v>-255.89551518206605</v>
      </c>
      <c r="K117" s="33">
        <f t="shared" si="18"/>
        <v>-388.0488542782328</v>
      </c>
      <c r="L117" s="34">
        <f t="shared" si="19"/>
        <v>-2711918.6715924377</v>
      </c>
      <c r="M117" s="34">
        <f t="shared" si="20"/>
        <v>-7963150.5386436153</v>
      </c>
      <c r="N117" s="38">
        <f>'jan-apr'!M117</f>
        <v>-2923917.0603967537</v>
      </c>
      <c r="O117" s="38">
        <f t="shared" si="21"/>
        <v>-5039233.4782468621</v>
      </c>
    </row>
    <row r="118" spans="1:15" s="31" customFormat="1" x14ac:dyDescent="0.2">
      <c r="A118" s="30">
        <v>3214</v>
      </c>
      <c r="B118" s="31" t="s">
        <v>66</v>
      </c>
      <c r="C118" s="33">
        <v>359498766</v>
      </c>
      <c r="D118" s="33">
        <v>16244</v>
      </c>
      <c r="E118" s="34">
        <f t="shared" si="12"/>
        <v>22131.172494459493</v>
      </c>
      <c r="F118" s="35">
        <f t="shared" si="13"/>
        <v>1.1807466786574472</v>
      </c>
      <c r="G118" s="69">
        <f t="shared" si="14"/>
        <v>-2032.6811815639776</v>
      </c>
      <c r="H118" s="69">
        <f t="shared" si="15"/>
        <v>0</v>
      </c>
      <c r="I118" s="34">
        <f t="shared" si="16"/>
        <v>-2032.6811815639776</v>
      </c>
      <c r="J118" s="67">
        <f t="shared" si="17"/>
        <v>-255.89551518206605</v>
      </c>
      <c r="K118" s="33">
        <f t="shared" si="18"/>
        <v>-2288.5766967460436</v>
      </c>
      <c r="L118" s="34">
        <f t="shared" si="19"/>
        <v>-33018873.113325253</v>
      </c>
      <c r="M118" s="34">
        <f t="shared" si="20"/>
        <v>-37175639.861942731</v>
      </c>
      <c r="N118" s="38">
        <f>'jan-apr'!M118</f>
        <v>-21898052.571925581</v>
      </c>
      <c r="O118" s="38">
        <f t="shared" si="21"/>
        <v>-15277587.29001715</v>
      </c>
    </row>
    <row r="119" spans="1:15" s="31" customFormat="1" x14ac:dyDescent="0.2">
      <c r="A119" s="30">
        <v>3216</v>
      </c>
      <c r="B119" s="31" t="s">
        <v>64</v>
      </c>
      <c r="C119" s="33">
        <v>333106518</v>
      </c>
      <c r="D119" s="33">
        <v>19493</v>
      </c>
      <c r="E119" s="34">
        <f t="shared" si="12"/>
        <v>17088.5198789309</v>
      </c>
      <c r="F119" s="35">
        <f t="shared" si="13"/>
        <v>0.91171008202438242</v>
      </c>
      <c r="G119" s="69">
        <f t="shared" si="14"/>
        <v>992.91038775317861</v>
      </c>
      <c r="H119" s="69">
        <f t="shared" si="15"/>
        <v>0</v>
      </c>
      <c r="I119" s="34">
        <f t="shared" si="16"/>
        <v>992.91038775317861</v>
      </c>
      <c r="J119" s="67">
        <f t="shared" si="17"/>
        <v>-255.89551518206605</v>
      </c>
      <c r="K119" s="33">
        <f t="shared" si="18"/>
        <v>737.01487257111262</v>
      </c>
      <c r="L119" s="34">
        <f t="shared" si="19"/>
        <v>19354802.188472711</v>
      </c>
      <c r="M119" s="34">
        <f t="shared" si="20"/>
        <v>14366630.911028698</v>
      </c>
      <c r="N119" s="38">
        <f>'jan-apr'!M119</f>
        <v>9758609.0959157106</v>
      </c>
      <c r="O119" s="38">
        <f t="shared" si="21"/>
        <v>4608021.8151129875</v>
      </c>
    </row>
    <row r="120" spans="1:15" s="31" customFormat="1" x14ac:dyDescent="0.2">
      <c r="A120" s="30">
        <v>3218</v>
      </c>
      <c r="B120" s="31" t="s">
        <v>65</v>
      </c>
      <c r="C120" s="33">
        <v>365453857</v>
      </c>
      <c r="D120" s="33">
        <v>22005</v>
      </c>
      <c r="E120" s="34">
        <f t="shared" si="12"/>
        <v>16607.76446262213</v>
      </c>
      <c r="F120" s="35">
        <f t="shared" si="13"/>
        <v>0.88606072426011262</v>
      </c>
      <c r="G120" s="69">
        <f t="shared" si="14"/>
        <v>1281.3636375384406</v>
      </c>
      <c r="H120" s="69">
        <f t="shared" si="15"/>
        <v>91.444153515907232</v>
      </c>
      <c r="I120" s="34">
        <f t="shared" si="16"/>
        <v>1372.8077910543477</v>
      </c>
      <c r="J120" s="67">
        <f t="shared" si="17"/>
        <v>-255.89551518206605</v>
      </c>
      <c r="K120" s="33">
        <f t="shared" si="18"/>
        <v>1116.9122758722817</v>
      </c>
      <c r="L120" s="34">
        <f t="shared" si="19"/>
        <v>30208635.442150921</v>
      </c>
      <c r="M120" s="34">
        <f t="shared" si="20"/>
        <v>24577654.630569559</v>
      </c>
      <c r="N120" s="38">
        <f>'jan-apr'!M120</f>
        <v>11743105.059479058</v>
      </c>
      <c r="O120" s="38">
        <f t="shared" si="21"/>
        <v>12834549.571090501</v>
      </c>
    </row>
    <row r="121" spans="1:15" s="31" customFormat="1" x14ac:dyDescent="0.2">
      <c r="A121" s="30">
        <v>3220</v>
      </c>
      <c r="B121" s="31" t="s">
        <v>72</v>
      </c>
      <c r="C121" s="33">
        <v>172645485</v>
      </c>
      <c r="D121" s="33">
        <v>11482</v>
      </c>
      <c r="E121" s="34">
        <f t="shared" si="12"/>
        <v>15036.185769029786</v>
      </c>
      <c r="F121" s="35">
        <f t="shared" si="13"/>
        <v>0.80221354792218813</v>
      </c>
      <c r="G121" s="69">
        <f t="shared" si="14"/>
        <v>2224.3108536938471</v>
      </c>
      <c r="H121" s="69">
        <f t="shared" si="15"/>
        <v>641.49669627322771</v>
      </c>
      <c r="I121" s="34">
        <f t="shared" si="16"/>
        <v>2865.8075499670749</v>
      </c>
      <c r="J121" s="67">
        <f t="shared" si="17"/>
        <v>-255.89551518206605</v>
      </c>
      <c r="K121" s="33">
        <f t="shared" si="18"/>
        <v>2609.9120347850089</v>
      </c>
      <c r="L121" s="34">
        <f t="shared" si="19"/>
        <v>32905202.288721953</v>
      </c>
      <c r="M121" s="34">
        <f t="shared" si="20"/>
        <v>29967009.983401474</v>
      </c>
      <c r="N121" s="38">
        <f>'jan-apr'!M121</f>
        <v>17344576.704518564</v>
      </c>
      <c r="O121" s="38">
        <f t="shared" si="21"/>
        <v>12622433.27888291</v>
      </c>
    </row>
    <row r="122" spans="1:15" s="31" customFormat="1" x14ac:dyDescent="0.2">
      <c r="A122" s="30">
        <v>3222</v>
      </c>
      <c r="B122" s="31" t="s">
        <v>73</v>
      </c>
      <c r="C122" s="33">
        <v>873268740</v>
      </c>
      <c r="D122" s="33">
        <v>48188</v>
      </c>
      <c r="E122" s="34">
        <f t="shared" si="12"/>
        <v>18122.120444924047</v>
      </c>
      <c r="F122" s="35">
        <f t="shared" si="13"/>
        <v>0.96685494322233279</v>
      </c>
      <c r="G122" s="69">
        <f t="shared" si="14"/>
        <v>372.75004815729045</v>
      </c>
      <c r="H122" s="69">
        <f t="shared" si="15"/>
        <v>0</v>
      </c>
      <c r="I122" s="34">
        <f t="shared" si="16"/>
        <v>372.75004815729045</v>
      </c>
      <c r="J122" s="67">
        <f t="shared" si="17"/>
        <v>-255.89551518206605</v>
      </c>
      <c r="K122" s="33">
        <f t="shared" si="18"/>
        <v>116.8545329752244</v>
      </c>
      <c r="L122" s="34">
        <f t="shared" si="19"/>
        <v>17962079.320603512</v>
      </c>
      <c r="M122" s="34">
        <f t="shared" si="20"/>
        <v>5630986.2350101136</v>
      </c>
      <c r="N122" s="38">
        <f>'jan-apr'!M122</f>
        <v>5648531.0284197498</v>
      </c>
      <c r="O122" s="38">
        <f t="shared" si="21"/>
        <v>-17544.793409636244</v>
      </c>
    </row>
    <row r="123" spans="1:15" s="31" customFormat="1" x14ac:dyDescent="0.2">
      <c r="A123" s="30">
        <v>3224</v>
      </c>
      <c r="B123" s="31" t="s">
        <v>71</v>
      </c>
      <c r="C123" s="33">
        <v>352509825</v>
      </c>
      <c r="D123" s="33">
        <v>20099</v>
      </c>
      <c r="E123" s="34">
        <f t="shared" si="12"/>
        <v>17538.674809692024</v>
      </c>
      <c r="F123" s="35">
        <f t="shared" si="13"/>
        <v>0.93572683665003697</v>
      </c>
      <c r="G123" s="69">
        <f t="shared" si="14"/>
        <v>722.8174292965042</v>
      </c>
      <c r="H123" s="69">
        <f t="shared" si="15"/>
        <v>0</v>
      </c>
      <c r="I123" s="34">
        <f t="shared" si="16"/>
        <v>722.8174292965042</v>
      </c>
      <c r="J123" s="67">
        <f t="shared" si="17"/>
        <v>-255.89551518206605</v>
      </c>
      <c r="K123" s="33">
        <f t="shared" si="18"/>
        <v>466.92191411443815</v>
      </c>
      <c r="L123" s="34">
        <f t="shared" si="19"/>
        <v>14527907.511430439</v>
      </c>
      <c r="M123" s="34">
        <f t="shared" si="20"/>
        <v>9384663.551786093</v>
      </c>
      <c r="N123" s="38">
        <f>'jan-apr'!M123</f>
        <v>5551834.6419027206</v>
      </c>
      <c r="O123" s="38">
        <f t="shared" si="21"/>
        <v>3832828.9098833725</v>
      </c>
    </row>
    <row r="124" spans="1:15" s="31" customFormat="1" x14ac:dyDescent="0.2">
      <c r="A124" s="30">
        <v>3226</v>
      </c>
      <c r="B124" s="31" t="s">
        <v>70</v>
      </c>
      <c r="C124" s="33">
        <v>254852194</v>
      </c>
      <c r="D124" s="33">
        <v>18058</v>
      </c>
      <c r="E124" s="34">
        <f t="shared" si="12"/>
        <v>14112.980064237458</v>
      </c>
      <c r="F124" s="35">
        <f t="shared" si="13"/>
        <v>0.75295849512622592</v>
      </c>
      <c r="G124" s="69">
        <f t="shared" si="14"/>
        <v>2778.2342765692438</v>
      </c>
      <c r="H124" s="69">
        <f t="shared" si="15"/>
        <v>964.61869295054248</v>
      </c>
      <c r="I124" s="34">
        <f t="shared" si="16"/>
        <v>3742.8529695197863</v>
      </c>
      <c r="J124" s="67">
        <f t="shared" si="17"/>
        <v>-255.89551518206605</v>
      </c>
      <c r="K124" s="33">
        <f t="shared" si="18"/>
        <v>3486.9574543377203</v>
      </c>
      <c r="L124" s="34">
        <f t="shared" si="19"/>
        <v>67588438.923588306</v>
      </c>
      <c r="M124" s="34">
        <f t="shared" si="20"/>
        <v>62967477.710430555</v>
      </c>
      <c r="N124" s="38">
        <f>'jan-apr'!M124</f>
        <v>37655122.882485285</v>
      </c>
      <c r="O124" s="38">
        <f t="shared" si="21"/>
        <v>25312354.82794527</v>
      </c>
    </row>
    <row r="125" spans="1:15" s="31" customFormat="1" x14ac:dyDescent="0.2">
      <c r="A125" s="30">
        <v>3228</v>
      </c>
      <c r="B125" s="31" t="s">
        <v>77</v>
      </c>
      <c r="C125" s="33">
        <v>368697303</v>
      </c>
      <c r="D125" s="33">
        <v>24645</v>
      </c>
      <c r="E125" s="34">
        <f t="shared" si="12"/>
        <v>14960.328788800975</v>
      </c>
      <c r="F125" s="35">
        <f t="shared" si="13"/>
        <v>0.79816641135585498</v>
      </c>
      <c r="G125" s="69">
        <f t="shared" si="14"/>
        <v>2269.8250418311336</v>
      </c>
      <c r="H125" s="69">
        <f t="shared" si="15"/>
        <v>668.04663935331155</v>
      </c>
      <c r="I125" s="34">
        <f t="shared" si="16"/>
        <v>2937.8716811844452</v>
      </c>
      <c r="J125" s="67">
        <f t="shared" si="17"/>
        <v>-255.89551518206605</v>
      </c>
      <c r="K125" s="33">
        <f t="shared" si="18"/>
        <v>2681.9761660023792</v>
      </c>
      <c r="L125" s="34">
        <f t="shared" si="19"/>
        <v>72403847.582790658</v>
      </c>
      <c r="M125" s="34">
        <f t="shared" si="20"/>
        <v>66097302.611128636</v>
      </c>
      <c r="N125" s="38">
        <f>'jan-apr'!M125</f>
        <v>36319049.759054199</v>
      </c>
      <c r="O125" s="38">
        <f t="shared" si="21"/>
        <v>29778252.852074437</v>
      </c>
    </row>
    <row r="126" spans="1:15" s="31" customFormat="1" x14ac:dyDescent="0.2">
      <c r="A126" s="30">
        <v>3230</v>
      </c>
      <c r="B126" s="31" t="s">
        <v>75</v>
      </c>
      <c r="C126" s="33">
        <v>143375205</v>
      </c>
      <c r="D126" s="33">
        <v>7398</v>
      </c>
      <c r="E126" s="34">
        <f t="shared" si="12"/>
        <v>19380.265612327657</v>
      </c>
      <c r="F126" s="35">
        <f t="shared" si="13"/>
        <v>1.0339797522695098</v>
      </c>
      <c r="G126" s="69">
        <f t="shared" si="14"/>
        <v>-382.13705228487595</v>
      </c>
      <c r="H126" s="69">
        <f t="shared" si="15"/>
        <v>0</v>
      </c>
      <c r="I126" s="34">
        <f t="shared" si="16"/>
        <v>-382.13705228487595</v>
      </c>
      <c r="J126" s="67">
        <f t="shared" si="17"/>
        <v>-255.89551518206605</v>
      </c>
      <c r="K126" s="33">
        <f t="shared" si="18"/>
        <v>-638.03256746694206</v>
      </c>
      <c r="L126" s="34">
        <f t="shared" si="19"/>
        <v>-2827049.9128035121</v>
      </c>
      <c r="M126" s="34">
        <f t="shared" si="20"/>
        <v>-4720164.9341204371</v>
      </c>
      <c r="N126" s="38">
        <f>'jan-apr'!M126</f>
        <v>-2371369.0455248342</v>
      </c>
      <c r="O126" s="38">
        <f t="shared" si="21"/>
        <v>-2348795.8885956029</v>
      </c>
    </row>
    <row r="127" spans="1:15" s="31" customFormat="1" x14ac:dyDescent="0.2">
      <c r="A127" s="30">
        <v>3232</v>
      </c>
      <c r="B127" s="31" t="s">
        <v>74</v>
      </c>
      <c r="C127" s="33">
        <v>484241047</v>
      </c>
      <c r="D127" s="33">
        <v>25882</v>
      </c>
      <c r="E127" s="34">
        <f t="shared" si="12"/>
        <v>18709.568310022409</v>
      </c>
      <c r="F127" s="35">
        <f t="shared" si="13"/>
        <v>0.99819657755160063</v>
      </c>
      <c r="G127" s="69">
        <f t="shared" si="14"/>
        <v>20.281329098273272</v>
      </c>
      <c r="H127" s="69">
        <f t="shared" si="15"/>
        <v>0</v>
      </c>
      <c r="I127" s="34">
        <f t="shared" si="16"/>
        <v>20.281329098273272</v>
      </c>
      <c r="J127" s="67">
        <f t="shared" si="17"/>
        <v>-255.89551518206605</v>
      </c>
      <c r="K127" s="33">
        <f t="shared" si="18"/>
        <v>-235.61418608379279</v>
      </c>
      <c r="L127" s="34">
        <f t="shared" si="19"/>
        <v>524921.35972150881</v>
      </c>
      <c r="M127" s="34">
        <f t="shared" si="20"/>
        <v>-6098166.3642207254</v>
      </c>
      <c r="N127" s="38">
        <f>'jan-apr'!M127</f>
        <v>-4009180.8817888186</v>
      </c>
      <c r="O127" s="38">
        <f t="shared" si="21"/>
        <v>-2088985.4824319067</v>
      </c>
    </row>
    <row r="128" spans="1:15" s="31" customFormat="1" x14ac:dyDescent="0.2">
      <c r="A128" s="30">
        <v>3234</v>
      </c>
      <c r="B128" s="31" t="s">
        <v>119</v>
      </c>
      <c r="C128" s="33">
        <v>145126048</v>
      </c>
      <c r="D128" s="33">
        <v>9357</v>
      </c>
      <c r="E128" s="34">
        <f t="shared" si="12"/>
        <v>15509.890776958428</v>
      </c>
      <c r="F128" s="35">
        <f t="shared" si="13"/>
        <v>0.82748675090839097</v>
      </c>
      <c r="G128" s="69">
        <f t="shared" si="14"/>
        <v>1940.0878489366619</v>
      </c>
      <c r="H128" s="69">
        <f t="shared" si="15"/>
        <v>475.69994349820303</v>
      </c>
      <c r="I128" s="34">
        <f t="shared" si="16"/>
        <v>2415.787792434865</v>
      </c>
      <c r="J128" s="67">
        <f t="shared" si="17"/>
        <v>-255.89551518206605</v>
      </c>
      <c r="K128" s="33">
        <f t="shared" si="18"/>
        <v>2159.892277252799</v>
      </c>
      <c r="L128" s="34">
        <f t="shared" si="19"/>
        <v>22604526.373813033</v>
      </c>
      <c r="M128" s="34">
        <f t="shared" si="20"/>
        <v>20210112.03825444</v>
      </c>
      <c r="N128" s="38">
        <f>'jan-apr'!M128</f>
        <v>11536293.888197189</v>
      </c>
      <c r="O128" s="38">
        <f t="shared" si="21"/>
        <v>8673818.1500572506</v>
      </c>
    </row>
    <row r="129" spans="1:15" s="31" customFormat="1" x14ac:dyDescent="0.2">
      <c r="A129" s="30">
        <v>3236</v>
      </c>
      <c r="B129" s="31" t="s">
        <v>118</v>
      </c>
      <c r="C129" s="33">
        <v>105871630</v>
      </c>
      <c r="D129" s="33">
        <v>7037</v>
      </c>
      <c r="E129" s="34">
        <f t="shared" si="12"/>
        <v>15044.995026289613</v>
      </c>
      <c r="F129" s="35">
        <f t="shared" si="13"/>
        <v>0.8026835411524873</v>
      </c>
      <c r="G129" s="69">
        <f t="shared" si="14"/>
        <v>2219.0252993379509</v>
      </c>
      <c r="H129" s="69">
        <f t="shared" si="15"/>
        <v>638.41345623228824</v>
      </c>
      <c r="I129" s="34">
        <f t="shared" si="16"/>
        <v>2857.4387555702392</v>
      </c>
      <c r="J129" s="67">
        <f t="shared" si="17"/>
        <v>-255.89551518206605</v>
      </c>
      <c r="K129" s="33">
        <f t="shared" si="18"/>
        <v>2601.5432403881732</v>
      </c>
      <c r="L129" s="34">
        <f t="shared" si="19"/>
        <v>20107796.522947773</v>
      </c>
      <c r="M129" s="34">
        <f t="shared" si="20"/>
        <v>18307059.782611575</v>
      </c>
      <c r="N129" s="38">
        <f>'jan-apr'!M129</f>
        <v>12428859.351201633</v>
      </c>
      <c r="O129" s="38">
        <f t="shared" si="21"/>
        <v>5878200.431409942</v>
      </c>
    </row>
    <row r="130" spans="1:15" s="31" customFormat="1" x14ac:dyDescent="0.2">
      <c r="A130" s="30">
        <v>3238</v>
      </c>
      <c r="B130" s="31" t="s">
        <v>79</v>
      </c>
      <c r="C130" s="33">
        <v>231220587</v>
      </c>
      <c r="D130" s="33">
        <v>16126</v>
      </c>
      <c r="E130" s="34">
        <f t="shared" si="12"/>
        <v>14338.372007937493</v>
      </c>
      <c r="F130" s="35">
        <f t="shared" si="13"/>
        <v>0.76498365054836126</v>
      </c>
      <c r="G130" s="69">
        <f t="shared" si="14"/>
        <v>2642.999110349223</v>
      </c>
      <c r="H130" s="69">
        <f t="shared" si="15"/>
        <v>885.73151265553031</v>
      </c>
      <c r="I130" s="34">
        <f t="shared" si="16"/>
        <v>3528.7306230047534</v>
      </c>
      <c r="J130" s="67">
        <f t="shared" si="17"/>
        <v>-255.89551518206605</v>
      </c>
      <c r="K130" s="33">
        <f t="shared" si="18"/>
        <v>3272.8351078226874</v>
      </c>
      <c r="L130" s="34">
        <f t="shared" si="19"/>
        <v>56904310.026574656</v>
      </c>
      <c r="M130" s="34">
        <f t="shared" si="20"/>
        <v>52777738.948748656</v>
      </c>
      <c r="N130" s="38">
        <f>'jan-apr'!M130</f>
        <v>30331375.500728641</v>
      </c>
      <c r="O130" s="38">
        <f t="shared" si="21"/>
        <v>22446363.448020015</v>
      </c>
    </row>
    <row r="131" spans="1:15" s="31" customFormat="1" x14ac:dyDescent="0.2">
      <c r="A131" s="30">
        <v>3240</v>
      </c>
      <c r="B131" s="31" t="s">
        <v>78</v>
      </c>
      <c r="C131" s="33">
        <v>399378008</v>
      </c>
      <c r="D131" s="33">
        <v>27916</v>
      </c>
      <c r="E131" s="34">
        <f t="shared" si="12"/>
        <v>14306.419544347327</v>
      </c>
      <c r="F131" s="35">
        <f t="shared" si="13"/>
        <v>0.76327891641064416</v>
      </c>
      <c r="G131" s="69">
        <f t="shared" si="14"/>
        <v>2662.1705885033221</v>
      </c>
      <c r="H131" s="69">
        <f t="shared" si="15"/>
        <v>896.91487491208807</v>
      </c>
      <c r="I131" s="34">
        <f t="shared" si="16"/>
        <v>3559.0854634154102</v>
      </c>
      <c r="J131" s="67">
        <f t="shared" si="17"/>
        <v>-255.89551518206605</v>
      </c>
      <c r="K131" s="33">
        <f t="shared" si="18"/>
        <v>3303.1899482333442</v>
      </c>
      <c r="L131" s="34">
        <f t="shared" si="19"/>
        <v>99355429.79670459</v>
      </c>
      <c r="M131" s="34">
        <f t="shared" si="20"/>
        <v>92211850.594882041</v>
      </c>
      <c r="N131" s="38">
        <f>'jan-apr'!M131</f>
        <v>51894801.016106993</v>
      </c>
      <c r="O131" s="38">
        <f t="shared" si="21"/>
        <v>40317049.578775048</v>
      </c>
    </row>
    <row r="132" spans="1:15" s="31" customFormat="1" x14ac:dyDescent="0.2">
      <c r="A132" s="30">
        <v>3242</v>
      </c>
      <c r="B132" s="31" t="s">
        <v>80</v>
      </c>
      <c r="C132" s="33">
        <v>39839925</v>
      </c>
      <c r="D132" s="33">
        <v>3041</v>
      </c>
      <c r="E132" s="34">
        <f t="shared" si="12"/>
        <v>13100.928970733312</v>
      </c>
      <c r="F132" s="35">
        <f t="shared" si="13"/>
        <v>0.69896334563354456</v>
      </c>
      <c r="G132" s="69">
        <f t="shared" si="14"/>
        <v>3385.4649326717313</v>
      </c>
      <c r="H132" s="69">
        <f t="shared" si="15"/>
        <v>1318.8365756769936</v>
      </c>
      <c r="I132" s="34">
        <f t="shared" si="16"/>
        <v>4704.3015083487244</v>
      </c>
      <c r="J132" s="67">
        <f t="shared" si="17"/>
        <v>-255.89551518206605</v>
      </c>
      <c r="K132" s="33">
        <f t="shared" si="18"/>
        <v>4448.4059931666579</v>
      </c>
      <c r="L132" s="34">
        <f t="shared" si="19"/>
        <v>14305780.886888471</v>
      </c>
      <c r="M132" s="34">
        <f t="shared" si="20"/>
        <v>13527602.625219807</v>
      </c>
      <c r="N132" s="38">
        <f>'jan-apr'!M132</f>
        <v>8005028.6544627203</v>
      </c>
      <c r="O132" s="38">
        <f t="shared" si="21"/>
        <v>5522573.9707570868</v>
      </c>
    </row>
    <row r="133" spans="1:15" s="31" customFormat="1" x14ac:dyDescent="0.2">
      <c r="A133" s="30">
        <v>3301</v>
      </c>
      <c r="B133" s="31" t="s">
        <v>129</v>
      </c>
      <c r="C133" s="33">
        <v>1741641476</v>
      </c>
      <c r="D133" s="33">
        <v>104487</v>
      </c>
      <c r="E133" s="34">
        <f t="shared" si="12"/>
        <v>16668.499200857525</v>
      </c>
      <c r="F133" s="35">
        <f t="shared" si="13"/>
        <v>0.88930105598987186</v>
      </c>
      <c r="G133" s="69">
        <f t="shared" si="14"/>
        <v>1244.9227945972036</v>
      </c>
      <c r="H133" s="69">
        <f t="shared" si="15"/>
        <v>70.186995133519119</v>
      </c>
      <c r="I133" s="34">
        <f t="shared" si="16"/>
        <v>1315.1097897307227</v>
      </c>
      <c r="J133" s="67">
        <f t="shared" si="17"/>
        <v>-255.89551518206605</v>
      </c>
      <c r="K133" s="33">
        <f t="shared" si="18"/>
        <v>1059.2142745486567</v>
      </c>
      <c r="L133" s="34">
        <f t="shared" si="19"/>
        <v>137411876.59959403</v>
      </c>
      <c r="M133" s="34">
        <f t="shared" si="20"/>
        <v>110674121.90476549</v>
      </c>
      <c r="N133" s="38">
        <f>'jan-apr'!M133</f>
        <v>68886534.635562748</v>
      </c>
      <c r="O133" s="38">
        <f t="shared" si="21"/>
        <v>41787587.269202739</v>
      </c>
    </row>
    <row r="134" spans="1:15" s="31" customFormat="1" x14ac:dyDescent="0.2">
      <c r="A134" s="30">
        <v>3303</v>
      </c>
      <c r="B134" s="31" t="s">
        <v>130</v>
      </c>
      <c r="C134" s="33">
        <v>545758203</v>
      </c>
      <c r="D134" s="33">
        <v>28848</v>
      </c>
      <c r="E134" s="34">
        <f t="shared" si="12"/>
        <v>18918.40692595674</v>
      </c>
      <c r="F134" s="35">
        <f t="shared" si="13"/>
        <v>1.0093385765668634</v>
      </c>
      <c r="G134" s="69">
        <f t="shared" si="14"/>
        <v>-105.02184046232578</v>
      </c>
      <c r="H134" s="69">
        <f t="shared" si="15"/>
        <v>0</v>
      </c>
      <c r="I134" s="34">
        <f t="shared" si="16"/>
        <v>-105.02184046232578</v>
      </c>
      <c r="J134" s="67">
        <f t="shared" si="17"/>
        <v>-255.89551518206605</v>
      </c>
      <c r="K134" s="33">
        <f t="shared" si="18"/>
        <v>-360.91735564439182</v>
      </c>
      <c r="L134" s="34">
        <f t="shared" si="19"/>
        <v>-3029670.0536571741</v>
      </c>
      <c r="M134" s="34">
        <f t="shared" si="20"/>
        <v>-10411743.875629416</v>
      </c>
      <c r="N134" s="38">
        <f>'jan-apr'!M134</f>
        <v>-1685920.6643012185</v>
      </c>
      <c r="O134" s="38">
        <f t="shared" si="21"/>
        <v>-8725823.2113281973</v>
      </c>
    </row>
    <row r="135" spans="1:15" s="31" customFormat="1" x14ac:dyDescent="0.2">
      <c r="A135" s="30">
        <v>3305</v>
      </c>
      <c r="B135" s="31" t="s">
        <v>131</v>
      </c>
      <c r="C135" s="33">
        <v>509844802</v>
      </c>
      <c r="D135" s="33">
        <v>31581</v>
      </c>
      <c r="E135" s="34">
        <f t="shared" si="12"/>
        <v>16144.036034324436</v>
      </c>
      <c r="F135" s="35">
        <f t="shared" si="13"/>
        <v>0.86131979371752088</v>
      </c>
      <c r="G135" s="69">
        <f t="shared" si="14"/>
        <v>1559.600694517057</v>
      </c>
      <c r="H135" s="69">
        <f t="shared" si="15"/>
        <v>253.74910342010023</v>
      </c>
      <c r="I135" s="34">
        <f t="shared" si="16"/>
        <v>1813.3497979371573</v>
      </c>
      <c r="J135" s="67">
        <f t="shared" si="17"/>
        <v>-255.89551518206605</v>
      </c>
      <c r="K135" s="33">
        <f t="shared" si="18"/>
        <v>1557.4542827550913</v>
      </c>
      <c r="L135" s="34">
        <f t="shared" si="19"/>
        <v>57267399.968653366</v>
      </c>
      <c r="M135" s="34">
        <f t="shared" si="20"/>
        <v>49185963.70368854</v>
      </c>
      <c r="N135" s="38">
        <f>'jan-apr'!M135</f>
        <v>35562465.936727114</v>
      </c>
      <c r="O135" s="38">
        <f t="shared" si="21"/>
        <v>13623497.766961426</v>
      </c>
    </row>
    <row r="136" spans="1:15" s="31" customFormat="1" x14ac:dyDescent="0.2">
      <c r="A136" s="30">
        <v>3310</v>
      </c>
      <c r="B136" s="31" t="s">
        <v>132</v>
      </c>
      <c r="C136" s="33">
        <v>144785598</v>
      </c>
      <c r="D136" s="33">
        <v>6989</v>
      </c>
      <c r="E136" s="34">
        <f t="shared" si="12"/>
        <v>20716.210902847331</v>
      </c>
      <c r="F136" s="35">
        <f t="shared" si="13"/>
        <v>1.1052553688254816</v>
      </c>
      <c r="G136" s="69">
        <f t="shared" si="14"/>
        <v>-1183.7042265966804</v>
      </c>
      <c r="H136" s="69">
        <f t="shared" si="15"/>
        <v>0</v>
      </c>
      <c r="I136" s="34">
        <f t="shared" si="16"/>
        <v>-1183.7042265966804</v>
      </c>
      <c r="J136" s="67">
        <f t="shared" si="17"/>
        <v>-255.89551518206605</v>
      </c>
      <c r="K136" s="33">
        <f t="shared" si="18"/>
        <v>-1439.5997417787464</v>
      </c>
      <c r="L136" s="34">
        <f t="shared" si="19"/>
        <v>-8272908.8396841995</v>
      </c>
      <c r="M136" s="34">
        <f t="shared" si="20"/>
        <v>-10061362.595291659</v>
      </c>
      <c r="N136" s="38">
        <f>'jan-apr'!M136</f>
        <v>-2720348.0985094723</v>
      </c>
      <c r="O136" s="38">
        <f t="shared" si="21"/>
        <v>-7341014.4967821874</v>
      </c>
    </row>
    <row r="137" spans="1:15" s="31" customFormat="1" x14ac:dyDescent="0.2">
      <c r="A137" s="30">
        <v>3312</v>
      </c>
      <c r="B137" s="31" t="s">
        <v>142</v>
      </c>
      <c r="C137" s="33">
        <v>568378602</v>
      </c>
      <c r="D137" s="33">
        <v>28470</v>
      </c>
      <c r="E137" s="34">
        <f t="shared" ref="E137:E200" si="22">IF(ISNUMBER(C137),(C137)/D137,"")</f>
        <v>19964.123709167543</v>
      </c>
      <c r="F137" s="35">
        <f t="shared" ref="F137:F200" si="23">IF(ISNUMBER(C137),E137/E$366,"")</f>
        <v>1.0651298645748357</v>
      </c>
      <c r="G137" s="69">
        <f t="shared" ref="G137:G200" si="24">IF(ISNUMBER(D137),(E$366-E137)*0.6,"")</f>
        <v>-732.45191038880728</v>
      </c>
      <c r="H137" s="69">
        <f t="shared" ref="H137:H200" si="25">IF(ISNUMBER(D137),(IF(E137&gt;=E$366*0.9,0,IF(E137&lt;0.9*E$366,(E$366*0.9-E137)*0.35))),"")</f>
        <v>0</v>
      </c>
      <c r="I137" s="34">
        <f t="shared" ref="I137:I200" si="26">IF(ISNUMBER(C137),G137+H137,"")</f>
        <v>-732.45191038880728</v>
      </c>
      <c r="J137" s="67">
        <f t="shared" ref="J137:J200" si="27">IF(ISNUMBER(D137),I$368,"")</f>
        <v>-255.89551518206605</v>
      </c>
      <c r="K137" s="33">
        <f t="shared" ref="K137:K200" si="28">IF(ISNUMBER(I137),I137+J137,"")</f>
        <v>-988.34742557087338</v>
      </c>
      <c r="L137" s="34">
        <f t="shared" ref="L137:L200" si="29">IF(ISNUMBER(I137),(I137*D137),"")</f>
        <v>-20852905.888769343</v>
      </c>
      <c r="M137" s="34">
        <f t="shared" ref="M137:M200" si="30">IF(ISNUMBER(K137),(K137*D137),"")</f>
        <v>-28138251.206002764</v>
      </c>
      <c r="N137" s="38">
        <f>'jan-apr'!M137</f>
        <v>-12706896.472194098</v>
      </c>
      <c r="O137" s="38">
        <f t="shared" ref="O137:O200" si="31">IF(ISNUMBER(M137),(M137-N137),"")</f>
        <v>-15431354.733808666</v>
      </c>
    </row>
    <row r="138" spans="1:15" s="31" customFormat="1" x14ac:dyDescent="0.2">
      <c r="A138" s="30">
        <v>3314</v>
      </c>
      <c r="B138" s="31" t="s">
        <v>141</v>
      </c>
      <c r="C138" s="33">
        <v>342561384</v>
      </c>
      <c r="D138" s="33">
        <v>20779</v>
      </c>
      <c r="E138" s="34">
        <f t="shared" si="22"/>
        <v>16485.941768131288</v>
      </c>
      <c r="F138" s="35">
        <f t="shared" si="23"/>
        <v>0.87956121584314229</v>
      </c>
      <c r="G138" s="69">
        <f t="shared" si="24"/>
        <v>1354.4572542329456</v>
      </c>
      <c r="H138" s="69">
        <f t="shared" si="25"/>
        <v>134.08209658770193</v>
      </c>
      <c r="I138" s="34">
        <f t="shared" si="26"/>
        <v>1488.5393508206475</v>
      </c>
      <c r="J138" s="67">
        <f t="shared" si="27"/>
        <v>-255.89551518206605</v>
      </c>
      <c r="K138" s="33">
        <f t="shared" si="28"/>
        <v>1232.6438356385815</v>
      </c>
      <c r="L138" s="34">
        <f t="shared" si="29"/>
        <v>30930359.170702234</v>
      </c>
      <c r="M138" s="34">
        <f t="shared" si="30"/>
        <v>25613106.260734085</v>
      </c>
      <c r="N138" s="38">
        <f>'jan-apr'!M138</f>
        <v>14261606.909431413</v>
      </c>
      <c r="O138" s="38">
        <f t="shared" si="31"/>
        <v>11351499.351302672</v>
      </c>
    </row>
    <row r="139" spans="1:15" s="31" customFormat="1" x14ac:dyDescent="0.2">
      <c r="A139" s="30">
        <v>3316</v>
      </c>
      <c r="B139" s="31" t="s">
        <v>140</v>
      </c>
      <c r="C139" s="33">
        <v>209936751</v>
      </c>
      <c r="D139" s="33">
        <v>14665</v>
      </c>
      <c r="E139" s="34">
        <f t="shared" si="22"/>
        <v>14315.496147289465</v>
      </c>
      <c r="F139" s="35">
        <f t="shared" si="23"/>
        <v>0.76376317312050013</v>
      </c>
      <c r="G139" s="69">
        <f t="shared" si="24"/>
        <v>2656.7246267380397</v>
      </c>
      <c r="H139" s="69">
        <f t="shared" si="25"/>
        <v>893.73806388234004</v>
      </c>
      <c r="I139" s="34">
        <f t="shared" si="26"/>
        <v>3550.4626906203798</v>
      </c>
      <c r="J139" s="67">
        <f t="shared" si="27"/>
        <v>-255.89551518206605</v>
      </c>
      <c r="K139" s="33">
        <f t="shared" si="28"/>
        <v>3294.5671754383138</v>
      </c>
      <c r="L139" s="34">
        <f t="shared" si="29"/>
        <v>52067535.357947871</v>
      </c>
      <c r="M139" s="34">
        <f t="shared" si="30"/>
        <v>48314827.627802871</v>
      </c>
      <c r="N139" s="38">
        <f>'jan-apr'!M139</f>
        <v>28258462.722754281</v>
      </c>
      <c r="O139" s="38">
        <f t="shared" si="31"/>
        <v>20056364.90504859</v>
      </c>
    </row>
    <row r="140" spans="1:15" s="31" customFormat="1" x14ac:dyDescent="0.2">
      <c r="A140" s="30">
        <v>3318</v>
      </c>
      <c r="B140" s="31" t="s">
        <v>139</v>
      </c>
      <c r="C140" s="33">
        <v>40495067</v>
      </c>
      <c r="D140" s="33">
        <v>2241</v>
      </c>
      <c r="E140" s="34">
        <f t="shared" si="22"/>
        <v>18070.087907184294</v>
      </c>
      <c r="F140" s="35">
        <f t="shared" si="23"/>
        <v>0.96407889300928096</v>
      </c>
      <c r="G140" s="69">
        <f t="shared" si="24"/>
        <v>403.96957080114225</v>
      </c>
      <c r="H140" s="69">
        <f t="shared" si="25"/>
        <v>0</v>
      </c>
      <c r="I140" s="34">
        <f t="shared" si="26"/>
        <v>403.96957080114225</v>
      </c>
      <c r="J140" s="67">
        <f t="shared" si="27"/>
        <v>-255.89551518206605</v>
      </c>
      <c r="K140" s="33">
        <f t="shared" si="28"/>
        <v>148.0740556190762</v>
      </c>
      <c r="L140" s="34">
        <f t="shared" si="29"/>
        <v>905295.80816535978</v>
      </c>
      <c r="M140" s="34">
        <f t="shared" si="30"/>
        <v>331833.95864234975</v>
      </c>
      <c r="N140" s="38">
        <f>'jan-apr'!M140</f>
        <v>-45494.953206427512</v>
      </c>
      <c r="O140" s="38">
        <f t="shared" si="31"/>
        <v>377328.91184877726</v>
      </c>
    </row>
    <row r="141" spans="1:15" s="31" customFormat="1" x14ac:dyDescent="0.2">
      <c r="A141" s="30">
        <v>3320</v>
      </c>
      <c r="B141" s="31" t="s">
        <v>133</v>
      </c>
      <c r="C141" s="33">
        <v>21314880</v>
      </c>
      <c r="D141" s="33">
        <v>1115</v>
      </c>
      <c r="E141" s="34">
        <f t="shared" si="22"/>
        <v>19116.484304932736</v>
      </c>
      <c r="F141" s="35">
        <f t="shared" si="23"/>
        <v>1.0199064399460689</v>
      </c>
      <c r="G141" s="69">
        <f t="shared" si="24"/>
        <v>-223.86826784792282</v>
      </c>
      <c r="H141" s="69">
        <f t="shared" si="25"/>
        <v>0</v>
      </c>
      <c r="I141" s="34">
        <f t="shared" si="26"/>
        <v>-223.86826784792282</v>
      </c>
      <c r="J141" s="67">
        <f t="shared" si="27"/>
        <v>-255.89551518206605</v>
      </c>
      <c r="K141" s="33">
        <f t="shared" si="28"/>
        <v>-479.76378302998887</v>
      </c>
      <c r="L141" s="34">
        <f t="shared" si="29"/>
        <v>-249613.11865043396</v>
      </c>
      <c r="M141" s="34">
        <f t="shared" si="30"/>
        <v>-534936.61807843763</v>
      </c>
      <c r="N141" s="38">
        <f>'jan-apr'!M141</f>
        <v>-502637.68782916927</v>
      </c>
      <c r="O141" s="38">
        <f t="shared" si="31"/>
        <v>-32298.930249268364</v>
      </c>
    </row>
    <row r="142" spans="1:15" s="31" customFormat="1" x14ac:dyDescent="0.2">
      <c r="A142" s="30">
        <v>3322</v>
      </c>
      <c r="B142" s="31" t="s">
        <v>385</v>
      </c>
      <c r="C142" s="33">
        <v>65799881</v>
      </c>
      <c r="D142" s="33">
        <v>3301</v>
      </c>
      <c r="E142" s="34">
        <f t="shared" si="22"/>
        <v>19933.31747955165</v>
      </c>
      <c r="F142" s="35">
        <f t="shared" si="23"/>
        <v>1.0634862845381237</v>
      </c>
      <c r="G142" s="69">
        <f t="shared" si="24"/>
        <v>-713.96817261927129</v>
      </c>
      <c r="H142" s="69">
        <f t="shared" si="25"/>
        <v>0</v>
      </c>
      <c r="I142" s="34">
        <f t="shared" si="26"/>
        <v>-713.96817261927129</v>
      </c>
      <c r="J142" s="67">
        <f t="shared" si="27"/>
        <v>-255.89551518206605</v>
      </c>
      <c r="K142" s="33">
        <f t="shared" si="28"/>
        <v>-969.86368780133739</v>
      </c>
      <c r="L142" s="34">
        <f t="shared" si="29"/>
        <v>-2356808.9378162143</v>
      </c>
      <c r="M142" s="34">
        <f t="shared" si="30"/>
        <v>-3201520.0334322145</v>
      </c>
      <c r="N142" s="38">
        <f>'jan-apr'!M142</f>
        <v>-3558308.1532951463</v>
      </c>
      <c r="O142" s="38">
        <f t="shared" si="31"/>
        <v>356788.11986293178</v>
      </c>
    </row>
    <row r="143" spans="1:15" s="31" customFormat="1" x14ac:dyDescent="0.2">
      <c r="A143" s="30">
        <v>3324</v>
      </c>
      <c r="B143" s="31" t="s">
        <v>134</v>
      </c>
      <c r="C143" s="33">
        <v>91444637</v>
      </c>
      <c r="D143" s="33">
        <v>4986</v>
      </c>
      <c r="E143" s="34">
        <f t="shared" si="22"/>
        <v>18340.280184516647</v>
      </c>
      <c r="F143" s="35">
        <f t="shared" si="23"/>
        <v>0.97849424466491219</v>
      </c>
      <c r="G143" s="69">
        <f t="shared" si="24"/>
        <v>241.85420440173039</v>
      </c>
      <c r="H143" s="69">
        <f t="shared" si="25"/>
        <v>0</v>
      </c>
      <c r="I143" s="34">
        <f t="shared" si="26"/>
        <v>241.85420440173039</v>
      </c>
      <c r="J143" s="67">
        <f t="shared" si="27"/>
        <v>-255.89551518206605</v>
      </c>
      <c r="K143" s="33">
        <f t="shared" si="28"/>
        <v>-14.041310780335664</v>
      </c>
      <c r="L143" s="34">
        <f t="shared" si="29"/>
        <v>1205885.0631470277</v>
      </c>
      <c r="M143" s="34">
        <f t="shared" si="30"/>
        <v>-70009.975550753617</v>
      </c>
      <c r="N143" s="38">
        <f>'jan-apr'!M143</f>
        <v>-2426091.295888999</v>
      </c>
      <c r="O143" s="38">
        <f t="shared" si="31"/>
        <v>2356081.3203382455</v>
      </c>
    </row>
    <row r="144" spans="1:15" s="31" customFormat="1" x14ac:dyDescent="0.2">
      <c r="A144" s="30">
        <v>3326</v>
      </c>
      <c r="B144" s="31" t="s">
        <v>135</v>
      </c>
      <c r="C144" s="33">
        <v>59825362</v>
      </c>
      <c r="D144" s="33">
        <v>2666</v>
      </c>
      <c r="E144" s="34">
        <f t="shared" si="22"/>
        <v>22440.120780195048</v>
      </c>
      <c r="F144" s="35">
        <f t="shared" si="23"/>
        <v>1.1972297485151555</v>
      </c>
      <c r="G144" s="69">
        <f t="shared" si="24"/>
        <v>-2218.0501530053102</v>
      </c>
      <c r="H144" s="69">
        <f t="shared" si="25"/>
        <v>0</v>
      </c>
      <c r="I144" s="34">
        <f t="shared" si="26"/>
        <v>-2218.0501530053102</v>
      </c>
      <c r="J144" s="67">
        <f t="shared" si="27"/>
        <v>-255.89551518206605</v>
      </c>
      <c r="K144" s="33">
        <f t="shared" si="28"/>
        <v>-2473.9456681873762</v>
      </c>
      <c r="L144" s="34">
        <f t="shared" si="29"/>
        <v>-5913321.7079121573</v>
      </c>
      <c r="M144" s="34">
        <f t="shared" si="30"/>
        <v>-6595539.1513875453</v>
      </c>
      <c r="N144" s="38">
        <f>'jan-apr'!M144</f>
        <v>-4632251.5221099248</v>
      </c>
      <c r="O144" s="38">
        <f t="shared" si="31"/>
        <v>-1963287.6292776205</v>
      </c>
    </row>
    <row r="145" spans="1:15" s="31" customFormat="1" x14ac:dyDescent="0.2">
      <c r="A145" s="30">
        <v>3328</v>
      </c>
      <c r="B145" s="31" t="s">
        <v>136</v>
      </c>
      <c r="C145" s="33">
        <v>93348065</v>
      </c>
      <c r="D145" s="33">
        <v>5007</v>
      </c>
      <c r="E145" s="34">
        <f t="shared" si="22"/>
        <v>18643.512083083682</v>
      </c>
      <c r="F145" s="35">
        <f t="shared" si="23"/>
        <v>0.99467233270727207</v>
      </c>
      <c r="G145" s="69">
        <f t="shared" si="24"/>
        <v>59.915065261509149</v>
      </c>
      <c r="H145" s="69">
        <f t="shared" si="25"/>
        <v>0</v>
      </c>
      <c r="I145" s="34">
        <f t="shared" si="26"/>
        <v>59.915065261509149</v>
      </c>
      <c r="J145" s="67">
        <f t="shared" si="27"/>
        <v>-255.89551518206605</v>
      </c>
      <c r="K145" s="33">
        <f t="shared" si="28"/>
        <v>-195.98044992055691</v>
      </c>
      <c r="L145" s="34">
        <f t="shared" si="29"/>
        <v>299994.73176437628</v>
      </c>
      <c r="M145" s="34">
        <f t="shared" si="30"/>
        <v>-981274.11275222839</v>
      </c>
      <c r="N145" s="38">
        <f>'jan-apr'!M145</f>
        <v>-3775255.5621171715</v>
      </c>
      <c r="O145" s="38">
        <f t="shared" si="31"/>
        <v>2793981.449364943</v>
      </c>
    </row>
    <row r="146" spans="1:15" s="31" customFormat="1" x14ac:dyDescent="0.2">
      <c r="A146" s="30">
        <v>3330</v>
      </c>
      <c r="B146" s="31" t="s">
        <v>137</v>
      </c>
      <c r="C146" s="33">
        <v>121908638</v>
      </c>
      <c r="D146" s="33">
        <v>4496</v>
      </c>
      <c r="E146" s="34">
        <f t="shared" si="22"/>
        <v>27114.910587188613</v>
      </c>
      <c r="F146" s="35">
        <f t="shared" si="23"/>
        <v>1.4466400560535924</v>
      </c>
      <c r="G146" s="69">
        <f t="shared" si="24"/>
        <v>-5022.9240372014492</v>
      </c>
      <c r="H146" s="69">
        <f t="shared" si="25"/>
        <v>0</v>
      </c>
      <c r="I146" s="34">
        <f t="shared" si="26"/>
        <v>-5022.9240372014492</v>
      </c>
      <c r="J146" s="67">
        <f t="shared" si="27"/>
        <v>-255.89551518206605</v>
      </c>
      <c r="K146" s="33">
        <f t="shared" si="28"/>
        <v>-5278.8195523835157</v>
      </c>
      <c r="L146" s="34">
        <f t="shared" si="29"/>
        <v>-22583066.471257716</v>
      </c>
      <c r="M146" s="34">
        <f t="shared" si="30"/>
        <v>-23733572.707516287</v>
      </c>
      <c r="N146" s="38">
        <f>'jan-apr'!M146</f>
        <v>-19325118.150564969</v>
      </c>
      <c r="O146" s="38">
        <f t="shared" si="31"/>
        <v>-4408454.5569513179</v>
      </c>
    </row>
    <row r="147" spans="1:15" s="31" customFormat="1" x14ac:dyDescent="0.2">
      <c r="A147" s="30">
        <v>3332</v>
      </c>
      <c r="B147" s="31" t="s">
        <v>138</v>
      </c>
      <c r="C147" s="33">
        <v>58524834</v>
      </c>
      <c r="D147" s="33">
        <v>3526</v>
      </c>
      <c r="E147" s="34">
        <f t="shared" si="22"/>
        <v>16598.08111174135</v>
      </c>
      <c r="F147" s="35">
        <f t="shared" si="23"/>
        <v>0.88554409621459818</v>
      </c>
      <c r="G147" s="69">
        <f t="shared" si="24"/>
        <v>1287.1736480669081</v>
      </c>
      <c r="H147" s="69">
        <f t="shared" si="25"/>
        <v>94.833326324180049</v>
      </c>
      <c r="I147" s="34">
        <f t="shared" si="26"/>
        <v>1382.0069743910881</v>
      </c>
      <c r="J147" s="67">
        <f t="shared" si="27"/>
        <v>-255.89551518206605</v>
      </c>
      <c r="K147" s="33">
        <f t="shared" si="28"/>
        <v>1126.1114592090221</v>
      </c>
      <c r="L147" s="34">
        <f t="shared" si="29"/>
        <v>4872956.5917029763</v>
      </c>
      <c r="M147" s="34">
        <f t="shared" si="30"/>
        <v>3970669.0051710117</v>
      </c>
      <c r="N147" s="38">
        <f>'jan-apr'!M147</f>
        <v>1547872.8514030054</v>
      </c>
      <c r="O147" s="38">
        <f t="shared" si="31"/>
        <v>2422796.1537680062</v>
      </c>
    </row>
    <row r="148" spans="1:15" s="31" customFormat="1" x14ac:dyDescent="0.2">
      <c r="A148" s="30">
        <v>3334</v>
      </c>
      <c r="B148" s="31" t="s">
        <v>143</v>
      </c>
      <c r="C148" s="33">
        <v>46007784</v>
      </c>
      <c r="D148" s="33">
        <v>2781</v>
      </c>
      <c r="E148" s="34">
        <f t="shared" si="22"/>
        <v>16543.611650485436</v>
      </c>
      <c r="F148" s="35">
        <f t="shared" si="23"/>
        <v>0.88263803077760961</v>
      </c>
      <c r="G148" s="69">
        <f t="shared" si="24"/>
        <v>1319.8553248204566</v>
      </c>
      <c r="H148" s="69">
        <f t="shared" si="25"/>
        <v>113.89763776375001</v>
      </c>
      <c r="I148" s="34">
        <f t="shared" si="26"/>
        <v>1433.7529625842067</v>
      </c>
      <c r="J148" s="67">
        <f t="shared" si="27"/>
        <v>-255.89551518206605</v>
      </c>
      <c r="K148" s="33">
        <f t="shared" si="28"/>
        <v>1177.8574474021407</v>
      </c>
      <c r="L148" s="34">
        <f t="shared" si="29"/>
        <v>3987266.9889466786</v>
      </c>
      <c r="M148" s="34">
        <f t="shared" si="30"/>
        <v>3275621.5612253533</v>
      </c>
      <c r="N148" s="38">
        <f>'jan-apr'!M148</f>
        <v>1510526.4580691308</v>
      </c>
      <c r="O148" s="38">
        <f t="shared" si="31"/>
        <v>1765095.1031562225</v>
      </c>
    </row>
    <row r="149" spans="1:15" s="31" customFormat="1" x14ac:dyDescent="0.2">
      <c r="A149" s="30">
        <v>3336</v>
      </c>
      <c r="B149" s="31" t="s">
        <v>144</v>
      </c>
      <c r="C149" s="33">
        <v>19806415</v>
      </c>
      <c r="D149" s="33">
        <v>1395</v>
      </c>
      <c r="E149" s="34">
        <f t="shared" si="22"/>
        <v>14198.146953405017</v>
      </c>
      <c r="F149" s="35">
        <f t="shared" si="23"/>
        <v>0.75750233578994841</v>
      </c>
      <c r="G149" s="69">
        <f t="shared" si="24"/>
        <v>2727.134143068708</v>
      </c>
      <c r="H149" s="69">
        <f t="shared" si="25"/>
        <v>934.81028174189657</v>
      </c>
      <c r="I149" s="34">
        <f t="shared" si="26"/>
        <v>3661.9444248106047</v>
      </c>
      <c r="J149" s="67">
        <f t="shared" si="27"/>
        <v>-255.89551518206605</v>
      </c>
      <c r="K149" s="33">
        <f t="shared" si="28"/>
        <v>3406.0489096285387</v>
      </c>
      <c r="L149" s="34">
        <f t="shared" si="29"/>
        <v>5108412.4726107931</v>
      </c>
      <c r="M149" s="34">
        <f t="shared" si="30"/>
        <v>4751438.2289318116</v>
      </c>
      <c r="N149" s="38">
        <f>'jan-apr'!M149</f>
        <v>2747513.7863615565</v>
      </c>
      <c r="O149" s="38">
        <f t="shared" si="31"/>
        <v>2003924.4425702551</v>
      </c>
    </row>
    <row r="150" spans="1:15" s="31" customFormat="1" x14ac:dyDescent="0.2">
      <c r="A150" s="30">
        <v>3338</v>
      </c>
      <c r="B150" s="31" t="s">
        <v>145</v>
      </c>
      <c r="C150" s="33">
        <v>60525724</v>
      </c>
      <c r="D150" s="33">
        <v>2486</v>
      </c>
      <c r="E150" s="34">
        <f t="shared" si="22"/>
        <v>24346.630732099758</v>
      </c>
      <c r="F150" s="35">
        <f t="shared" si="23"/>
        <v>1.2989462433869214</v>
      </c>
      <c r="G150" s="69">
        <f t="shared" si="24"/>
        <v>-3361.9561241481365</v>
      </c>
      <c r="H150" s="69">
        <f t="shared" si="25"/>
        <v>0</v>
      </c>
      <c r="I150" s="34">
        <f t="shared" si="26"/>
        <v>-3361.9561241481365</v>
      </c>
      <c r="J150" s="67">
        <f t="shared" si="27"/>
        <v>-255.89551518206605</v>
      </c>
      <c r="K150" s="33">
        <f t="shared" si="28"/>
        <v>-3617.8516393302025</v>
      </c>
      <c r="L150" s="34">
        <f t="shared" si="29"/>
        <v>-8357822.9246322671</v>
      </c>
      <c r="M150" s="34">
        <f t="shared" si="30"/>
        <v>-8993979.1753748842</v>
      </c>
      <c r="N150" s="38">
        <f>'jan-apr'!M150</f>
        <v>-10743325.525868442</v>
      </c>
      <c r="O150" s="38">
        <f t="shared" si="31"/>
        <v>1749346.3504935578</v>
      </c>
    </row>
    <row r="151" spans="1:15" s="31" customFormat="1" x14ac:dyDescent="0.2">
      <c r="A151" s="30">
        <v>3401</v>
      </c>
      <c r="B151" s="31" t="s">
        <v>82</v>
      </c>
      <c r="C151" s="33">
        <v>274184740</v>
      </c>
      <c r="D151" s="33">
        <v>18058</v>
      </c>
      <c r="E151" s="34">
        <f t="shared" si="22"/>
        <v>15183.560748698637</v>
      </c>
      <c r="F151" s="35">
        <f t="shared" si="23"/>
        <v>0.81007632689626952</v>
      </c>
      <c r="G151" s="69">
        <f t="shared" si="24"/>
        <v>2135.885865892536</v>
      </c>
      <c r="H151" s="69">
        <f t="shared" si="25"/>
        <v>589.91545338912965</v>
      </c>
      <c r="I151" s="34">
        <f t="shared" si="26"/>
        <v>2725.8013192816657</v>
      </c>
      <c r="J151" s="67">
        <f t="shared" si="27"/>
        <v>-255.89551518206605</v>
      </c>
      <c r="K151" s="33">
        <f t="shared" si="28"/>
        <v>2469.9058040995997</v>
      </c>
      <c r="L151" s="34">
        <f t="shared" si="29"/>
        <v>49222520.223588318</v>
      </c>
      <c r="M151" s="34">
        <f t="shared" si="30"/>
        <v>44601559.010430574</v>
      </c>
      <c r="N151" s="38">
        <f>'jan-apr'!M151</f>
        <v>28918590.382485315</v>
      </c>
      <c r="O151" s="38">
        <f t="shared" si="31"/>
        <v>15682968.627945259</v>
      </c>
    </row>
    <row r="152" spans="1:15" s="31" customFormat="1" x14ac:dyDescent="0.2">
      <c r="A152" s="30">
        <v>3403</v>
      </c>
      <c r="B152" s="31" t="s">
        <v>83</v>
      </c>
      <c r="C152" s="33">
        <v>558546929</v>
      </c>
      <c r="D152" s="33">
        <v>32879</v>
      </c>
      <c r="E152" s="34">
        <f t="shared" si="22"/>
        <v>16987.95367863986</v>
      </c>
      <c r="F152" s="35">
        <f t="shared" si="23"/>
        <v>0.90634465427722755</v>
      </c>
      <c r="G152" s="69">
        <f t="shared" si="24"/>
        <v>1053.2501079278022</v>
      </c>
      <c r="H152" s="69">
        <f t="shared" si="25"/>
        <v>0</v>
      </c>
      <c r="I152" s="34">
        <f t="shared" si="26"/>
        <v>1053.2501079278022</v>
      </c>
      <c r="J152" s="67">
        <f t="shared" si="27"/>
        <v>-255.89551518206605</v>
      </c>
      <c r="K152" s="33">
        <f t="shared" si="28"/>
        <v>797.35459274573623</v>
      </c>
      <c r="L152" s="34">
        <f t="shared" si="29"/>
        <v>34629810.298558213</v>
      </c>
      <c r="M152" s="34">
        <f t="shared" si="30"/>
        <v>26216221.654887062</v>
      </c>
      <c r="N152" s="38">
        <f>'jan-apr'!M152</f>
        <v>16692617.908757623</v>
      </c>
      <c r="O152" s="38">
        <f t="shared" si="31"/>
        <v>9523603.7461294383</v>
      </c>
    </row>
    <row r="153" spans="1:15" s="31" customFormat="1" x14ac:dyDescent="0.2">
      <c r="A153" s="30">
        <v>3405</v>
      </c>
      <c r="B153" s="31" t="s">
        <v>103</v>
      </c>
      <c r="C153" s="33">
        <v>493246973</v>
      </c>
      <c r="D153" s="33">
        <v>28768</v>
      </c>
      <c r="E153" s="34">
        <f t="shared" si="22"/>
        <v>17145.681764460511</v>
      </c>
      <c r="F153" s="35">
        <f t="shared" si="23"/>
        <v>0.9147597942121023</v>
      </c>
      <c r="G153" s="69">
        <f t="shared" si="24"/>
        <v>958.61325643541204</v>
      </c>
      <c r="H153" s="69">
        <f t="shared" si="25"/>
        <v>0</v>
      </c>
      <c r="I153" s="34">
        <f t="shared" si="26"/>
        <v>958.61325643541204</v>
      </c>
      <c r="J153" s="67">
        <f t="shared" si="27"/>
        <v>-255.89551518206605</v>
      </c>
      <c r="K153" s="33">
        <f t="shared" si="28"/>
        <v>702.71774125334605</v>
      </c>
      <c r="L153" s="34">
        <f t="shared" si="29"/>
        <v>27577386.161133934</v>
      </c>
      <c r="M153" s="34">
        <f t="shared" si="30"/>
        <v>20215783.980376258</v>
      </c>
      <c r="N153" s="38">
        <f>'jan-apr'!M153</f>
        <v>11463999.245139433</v>
      </c>
      <c r="O153" s="38">
        <f t="shared" si="31"/>
        <v>8751784.7352368254</v>
      </c>
    </row>
    <row r="154" spans="1:15" s="31" customFormat="1" x14ac:dyDescent="0.2">
      <c r="A154" s="30">
        <v>3407</v>
      </c>
      <c r="B154" s="31" t="s">
        <v>104</v>
      </c>
      <c r="C154" s="33">
        <v>463500201</v>
      </c>
      <c r="D154" s="33">
        <v>30903</v>
      </c>
      <c r="E154" s="34">
        <f t="shared" si="22"/>
        <v>14998.55033491894</v>
      </c>
      <c r="F154" s="35">
        <f t="shared" si="23"/>
        <v>0.80020561482070707</v>
      </c>
      <c r="G154" s="69">
        <f t="shared" si="24"/>
        <v>2246.8921141603541</v>
      </c>
      <c r="H154" s="69">
        <f t="shared" si="25"/>
        <v>654.66909821202353</v>
      </c>
      <c r="I154" s="34">
        <f t="shared" si="26"/>
        <v>2901.5612123723777</v>
      </c>
      <c r="J154" s="67">
        <f t="shared" si="27"/>
        <v>-255.89551518206605</v>
      </c>
      <c r="K154" s="33">
        <f t="shared" si="28"/>
        <v>2645.6656971903117</v>
      </c>
      <c r="L154" s="34">
        <f t="shared" si="29"/>
        <v>89666946.145943582</v>
      </c>
      <c r="M154" s="34">
        <f t="shared" si="30"/>
        <v>81759007.040272206</v>
      </c>
      <c r="N154" s="38">
        <f>'jan-apr'!M154</f>
        <v>45552700.195613779</v>
      </c>
      <c r="O154" s="38">
        <f t="shared" si="31"/>
        <v>36206306.844658427</v>
      </c>
    </row>
    <row r="155" spans="1:15" s="31" customFormat="1" x14ac:dyDescent="0.2">
      <c r="A155" s="30">
        <v>3411</v>
      </c>
      <c r="B155" s="31" t="s">
        <v>84</v>
      </c>
      <c r="C155" s="33">
        <v>516433122</v>
      </c>
      <c r="D155" s="33">
        <v>35612</v>
      </c>
      <c r="E155" s="34">
        <f t="shared" si="22"/>
        <v>14501.660170728968</v>
      </c>
      <c r="F155" s="35">
        <f t="shared" si="23"/>
        <v>0.77369543280609654</v>
      </c>
      <c r="G155" s="69">
        <f t="shared" si="24"/>
        <v>2545.0262126743373</v>
      </c>
      <c r="H155" s="69">
        <f t="shared" si="25"/>
        <v>828.58065567851372</v>
      </c>
      <c r="I155" s="34">
        <f t="shared" si="26"/>
        <v>3373.6068683528511</v>
      </c>
      <c r="J155" s="67">
        <f t="shared" si="27"/>
        <v>-255.89551518206605</v>
      </c>
      <c r="K155" s="33">
        <f t="shared" si="28"/>
        <v>3117.7113531707851</v>
      </c>
      <c r="L155" s="34">
        <f t="shared" si="29"/>
        <v>120140887.79578173</v>
      </c>
      <c r="M155" s="34">
        <f t="shared" si="30"/>
        <v>111027936.70911799</v>
      </c>
      <c r="N155" s="38">
        <f>'jan-apr'!M155</f>
        <v>62050230.165381923</v>
      </c>
      <c r="O155" s="38">
        <f t="shared" si="31"/>
        <v>48977706.54373607</v>
      </c>
    </row>
    <row r="156" spans="1:15" s="31" customFormat="1" x14ac:dyDescent="0.2">
      <c r="A156" s="30">
        <v>3412</v>
      </c>
      <c r="B156" s="31" t="s">
        <v>85</v>
      </c>
      <c r="C156" s="33">
        <v>100343027</v>
      </c>
      <c r="D156" s="33">
        <v>7929</v>
      </c>
      <c r="E156" s="34">
        <f t="shared" si="22"/>
        <v>12655.193214781182</v>
      </c>
      <c r="F156" s="35">
        <f t="shared" si="23"/>
        <v>0.67518236369365403</v>
      </c>
      <c r="G156" s="69">
        <f t="shared" si="24"/>
        <v>3652.9063862430089</v>
      </c>
      <c r="H156" s="69">
        <f t="shared" si="25"/>
        <v>1474.8440902602388</v>
      </c>
      <c r="I156" s="34">
        <f t="shared" si="26"/>
        <v>5127.7504765032481</v>
      </c>
      <c r="J156" s="67">
        <f t="shared" si="27"/>
        <v>-255.89551518206605</v>
      </c>
      <c r="K156" s="33">
        <f t="shared" si="28"/>
        <v>4871.8549613211817</v>
      </c>
      <c r="L156" s="34">
        <f t="shared" si="29"/>
        <v>40657933.528194256</v>
      </c>
      <c r="M156" s="34">
        <f t="shared" si="30"/>
        <v>38628937.988315649</v>
      </c>
      <c r="N156" s="38">
        <f>'jan-apr'!M156</f>
        <v>22061109.606029239</v>
      </c>
      <c r="O156" s="38">
        <f t="shared" si="31"/>
        <v>16567828.382286411</v>
      </c>
    </row>
    <row r="157" spans="1:15" s="31" customFormat="1" x14ac:dyDescent="0.2">
      <c r="A157" s="30">
        <v>3413</v>
      </c>
      <c r="B157" s="31" t="s">
        <v>86</v>
      </c>
      <c r="C157" s="33">
        <v>304307492</v>
      </c>
      <c r="D157" s="33">
        <v>21605</v>
      </c>
      <c r="E157" s="34">
        <f t="shared" si="22"/>
        <v>14085.049386716038</v>
      </c>
      <c r="F157" s="35">
        <f t="shared" si="23"/>
        <v>0.75146833211184771</v>
      </c>
      <c r="G157" s="69">
        <f t="shared" si="24"/>
        <v>2794.9926830820955</v>
      </c>
      <c r="H157" s="69">
        <f t="shared" si="25"/>
        <v>974.3944300830392</v>
      </c>
      <c r="I157" s="34">
        <f t="shared" si="26"/>
        <v>3769.3871131651349</v>
      </c>
      <c r="J157" s="67">
        <f t="shared" si="27"/>
        <v>-255.89551518206605</v>
      </c>
      <c r="K157" s="33">
        <f t="shared" si="28"/>
        <v>3513.4915979830689</v>
      </c>
      <c r="L157" s="34">
        <f t="shared" si="29"/>
        <v>81437608.579932734</v>
      </c>
      <c r="M157" s="34">
        <f t="shared" si="30"/>
        <v>75908985.974424198</v>
      </c>
      <c r="N157" s="38">
        <f>'jan-apr'!M157</f>
        <v>45559307.622646183</v>
      </c>
      <c r="O157" s="38">
        <f t="shared" si="31"/>
        <v>30349678.351778015</v>
      </c>
    </row>
    <row r="158" spans="1:15" s="31" customFormat="1" x14ac:dyDescent="0.2">
      <c r="A158" s="30">
        <v>3414</v>
      </c>
      <c r="B158" s="31" t="s">
        <v>87</v>
      </c>
      <c r="C158" s="33">
        <v>64746190</v>
      </c>
      <c r="D158" s="33">
        <v>4992</v>
      </c>
      <c r="E158" s="34">
        <f t="shared" si="22"/>
        <v>12969.989983974359</v>
      </c>
      <c r="F158" s="35">
        <f t="shared" si="23"/>
        <v>0.69197746299397311</v>
      </c>
      <c r="G158" s="69">
        <f t="shared" si="24"/>
        <v>3464.0283247271027</v>
      </c>
      <c r="H158" s="69">
        <f t="shared" si="25"/>
        <v>1364.6652210426269</v>
      </c>
      <c r="I158" s="34">
        <f t="shared" si="26"/>
        <v>4828.6935457697291</v>
      </c>
      <c r="J158" s="67">
        <f t="shared" si="27"/>
        <v>-255.89551518206605</v>
      </c>
      <c r="K158" s="33">
        <f t="shared" si="28"/>
        <v>4572.7980305876627</v>
      </c>
      <c r="L158" s="34">
        <f t="shared" si="29"/>
        <v>24104838.180482488</v>
      </c>
      <c r="M158" s="34">
        <f t="shared" si="30"/>
        <v>22827407.768693611</v>
      </c>
      <c r="N158" s="38">
        <f>'jan-apr'!M158</f>
        <v>13231083.279259421</v>
      </c>
      <c r="O158" s="38">
        <f t="shared" si="31"/>
        <v>9596324.4894341901</v>
      </c>
    </row>
    <row r="159" spans="1:15" s="31" customFormat="1" x14ac:dyDescent="0.2">
      <c r="A159" s="30">
        <v>3415</v>
      </c>
      <c r="B159" s="31" t="s">
        <v>88</v>
      </c>
      <c r="C159" s="33">
        <v>118216677</v>
      </c>
      <c r="D159" s="33">
        <v>8112</v>
      </c>
      <c r="E159" s="34">
        <f t="shared" si="22"/>
        <v>14573.061760355029</v>
      </c>
      <c r="F159" s="35">
        <f t="shared" si="23"/>
        <v>0.77750486449449618</v>
      </c>
      <c r="G159" s="69">
        <f t="shared" si="24"/>
        <v>2502.1852588987008</v>
      </c>
      <c r="H159" s="69">
        <f t="shared" si="25"/>
        <v>803.59009930939249</v>
      </c>
      <c r="I159" s="34">
        <f t="shared" si="26"/>
        <v>3305.7753582080932</v>
      </c>
      <c r="J159" s="67">
        <f t="shared" si="27"/>
        <v>-255.89551518206605</v>
      </c>
      <c r="K159" s="33">
        <f t="shared" si="28"/>
        <v>3049.8798430260272</v>
      </c>
      <c r="L159" s="34">
        <f t="shared" si="29"/>
        <v>26816449.705784053</v>
      </c>
      <c r="M159" s="34">
        <f t="shared" si="30"/>
        <v>24740625.286627132</v>
      </c>
      <c r="N159" s="38">
        <f>'jan-apr'!M159</f>
        <v>15313731.160046566</v>
      </c>
      <c r="O159" s="38">
        <f t="shared" si="31"/>
        <v>9426894.1265805662</v>
      </c>
    </row>
    <row r="160" spans="1:15" s="31" customFormat="1" x14ac:dyDescent="0.2">
      <c r="A160" s="30">
        <v>3416</v>
      </c>
      <c r="B160" s="31" t="s">
        <v>89</v>
      </c>
      <c r="C160" s="33">
        <v>75143773</v>
      </c>
      <c r="D160" s="33">
        <v>6040</v>
      </c>
      <c r="E160" s="34">
        <f t="shared" si="22"/>
        <v>12441.022019867549</v>
      </c>
      <c r="F160" s="35">
        <f t="shared" si="23"/>
        <v>0.6637558598732316</v>
      </c>
      <c r="G160" s="69">
        <f t="shared" si="24"/>
        <v>3781.4091031911889</v>
      </c>
      <c r="H160" s="69">
        <f t="shared" si="25"/>
        <v>1549.8040084800105</v>
      </c>
      <c r="I160" s="34">
        <f t="shared" si="26"/>
        <v>5331.2131116711989</v>
      </c>
      <c r="J160" s="67">
        <f t="shared" si="27"/>
        <v>-255.89551518206605</v>
      </c>
      <c r="K160" s="33">
        <f t="shared" si="28"/>
        <v>5075.3175964891325</v>
      </c>
      <c r="L160" s="34">
        <f t="shared" si="29"/>
        <v>32200527.194494043</v>
      </c>
      <c r="M160" s="34">
        <f t="shared" si="30"/>
        <v>30654918.28279436</v>
      </c>
      <c r="N160" s="38">
        <f>'jan-apr'!M160</f>
        <v>17424182.250626385</v>
      </c>
      <c r="O160" s="38">
        <f t="shared" si="31"/>
        <v>13230736.032167975</v>
      </c>
    </row>
    <row r="161" spans="1:15" s="31" customFormat="1" x14ac:dyDescent="0.2">
      <c r="A161" s="30">
        <v>3417</v>
      </c>
      <c r="B161" s="31" t="s">
        <v>90</v>
      </c>
      <c r="C161" s="33">
        <v>62789943</v>
      </c>
      <c r="D161" s="33">
        <v>4532</v>
      </c>
      <c r="E161" s="34">
        <f t="shared" si="22"/>
        <v>13854.797661076787</v>
      </c>
      <c r="F161" s="35">
        <f t="shared" si="23"/>
        <v>0.73918389664545958</v>
      </c>
      <c r="G161" s="69">
        <f t="shared" si="24"/>
        <v>2933.1437184656461</v>
      </c>
      <c r="H161" s="69">
        <f t="shared" si="25"/>
        <v>1054.982534056777</v>
      </c>
      <c r="I161" s="34">
        <f t="shared" si="26"/>
        <v>3988.1262525224229</v>
      </c>
      <c r="J161" s="67">
        <f t="shared" si="27"/>
        <v>-255.89551518206605</v>
      </c>
      <c r="K161" s="33">
        <f t="shared" si="28"/>
        <v>3732.2307373403569</v>
      </c>
      <c r="L161" s="34">
        <f t="shared" si="29"/>
        <v>18074188.176431619</v>
      </c>
      <c r="M161" s="34">
        <f t="shared" si="30"/>
        <v>16914469.701626498</v>
      </c>
      <c r="N161" s="38">
        <f>'jan-apr'!M161</f>
        <v>8475146.3740792684</v>
      </c>
      <c r="O161" s="38">
        <f t="shared" si="31"/>
        <v>8439323.3275472298</v>
      </c>
    </row>
    <row r="162" spans="1:15" s="31" customFormat="1" x14ac:dyDescent="0.2">
      <c r="A162" s="30">
        <v>3418</v>
      </c>
      <c r="B162" s="31" t="s">
        <v>91</v>
      </c>
      <c r="C162" s="33">
        <v>90261594</v>
      </c>
      <c r="D162" s="33">
        <v>7339</v>
      </c>
      <c r="E162" s="34">
        <f t="shared" si="22"/>
        <v>12298.895489848754</v>
      </c>
      <c r="F162" s="35">
        <f t="shared" si="23"/>
        <v>0.65617309721974759</v>
      </c>
      <c r="G162" s="69">
        <f t="shared" si="24"/>
        <v>3866.685021202466</v>
      </c>
      <c r="H162" s="69">
        <f t="shared" si="25"/>
        <v>1599.5482939865888</v>
      </c>
      <c r="I162" s="34">
        <f t="shared" si="26"/>
        <v>5466.2333151890543</v>
      </c>
      <c r="J162" s="67">
        <f t="shared" si="27"/>
        <v>-255.89551518206605</v>
      </c>
      <c r="K162" s="33">
        <f t="shared" si="28"/>
        <v>5210.3378000069879</v>
      </c>
      <c r="L162" s="34">
        <f t="shared" si="29"/>
        <v>40116686.300172471</v>
      </c>
      <c r="M162" s="34">
        <f t="shared" si="30"/>
        <v>38238669.114251286</v>
      </c>
      <c r="N162" s="38">
        <f>'jan-apr'!M162</f>
        <v>23213212.253732953</v>
      </c>
      <c r="O162" s="38">
        <f t="shared" si="31"/>
        <v>15025456.860518333</v>
      </c>
    </row>
    <row r="163" spans="1:15" s="31" customFormat="1" x14ac:dyDescent="0.2">
      <c r="A163" s="30">
        <v>3419</v>
      </c>
      <c r="B163" s="31" t="s">
        <v>386</v>
      </c>
      <c r="C163" s="33">
        <v>44800616</v>
      </c>
      <c r="D163" s="33">
        <v>3615</v>
      </c>
      <c r="E163" s="34">
        <f t="shared" si="22"/>
        <v>12392.978146611342</v>
      </c>
      <c r="F163" s="35">
        <f t="shared" si="23"/>
        <v>0.66119261367417426</v>
      </c>
      <c r="G163" s="69">
        <f t="shared" si="24"/>
        <v>3810.235427144913</v>
      </c>
      <c r="H163" s="69">
        <f t="shared" si="25"/>
        <v>1566.619364119683</v>
      </c>
      <c r="I163" s="34">
        <f t="shared" si="26"/>
        <v>5376.8547912645963</v>
      </c>
      <c r="J163" s="67">
        <f t="shared" si="27"/>
        <v>-255.89551518206605</v>
      </c>
      <c r="K163" s="33">
        <f t="shared" si="28"/>
        <v>5120.9592760825299</v>
      </c>
      <c r="L163" s="34">
        <f t="shared" si="29"/>
        <v>19437330.070421517</v>
      </c>
      <c r="M163" s="34">
        <f t="shared" si="30"/>
        <v>18512267.783038344</v>
      </c>
      <c r="N163" s="38">
        <f>'jan-apr'!M163</f>
        <v>9809053.517883176</v>
      </c>
      <c r="O163" s="38">
        <f t="shared" si="31"/>
        <v>8703214.2651551683</v>
      </c>
    </row>
    <row r="164" spans="1:15" s="31" customFormat="1" x14ac:dyDescent="0.2">
      <c r="A164" s="30">
        <v>3420</v>
      </c>
      <c r="B164" s="31" t="s">
        <v>92</v>
      </c>
      <c r="C164" s="33">
        <v>314563379</v>
      </c>
      <c r="D164" s="33">
        <v>21761</v>
      </c>
      <c r="E164" s="34">
        <f t="shared" si="22"/>
        <v>14455.373328431599</v>
      </c>
      <c r="F164" s="35">
        <f t="shared" si="23"/>
        <v>0.77122592806919921</v>
      </c>
      <c r="G164" s="69">
        <f t="shared" si="24"/>
        <v>2572.7983180527594</v>
      </c>
      <c r="H164" s="69">
        <f t="shared" si="25"/>
        <v>844.78105048259317</v>
      </c>
      <c r="I164" s="34">
        <f t="shared" si="26"/>
        <v>3417.5793685353528</v>
      </c>
      <c r="J164" s="67">
        <f t="shared" si="27"/>
        <v>-255.89551518206605</v>
      </c>
      <c r="K164" s="33">
        <f t="shared" si="28"/>
        <v>3161.6838533532868</v>
      </c>
      <c r="L164" s="34">
        <f t="shared" si="29"/>
        <v>74369944.638697818</v>
      </c>
      <c r="M164" s="34">
        <f t="shared" si="30"/>
        <v>68801402.332820877</v>
      </c>
      <c r="N164" s="38">
        <f>'jan-apr'!M164</f>
        <v>39137156.18918553</v>
      </c>
      <c r="O164" s="38">
        <f t="shared" si="31"/>
        <v>29664246.143635347</v>
      </c>
    </row>
    <row r="165" spans="1:15" s="31" customFormat="1" x14ac:dyDescent="0.2">
      <c r="A165" s="30">
        <v>3421</v>
      </c>
      <c r="B165" s="31" t="s">
        <v>93</v>
      </c>
      <c r="C165" s="33">
        <v>96705005</v>
      </c>
      <c r="D165" s="33">
        <v>6566</v>
      </c>
      <c r="E165" s="34">
        <f t="shared" si="22"/>
        <v>14728.145750837648</v>
      </c>
      <c r="F165" s="35">
        <f t="shared" si="23"/>
        <v>0.78577893613354466</v>
      </c>
      <c r="G165" s="69">
        <f t="shared" si="24"/>
        <v>2409.1348646091296</v>
      </c>
      <c r="H165" s="69">
        <f t="shared" si="25"/>
        <v>749.31070264047594</v>
      </c>
      <c r="I165" s="34">
        <f t="shared" si="26"/>
        <v>3158.4455672496056</v>
      </c>
      <c r="J165" s="67">
        <f t="shared" si="27"/>
        <v>-255.89551518206605</v>
      </c>
      <c r="K165" s="33">
        <f t="shared" si="28"/>
        <v>2902.5500520675396</v>
      </c>
      <c r="L165" s="34">
        <f t="shared" si="29"/>
        <v>20738353.59456091</v>
      </c>
      <c r="M165" s="34">
        <f t="shared" si="30"/>
        <v>19058143.641875464</v>
      </c>
      <c r="N165" s="38">
        <f>'jan-apr'!M165</f>
        <v>10898359.647419348</v>
      </c>
      <c r="O165" s="38">
        <f t="shared" si="31"/>
        <v>8159783.9944561161</v>
      </c>
    </row>
    <row r="166" spans="1:15" s="31" customFormat="1" x14ac:dyDescent="0.2">
      <c r="A166" s="30">
        <v>3422</v>
      </c>
      <c r="B166" s="31" t="s">
        <v>94</v>
      </c>
      <c r="C166" s="33">
        <v>69879417</v>
      </c>
      <c r="D166" s="33">
        <v>4289</v>
      </c>
      <c r="E166" s="34">
        <f t="shared" si="22"/>
        <v>16292.706225227326</v>
      </c>
      <c r="F166" s="35">
        <f t="shared" si="23"/>
        <v>0.86925167505674505</v>
      </c>
      <c r="G166" s="69">
        <f t="shared" si="24"/>
        <v>1470.3985799753227</v>
      </c>
      <c r="H166" s="69">
        <f t="shared" si="25"/>
        <v>201.71453660408849</v>
      </c>
      <c r="I166" s="34">
        <f t="shared" si="26"/>
        <v>1672.1131165794113</v>
      </c>
      <c r="J166" s="67">
        <f t="shared" si="27"/>
        <v>-255.89551518206605</v>
      </c>
      <c r="K166" s="33">
        <f t="shared" si="28"/>
        <v>1416.2176013973453</v>
      </c>
      <c r="L166" s="34">
        <f t="shared" si="29"/>
        <v>7171693.157009095</v>
      </c>
      <c r="M166" s="34">
        <f t="shared" si="30"/>
        <v>6074157.2923932141</v>
      </c>
      <c r="N166" s="38">
        <f>'jan-apr'!M166</f>
        <v>1322079.2451127323</v>
      </c>
      <c r="O166" s="38">
        <f t="shared" si="31"/>
        <v>4752078.047280482</v>
      </c>
    </row>
    <row r="167" spans="1:15" s="31" customFormat="1" x14ac:dyDescent="0.2">
      <c r="A167" s="30">
        <v>3423</v>
      </c>
      <c r="B167" s="31" t="s">
        <v>95</v>
      </c>
      <c r="C167" s="33">
        <v>29922052</v>
      </c>
      <c r="D167" s="33">
        <v>2276</v>
      </c>
      <c r="E167" s="34">
        <f t="shared" si="22"/>
        <v>13146.771528998243</v>
      </c>
      <c r="F167" s="35">
        <f t="shared" si="23"/>
        <v>0.7014091468411412</v>
      </c>
      <c r="G167" s="69">
        <f t="shared" si="24"/>
        <v>3357.9593977127729</v>
      </c>
      <c r="H167" s="69">
        <f t="shared" si="25"/>
        <v>1302.7916802842678</v>
      </c>
      <c r="I167" s="34">
        <f t="shared" si="26"/>
        <v>4660.7510779970407</v>
      </c>
      <c r="J167" s="67">
        <f t="shared" si="27"/>
        <v>-255.89551518206605</v>
      </c>
      <c r="K167" s="33">
        <f t="shared" si="28"/>
        <v>4404.8555628149743</v>
      </c>
      <c r="L167" s="34">
        <f t="shared" si="29"/>
        <v>10607869.453521265</v>
      </c>
      <c r="M167" s="34">
        <f t="shared" si="30"/>
        <v>10025451.260966882</v>
      </c>
      <c r="N167" s="38">
        <f>'jan-apr'!M167</f>
        <v>5483736.8925870275</v>
      </c>
      <c r="O167" s="38">
        <f t="shared" si="31"/>
        <v>4541714.3683798546</v>
      </c>
    </row>
    <row r="168" spans="1:15" s="31" customFormat="1" x14ac:dyDescent="0.2">
      <c r="A168" s="30">
        <v>3424</v>
      </c>
      <c r="B168" s="31" t="s">
        <v>96</v>
      </c>
      <c r="C168" s="33">
        <v>26712371</v>
      </c>
      <c r="D168" s="33">
        <v>1837</v>
      </c>
      <c r="E168" s="34">
        <f t="shared" si="22"/>
        <v>14541.301578660859</v>
      </c>
      <c r="F168" s="35">
        <f t="shared" si="23"/>
        <v>0.7758103890184076</v>
      </c>
      <c r="G168" s="69">
        <f t="shared" si="24"/>
        <v>2521.2413679152028</v>
      </c>
      <c r="H168" s="69">
        <f t="shared" si="25"/>
        <v>814.70616290235193</v>
      </c>
      <c r="I168" s="34">
        <f t="shared" si="26"/>
        <v>3335.9475308175547</v>
      </c>
      <c r="J168" s="67">
        <f t="shared" si="27"/>
        <v>-255.89551518206605</v>
      </c>
      <c r="K168" s="33">
        <f t="shared" si="28"/>
        <v>3080.0520156354887</v>
      </c>
      <c r="L168" s="34">
        <f t="shared" si="29"/>
        <v>6128135.6141118482</v>
      </c>
      <c r="M168" s="34">
        <f t="shared" si="30"/>
        <v>5658055.5527223926</v>
      </c>
      <c r="N168" s="38">
        <f>'jan-apr'!M168</f>
        <v>1190910.4665564008</v>
      </c>
      <c r="O168" s="38">
        <f t="shared" si="31"/>
        <v>4467145.0861659916</v>
      </c>
    </row>
    <row r="169" spans="1:15" s="31" customFormat="1" x14ac:dyDescent="0.2">
      <c r="A169" s="30">
        <v>3425</v>
      </c>
      <c r="B169" s="31" t="s">
        <v>97</v>
      </c>
      <c r="C169" s="33">
        <v>16027587</v>
      </c>
      <c r="D169" s="33">
        <v>1361</v>
      </c>
      <c r="E169" s="34">
        <f t="shared" si="22"/>
        <v>11776.331373989713</v>
      </c>
      <c r="F169" s="35">
        <f t="shared" si="23"/>
        <v>0.62829315347340531</v>
      </c>
      <c r="G169" s="69">
        <f t="shared" si="24"/>
        <v>4180.2234907178909</v>
      </c>
      <c r="H169" s="69">
        <f t="shared" si="25"/>
        <v>1782.445734537253</v>
      </c>
      <c r="I169" s="34">
        <f t="shared" si="26"/>
        <v>5962.6692252551438</v>
      </c>
      <c r="J169" s="67">
        <f t="shared" si="27"/>
        <v>-255.89551518206605</v>
      </c>
      <c r="K169" s="33">
        <f t="shared" si="28"/>
        <v>5706.7737100730774</v>
      </c>
      <c r="L169" s="34">
        <f t="shared" si="29"/>
        <v>8115192.8155722506</v>
      </c>
      <c r="M169" s="34">
        <f t="shared" si="30"/>
        <v>7766919.0194094582</v>
      </c>
      <c r="N169" s="38">
        <f>'jan-apr'!M169</f>
        <v>4500288.4725004165</v>
      </c>
      <c r="O169" s="38">
        <f t="shared" si="31"/>
        <v>3266630.5469090417</v>
      </c>
    </row>
    <row r="170" spans="1:15" s="31" customFormat="1" x14ac:dyDescent="0.2">
      <c r="A170" s="30">
        <v>3426</v>
      </c>
      <c r="B170" s="31" t="s">
        <v>98</v>
      </c>
      <c r="C170" s="33">
        <v>19558694</v>
      </c>
      <c r="D170" s="33">
        <v>1604</v>
      </c>
      <c r="E170" s="34">
        <f t="shared" si="22"/>
        <v>12193.699501246883</v>
      </c>
      <c r="F170" s="35">
        <f t="shared" si="23"/>
        <v>0.65056066009375069</v>
      </c>
      <c r="G170" s="69">
        <f t="shared" si="24"/>
        <v>3929.8026143635884</v>
      </c>
      <c r="H170" s="69">
        <f t="shared" si="25"/>
        <v>1636.3668899972436</v>
      </c>
      <c r="I170" s="34">
        <f t="shared" si="26"/>
        <v>5566.1695043608324</v>
      </c>
      <c r="J170" s="67">
        <f t="shared" si="27"/>
        <v>-255.89551518206605</v>
      </c>
      <c r="K170" s="33">
        <f t="shared" si="28"/>
        <v>5310.273989178766</v>
      </c>
      <c r="L170" s="34">
        <f t="shared" si="29"/>
        <v>8928135.8849947751</v>
      </c>
      <c r="M170" s="34">
        <f t="shared" si="30"/>
        <v>8517679.4786427412</v>
      </c>
      <c r="N170" s="38">
        <f>'jan-apr'!M170</f>
        <v>4622084.1598021062</v>
      </c>
      <c r="O170" s="38">
        <f t="shared" si="31"/>
        <v>3895595.318840635</v>
      </c>
    </row>
    <row r="171" spans="1:15" s="31" customFormat="1" x14ac:dyDescent="0.2">
      <c r="A171" s="30">
        <v>3427</v>
      </c>
      <c r="B171" s="31" t="s">
        <v>99</v>
      </c>
      <c r="C171" s="33">
        <v>81417342</v>
      </c>
      <c r="D171" s="33">
        <v>5692</v>
      </c>
      <c r="E171" s="34">
        <f t="shared" si="22"/>
        <v>14303.819747013353</v>
      </c>
      <c r="F171" s="35">
        <f t="shared" si="23"/>
        <v>0.76314021151066469</v>
      </c>
      <c r="G171" s="69">
        <f t="shared" si="24"/>
        <v>2663.7304669037067</v>
      </c>
      <c r="H171" s="69">
        <f t="shared" si="25"/>
        <v>897.82480397897916</v>
      </c>
      <c r="I171" s="34">
        <f t="shared" si="26"/>
        <v>3561.5552708826858</v>
      </c>
      <c r="J171" s="67">
        <f t="shared" si="27"/>
        <v>-255.89551518206605</v>
      </c>
      <c r="K171" s="33">
        <f t="shared" si="28"/>
        <v>3305.6597557006198</v>
      </c>
      <c r="L171" s="34">
        <f t="shared" si="29"/>
        <v>20272372.601864249</v>
      </c>
      <c r="M171" s="34">
        <f t="shared" si="30"/>
        <v>18815815.329447929</v>
      </c>
      <c r="N171" s="38">
        <f>'jan-apr'!M171</f>
        <v>8789221.317577051</v>
      </c>
      <c r="O171" s="38">
        <f t="shared" si="31"/>
        <v>10026594.011870878</v>
      </c>
    </row>
    <row r="172" spans="1:15" s="31" customFormat="1" x14ac:dyDescent="0.2">
      <c r="A172" s="30">
        <v>3428</v>
      </c>
      <c r="B172" s="31" t="s">
        <v>100</v>
      </c>
      <c r="C172" s="33">
        <v>37057967</v>
      </c>
      <c r="D172" s="33">
        <v>2526</v>
      </c>
      <c r="E172" s="34">
        <f t="shared" si="22"/>
        <v>14670.612430720506</v>
      </c>
      <c r="F172" s="35">
        <f t="shared" si="23"/>
        <v>0.78270940709447279</v>
      </c>
      <c r="G172" s="69">
        <f t="shared" si="24"/>
        <v>2443.6548566794145</v>
      </c>
      <c r="H172" s="69">
        <f t="shared" si="25"/>
        <v>769.44736468147539</v>
      </c>
      <c r="I172" s="34">
        <f t="shared" si="26"/>
        <v>3213.1022213608899</v>
      </c>
      <c r="J172" s="67">
        <f t="shared" si="27"/>
        <v>-255.89551518206605</v>
      </c>
      <c r="K172" s="33">
        <f t="shared" si="28"/>
        <v>2957.2067061788239</v>
      </c>
      <c r="L172" s="34">
        <f t="shared" si="29"/>
        <v>8116296.2111576078</v>
      </c>
      <c r="M172" s="34">
        <f t="shared" si="30"/>
        <v>7469904.1398077095</v>
      </c>
      <c r="N172" s="38">
        <f>'jan-apr'!M172</f>
        <v>3602097.7562718922</v>
      </c>
      <c r="O172" s="38">
        <f t="shared" si="31"/>
        <v>3867806.3835358173</v>
      </c>
    </row>
    <row r="173" spans="1:15" s="31" customFormat="1" x14ac:dyDescent="0.2">
      <c r="A173" s="30">
        <v>3429</v>
      </c>
      <c r="B173" s="31" t="s">
        <v>101</v>
      </c>
      <c r="C173" s="33">
        <v>20273527</v>
      </c>
      <c r="D173" s="33">
        <v>1532</v>
      </c>
      <c r="E173" s="34">
        <f t="shared" si="22"/>
        <v>13233.372715404699</v>
      </c>
      <c r="F173" s="35">
        <f t="shared" si="23"/>
        <v>0.70602951041396211</v>
      </c>
      <c r="G173" s="69">
        <f t="shared" si="24"/>
        <v>3305.998685868899</v>
      </c>
      <c r="H173" s="69">
        <f t="shared" si="25"/>
        <v>1272.4812650420079</v>
      </c>
      <c r="I173" s="34">
        <f t="shared" si="26"/>
        <v>4578.4799509109071</v>
      </c>
      <c r="J173" s="67">
        <f t="shared" si="27"/>
        <v>-255.89551518206605</v>
      </c>
      <c r="K173" s="33">
        <f t="shared" si="28"/>
        <v>4322.5844357288406</v>
      </c>
      <c r="L173" s="34">
        <f t="shared" si="29"/>
        <v>7014231.2847955097</v>
      </c>
      <c r="M173" s="34">
        <f t="shared" si="30"/>
        <v>6622199.3555365838</v>
      </c>
      <c r="N173" s="38">
        <f>'jan-apr'!M173</f>
        <v>3342220.6598608634</v>
      </c>
      <c r="O173" s="38">
        <f t="shared" si="31"/>
        <v>3279978.6956757205</v>
      </c>
    </row>
    <row r="174" spans="1:15" s="31" customFormat="1" x14ac:dyDescent="0.2">
      <c r="A174" s="30">
        <v>3430</v>
      </c>
      <c r="B174" s="31" t="s">
        <v>102</v>
      </c>
      <c r="C174" s="33">
        <v>24634673</v>
      </c>
      <c r="D174" s="33">
        <v>1891</v>
      </c>
      <c r="E174" s="34">
        <f t="shared" si="22"/>
        <v>13027.325753569539</v>
      </c>
      <c r="F174" s="35">
        <f t="shared" si="23"/>
        <v>0.69503645227864508</v>
      </c>
      <c r="G174" s="69">
        <f t="shared" si="24"/>
        <v>3429.6268629699948</v>
      </c>
      <c r="H174" s="69">
        <f t="shared" si="25"/>
        <v>1344.597701684314</v>
      </c>
      <c r="I174" s="34">
        <f t="shared" si="26"/>
        <v>4774.2245646543088</v>
      </c>
      <c r="J174" s="67">
        <f t="shared" si="27"/>
        <v>-255.89551518206605</v>
      </c>
      <c r="K174" s="33">
        <f t="shared" si="28"/>
        <v>4518.3290494722423</v>
      </c>
      <c r="L174" s="34">
        <f t="shared" si="29"/>
        <v>9028058.6517612971</v>
      </c>
      <c r="M174" s="34">
        <f t="shared" si="30"/>
        <v>8544160.2325520106</v>
      </c>
      <c r="N174" s="38">
        <f>'jan-apr'!M174</f>
        <v>4739559.0415123329</v>
      </c>
      <c r="O174" s="38">
        <f t="shared" si="31"/>
        <v>3804601.1910396777</v>
      </c>
    </row>
    <row r="175" spans="1:15" s="31" customFormat="1" x14ac:dyDescent="0.2">
      <c r="A175" s="30">
        <v>3431</v>
      </c>
      <c r="B175" s="31" t="s">
        <v>105</v>
      </c>
      <c r="C175" s="33">
        <v>32145146</v>
      </c>
      <c r="D175" s="33">
        <v>2503</v>
      </c>
      <c r="E175" s="34">
        <f t="shared" si="22"/>
        <v>12842.647223332002</v>
      </c>
      <c r="F175" s="35">
        <f t="shared" si="23"/>
        <v>0.68518344691926336</v>
      </c>
      <c r="G175" s="69">
        <f t="shared" si="24"/>
        <v>3540.4339811125174</v>
      </c>
      <c r="H175" s="69">
        <f t="shared" si="25"/>
        <v>1409.2351872674519</v>
      </c>
      <c r="I175" s="34">
        <f t="shared" si="26"/>
        <v>4949.6691683799691</v>
      </c>
      <c r="J175" s="67">
        <f t="shared" si="27"/>
        <v>-255.89551518206605</v>
      </c>
      <c r="K175" s="33">
        <f t="shared" si="28"/>
        <v>4693.7736531979026</v>
      </c>
      <c r="L175" s="34">
        <f t="shared" si="29"/>
        <v>12389021.928455062</v>
      </c>
      <c r="M175" s="34">
        <f t="shared" si="30"/>
        <v>11748515.45395435</v>
      </c>
      <c r="N175" s="38">
        <f>'jan-apr'!M175</f>
        <v>6576376.6910128873</v>
      </c>
      <c r="O175" s="38">
        <f t="shared" si="31"/>
        <v>5172138.7629414629</v>
      </c>
    </row>
    <row r="176" spans="1:15" s="31" customFormat="1" x14ac:dyDescent="0.2">
      <c r="A176" s="30">
        <v>3432</v>
      </c>
      <c r="B176" s="31" t="s">
        <v>106</v>
      </c>
      <c r="C176" s="33">
        <v>29181158</v>
      </c>
      <c r="D176" s="33">
        <v>1983</v>
      </c>
      <c r="E176" s="34">
        <f t="shared" si="22"/>
        <v>14715.662128088754</v>
      </c>
      <c r="F176" s="35">
        <f t="shared" si="23"/>
        <v>0.78511290743117657</v>
      </c>
      <c r="G176" s="69">
        <f t="shared" si="24"/>
        <v>2416.6250382584662</v>
      </c>
      <c r="H176" s="69">
        <f t="shared" si="25"/>
        <v>753.67997060258881</v>
      </c>
      <c r="I176" s="34">
        <f t="shared" si="26"/>
        <v>3170.3050088610553</v>
      </c>
      <c r="J176" s="67">
        <f t="shared" si="27"/>
        <v>-255.89551518206605</v>
      </c>
      <c r="K176" s="33">
        <f t="shared" si="28"/>
        <v>2914.4094936789893</v>
      </c>
      <c r="L176" s="34">
        <f t="shared" si="29"/>
        <v>6286714.832571473</v>
      </c>
      <c r="M176" s="34">
        <f t="shared" si="30"/>
        <v>5779274.0259654354</v>
      </c>
      <c r="N176" s="38">
        <f>'jan-apr'!M176</f>
        <v>2701790.3025483643</v>
      </c>
      <c r="O176" s="38">
        <f t="shared" si="31"/>
        <v>3077483.7234170712</v>
      </c>
    </row>
    <row r="177" spans="1:15" s="31" customFormat="1" x14ac:dyDescent="0.2">
      <c r="A177" s="30">
        <v>3433</v>
      </c>
      <c r="B177" s="31" t="s">
        <v>107</v>
      </c>
      <c r="C177" s="33">
        <v>43071814</v>
      </c>
      <c r="D177" s="33">
        <v>2141</v>
      </c>
      <c r="E177" s="34">
        <f t="shared" si="22"/>
        <v>20117.615133115367</v>
      </c>
      <c r="F177" s="35">
        <f t="shared" si="23"/>
        <v>1.0733189692901042</v>
      </c>
      <c r="G177" s="69">
        <f t="shared" si="24"/>
        <v>-824.54676475750159</v>
      </c>
      <c r="H177" s="69">
        <f t="shared" si="25"/>
        <v>0</v>
      </c>
      <c r="I177" s="34">
        <f t="shared" si="26"/>
        <v>-824.54676475750159</v>
      </c>
      <c r="J177" s="67">
        <f t="shared" si="27"/>
        <v>-255.89551518206605</v>
      </c>
      <c r="K177" s="33">
        <f t="shared" si="28"/>
        <v>-1080.4422799395677</v>
      </c>
      <c r="L177" s="34">
        <f t="shared" si="29"/>
        <v>-1765354.6233458109</v>
      </c>
      <c r="M177" s="34">
        <f t="shared" si="30"/>
        <v>-2313226.9213506146</v>
      </c>
      <c r="N177" s="38">
        <f>'jan-apr'!M177</f>
        <v>-3613629.8664056067</v>
      </c>
      <c r="O177" s="38">
        <f t="shared" si="31"/>
        <v>1300402.9450549921</v>
      </c>
    </row>
    <row r="178" spans="1:15" s="31" customFormat="1" x14ac:dyDescent="0.2">
      <c r="A178" s="30">
        <v>3434</v>
      </c>
      <c r="B178" s="31" t="s">
        <v>108</v>
      </c>
      <c r="C178" s="33">
        <v>32004168</v>
      </c>
      <c r="D178" s="33">
        <v>2212</v>
      </c>
      <c r="E178" s="34">
        <f t="shared" si="22"/>
        <v>14468.430379746835</v>
      </c>
      <c r="F178" s="35">
        <f t="shared" si="23"/>
        <v>0.77192255044550506</v>
      </c>
      <c r="G178" s="69">
        <f t="shared" si="24"/>
        <v>2564.9640872636178</v>
      </c>
      <c r="H178" s="69">
        <f t="shared" si="25"/>
        <v>840.21108252226054</v>
      </c>
      <c r="I178" s="34">
        <f t="shared" si="26"/>
        <v>3405.1751697858781</v>
      </c>
      <c r="J178" s="67">
        <f t="shared" si="27"/>
        <v>-255.89551518206605</v>
      </c>
      <c r="K178" s="33">
        <f t="shared" si="28"/>
        <v>3149.2796546038121</v>
      </c>
      <c r="L178" s="34">
        <f t="shared" si="29"/>
        <v>7532247.475566362</v>
      </c>
      <c r="M178" s="34">
        <f t="shared" si="30"/>
        <v>6966206.5959836328</v>
      </c>
      <c r="N178" s="38">
        <f>'jan-apr'!M178</f>
        <v>2935904.0370837003</v>
      </c>
      <c r="O178" s="38">
        <f t="shared" si="31"/>
        <v>4030302.5588999325</v>
      </c>
    </row>
    <row r="179" spans="1:15" s="31" customFormat="1" x14ac:dyDescent="0.2">
      <c r="A179" s="30">
        <v>3435</v>
      </c>
      <c r="B179" s="31" t="s">
        <v>109</v>
      </c>
      <c r="C179" s="33">
        <v>48079577</v>
      </c>
      <c r="D179" s="33">
        <v>3531</v>
      </c>
      <c r="E179" s="34">
        <f t="shared" si="22"/>
        <v>13616.4194279241</v>
      </c>
      <c r="F179" s="35">
        <f t="shared" si="23"/>
        <v>0.72646589414786344</v>
      </c>
      <c r="G179" s="69">
        <f t="shared" si="24"/>
        <v>3076.1706583572582</v>
      </c>
      <c r="H179" s="69">
        <f t="shared" si="25"/>
        <v>1138.4149156602175</v>
      </c>
      <c r="I179" s="34">
        <f t="shared" si="26"/>
        <v>4214.5855740174757</v>
      </c>
      <c r="J179" s="67">
        <f t="shared" si="27"/>
        <v>-255.89551518206605</v>
      </c>
      <c r="K179" s="33">
        <f t="shared" si="28"/>
        <v>3958.6900588354097</v>
      </c>
      <c r="L179" s="34">
        <f t="shared" si="29"/>
        <v>14881701.661855707</v>
      </c>
      <c r="M179" s="34">
        <f t="shared" si="30"/>
        <v>13978134.597747831</v>
      </c>
      <c r="N179" s="38">
        <f>'jan-apr'!M179</f>
        <v>6709969.3512850599</v>
      </c>
      <c r="O179" s="38">
        <f t="shared" si="31"/>
        <v>7268165.2464627707</v>
      </c>
    </row>
    <row r="180" spans="1:15" s="31" customFormat="1" x14ac:dyDescent="0.2">
      <c r="A180" s="30">
        <v>3436</v>
      </c>
      <c r="B180" s="31" t="s">
        <v>110</v>
      </c>
      <c r="C180" s="33">
        <v>95830019</v>
      </c>
      <c r="D180" s="33">
        <v>5586</v>
      </c>
      <c r="E180" s="34">
        <f t="shared" si="22"/>
        <v>17155.39187253849</v>
      </c>
      <c r="F180" s="35">
        <f t="shared" si="23"/>
        <v>0.91527784981287763</v>
      </c>
      <c r="G180" s="69">
        <f t="shared" si="24"/>
        <v>952.78719158862441</v>
      </c>
      <c r="H180" s="69">
        <f t="shared" si="25"/>
        <v>0</v>
      </c>
      <c r="I180" s="34">
        <f t="shared" si="26"/>
        <v>952.78719158862441</v>
      </c>
      <c r="J180" s="67">
        <f t="shared" si="27"/>
        <v>-255.89551518206605</v>
      </c>
      <c r="K180" s="33">
        <f t="shared" si="28"/>
        <v>696.89167640655842</v>
      </c>
      <c r="L180" s="34">
        <f t="shared" si="29"/>
        <v>5322269.2522140555</v>
      </c>
      <c r="M180" s="34">
        <f t="shared" si="30"/>
        <v>3892836.9044070351</v>
      </c>
      <c r="N180" s="38">
        <f>'jan-apr'!M180</f>
        <v>-2479166.0166939367</v>
      </c>
      <c r="O180" s="38">
        <f t="shared" si="31"/>
        <v>6372002.9211009722</v>
      </c>
    </row>
    <row r="181" spans="1:15" s="31" customFormat="1" x14ac:dyDescent="0.2">
      <c r="A181" s="30">
        <v>3437</v>
      </c>
      <c r="B181" s="31" t="s">
        <v>111</v>
      </c>
      <c r="C181" s="33">
        <v>70041762</v>
      </c>
      <c r="D181" s="33">
        <v>5756</v>
      </c>
      <c r="E181" s="34">
        <f t="shared" si="22"/>
        <v>12168.478457261988</v>
      </c>
      <c r="F181" s="35">
        <f t="shared" si="23"/>
        <v>0.64921506198208745</v>
      </c>
      <c r="G181" s="69">
        <f t="shared" si="24"/>
        <v>3944.9352407545252</v>
      </c>
      <c r="H181" s="69">
        <f t="shared" si="25"/>
        <v>1645.1942553919566</v>
      </c>
      <c r="I181" s="34">
        <f t="shared" si="26"/>
        <v>5590.1294961464819</v>
      </c>
      <c r="J181" s="67">
        <f t="shared" si="27"/>
        <v>-255.89551518206605</v>
      </c>
      <c r="K181" s="33">
        <f t="shared" si="28"/>
        <v>5334.2339809644154</v>
      </c>
      <c r="L181" s="34">
        <f t="shared" si="29"/>
        <v>32176785.379819151</v>
      </c>
      <c r="M181" s="34">
        <f t="shared" si="30"/>
        <v>30703850.794431176</v>
      </c>
      <c r="N181" s="38">
        <f>'jan-apr'!M181</f>
        <v>16757440.673080377</v>
      </c>
      <c r="O181" s="38">
        <f t="shared" si="31"/>
        <v>13946410.121350799</v>
      </c>
    </row>
    <row r="182" spans="1:15" s="31" customFormat="1" x14ac:dyDescent="0.2">
      <c r="A182" s="30">
        <v>3438</v>
      </c>
      <c r="B182" s="31" t="s">
        <v>112</v>
      </c>
      <c r="C182" s="33">
        <v>50508300</v>
      </c>
      <c r="D182" s="33">
        <v>3119</v>
      </c>
      <c r="E182" s="34">
        <f t="shared" si="22"/>
        <v>16193.747996152613</v>
      </c>
      <c r="F182" s="35">
        <f t="shared" si="23"/>
        <v>0.8639720361069767</v>
      </c>
      <c r="G182" s="69">
        <f t="shared" si="24"/>
        <v>1529.7735174201505</v>
      </c>
      <c r="H182" s="69">
        <f t="shared" si="25"/>
        <v>236.34991678023806</v>
      </c>
      <c r="I182" s="34">
        <f t="shared" si="26"/>
        <v>1766.1234342003886</v>
      </c>
      <c r="J182" s="67">
        <f t="shared" si="27"/>
        <v>-255.89551518206605</v>
      </c>
      <c r="K182" s="33">
        <f t="shared" si="28"/>
        <v>1510.2279190183226</v>
      </c>
      <c r="L182" s="34">
        <f t="shared" si="29"/>
        <v>5508538.9912710125</v>
      </c>
      <c r="M182" s="34">
        <f t="shared" si="30"/>
        <v>4710400.8794181487</v>
      </c>
      <c r="N182" s="38">
        <f>'jan-apr'!M182</f>
        <v>-107223.17931764759</v>
      </c>
      <c r="O182" s="38">
        <f t="shared" si="31"/>
        <v>4817624.0587357963</v>
      </c>
    </row>
    <row r="183" spans="1:15" s="31" customFormat="1" x14ac:dyDescent="0.2">
      <c r="A183" s="30">
        <v>3439</v>
      </c>
      <c r="B183" s="31" t="s">
        <v>113</v>
      </c>
      <c r="C183" s="33">
        <v>64497161</v>
      </c>
      <c r="D183" s="33">
        <v>4413</v>
      </c>
      <c r="E183" s="34">
        <f t="shared" si="22"/>
        <v>14615.264219351915</v>
      </c>
      <c r="F183" s="35">
        <f t="shared" si="23"/>
        <v>0.7797564584082044</v>
      </c>
      <c r="G183" s="69">
        <f t="shared" si="24"/>
        <v>2476.8637835005693</v>
      </c>
      <c r="H183" s="69">
        <f t="shared" si="25"/>
        <v>788.81923866048237</v>
      </c>
      <c r="I183" s="34">
        <f t="shared" si="26"/>
        <v>3265.6830221610517</v>
      </c>
      <c r="J183" s="67">
        <f t="shared" si="27"/>
        <v>-255.89551518206605</v>
      </c>
      <c r="K183" s="33">
        <f t="shared" si="28"/>
        <v>3009.7875069789857</v>
      </c>
      <c r="L183" s="34">
        <f t="shared" si="29"/>
        <v>14411459.176796721</v>
      </c>
      <c r="M183" s="34">
        <f t="shared" si="30"/>
        <v>13282192.268298265</v>
      </c>
      <c r="N183" s="38">
        <f>'jan-apr'!M183</f>
        <v>6138221.3755652728</v>
      </c>
      <c r="O183" s="38">
        <f t="shared" si="31"/>
        <v>7143970.8927329918</v>
      </c>
    </row>
    <row r="184" spans="1:15" s="31" customFormat="1" x14ac:dyDescent="0.2">
      <c r="A184" s="30">
        <v>3440</v>
      </c>
      <c r="B184" s="31" t="s">
        <v>114</v>
      </c>
      <c r="C184" s="33">
        <v>86824725</v>
      </c>
      <c r="D184" s="33">
        <v>5124</v>
      </c>
      <c r="E184" s="34">
        <f t="shared" si="22"/>
        <v>16944.716042154567</v>
      </c>
      <c r="F184" s="35">
        <f t="shared" si="23"/>
        <v>0.90403783137004579</v>
      </c>
      <c r="G184" s="69">
        <f t="shared" si="24"/>
        <v>1079.1926898189784</v>
      </c>
      <c r="H184" s="69">
        <f t="shared" si="25"/>
        <v>0</v>
      </c>
      <c r="I184" s="34">
        <f t="shared" si="26"/>
        <v>1079.1926898189784</v>
      </c>
      <c r="J184" s="67">
        <f t="shared" si="27"/>
        <v>-255.89551518206605</v>
      </c>
      <c r="K184" s="33">
        <f t="shared" si="28"/>
        <v>823.29717463691236</v>
      </c>
      <c r="L184" s="34">
        <f t="shared" si="29"/>
        <v>5529783.3426324455</v>
      </c>
      <c r="M184" s="34">
        <f t="shared" si="30"/>
        <v>4218574.7228395389</v>
      </c>
      <c r="N184" s="38">
        <f>'jan-apr'!M184</f>
        <v>1789017.040325867</v>
      </c>
      <c r="O184" s="38">
        <f t="shared" si="31"/>
        <v>2429557.6825136719</v>
      </c>
    </row>
    <row r="185" spans="1:15" s="31" customFormat="1" x14ac:dyDescent="0.2">
      <c r="A185" s="30">
        <v>3441</v>
      </c>
      <c r="B185" s="31" t="s">
        <v>115</v>
      </c>
      <c r="C185" s="33">
        <v>94422610</v>
      </c>
      <c r="D185" s="33">
        <v>6177</v>
      </c>
      <c r="E185" s="34">
        <f t="shared" si="22"/>
        <v>15286.159948194916</v>
      </c>
      <c r="F185" s="35">
        <f t="shared" si="23"/>
        <v>0.81555021961788077</v>
      </c>
      <c r="G185" s="69">
        <f t="shared" si="24"/>
        <v>2074.3263461947686</v>
      </c>
      <c r="H185" s="69">
        <f t="shared" si="25"/>
        <v>554.00573356543202</v>
      </c>
      <c r="I185" s="34">
        <f t="shared" si="26"/>
        <v>2628.3320797602005</v>
      </c>
      <c r="J185" s="67">
        <f t="shared" si="27"/>
        <v>-255.89551518206605</v>
      </c>
      <c r="K185" s="33">
        <f t="shared" si="28"/>
        <v>2372.4365645781345</v>
      </c>
      <c r="L185" s="34">
        <f t="shared" si="29"/>
        <v>16235207.256678758</v>
      </c>
      <c r="M185" s="34">
        <f t="shared" si="30"/>
        <v>14654540.659399137</v>
      </c>
      <c r="N185" s="38">
        <f>'jan-apr'!M185</f>
        <v>7653319.4241256891</v>
      </c>
      <c r="O185" s="38">
        <f t="shared" si="31"/>
        <v>7001221.2352734478</v>
      </c>
    </row>
    <row r="186" spans="1:15" s="31" customFormat="1" x14ac:dyDescent="0.2">
      <c r="A186" s="30">
        <v>3442</v>
      </c>
      <c r="B186" s="31" t="s">
        <v>116</v>
      </c>
      <c r="C186" s="33">
        <v>214053048</v>
      </c>
      <c r="D186" s="33">
        <v>14840</v>
      </c>
      <c r="E186" s="34">
        <f t="shared" si="22"/>
        <v>14424.059838274932</v>
      </c>
      <c r="F186" s="35">
        <f t="shared" si="23"/>
        <v>0.7695552845680963</v>
      </c>
      <c r="G186" s="69">
        <f t="shared" si="24"/>
        <v>2591.5864121467589</v>
      </c>
      <c r="H186" s="69">
        <f t="shared" si="25"/>
        <v>855.74077203742638</v>
      </c>
      <c r="I186" s="34">
        <f t="shared" si="26"/>
        <v>3447.3271841841852</v>
      </c>
      <c r="J186" s="67">
        <f t="shared" si="27"/>
        <v>-255.89551518206605</v>
      </c>
      <c r="K186" s="33">
        <f t="shared" si="28"/>
        <v>3191.4316690021192</v>
      </c>
      <c r="L186" s="34">
        <f t="shared" si="29"/>
        <v>51158335.41329331</v>
      </c>
      <c r="M186" s="34">
        <f t="shared" si="30"/>
        <v>47360845.967991449</v>
      </c>
      <c r="N186" s="38">
        <f>'jan-apr'!M186</f>
        <v>28658136.232333701</v>
      </c>
      <c r="O186" s="38">
        <f t="shared" si="31"/>
        <v>18702709.735657748</v>
      </c>
    </row>
    <row r="187" spans="1:15" s="31" customFormat="1" x14ac:dyDescent="0.2">
      <c r="A187" s="30">
        <v>3443</v>
      </c>
      <c r="B187" s="31" t="s">
        <v>117</v>
      </c>
      <c r="C187" s="33">
        <v>188064484</v>
      </c>
      <c r="D187" s="33">
        <v>13691</v>
      </c>
      <c r="E187" s="34">
        <f t="shared" si="22"/>
        <v>13736.358483675407</v>
      </c>
      <c r="F187" s="35">
        <f t="shared" si="23"/>
        <v>0.73286490629939405</v>
      </c>
      <c r="G187" s="69">
        <f t="shared" si="24"/>
        <v>3004.207224906474</v>
      </c>
      <c r="H187" s="69">
        <f t="shared" si="25"/>
        <v>1096.4362461472601</v>
      </c>
      <c r="I187" s="34">
        <f t="shared" si="26"/>
        <v>4100.6434710537342</v>
      </c>
      <c r="J187" s="67">
        <f t="shared" si="27"/>
        <v>-255.89551518206605</v>
      </c>
      <c r="K187" s="33">
        <f t="shared" si="28"/>
        <v>3844.7479558716682</v>
      </c>
      <c r="L187" s="34">
        <f t="shared" si="29"/>
        <v>56141909.762196675</v>
      </c>
      <c r="M187" s="34">
        <f t="shared" si="30"/>
        <v>52638444.263839006</v>
      </c>
      <c r="N187" s="38">
        <f>'jan-apr'!M187</f>
        <v>31133714.387438059</v>
      </c>
      <c r="O187" s="38">
        <f t="shared" si="31"/>
        <v>21504729.876400948</v>
      </c>
    </row>
    <row r="188" spans="1:15" s="31" customFormat="1" x14ac:dyDescent="0.2">
      <c r="A188" s="30">
        <v>3446</v>
      </c>
      <c r="B188" s="31" t="s">
        <v>120</v>
      </c>
      <c r="C188" s="33">
        <v>210322416</v>
      </c>
      <c r="D188" s="33">
        <v>13593</v>
      </c>
      <c r="E188" s="34">
        <f t="shared" si="22"/>
        <v>15472.847495034208</v>
      </c>
      <c r="F188" s="35">
        <f t="shared" si="23"/>
        <v>0.82551041042712892</v>
      </c>
      <c r="G188" s="69">
        <f t="shared" si="24"/>
        <v>1962.3138180911938</v>
      </c>
      <c r="H188" s="69">
        <f t="shared" si="25"/>
        <v>488.66509217167993</v>
      </c>
      <c r="I188" s="34">
        <f t="shared" si="26"/>
        <v>2450.9789102628738</v>
      </c>
      <c r="J188" s="67">
        <f t="shared" si="27"/>
        <v>-255.89551518206605</v>
      </c>
      <c r="K188" s="33">
        <f t="shared" si="28"/>
        <v>2195.0833950808078</v>
      </c>
      <c r="L188" s="34">
        <f t="shared" si="29"/>
        <v>33316156.327203244</v>
      </c>
      <c r="M188" s="34">
        <f t="shared" si="30"/>
        <v>29837768.589333419</v>
      </c>
      <c r="N188" s="38">
        <f>'jan-apr'!M188</f>
        <v>18300162.168073572</v>
      </c>
      <c r="O188" s="38">
        <f t="shared" si="31"/>
        <v>11537606.421259847</v>
      </c>
    </row>
    <row r="189" spans="1:15" s="31" customFormat="1" x14ac:dyDescent="0.2">
      <c r="A189" s="30">
        <v>3447</v>
      </c>
      <c r="B189" s="31" t="s">
        <v>121</v>
      </c>
      <c r="C189" s="33">
        <v>68192830</v>
      </c>
      <c r="D189" s="33">
        <v>5587</v>
      </c>
      <c r="E189" s="34">
        <f t="shared" si="22"/>
        <v>12205.625559334168</v>
      </c>
      <c r="F189" s="35">
        <f t="shared" si="23"/>
        <v>0.65119694149635432</v>
      </c>
      <c r="G189" s="69">
        <f t="shared" si="24"/>
        <v>3922.6469795112171</v>
      </c>
      <c r="H189" s="69">
        <f t="shared" si="25"/>
        <v>1632.1927696666937</v>
      </c>
      <c r="I189" s="34">
        <f t="shared" si="26"/>
        <v>5554.8397491779106</v>
      </c>
      <c r="J189" s="67">
        <f t="shared" si="27"/>
        <v>-255.89551518206605</v>
      </c>
      <c r="K189" s="33">
        <f t="shared" si="28"/>
        <v>5298.9442339958441</v>
      </c>
      <c r="L189" s="34">
        <f t="shared" si="29"/>
        <v>31034889.678656988</v>
      </c>
      <c r="M189" s="34">
        <f t="shared" si="30"/>
        <v>29605201.435334779</v>
      </c>
      <c r="N189" s="38">
        <f>'jan-apr'!M189</f>
        <v>16992592.371829405</v>
      </c>
      <c r="O189" s="38">
        <f t="shared" si="31"/>
        <v>12612609.063505374</v>
      </c>
    </row>
    <row r="190" spans="1:15" s="31" customFormat="1" x14ac:dyDescent="0.2">
      <c r="A190" s="30">
        <v>3448</v>
      </c>
      <c r="B190" s="31" t="s">
        <v>122</v>
      </c>
      <c r="C190" s="33">
        <v>87248690</v>
      </c>
      <c r="D190" s="33">
        <v>6510</v>
      </c>
      <c r="E190" s="34">
        <f t="shared" si="22"/>
        <v>13402.256528417818</v>
      </c>
      <c r="F190" s="35">
        <f t="shared" si="23"/>
        <v>0.71503983290564965</v>
      </c>
      <c r="G190" s="69">
        <f t="shared" si="24"/>
        <v>3204.6683980610273</v>
      </c>
      <c r="H190" s="69">
        <f t="shared" si="25"/>
        <v>1213.3719304874162</v>
      </c>
      <c r="I190" s="34">
        <f t="shared" si="26"/>
        <v>4418.0403285484435</v>
      </c>
      <c r="J190" s="67">
        <f t="shared" si="27"/>
        <v>-255.89551518206605</v>
      </c>
      <c r="K190" s="33">
        <f t="shared" si="28"/>
        <v>4162.1448133663771</v>
      </c>
      <c r="L190" s="34">
        <f t="shared" si="29"/>
        <v>28761442.538850367</v>
      </c>
      <c r="M190" s="34">
        <f t="shared" si="30"/>
        <v>27095562.735015117</v>
      </c>
      <c r="N190" s="38">
        <f>'jan-apr'!M190</f>
        <v>12836958.23635393</v>
      </c>
      <c r="O190" s="38">
        <f t="shared" si="31"/>
        <v>14258604.498661187</v>
      </c>
    </row>
    <row r="191" spans="1:15" s="31" customFormat="1" x14ac:dyDescent="0.2">
      <c r="A191" s="30">
        <v>3449</v>
      </c>
      <c r="B191" s="31" t="s">
        <v>123</v>
      </c>
      <c r="C191" s="33">
        <v>44074416</v>
      </c>
      <c r="D191" s="33">
        <v>2836</v>
      </c>
      <c r="E191" s="34">
        <f t="shared" si="22"/>
        <v>15541.049365303244</v>
      </c>
      <c r="F191" s="35">
        <f t="shared" si="23"/>
        <v>0.82914913005748514</v>
      </c>
      <c r="G191" s="69">
        <f t="shared" si="24"/>
        <v>1921.3926959297717</v>
      </c>
      <c r="H191" s="69">
        <f t="shared" si="25"/>
        <v>464.7944375775171</v>
      </c>
      <c r="I191" s="34">
        <f t="shared" si="26"/>
        <v>2386.1871335072888</v>
      </c>
      <c r="J191" s="67">
        <f t="shared" si="27"/>
        <v>-255.89551518206605</v>
      </c>
      <c r="K191" s="33">
        <f t="shared" si="28"/>
        <v>2130.2916183252228</v>
      </c>
      <c r="L191" s="34">
        <f t="shared" si="29"/>
        <v>6767226.7106266711</v>
      </c>
      <c r="M191" s="34">
        <f t="shared" si="30"/>
        <v>6041507.0295703318</v>
      </c>
      <c r="N191" s="38">
        <f>'jan-apr'!M191</f>
        <v>1975021.2032411301</v>
      </c>
      <c r="O191" s="38">
        <f t="shared" si="31"/>
        <v>4066485.8263292015</v>
      </c>
    </row>
    <row r="192" spans="1:15" s="31" customFormat="1" x14ac:dyDescent="0.2">
      <c r="A192" s="30">
        <v>3450</v>
      </c>
      <c r="B192" s="31" t="s">
        <v>124</v>
      </c>
      <c r="C192" s="33">
        <v>16742303</v>
      </c>
      <c r="D192" s="33">
        <v>1366</v>
      </c>
      <c r="E192" s="34">
        <f t="shared" si="22"/>
        <v>12256.444363103954</v>
      </c>
      <c r="F192" s="35">
        <f t="shared" si="23"/>
        <v>0.65390823633532147</v>
      </c>
      <c r="G192" s="69">
        <f t="shared" si="24"/>
        <v>3892.1556972493458</v>
      </c>
      <c r="H192" s="69">
        <f t="shared" si="25"/>
        <v>1614.4061883472687</v>
      </c>
      <c r="I192" s="34">
        <f t="shared" si="26"/>
        <v>5506.561885596615</v>
      </c>
      <c r="J192" s="67">
        <f t="shared" si="27"/>
        <v>-255.89551518206605</v>
      </c>
      <c r="K192" s="33">
        <f t="shared" si="28"/>
        <v>5250.6663704145485</v>
      </c>
      <c r="L192" s="34">
        <f t="shared" si="29"/>
        <v>7521963.5357249761</v>
      </c>
      <c r="M192" s="34">
        <f t="shared" si="30"/>
        <v>7172410.2619862733</v>
      </c>
      <c r="N192" s="38">
        <f>'jan-apr'!M192</f>
        <v>4039425.3127741129</v>
      </c>
      <c r="O192" s="38">
        <f t="shared" si="31"/>
        <v>3132984.9492121604</v>
      </c>
    </row>
    <row r="193" spans="1:15" s="31" customFormat="1" x14ac:dyDescent="0.2">
      <c r="A193" s="30">
        <v>3451</v>
      </c>
      <c r="B193" s="31" t="s">
        <v>125</v>
      </c>
      <c r="C193" s="33">
        <v>101716721</v>
      </c>
      <c r="D193" s="33">
        <v>6562</v>
      </c>
      <c r="E193" s="34">
        <f t="shared" si="22"/>
        <v>15500.871837854313</v>
      </c>
      <c r="F193" s="35">
        <f t="shared" si="23"/>
        <v>0.82700557069099112</v>
      </c>
      <c r="G193" s="69">
        <f t="shared" si="24"/>
        <v>1945.4992123991308</v>
      </c>
      <c r="H193" s="69">
        <f t="shared" si="25"/>
        <v>478.85657218464326</v>
      </c>
      <c r="I193" s="34">
        <f t="shared" si="26"/>
        <v>2424.355784583774</v>
      </c>
      <c r="J193" s="67">
        <f t="shared" si="27"/>
        <v>-255.89551518206605</v>
      </c>
      <c r="K193" s="33">
        <f t="shared" si="28"/>
        <v>2168.460269401708</v>
      </c>
      <c r="L193" s="34">
        <f t="shared" si="29"/>
        <v>15908622.658438725</v>
      </c>
      <c r="M193" s="34">
        <f t="shared" si="30"/>
        <v>14229436.287814008</v>
      </c>
      <c r="N193" s="38">
        <f>'jan-apr'!M193</f>
        <v>5142578.7752003819</v>
      </c>
      <c r="O193" s="38">
        <f t="shared" si="31"/>
        <v>9086857.5126136262</v>
      </c>
    </row>
    <row r="194" spans="1:15" s="31" customFormat="1" x14ac:dyDescent="0.2">
      <c r="A194" s="30">
        <v>3452</v>
      </c>
      <c r="B194" s="31" t="s">
        <v>126</v>
      </c>
      <c r="C194" s="33">
        <v>34602721</v>
      </c>
      <c r="D194" s="33">
        <v>2112</v>
      </c>
      <c r="E194" s="34">
        <f t="shared" si="22"/>
        <v>16383.864109848484</v>
      </c>
      <c r="F194" s="35">
        <f t="shared" si="23"/>
        <v>0.87411514849118777</v>
      </c>
      <c r="G194" s="69">
        <f t="shared" si="24"/>
        <v>1415.7038492026279</v>
      </c>
      <c r="H194" s="69">
        <f t="shared" si="25"/>
        <v>169.80927698668327</v>
      </c>
      <c r="I194" s="34">
        <f t="shared" si="26"/>
        <v>1585.5131261893112</v>
      </c>
      <c r="J194" s="67">
        <f t="shared" si="27"/>
        <v>-255.89551518206605</v>
      </c>
      <c r="K194" s="33">
        <f t="shared" si="28"/>
        <v>1329.6176110072452</v>
      </c>
      <c r="L194" s="34">
        <f t="shared" si="29"/>
        <v>3348603.7225118252</v>
      </c>
      <c r="M194" s="34">
        <f t="shared" si="30"/>
        <v>2808152.394447302</v>
      </c>
      <c r="N194" s="38">
        <f>'jan-apr'!M194</f>
        <v>645514.91076663195</v>
      </c>
      <c r="O194" s="38">
        <f t="shared" si="31"/>
        <v>2162637.4836806701</v>
      </c>
    </row>
    <row r="195" spans="1:15" s="31" customFormat="1" x14ac:dyDescent="0.2">
      <c r="A195" s="30">
        <v>3453</v>
      </c>
      <c r="B195" s="31" t="s">
        <v>127</v>
      </c>
      <c r="C195" s="33">
        <v>57190518</v>
      </c>
      <c r="D195" s="33">
        <v>3298</v>
      </c>
      <c r="E195" s="34">
        <f t="shared" si="22"/>
        <v>17340.969678593086</v>
      </c>
      <c r="F195" s="35">
        <f t="shared" si="23"/>
        <v>0.92517883351296659</v>
      </c>
      <c r="G195" s="69">
        <f t="shared" si="24"/>
        <v>841.44050795586656</v>
      </c>
      <c r="H195" s="69">
        <f t="shared" si="25"/>
        <v>0</v>
      </c>
      <c r="I195" s="34">
        <f t="shared" si="26"/>
        <v>841.44050795586656</v>
      </c>
      <c r="J195" s="67">
        <f t="shared" si="27"/>
        <v>-255.89551518206605</v>
      </c>
      <c r="K195" s="33">
        <f t="shared" si="28"/>
        <v>585.54499277380046</v>
      </c>
      <c r="L195" s="34">
        <f t="shared" si="29"/>
        <v>2775070.7952384478</v>
      </c>
      <c r="M195" s="34">
        <f t="shared" si="30"/>
        <v>1931127.386167994</v>
      </c>
      <c r="N195" s="38">
        <f>'jan-apr'!M195</f>
        <v>575477.3133088802</v>
      </c>
      <c r="O195" s="38">
        <f t="shared" si="31"/>
        <v>1355650.0728591138</v>
      </c>
    </row>
    <row r="196" spans="1:15" s="31" customFormat="1" x14ac:dyDescent="0.2">
      <c r="A196" s="30">
        <v>3454</v>
      </c>
      <c r="B196" s="31" t="s">
        <v>128</v>
      </c>
      <c r="C196" s="33">
        <v>30889585</v>
      </c>
      <c r="D196" s="33">
        <v>1645</v>
      </c>
      <c r="E196" s="34">
        <f t="shared" si="22"/>
        <v>18777.863221884498</v>
      </c>
      <c r="F196" s="35">
        <f t="shared" si="23"/>
        <v>1.0018402611553749</v>
      </c>
      <c r="G196" s="69">
        <f t="shared" si="24"/>
        <v>-20.695618018980166</v>
      </c>
      <c r="H196" s="69">
        <f t="shared" si="25"/>
        <v>0</v>
      </c>
      <c r="I196" s="34">
        <f t="shared" si="26"/>
        <v>-20.695618018980166</v>
      </c>
      <c r="J196" s="67">
        <f t="shared" si="27"/>
        <v>-255.89551518206605</v>
      </c>
      <c r="K196" s="33">
        <f t="shared" si="28"/>
        <v>-276.5911332010462</v>
      </c>
      <c r="L196" s="34">
        <f t="shared" si="29"/>
        <v>-34044.291641222371</v>
      </c>
      <c r="M196" s="34">
        <f t="shared" si="30"/>
        <v>-454992.41411572101</v>
      </c>
      <c r="N196" s="38">
        <f>'jan-apr'!M196</f>
        <v>-1650458.5878735275</v>
      </c>
      <c r="O196" s="38">
        <f t="shared" si="31"/>
        <v>1195466.1737578064</v>
      </c>
    </row>
    <row r="197" spans="1:15" s="31" customFormat="1" x14ac:dyDescent="0.2">
      <c r="A197" s="30">
        <v>3901</v>
      </c>
      <c r="B197" s="31" t="s">
        <v>146</v>
      </c>
      <c r="C197" s="33">
        <v>419477999</v>
      </c>
      <c r="D197" s="33">
        <v>27939</v>
      </c>
      <c r="E197" s="34">
        <f t="shared" si="22"/>
        <v>15014.066323060953</v>
      </c>
      <c r="F197" s="35">
        <f t="shared" si="23"/>
        <v>0.80103342687943813</v>
      </c>
      <c r="G197" s="69">
        <f t="shared" si="24"/>
        <v>2237.5825212751465</v>
      </c>
      <c r="H197" s="69">
        <f t="shared" si="25"/>
        <v>649.23850236231897</v>
      </c>
      <c r="I197" s="34">
        <f t="shared" si="26"/>
        <v>2886.8210236374653</v>
      </c>
      <c r="J197" s="67">
        <f t="shared" si="27"/>
        <v>-255.89551518206605</v>
      </c>
      <c r="K197" s="33">
        <f t="shared" si="28"/>
        <v>2630.9255084553993</v>
      </c>
      <c r="L197" s="34">
        <f t="shared" si="29"/>
        <v>80654892.579407141</v>
      </c>
      <c r="M197" s="34">
        <f t="shared" si="30"/>
        <v>73505427.780735403</v>
      </c>
      <c r="N197" s="38">
        <f>'jan-apr'!M197</f>
        <v>47620126.931365989</v>
      </c>
      <c r="O197" s="38">
        <f t="shared" si="31"/>
        <v>25885300.849369414</v>
      </c>
    </row>
    <row r="198" spans="1:15" s="31" customFormat="1" x14ac:dyDescent="0.2">
      <c r="A198" s="30">
        <v>3903</v>
      </c>
      <c r="B198" s="31" t="s">
        <v>150</v>
      </c>
      <c r="C198" s="33">
        <v>433804612</v>
      </c>
      <c r="D198" s="33">
        <v>26872</v>
      </c>
      <c r="E198" s="34">
        <f t="shared" si="22"/>
        <v>16143.369008633523</v>
      </c>
      <c r="F198" s="35">
        <f t="shared" si="23"/>
        <v>0.86128420643133785</v>
      </c>
      <c r="G198" s="69">
        <f t="shared" si="24"/>
        <v>1560.0009099316048</v>
      </c>
      <c r="H198" s="69">
        <f t="shared" si="25"/>
        <v>253.98256241191973</v>
      </c>
      <c r="I198" s="34">
        <f t="shared" si="26"/>
        <v>1813.9834723435247</v>
      </c>
      <c r="J198" s="67">
        <f t="shared" si="27"/>
        <v>-255.89551518206605</v>
      </c>
      <c r="K198" s="33">
        <f t="shared" si="28"/>
        <v>1558.0879571614587</v>
      </c>
      <c r="L198" s="34">
        <f t="shared" si="29"/>
        <v>48745363.868815199</v>
      </c>
      <c r="M198" s="34">
        <f t="shared" si="30"/>
        <v>41868939.584842719</v>
      </c>
      <c r="N198" s="38">
        <f>'jan-apr'!M198</f>
        <v>24497888.11695895</v>
      </c>
      <c r="O198" s="38">
        <f t="shared" si="31"/>
        <v>17371051.467883769</v>
      </c>
    </row>
    <row r="199" spans="1:15" s="31" customFormat="1" x14ac:dyDescent="0.2">
      <c r="A199" s="30">
        <v>3905</v>
      </c>
      <c r="B199" s="31" t="s">
        <v>147</v>
      </c>
      <c r="C199" s="33">
        <v>1039102866</v>
      </c>
      <c r="D199" s="33">
        <v>59174</v>
      </c>
      <c r="E199" s="34">
        <f t="shared" si="22"/>
        <v>17560.125494304932</v>
      </c>
      <c r="F199" s="35">
        <f t="shared" si="23"/>
        <v>0.93687127780506219</v>
      </c>
      <c r="G199" s="69">
        <f t="shared" si="24"/>
        <v>709.94701852875949</v>
      </c>
      <c r="H199" s="69">
        <f t="shared" si="25"/>
        <v>0</v>
      </c>
      <c r="I199" s="34">
        <f t="shared" si="26"/>
        <v>709.94701852875949</v>
      </c>
      <c r="J199" s="67">
        <f t="shared" si="27"/>
        <v>-255.89551518206605</v>
      </c>
      <c r="K199" s="33">
        <f t="shared" si="28"/>
        <v>454.05150334669344</v>
      </c>
      <c r="L199" s="34">
        <f t="shared" si="29"/>
        <v>42010404.874420814</v>
      </c>
      <c r="M199" s="34">
        <f t="shared" si="30"/>
        <v>26868043.659037236</v>
      </c>
      <c r="N199" s="38">
        <f>'jan-apr'!M199</f>
        <v>20449345.32448139</v>
      </c>
      <c r="O199" s="38">
        <f t="shared" si="31"/>
        <v>6418698.3345558457</v>
      </c>
    </row>
    <row r="200" spans="1:15" s="31" customFormat="1" x14ac:dyDescent="0.2">
      <c r="A200" s="30">
        <v>3907</v>
      </c>
      <c r="B200" s="31" t="s">
        <v>148</v>
      </c>
      <c r="C200" s="33">
        <v>1082260469</v>
      </c>
      <c r="D200" s="33">
        <v>66231</v>
      </c>
      <c r="E200" s="34">
        <f t="shared" si="22"/>
        <v>16340.693466805575</v>
      </c>
      <c r="F200" s="35">
        <f t="shared" si="23"/>
        <v>0.87181189983135354</v>
      </c>
      <c r="G200" s="69">
        <f t="shared" si="24"/>
        <v>1441.6062350283737</v>
      </c>
      <c r="H200" s="69">
        <f t="shared" si="25"/>
        <v>184.91900205170157</v>
      </c>
      <c r="I200" s="34">
        <f t="shared" si="26"/>
        <v>1626.5252370800754</v>
      </c>
      <c r="J200" s="67">
        <f t="shared" si="27"/>
        <v>-255.89551518206605</v>
      </c>
      <c r="K200" s="33">
        <f t="shared" si="28"/>
        <v>1370.6297218980094</v>
      </c>
      <c r="L200" s="34">
        <f t="shared" si="29"/>
        <v>107726392.97705047</v>
      </c>
      <c r="M200" s="34">
        <f t="shared" si="30"/>
        <v>90778177.111027062</v>
      </c>
      <c r="N200" s="38">
        <f>'jan-apr'!M200</f>
        <v>60453644.483449668</v>
      </c>
      <c r="O200" s="38">
        <f t="shared" si="31"/>
        <v>30324532.627577394</v>
      </c>
    </row>
    <row r="201" spans="1:15" s="31" customFormat="1" x14ac:dyDescent="0.2">
      <c r="A201" s="30">
        <v>3909</v>
      </c>
      <c r="B201" s="31" t="s">
        <v>149</v>
      </c>
      <c r="C201" s="33">
        <v>783180432</v>
      </c>
      <c r="D201" s="33">
        <v>48715</v>
      </c>
      <c r="E201" s="34">
        <f t="shared" ref="E201:E264" si="32">IF(ISNUMBER(C201),(C201)/D201,"")</f>
        <v>16076.781935748742</v>
      </c>
      <c r="F201" s="35">
        <f t="shared" ref="F201:F264" si="33">IF(ISNUMBER(C201),E201/E$366,"")</f>
        <v>0.85773163978942546</v>
      </c>
      <c r="G201" s="69">
        <f t="shared" ref="G201:G264" si="34">IF(ISNUMBER(D201),(E$366-E201)*0.6,"")</f>
        <v>1599.9531536624729</v>
      </c>
      <c r="H201" s="69">
        <f t="shared" ref="H201:H264" si="35">IF(ISNUMBER(D201),(IF(E201&gt;=E$366*0.9,0,IF(E201&lt;0.9*E$366,(E$366*0.9-E201)*0.35))),"")</f>
        <v>277.28803792159283</v>
      </c>
      <c r="I201" s="34">
        <f t="shared" ref="I201:I264" si="36">IF(ISNUMBER(C201),G201+H201,"")</f>
        <v>1877.2411915840657</v>
      </c>
      <c r="J201" s="67">
        <f t="shared" ref="J201:J264" si="37">IF(ISNUMBER(D201),I$368,"")</f>
        <v>-255.89551518206605</v>
      </c>
      <c r="K201" s="33">
        <f t="shared" ref="K201:K264" si="38">IF(ISNUMBER(I201),I201+J201,"")</f>
        <v>1621.3456764019998</v>
      </c>
      <c r="L201" s="34">
        <f t="shared" ref="L201:L264" si="39">IF(ISNUMBER(I201),(I201*D201),"")</f>
        <v>91449804.648017764</v>
      </c>
      <c r="M201" s="34">
        <f t="shared" ref="M201:M264" si="40">IF(ISNUMBER(K201),(K201*D201),"")</f>
        <v>78983854.625923425</v>
      </c>
      <c r="N201" s="38">
        <f>'jan-apr'!M201</f>
        <v>48072985.536633193</v>
      </c>
      <c r="O201" s="38">
        <f t="shared" ref="O201:O264" si="41">IF(ISNUMBER(M201),(M201-N201),"")</f>
        <v>30910869.089290231</v>
      </c>
    </row>
    <row r="202" spans="1:15" s="31" customFormat="1" x14ac:dyDescent="0.2">
      <c r="A202" s="30">
        <v>3911</v>
      </c>
      <c r="B202" s="31" t="s">
        <v>151</v>
      </c>
      <c r="C202" s="33">
        <v>503040050</v>
      </c>
      <c r="D202" s="33">
        <v>27501</v>
      </c>
      <c r="E202" s="34">
        <f t="shared" si="32"/>
        <v>18291.700301807206</v>
      </c>
      <c r="F202" s="35">
        <f t="shared" si="33"/>
        <v>0.97590240118381777</v>
      </c>
      <c r="G202" s="69">
        <f t="shared" si="34"/>
        <v>271.00213402739462</v>
      </c>
      <c r="H202" s="69">
        <f t="shared" si="35"/>
        <v>0</v>
      </c>
      <c r="I202" s="34">
        <f t="shared" si="36"/>
        <v>271.00213402739462</v>
      </c>
      <c r="J202" s="67">
        <f t="shared" si="37"/>
        <v>-255.89551518206605</v>
      </c>
      <c r="K202" s="33">
        <f t="shared" si="38"/>
        <v>15.106618845328569</v>
      </c>
      <c r="L202" s="34">
        <f t="shared" si="39"/>
        <v>7452829.687887379</v>
      </c>
      <c r="M202" s="34">
        <f t="shared" si="40"/>
        <v>415447.12486538099</v>
      </c>
      <c r="N202" s="38">
        <f>'jan-apr'!M202</f>
        <v>2954469.4409058532</v>
      </c>
      <c r="O202" s="38">
        <f t="shared" si="41"/>
        <v>-2539022.3160404721</v>
      </c>
    </row>
    <row r="203" spans="1:15" s="31" customFormat="1" x14ac:dyDescent="0.2">
      <c r="A203" s="30">
        <v>4001</v>
      </c>
      <c r="B203" s="31" t="s">
        <v>152</v>
      </c>
      <c r="C203" s="33">
        <v>612275901</v>
      </c>
      <c r="D203" s="33">
        <v>37193</v>
      </c>
      <c r="E203" s="34">
        <f t="shared" si="32"/>
        <v>16462.127308902214</v>
      </c>
      <c r="F203" s="35">
        <f t="shared" si="33"/>
        <v>0.8782906621187162</v>
      </c>
      <c r="G203" s="69">
        <f t="shared" si="34"/>
        <v>1368.7459297703899</v>
      </c>
      <c r="H203" s="69">
        <f t="shared" si="35"/>
        <v>142.4171573178777</v>
      </c>
      <c r="I203" s="34">
        <f t="shared" si="36"/>
        <v>1511.1630870882677</v>
      </c>
      <c r="J203" s="67">
        <f t="shared" si="37"/>
        <v>-255.89551518206605</v>
      </c>
      <c r="K203" s="33">
        <f t="shared" si="38"/>
        <v>1255.2675719062017</v>
      </c>
      <c r="L203" s="34">
        <f t="shared" si="39"/>
        <v>56204688.698073938</v>
      </c>
      <c r="M203" s="34">
        <f t="shared" si="40"/>
        <v>46687166.801907361</v>
      </c>
      <c r="N203" s="38">
        <f>'jan-apr'!M203</f>
        <v>32343774.509924985</v>
      </c>
      <c r="O203" s="38">
        <f t="shared" si="41"/>
        <v>14343392.291982375</v>
      </c>
    </row>
    <row r="204" spans="1:15" s="31" customFormat="1" x14ac:dyDescent="0.2">
      <c r="A204" s="30">
        <v>4003</v>
      </c>
      <c r="B204" s="31" t="s">
        <v>153</v>
      </c>
      <c r="C204" s="33">
        <v>853132413</v>
      </c>
      <c r="D204" s="33">
        <v>56619</v>
      </c>
      <c r="E204" s="34">
        <f t="shared" si="32"/>
        <v>15067.952683728077</v>
      </c>
      <c r="F204" s="35">
        <f t="shared" si="33"/>
        <v>0.80390838261884023</v>
      </c>
      <c r="G204" s="69">
        <f t="shared" si="34"/>
        <v>2205.2507048748721</v>
      </c>
      <c r="H204" s="69">
        <f t="shared" si="35"/>
        <v>630.37827612882563</v>
      </c>
      <c r="I204" s="34">
        <f t="shared" si="36"/>
        <v>2835.6289810036978</v>
      </c>
      <c r="J204" s="67">
        <f t="shared" si="37"/>
        <v>-255.89551518206605</v>
      </c>
      <c r="K204" s="33">
        <f t="shared" si="38"/>
        <v>2579.7334658216319</v>
      </c>
      <c r="L204" s="34">
        <f t="shared" si="39"/>
        <v>160550477.27544838</v>
      </c>
      <c r="M204" s="34">
        <f t="shared" si="40"/>
        <v>146061929.10135499</v>
      </c>
      <c r="N204" s="38">
        <f>'jan-apr'!M204</f>
        <v>93160454.091293886</v>
      </c>
      <c r="O204" s="38">
        <f t="shared" si="41"/>
        <v>52901475.0100611</v>
      </c>
    </row>
    <row r="205" spans="1:15" s="31" customFormat="1" x14ac:dyDescent="0.2">
      <c r="A205" s="30">
        <v>4005</v>
      </c>
      <c r="B205" s="31" t="s">
        <v>154</v>
      </c>
      <c r="C205" s="33">
        <v>204075368</v>
      </c>
      <c r="D205" s="33">
        <v>13266</v>
      </c>
      <c r="E205" s="34">
        <f t="shared" si="32"/>
        <v>15383.338459219056</v>
      </c>
      <c r="F205" s="35">
        <f t="shared" si="33"/>
        <v>0.8207349066992975</v>
      </c>
      <c r="G205" s="69">
        <f t="shared" si="34"/>
        <v>2016.0192395802849</v>
      </c>
      <c r="H205" s="69">
        <f t="shared" si="35"/>
        <v>519.99325470698307</v>
      </c>
      <c r="I205" s="34">
        <f t="shared" si="36"/>
        <v>2536.0124942872681</v>
      </c>
      <c r="J205" s="67">
        <f t="shared" si="37"/>
        <v>-255.89551518206605</v>
      </c>
      <c r="K205" s="33">
        <f t="shared" si="38"/>
        <v>2280.1169791052021</v>
      </c>
      <c r="L205" s="34">
        <f t="shared" si="39"/>
        <v>33642741.749214895</v>
      </c>
      <c r="M205" s="34">
        <f t="shared" si="40"/>
        <v>30248031.84480961</v>
      </c>
      <c r="N205" s="38">
        <f>'jan-apr'!M205</f>
        <v>15859308.314173782</v>
      </c>
      <c r="O205" s="38">
        <f t="shared" si="41"/>
        <v>14388723.530635828</v>
      </c>
    </row>
    <row r="206" spans="1:15" s="31" customFormat="1" x14ac:dyDescent="0.2">
      <c r="A206" s="30">
        <v>4010</v>
      </c>
      <c r="B206" s="31" t="s">
        <v>155</v>
      </c>
      <c r="C206" s="33">
        <v>34730647</v>
      </c>
      <c r="D206" s="33">
        <v>2382</v>
      </c>
      <c r="E206" s="34">
        <f t="shared" si="32"/>
        <v>14580.456339210747</v>
      </c>
      <c r="F206" s="35">
        <f t="shared" si="33"/>
        <v>0.77789938152363891</v>
      </c>
      <c r="G206" s="69">
        <f t="shared" si="34"/>
        <v>2497.7485115852705</v>
      </c>
      <c r="H206" s="69">
        <f t="shared" si="35"/>
        <v>801.00199670989139</v>
      </c>
      <c r="I206" s="34">
        <f t="shared" si="36"/>
        <v>3298.750508295162</v>
      </c>
      <c r="J206" s="67">
        <f t="shared" si="37"/>
        <v>-255.89551518206605</v>
      </c>
      <c r="K206" s="33">
        <f t="shared" si="38"/>
        <v>3042.854993113096</v>
      </c>
      <c r="L206" s="34">
        <f t="shared" si="39"/>
        <v>7857623.7107590763</v>
      </c>
      <c r="M206" s="34">
        <f t="shared" si="40"/>
        <v>7248080.5935953949</v>
      </c>
      <c r="N206" s="38">
        <f>'jan-apr'!M206</f>
        <v>3948191.8063894128</v>
      </c>
      <c r="O206" s="38">
        <f t="shared" si="41"/>
        <v>3299888.787205982</v>
      </c>
    </row>
    <row r="207" spans="1:15" s="31" customFormat="1" x14ac:dyDescent="0.2">
      <c r="A207" s="30">
        <v>4012</v>
      </c>
      <c r="B207" s="31" t="s">
        <v>156</v>
      </c>
      <c r="C207" s="33">
        <v>237164418</v>
      </c>
      <c r="D207" s="33">
        <v>14269</v>
      </c>
      <c r="E207" s="34">
        <f t="shared" si="32"/>
        <v>16620.955778260566</v>
      </c>
      <c r="F207" s="35">
        <f t="shared" si="33"/>
        <v>0.88676450993306355</v>
      </c>
      <c r="G207" s="69">
        <f t="shared" si="34"/>
        <v>1273.4488481553788</v>
      </c>
      <c r="H207" s="69">
        <f t="shared" si="35"/>
        <v>86.827193042454553</v>
      </c>
      <c r="I207" s="34">
        <f t="shared" si="36"/>
        <v>1360.2760411978334</v>
      </c>
      <c r="J207" s="67">
        <f t="shared" si="37"/>
        <v>-255.89551518206605</v>
      </c>
      <c r="K207" s="33">
        <f t="shared" si="38"/>
        <v>1104.3805260157674</v>
      </c>
      <c r="L207" s="34">
        <f t="shared" si="39"/>
        <v>19409778.831851885</v>
      </c>
      <c r="M207" s="34">
        <f t="shared" si="40"/>
        <v>15758405.725718984</v>
      </c>
      <c r="N207" s="38">
        <f>'jan-apr'!M207</f>
        <v>12018899.523077462</v>
      </c>
      <c r="O207" s="38">
        <f t="shared" si="41"/>
        <v>3739506.2026415225</v>
      </c>
    </row>
    <row r="208" spans="1:15" s="31" customFormat="1" x14ac:dyDescent="0.2">
      <c r="A208" s="30">
        <v>4014</v>
      </c>
      <c r="B208" s="31" t="s">
        <v>157</v>
      </c>
      <c r="C208" s="33">
        <v>160717763</v>
      </c>
      <c r="D208" s="33">
        <v>10445</v>
      </c>
      <c r="E208" s="34">
        <f t="shared" si="32"/>
        <v>15387.052465294399</v>
      </c>
      <c r="F208" s="35">
        <f t="shared" si="33"/>
        <v>0.82093305708374154</v>
      </c>
      <c r="G208" s="69">
        <f t="shared" si="34"/>
        <v>2013.7908359350793</v>
      </c>
      <c r="H208" s="69">
        <f t="shared" si="35"/>
        <v>518.69335258061312</v>
      </c>
      <c r="I208" s="34">
        <f t="shared" si="36"/>
        <v>2532.4841885156925</v>
      </c>
      <c r="J208" s="67">
        <f t="shared" si="37"/>
        <v>-255.89551518206605</v>
      </c>
      <c r="K208" s="33">
        <f t="shared" si="38"/>
        <v>2276.5886733336265</v>
      </c>
      <c r="L208" s="34">
        <f t="shared" si="39"/>
        <v>26451797.349046409</v>
      </c>
      <c r="M208" s="34">
        <f t="shared" si="40"/>
        <v>23778968.692969728</v>
      </c>
      <c r="N208" s="38">
        <f>'jan-apr'!M208</f>
        <v>12711383.531753734</v>
      </c>
      <c r="O208" s="38">
        <f t="shared" si="41"/>
        <v>11067585.161215995</v>
      </c>
    </row>
    <row r="209" spans="1:15" s="31" customFormat="1" x14ac:dyDescent="0.2">
      <c r="A209" s="30">
        <v>4016</v>
      </c>
      <c r="B209" s="31" t="s">
        <v>158</v>
      </c>
      <c r="C209" s="33">
        <v>53607774</v>
      </c>
      <c r="D209" s="33">
        <v>4086</v>
      </c>
      <c r="E209" s="34">
        <f t="shared" si="32"/>
        <v>13119.86637298091</v>
      </c>
      <c r="F209" s="35">
        <f t="shared" si="33"/>
        <v>0.69997369765225703</v>
      </c>
      <c r="G209" s="69">
        <f t="shared" si="34"/>
        <v>3374.1024913231722</v>
      </c>
      <c r="H209" s="69">
        <f t="shared" si="35"/>
        <v>1312.2084848903339</v>
      </c>
      <c r="I209" s="34">
        <f t="shared" si="36"/>
        <v>4686.3109762135064</v>
      </c>
      <c r="J209" s="67">
        <f t="shared" si="37"/>
        <v>-255.89551518206605</v>
      </c>
      <c r="K209" s="33">
        <f t="shared" si="38"/>
        <v>4430.4154610314399</v>
      </c>
      <c r="L209" s="34">
        <f t="shared" si="39"/>
        <v>19148266.648808386</v>
      </c>
      <c r="M209" s="34">
        <f t="shared" si="40"/>
        <v>18102677.573774464</v>
      </c>
      <c r="N209" s="38">
        <f>'jan-apr'!M209</f>
        <v>10206959.421665464</v>
      </c>
      <c r="O209" s="38">
        <f t="shared" si="41"/>
        <v>7895718.1521090008</v>
      </c>
    </row>
    <row r="210" spans="1:15" s="31" customFormat="1" x14ac:dyDescent="0.2">
      <c r="A210" s="30">
        <v>4018</v>
      </c>
      <c r="B210" s="31" t="s">
        <v>159</v>
      </c>
      <c r="C210" s="33">
        <v>98001418</v>
      </c>
      <c r="D210" s="33">
        <v>6539</v>
      </c>
      <c r="E210" s="34">
        <f t="shared" si="32"/>
        <v>14987.217923229851</v>
      </c>
      <c r="F210" s="35">
        <f t="shared" si="33"/>
        <v>0.79960100575779269</v>
      </c>
      <c r="G210" s="69">
        <f t="shared" si="34"/>
        <v>2253.6915611738077</v>
      </c>
      <c r="H210" s="69">
        <f t="shared" si="35"/>
        <v>658.63544230320474</v>
      </c>
      <c r="I210" s="34">
        <f t="shared" si="36"/>
        <v>2912.3270034770126</v>
      </c>
      <c r="J210" s="67">
        <f t="shared" si="37"/>
        <v>-255.89551518206605</v>
      </c>
      <c r="K210" s="33">
        <f t="shared" si="38"/>
        <v>2656.4314882949466</v>
      </c>
      <c r="L210" s="34">
        <f t="shared" si="39"/>
        <v>19043706.275736187</v>
      </c>
      <c r="M210" s="34">
        <f t="shared" si="40"/>
        <v>17370405.501960654</v>
      </c>
      <c r="N210" s="38">
        <f>'jan-apr'!M210</f>
        <v>8474052.9599413704</v>
      </c>
      <c r="O210" s="38">
        <f t="shared" si="41"/>
        <v>8896352.5420192834</v>
      </c>
    </row>
    <row r="211" spans="1:15" s="31" customFormat="1" x14ac:dyDescent="0.2">
      <c r="A211" s="30">
        <v>4020</v>
      </c>
      <c r="B211" s="31" t="s">
        <v>387</v>
      </c>
      <c r="C211" s="33">
        <v>147300472</v>
      </c>
      <c r="D211" s="33">
        <v>10904</v>
      </c>
      <c r="E211" s="34">
        <f t="shared" si="32"/>
        <v>13508.84739545121</v>
      </c>
      <c r="F211" s="35">
        <f t="shared" si="33"/>
        <v>0.72072668986076149</v>
      </c>
      <c r="G211" s="69">
        <f t="shared" si="34"/>
        <v>3140.7138778409922</v>
      </c>
      <c r="H211" s="69">
        <f t="shared" si="35"/>
        <v>1176.065127025729</v>
      </c>
      <c r="I211" s="34">
        <f t="shared" si="36"/>
        <v>4316.7790048667212</v>
      </c>
      <c r="J211" s="67">
        <f t="shared" si="37"/>
        <v>-255.89551518206605</v>
      </c>
      <c r="K211" s="33">
        <f t="shared" si="38"/>
        <v>4060.8834896846552</v>
      </c>
      <c r="L211" s="34">
        <f t="shared" si="39"/>
        <v>47070158.269066729</v>
      </c>
      <c r="M211" s="34">
        <f t="shared" si="40"/>
        <v>44279873.571521483</v>
      </c>
      <c r="N211" s="38">
        <f>'jan-apr'!M211</f>
        <v>27103954.018879149</v>
      </c>
      <c r="O211" s="38">
        <f t="shared" si="41"/>
        <v>17175919.552642334</v>
      </c>
    </row>
    <row r="212" spans="1:15" s="31" customFormat="1" x14ac:dyDescent="0.2">
      <c r="A212" s="30">
        <v>4022</v>
      </c>
      <c r="B212" s="31" t="s">
        <v>162</v>
      </c>
      <c r="C212" s="33">
        <v>48620726</v>
      </c>
      <c r="D212" s="33">
        <v>2979</v>
      </c>
      <c r="E212" s="34">
        <f t="shared" si="32"/>
        <v>16321.15676401477</v>
      </c>
      <c r="F212" s="35">
        <f t="shared" si="33"/>
        <v>0.87076957381189235</v>
      </c>
      <c r="G212" s="69">
        <f t="shared" si="34"/>
        <v>1453.3282567028566</v>
      </c>
      <c r="H212" s="69">
        <f t="shared" si="35"/>
        <v>191.75684802848335</v>
      </c>
      <c r="I212" s="34">
        <f t="shared" si="36"/>
        <v>1645.0851047313399</v>
      </c>
      <c r="J212" s="67">
        <f t="shared" si="37"/>
        <v>-255.89551518206605</v>
      </c>
      <c r="K212" s="33">
        <f t="shared" si="38"/>
        <v>1389.1895895492739</v>
      </c>
      <c r="L212" s="34">
        <f t="shared" si="39"/>
        <v>4900708.5269946614</v>
      </c>
      <c r="M212" s="34">
        <f t="shared" si="40"/>
        <v>4138395.7872672873</v>
      </c>
      <c r="N212" s="38">
        <f>'jan-apr'!M212</f>
        <v>185616.46220350338</v>
      </c>
      <c r="O212" s="38">
        <f t="shared" si="41"/>
        <v>3952779.3250637837</v>
      </c>
    </row>
    <row r="213" spans="1:15" s="31" customFormat="1" x14ac:dyDescent="0.2">
      <c r="A213" s="30">
        <v>4024</v>
      </c>
      <c r="B213" s="31" t="s">
        <v>161</v>
      </c>
      <c r="C213" s="33">
        <v>30561314</v>
      </c>
      <c r="D213" s="33">
        <v>1630</v>
      </c>
      <c r="E213" s="34">
        <f t="shared" si="32"/>
        <v>18749.272392638039</v>
      </c>
      <c r="F213" s="35">
        <f t="shared" si="33"/>
        <v>1.0003148775959965</v>
      </c>
      <c r="G213" s="69">
        <f t="shared" si="34"/>
        <v>-3.5411204711046591</v>
      </c>
      <c r="H213" s="69">
        <f t="shared" si="35"/>
        <v>0</v>
      </c>
      <c r="I213" s="34">
        <f t="shared" si="36"/>
        <v>-3.5411204711046591</v>
      </c>
      <c r="J213" s="67">
        <f t="shared" si="37"/>
        <v>-255.89551518206605</v>
      </c>
      <c r="K213" s="33">
        <f t="shared" si="38"/>
        <v>-259.4366356531707</v>
      </c>
      <c r="L213" s="34">
        <f t="shared" si="39"/>
        <v>-5772.0263679005948</v>
      </c>
      <c r="M213" s="34">
        <f t="shared" si="40"/>
        <v>-422881.71611466823</v>
      </c>
      <c r="N213" s="38">
        <f>'jan-apr'!M213</f>
        <v>-1494196.2548534037</v>
      </c>
      <c r="O213" s="38">
        <f t="shared" si="41"/>
        <v>1071314.5387387355</v>
      </c>
    </row>
    <row r="214" spans="1:15" s="31" customFormat="1" x14ac:dyDescent="0.2">
      <c r="A214" s="30">
        <v>4026</v>
      </c>
      <c r="B214" s="31" t="s">
        <v>160</v>
      </c>
      <c r="C214" s="33">
        <v>136161640</v>
      </c>
      <c r="D214" s="33">
        <v>5533</v>
      </c>
      <c r="E214" s="34">
        <f t="shared" si="32"/>
        <v>24609.007771552504</v>
      </c>
      <c r="F214" s="35">
        <f t="shared" si="33"/>
        <v>1.3129446349302236</v>
      </c>
      <c r="G214" s="69">
        <f t="shared" si="34"/>
        <v>-3519.3823478197837</v>
      </c>
      <c r="H214" s="69">
        <f t="shared" si="35"/>
        <v>0</v>
      </c>
      <c r="I214" s="34">
        <f t="shared" si="36"/>
        <v>-3519.3823478197837</v>
      </c>
      <c r="J214" s="67">
        <f t="shared" si="37"/>
        <v>-255.89551518206605</v>
      </c>
      <c r="K214" s="33">
        <f t="shared" si="38"/>
        <v>-3775.2778630018497</v>
      </c>
      <c r="L214" s="34">
        <f t="shared" si="39"/>
        <v>-19472742.530486863</v>
      </c>
      <c r="M214" s="34">
        <f t="shared" si="40"/>
        <v>-20888612.415989235</v>
      </c>
      <c r="N214" s="38">
        <f>'jan-apr'!M214</f>
        <v>-24002407.906689499</v>
      </c>
      <c r="O214" s="38">
        <f t="shared" si="41"/>
        <v>3113795.4907002635</v>
      </c>
    </row>
    <row r="215" spans="1:15" s="31" customFormat="1" x14ac:dyDescent="0.2">
      <c r="A215" s="30">
        <v>4028</v>
      </c>
      <c r="B215" s="31" t="s">
        <v>163</v>
      </c>
      <c r="C215" s="33">
        <v>41215037</v>
      </c>
      <c r="D215" s="33">
        <v>2458</v>
      </c>
      <c r="E215" s="34">
        <f t="shared" si="32"/>
        <v>16767.71236777868</v>
      </c>
      <c r="F215" s="35">
        <f t="shared" si="33"/>
        <v>0.89459429643389121</v>
      </c>
      <c r="G215" s="69">
        <f t="shared" si="34"/>
        <v>1185.3948944445103</v>
      </c>
      <c r="H215" s="69">
        <f t="shared" si="35"/>
        <v>35.46238671111459</v>
      </c>
      <c r="I215" s="34">
        <f t="shared" si="36"/>
        <v>1220.8572811556248</v>
      </c>
      <c r="J215" s="67">
        <f t="shared" si="37"/>
        <v>-255.89551518206605</v>
      </c>
      <c r="K215" s="33">
        <f t="shared" si="38"/>
        <v>964.96176597355884</v>
      </c>
      <c r="L215" s="34">
        <f t="shared" si="39"/>
        <v>3000867.197080526</v>
      </c>
      <c r="M215" s="34">
        <f t="shared" si="40"/>
        <v>2371876.0207630075</v>
      </c>
      <c r="N215" s="38">
        <f>'jan-apr'!M215</f>
        <v>188574.76243578762</v>
      </c>
      <c r="O215" s="38">
        <f t="shared" si="41"/>
        <v>2183301.2583272196</v>
      </c>
    </row>
    <row r="216" spans="1:15" s="31" customFormat="1" x14ac:dyDescent="0.2">
      <c r="A216" s="30">
        <v>4030</v>
      </c>
      <c r="B216" s="31" t="s">
        <v>164</v>
      </c>
      <c r="C216" s="33">
        <v>26483887</v>
      </c>
      <c r="D216" s="33">
        <v>1471</v>
      </c>
      <c r="E216" s="34">
        <f t="shared" si="32"/>
        <v>18004.00203942896</v>
      </c>
      <c r="F216" s="35">
        <f t="shared" si="33"/>
        <v>0.96055306676226038</v>
      </c>
      <c r="G216" s="69">
        <f t="shared" si="34"/>
        <v>443.62109145434221</v>
      </c>
      <c r="H216" s="69">
        <f t="shared" si="35"/>
        <v>0</v>
      </c>
      <c r="I216" s="34">
        <f t="shared" si="36"/>
        <v>443.62109145434221</v>
      </c>
      <c r="J216" s="67">
        <f t="shared" si="37"/>
        <v>-255.89551518206605</v>
      </c>
      <c r="K216" s="33">
        <f t="shared" si="38"/>
        <v>187.72557627227616</v>
      </c>
      <c r="L216" s="34">
        <f t="shared" si="39"/>
        <v>652566.62552933744</v>
      </c>
      <c r="M216" s="34">
        <f t="shared" si="40"/>
        <v>276144.32269651821</v>
      </c>
      <c r="N216" s="38">
        <f>'jan-apr'!M216</f>
        <v>-2151301.5248400965</v>
      </c>
      <c r="O216" s="38">
        <f t="shared" si="41"/>
        <v>2427445.8475366146</v>
      </c>
    </row>
    <row r="217" spans="1:15" s="31" customFormat="1" x14ac:dyDescent="0.2">
      <c r="A217" s="30">
        <v>4032</v>
      </c>
      <c r="B217" s="31" t="s">
        <v>165</v>
      </c>
      <c r="C217" s="33">
        <v>22069396</v>
      </c>
      <c r="D217" s="33">
        <v>1256</v>
      </c>
      <c r="E217" s="34">
        <f t="shared" si="32"/>
        <v>17571.17515923567</v>
      </c>
      <c r="F217" s="35">
        <f t="shared" si="33"/>
        <v>0.93746080170717416</v>
      </c>
      <c r="G217" s="69">
        <f t="shared" si="34"/>
        <v>703.31721957031618</v>
      </c>
      <c r="H217" s="69">
        <f t="shared" si="35"/>
        <v>0</v>
      </c>
      <c r="I217" s="34">
        <f t="shared" si="36"/>
        <v>703.31721957031618</v>
      </c>
      <c r="J217" s="67">
        <f t="shared" si="37"/>
        <v>-255.89551518206605</v>
      </c>
      <c r="K217" s="33">
        <f t="shared" si="38"/>
        <v>447.42170438825013</v>
      </c>
      <c r="L217" s="34">
        <f t="shared" si="39"/>
        <v>883366.42778031714</v>
      </c>
      <c r="M217" s="34">
        <f t="shared" si="40"/>
        <v>561961.66071164212</v>
      </c>
      <c r="N217" s="38">
        <f>'jan-apr'!M217</f>
        <v>-992887.41821832873</v>
      </c>
      <c r="O217" s="38">
        <f t="shared" si="41"/>
        <v>1554849.078929971</v>
      </c>
    </row>
    <row r="218" spans="1:15" s="31" customFormat="1" x14ac:dyDescent="0.2">
      <c r="A218" s="30">
        <v>4034</v>
      </c>
      <c r="B218" s="31" t="s">
        <v>166</v>
      </c>
      <c r="C218" s="33">
        <v>56202730</v>
      </c>
      <c r="D218" s="33">
        <v>2212</v>
      </c>
      <c r="E218" s="34">
        <f t="shared" si="32"/>
        <v>25408.105786618446</v>
      </c>
      <c r="F218" s="35">
        <f t="shared" si="33"/>
        <v>1.3555782697928627</v>
      </c>
      <c r="G218" s="69">
        <f t="shared" si="34"/>
        <v>-3998.8411568593488</v>
      </c>
      <c r="H218" s="69">
        <f t="shared" si="35"/>
        <v>0</v>
      </c>
      <c r="I218" s="34">
        <f t="shared" si="36"/>
        <v>-3998.8411568593488</v>
      </c>
      <c r="J218" s="67">
        <f t="shared" si="37"/>
        <v>-255.89551518206605</v>
      </c>
      <c r="K218" s="33">
        <f t="shared" si="38"/>
        <v>-4254.7366720414147</v>
      </c>
      <c r="L218" s="34">
        <f t="shared" si="39"/>
        <v>-8845436.6389728803</v>
      </c>
      <c r="M218" s="34">
        <f t="shared" si="40"/>
        <v>-9411477.5185556095</v>
      </c>
      <c r="N218" s="38">
        <f>'jan-apr'!M218</f>
        <v>-11068597.376034189</v>
      </c>
      <c r="O218" s="38">
        <f t="shared" si="41"/>
        <v>1657119.8574785795</v>
      </c>
    </row>
    <row r="219" spans="1:15" s="31" customFormat="1" x14ac:dyDescent="0.2">
      <c r="A219" s="30">
        <v>4036</v>
      </c>
      <c r="B219" s="31" t="s">
        <v>167</v>
      </c>
      <c r="C219" s="33">
        <v>105946745</v>
      </c>
      <c r="D219" s="33">
        <v>3851</v>
      </c>
      <c r="E219" s="34">
        <f t="shared" si="32"/>
        <v>27511.48922357829</v>
      </c>
      <c r="F219" s="35">
        <f t="shared" si="33"/>
        <v>1.4677983976579896</v>
      </c>
      <c r="G219" s="69">
        <f t="shared" si="34"/>
        <v>-5260.8712190352553</v>
      </c>
      <c r="H219" s="69">
        <f t="shared" si="35"/>
        <v>0</v>
      </c>
      <c r="I219" s="34">
        <f t="shared" si="36"/>
        <v>-5260.8712190352553</v>
      </c>
      <c r="J219" s="67">
        <f t="shared" si="37"/>
        <v>-255.89551518206605</v>
      </c>
      <c r="K219" s="33">
        <f t="shared" si="38"/>
        <v>-5516.7667342173218</v>
      </c>
      <c r="L219" s="34">
        <f t="shared" si="39"/>
        <v>-20259615.064504769</v>
      </c>
      <c r="M219" s="34">
        <f t="shared" si="40"/>
        <v>-21245068.693470906</v>
      </c>
      <c r="N219" s="38">
        <f>'jan-apr'!M219</f>
        <v>-21626460.430699669</v>
      </c>
      <c r="O219" s="38">
        <f t="shared" si="41"/>
        <v>381391.73722876236</v>
      </c>
    </row>
    <row r="220" spans="1:15" s="31" customFormat="1" x14ac:dyDescent="0.2">
      <c r="A220" s="30">
        <v>4201</v>
      </c>
      <c r="B220" s="31" t="s">
        <v>168</v>
      </c>
      <c r="C220" s="33">
        <v>101031046</v>
      </c>
      <c r="D220" s="33">
        <v>6825</v>
      </c>
      <c r="E220" s="34">
        <f t="shared" si="32"/>
        <v>14803.083663003663</v>
      </c>
      <c r="F220" s="35">
        <f t="shared" si="33"/>
        <v>0.78977703839937341</v>
      </c>
      <c r="G220" s="69">
        <f t="shared" si="34"/>
        <v>2364.1721173095207</v>
      </c>
      <c r="H220" s="69">
        <f t="shared" si="35"/>
        <v>723.08243338237071</v>
      </c>
      <c r="I220" s="34">
        <f t="shared" si="36"/>
        <v>3087.2545506918914</v>
      </c>
      <c r="J220" s="67">
        <f t="shared" si="37"/>
        <v>-255.89551518206605</v>
      </c>
      <c r="K220" s="33">
        <f t="shared" si="38"/>
        <v>2831.3590355098254</v>
      </c>
      <c r="L220" s="34">
        <f t="shared" si="39"/>
        <v>21070512.30847216</v>
      </c>
      <c r="M220" s="34">
        <f t="shared" si="40"/>
        <v>19324025.417354558</v>
      </c>
      <c r="N220" s="38">
        <f>'jan-apr'!M220</f>
        <v>12984789.373596868</v>
      </c>
      <c r="O220" s="38">
        <f t="shared" si="41"/>
        <v>6339236.0437576901</v>
      </c>
    </row>
    <row r="221" spans="1:15" s="31" customFormat="1" x14ac:dyDescent="0.2">
      <c r="A221" s="30">
        <v>4202</v>
      </c>
      <c r="B221" s="31" t="s">
        <v>169</v>
      </c>
      <c r="C221" s="33">
        <v>395832733</v>
      </c>
      <c r="D221" s="33">
        <v>24969</v>
      </c>
      <c r="E221" s="34">
        <f t="shared" si="32"/>
        <v>15852.966999078857</v>
      </c>
      <c r="F221" s="35">
        <f t="shared" si="33"/>
        <v>0.84579062115731041</v>
      </c>
      <c r="G221" s="69">
        <f t="shared" si="34"/>
        <v>1734.2421156644043</v>
      </c>
      <c r="H221" s="69">
        <f t="shared" si="35"/>
        <v>355.62326575605272</v>
      </c>
      <c r="I221" s="34">
        <f t="shared" si="36"/>
        <v>2089.8653814204572</v>
      </c>
      <c r="J221" s="67">
        <f t="shared" si="37"/>
        <v>-255.89551518206605</v>
      </c>
      <c r="K221" s="33">
        <f t="shared" si="38"/>
        <v>1833.9698662383912</v>
      </c>
      <c r="L221" s="34">
        <f t="shared" si="39"/>
        <v>52181848.708687395</v>
      </c>
      <c r="M221" s="34">
        <f t="shared" si="40"/>
        <v>45792393.59010639</v>
      </c>
      <c r="N221" s="38">
        <f>'jan-apr'!M221</f>
        <v>28796423.758789767</v>
      </c>
      <c r="O221" s="38">
        <f t="shared" si="41"/>
        <v>16995969.831316624</v>
      </c>
    </row>
    <row r="222" spans="1:15" s="31" customFormat="1" x14ac:dyDescent="0.2">
      <c r="A222" s="30">
        <v>4203</v>
      </c>
      <c r="B222" s="31" t="s">
        <v>170</v>
      </c>
      <c r="C222" s="33">
        <v>718482926</v>
      </c>
      <c r="D222" s="33">
        <v>46355</v>
      </c>
      <c r="E222" s="34">
        <f t="shared" si="32"/>
        <v>15499.577737029447</v>
      </c>
      <c r="F222" s="35">
        <f t="shared" si="33"/>
        <v>0.82693652756861746</v>
      </c>
      <c r="G222" s="69">
        <f t="shared" si="34"/>
        <v>1946.2756728940501</v>
      </c>
      <c r="H222" s="69">
        <f t="shared" si="35"/>
        <v>479.30950747334617</v>
      </c>
      <c r="I222" s="34">
        <f t="shared" si="36"/>
        <v>2425.5851803673963</v>
      </c>
      <c r="J222" s="67">
        <f t="shared" si="37"/>
        <v>-255.89551518206605</v>
      </c>
      <c r="K222" s="33">
        <f t="shared" si="38"/>
        <v>2169.6896651853303</v>
      </c>
      <c r="L222" s="34">
        <f t="shared" si="39"/>
        <v>112438001.03593066</v>
      </c>
      <c r="M222" s="34">
        <f t="shared" si="40"/>
        <v>100575964.42966598</v>
      </c>
      <c r="N222" s="38">
        <f>'jan-apr'!M222</f>
        <v>64120040.227448002</v>
      </c>
      <c r="O222" s="38">
        <f t="shared" si="41"/>
        <v>36455924.202217981</v>
      </c>
    </row>
    <row r="223" spans="1:15" s="31" customFormat="1" x14ac:dyDescent="0.2">
      <c r="A223" s="30">
        <v>4204</v>
      </c>
      <c r="B223" s="31" t="s">
        <v>183</v>
      </c>
      <c r="C223" s="33">
        <v>1859400556</v>
      </c>
      <c r="D223" s="33">
        <v>116986</v>
      </c>
      <c r="E223" s="34">
        <f t="shared" si="32"/>
        <v>15894.214316242969</v>
      </c>
      <c r="F223" s="35">
        <f t="shared" si="33"/>
        <v>0.84799125615562543</v>
      </c>
      <c r="G223" s="69">
        <f t="shared" si="34"/>
        <v>1709.4937253659368</v>
      </c>
      <c r="H223" s="69">
        <f t="shared" si="35"/>
        <v>341.18670474861347</v>
      </c>
      <c r="I223" s="34">
        <f t="shared" si="36"/>
        <v>2050.6804301145503</v>
      </c>
      <c r="J223" s="67">
        <f t="shared" si="37"/>
        <v>-255.89551518206605</v>
      </c>
      <c r="K223" s="33">
        <f t="shared" si="38"/>
        <v>1794.7849149324843</v>
      </c>
      <c r="L223" s="34">
        <f t="shared" si="39"/>
        <v>239900900.79738078</v>
      </c>
      <c r="M223" s="34">
        <f t="shared" si="40"/>
        <v>209964708.05829161</v>
      </c>
      <c r="N223" s="38">
        <f>'jan-apr'!M223</f>
        <v>129363404.55175127</v>
      </c>
      <c r="O223" s="38">
        <f t="shared" si="41"/>
        <v>80601303.506540343</v>
      </c>
    </row>
    <row r="224" spans="1:15" s="31" customFormat="1" x14ac:dyDescent="0.2">
      <c r="A224" s="30">
        <v>4205</v>
      </c>
      <c r="B224" s="31" t="s">
        <v>188</v>
      </c>
      <c r="C224" s="33">
        <v>345644708</v>
      </c>
      <c r="D224" s="33">
        <v>23690</v>
      </c>
      <c r="E224" s="34">
        <f t="shared" si="32"/>
        <v>14590.321148163783</v>
      </c>
      <c r="F224" s="35">
        <f t="shared" si="33"/>
        <v>0.77842569075600354</v>
      </c>
      <c r="G224" s="69">
        <f t="shared" si="34"/>
        <v>2491.8296262134486</v>
      </c>
      <c r="H224" s="69">
        <f t="shared" si="35"/>
        <v>797.5493135763287</v>
      </c>
      <c r="I224" s="34">
        <f t="shared" si="36"/>
        <v>3289.3789397897772</v>
      </c>
      <c r="J224" s="67">
        <f t="shared" si="37"/>
        <v>-255.89551518206605</v>
      </c>
      <c r="K224" s="33">
        <f t="shared" si="38"/>
        <v>3033.4834246077112</v>
      </c>
      <c r="L224" s="34">
        <f t="shared" si="39"/>
        <v>77925387.083619818</v>
      </c>
      <c r="M224" s="34">
        <f t="shared" si="40"/>
        <v>71863222.328956679</v>
      </c>
      <c r="N224" s="38">
        <f>'jan-apr'!M224</f>
        <v>41995966.716778003</v>
      </c>
      <c r="O224" s="38">
        <f t="shared" si="41"/>
        <v>29867255.612178676</v>
      </c>
    </row>
    <row r="225" spans="1:15" s="31" customFormat="1" x14ac:dyDescent="0.2">
      <c r="A225" s="30">
        <v>4206</v>
      </c>
      <c r="B225" s="31" t="s">
        <v>184</v>
      </c>
      <c r="C225" s="33">
        <v>145930030</v>
      </c>
      <c r="D225" s="33">
        <v>9876</v>
      </c>
      <c r="E225" s="34">
        <f t="shared" si="32"/>
        <v>14776.228230052653</v>
      </c>
      <c r="F225" s="35">
        <f t="shared" si="33"/>
        <v>0.78834424204532794</v>
      </c>
      <c r="G225" s="69">
        <f t="shared" si="34"/>
        <v>2380.2853770801266</v>
      </c>
      <c r="H225" s="69">
        <f t="shared" si="35"/>
        <v>732.48183491522411</v>
      </c>
      <c r="I225" s="34">
        <f t="shared" si="36"/>
        <v>3112.7672119953509</v>
      </c>
      <c r="J225" s="67">
        <f t="shared" si="37"/>
        <v>-255.89551518206605</v>
      </c>
      <c r="K225" s="33">
        <f t="shared" si="38"/>
        <v>2856.8716968132849</v>
      </c>
      <c r="L225" s="34">
        <f t="shared" si="39"/>
        <v>30741688.985666085</v>
      </c>
      <c r="M225" s="34">
        <f t="shared" si="40"/>
        <v>28214464.877728</v>
      </c>
      <c r="N225" s="38">
        <f>'jan-apr'!M225</f>
        <v>16531702.458606983</v>
      </c>
      <c r="O225" s="38">
        <f t="shared" si="41"/>
        <v>11682762.419121018</v>
      </c>
    </row>
    <row r="226" spans="1:15" s="31" customFormat="1" x14ac:dyDescent="0.2">
      <c r="A226" s="30">
        <v>4207</v>
      </c>
      <c r="B226" s="31" t="s">
        <v>185</v>
      </c>
      <c r="C226" s="33">
        <v>145383401</v>
      </c>
      <c r="D226" s="33">
        <v>9279</v>
      </c>
      <c r="E226" s="34">
        <f t="shared" si="32"/>
        <v>15668.003125336782</v>
      </c>
      <c r="F226" s="35">
        <f t="shared" si="33"/>
        <v>0.83592239209501162</v>
      </c>
      <c r="G226" s="69">
        <f t="shared" si="34"/>
        <v>1845.2204399096495</v>
      </c>
      <c r="H226" s="69">
        <f t="shared" si="35"/>
        <v>420.36062156577918</v>
      </c>
      <c r="I226" s="34">
        <f t="shared" si="36"/>
        <v>2265.5810614754287</v>
      </c>
      <c r="J226" s="67">
        <f t="shared" si="37"/>
        <v>-255.89551518206605</v>
      </c>
      <c r="K226" s="33">
        <f t="shared" si="38"/>
        <v>2009.6855462933627</v>
      </c>
      <c r="L226" s="34">
        <f t="shared" si="39"/>
        <v>21022326.669430502</v>
      </c>
      <c r="M226" s="34">
        <f t="shared" si="40"/>
        <v>18647872.184056111</v>
      </c>
      <c r="N226" s="38">
        <f>'jan-apr'!M226</f>
        <v>10465442.679927524</v>
      </c>
      <c r="O226" s="38">
        <f t="shared" si="41"/>
        <v>8182429.5041285865</v>
      </c>
    </row>
    <row r="227" spans="1:15" s="31" customFormat="1" x14ac:dyDescent="0.2">
      <c r="A227" s="30">
        <v>4211</v>
      </c>
      <c r="B227" s="31" t="s">
        <v>171</v>
      </c>
      <c r="C227" s="33">
        <v>29858994</v>
      </c>
      <c r="D227" s="33">
        <v>2444</v>
      </c>
      <c r="E227" s="34">
        <f t="shared" si="32"/>
        <v>12217.264320785598</v>
      </c>
      <c r="F227" s="35">
        <f t="shared" si="33"/>
        <v>0.65181789499219389</v>
      </c>
      <c r="G227" s="69">
        <f t="shared" si="34"/>
        <v>3915.6637226403595</v>
      </c>
      <c r="H227" s="69">
        <f t="shared" si="35"/>
        <v>1628.1192031586934</v>
      </c>
      <c r="I227" s="34">
        <f t="shared" si="36"/>
        <v>5543.7829257990525</v>
      </c>
      <c r="J227" s="67">
        <f t="shared" si="37"/>
        <v>-255.89551518206605</v>
      </c>
      <c r="K227" s="33">
        <f t="shared" si="38"/>
        <v>5287.887410616986</v>
      </c>
      <c r="L227" s="34">
        <f t="shared" si="39"/>
        <v>13549005.470652884</v>
      </c>
      <c r="M227" s="34">
        <f t="shared" si="40"/>
        <v>12923596.831547914</v>
      </c>
      <c r="N227" s="38">
        <f>'jan-apr'!M227</f>
        <v>7418657.6757832579</v>
      </c>
      <c r="O227" s="38">
        <f t="shared" si="41"/>
        <v>5504939.1557646561</v>
      </c>
    </row>
    <row r="228" spans="1:15" s="31" customFormat="1" x14ac:dyDescent="0.2">
      <c r="A228" s="30">
        <v>4212</v>
      </c>
      <c r="B228" s="31" t="s">
        <v>172</v>
      </c>
      <c r="C228" s="33">
        <v>27642262</v>
      </c>
      <c r="D228" s="33">
        <v>2268</v>
      </c>
      <c r="E228" s="34">
        <f t="shared" si="32"/>
        <v>12187.946208112875</v>
      </c>
      <c r="F228" s="35">
        <f t="shared" si="33"/>
        <v>0.65025370926405457</v>
      </c>
      <c r="G228" s="69">
        <f t="shared" si="34"/>
        <v>3933.2545902439933</v>
      </c>
      <c r="H228" s="69">
        <f t="shared" si="35"/>
        <v>1638.3805425941464</v>
      </c>
      <c r="I228" s="34">
        <f t="shared" si="36"/>
        <v>5571.6351328381397</v>
      </c>
      <c r="J228" s="67">
        <f t="shared" si="37"/>
        <v>-255.89551518206605</v>
      </c>
      <c r="K228" s="33">
        <f t="shared" si="38"/>
        <v>5315.7396176560733</v>
      </c>
      <c r="L228" s="34">
        <f t="shared" si="39"/>
        <v>12636468.481276901</v>
      </c>
      <c r="M228" s="34">
        <f t="shared" si="40"/>
        <v>12056097.452843973</v>
      </c>
      <c r="N228" s="38">
        <f>'jan-apr'!M228</f>
        <v>6607748.9481491111</v>
      </c>
      <c r="O228" s="38">
        <f t="shared" si="41"/>
        <v>5448348.5046948623</v>
      </c>
    </row>
    <row r="229" spans="1:15" s="31" customFormat="1" x14ac:dyDescent="0.2">
      <c r="A229" s="30">
        <v>4213</v>
      </c>
      <c r="B229" s="31" t="s">
        <v>173</v>
      </c>
      <c r="C229" s="33">
        <v>93557676</v>
      </c>
      <c r="D229" s="33">
        <v>6323</v>
      </c>
      <c r="E229" s="34">
        <f t="shared" si="32"/>
        <v>14796.406136327692</v>
      </c>
      <c r="F229" s="35">
        <f t="shared" si="33"/>
        <v>0.78942077767950991</v>
      </c>
      <c r="G229" s="69">
        <f t="shared" si="34"/>
        <v>2368.1786333151031</v>
      </c>
      <c r="H229" s="69">
        <f t="shared" si="35"/>
        <v>725.41956771896037</v>
      </c>
      <c r="I229" s="34">
        <f t="shared" si="36"/>
        <v>3093.5982010340635</v>
      </c>
      <c r="J229" s="67">
        <f t="shared" si="37"/>
        <v>-255.89551518206605</v>
      </c>
      <c r="K229" s="33">
        <f t="shared" si="38"/>
        <v>2837.7026858519976</v>
      </c>
      <c r="L229" s="34">
        <f t="shared" si="39"/>
        <v>19560821.425138384</v>
      </c>
      <c r="M229" s="34">
        <f t="shared" si="40"/>
        <v>17942794.082642179</v>
      </c>
      <c r="N229" s="38">
        <f>'jan-apr'!M229</f>
        <v>11260684.910117658</v>
      </c>
      <c r="O229" s="38">
        <f t="shared" si="41"/>
        <v>6682109.1725245211</v>
      </c>
    </row>
    <row r="230" spans="1:15" s="31" customFormat="1" x14ac:dyDescent="0.2">
      <c r="A230" s="30">
        <v>4214</v>
      </c>
      <c r="B230" s="31" t="s">
        <v>174</v>
      </c>
      <c r="C230" s="33">
        <v>88885937</v>
      </c>
      <c r="D230" s="33">
        <v>6236</v>
      </c>
      <c r="E230" s="34">
        <f t="shared" si="32"/>
        <v>14253.678159076331</v>
      </c>
      <c r="F230" s="35">
        <f t="shared" si="33"/>
        <v>0.76046504762433775</v>
      </c>
      <c r="G230" s="69">
        <f t="shared" si="34"/>
        <v>2693.8154196659198</v>
      </c>
      <c r="H230" s="69">
        <f t="shared" si="35"/>
        <v>915.37435975693677</v>
      </c>
      <c r="I230" s="34">
        <f t="shared" si="36"/>
        <v>3609.1897794228566</v>
      </c>
      <c r="J230" s="67">
        <f t="shared" si="37"/>
        <v>-255.89551518206605</v>
      </c>
      <c r="K230" s="33">
        <f t="shared" si="38"/>
        <v>3353.2942642407907</v>
      </c>
      <c r="L230" s="34">
        <f t="shared" si="39"/>
        <v>22506907.464480933</v>
      </c>
      <c r="M230" s="34">
        <f t="shared" si="40"/>
        <v>20911143.031805571</v>
      </c>
      <c r="N230" s="38">
        <f>'jan-apr'!M230</f>
        <v>10520269.73935532</v>
      </c>
      <c r="O230" s="38">
        <f t="shared" si="41"/>
        <v>10390873.292450251</v>
      </c>
    </row>
    <row r="231" spans="1:15" s="31" customFormat="1" x14ac:dyDescent="0.2">
      <c r="A231" s="30">
        <v>4215</v>
      </c>
      <c r="B231" s="31" t="s">
        <v>175</v>
      </c>
      <c r="C231" s="33">
        <v>187111200</v>
      </c>
      <c r="D231" s="33">
        <v>11523</v>
      </c>
      <c r="E231" s="34">
        <f t="shared" si="32"/>
        <v>16238.063004425931</v>
      </c>
      <c r="F231" s="35">
        <f t="shared" si="33"/>
        <v>0.86633633916622477</v>
      </c>
      <c r="G231" s="69">
        <f t="shared" si="34"/>
        <v>1503.1845124561601</v>
      </c>
      <c r="H231" s="69">
        <f t="shared" si="35"/>
        <v>220.83966388457702</v>
      </c>
      <c r="I231" s="34">
        <f t="shared" si="36"/>
        <v>1724.0241763407371</v>
      </c>
      <c r="J231" s="67">
        <f t="shared" si="37"/>
        <v>-255.89551518206605</v>
      </c>
      <c r="K231" s="33">
        <f t="shared" si="38"/>
        <v>1468.1286611586711</v>
      </c>
      <c r="L231" s="34">
        <f t="shared" si="39"/>
        <v>19865930.583974313</v>
      </c>
      <c r="M231" s="34">
        <f t="shared" si="40"/>
        <v>16917246.562531367</v>
      </c>
      <c r="N231" s="38">
        <f>'jan-apr'!M231</f>
        <v>7692958.8447628813</v>
      </c>
      <c r="O231" s="38">
        <f t="shared" si="41"/>
        <v>9224287.7177684866</v>
      </c>
    </row>
    <row r="232" spans="1:15" s="31" customFormat="1" x14ac:dyDescent="0.2">
      <c r="A232" s="30">
        <v>4216</v>
      </c>
      <c r="B232" s="31" t="s">
        <v>176</v>
      </c>
      <c r="C232" s="33">
        <v>69709187</v>
      </c>
      <c r="D232" s="33">
        <v>5480</v>
      </c>
      <c r="E232" s="34">
        <f t="shared" si="32"/>
        <v>12720.654562043796</v>
      </c>
      <c r="F232" s="35">
        <f t="shared" si="33"/>
        <v>0.67867487040020669</v>
      </c>
      <c r="G232" s="69">
        <f t="shared" si="34"/>
        <v>3613.629577885441</v>
      </c>
      <c r="H232" s="69">
        <f t="shared" si="35"/>
        <v>1451.9326187183242</v>
      </c>
      <c r="I232" s="34">
        <f t="shared" si="36"/>
        <v>5065.5621966037652</v>
      </c>
      <c r="J232" s="67">
        <f t="shared" si="37"/>
        <v>-255.89551518206605</v>
      </c>
      <c r="K232" s="33">
        <f t="shared" si="38"/>
        <v>4809.6666814216987</v>
      </c>
      <c r="L232" s="34">
        <f t="shared" si="39"/>
        <v>27759280.837388635</v>
      </c>
      <c r="M232" s="34">
        <f t="shared" si="40"/>
        <v>26356973.414190911</v>
      </c>
      <c r="N232" s="38">
        <f>'jan-apr'!M232</f>
        <v>14684623.489972282</v>
      </c>
      <c r="O232" s="38">
        <f t="shared" si="41"/>
        <v>11672349.924218629</v>
      </c>
    </row>
    <row r="233" spans="1:15" s="31" customFormat="1" x14ac:dyDescent="0.2">
      <c r="A233" s="30">
        <v>4217</v>
      </c>
      <c r="B233" s="31" t="s">
        <v>177</v>
      </c>
      <c r="C233" s="33">
        <v>26451669</v>
      </c>
      <c r="D233" s="33">
        <v>1802</v>
      </c>
      <c r="E233" s="34">
        <f t="shared" si="32"/>
        <v>14679.061598224196</v>
      </c>
      <c r="F233" s="35">
        <f t="shared" si="33"/>
        <v>0.78316018874510163</v>
      </c>
      <c r="G233" s="69">
        <f t="shared" si="34"/>
        <v>2438.5853561772005</v>
      </c>
      <c r="H233" s="69">
        <f t="shared" si="35"/>
        <v>766.490156055184</v>
      </c>
      <c r="I233" s="34">
        <f t="shared" si="36"/>
        <v>3205.0755122323844</v>
      </c>
      <c r="J233" s="67">
        <f t="shared" si="37"/>
        <v>-255.89551518206605</v>
      </c>
      <c r="K233" s="33">
        <f t="shared" si="38"/>
        <v>2949.1799970503184</v>
      </c>
      <c r="L233" s="34">
        <f t="shared" si="39"/>
        <v>5775546.0730427569</v>
      </c>
      <c r="M233" s="34">
        <f t="shared" si="40"/>
        <v>5314422.3546846742</v>
      </c>
      <c r="N233" s="38">
        <f>'jan-apr'!M233</f>
        <v>1350529.2846405201</v>
      </c>
      <c r="O233" s="38">
        <f t="shared" si="41"/>
        <v>3963893.0700441543</v>
      </c>
    </row>
    <row r="234" spans="1:15" s="31" customFormat="1" x14ac:dyDescent="0.2">
      <c r="A234" s="30">
        <v>4218</v>
      </c>
      <c r="B234" s="31" t="s">
        <v>178</v>
      </c>
      <c r="C234" s="33">
        <v>20809386</v>
      </c>
      <c r="D234" s="33">
        <v>1380</v>
      </c>
      <c r="E234" s="34">
        <f t="shared" si="32"/>
        <v>15079.265217391305</v>
      </c>
      <c r="F234" s="35">
        <f t="shared" si="33"/>
        <v>0.80451193114539932</v>
      </c>
      <c r="G234" s="69">
        <f t="shared" si="34"/>
        <v>2198.4631846769357</v>
      </c>
      <c r="H234" s="69">
        <f t="shared" si="35"/>
        <v>626.41888934669601</v>
      </c>
      <c r="I234" s="34">
        <f t="shared" si="36"/>
        <v>2824.8820740236315</v>
      </c>
      <c r="J234" s="67">
        <f t="shared" si="37"/>
        <v>-255.89551518206605</v>
      </c>
      <c r="K234" s="33">
        <f t="shared" si="38"/>
        <v>2568.9865588415655</v>
      </c>
      <c r="L234" s="34">
        <f t="shared" si="39"/>
        <v>3898337.2621526113</v>
      </c>
      <c r="M234" s="34">
        <f t="shared" si="40"/>
        <v>3545201.4512013602</v>
      </c>
      <c r="N234" s="38">
        <f>'jan-apr'!M234</f>
        <v>183197.16214865242</v>
      </c>
      <c r="O234" s="38">
        <f t="shared" si="41"/>
        <v>3362004.2890527076</v>
      </c>
    </row>
    <row r="235" spans="1:15" s="31" customFormat="1" x14ac:dyDescent="0.2">
      <c r="A235" s="30">
        <v>4219</v>
      </c>
      <c r="B235" s="31" t="s">
        <v>179</v>
      </c>
      <c r="C235" s="33">
        <v>51661607</v>
      </c>
      <c r="D235" s="33">
        <v>3967</v>
      </c>
      <c r="E235" s="34">
        <f t="shared" si="32"/>
        <v>13022.840181497353</v>
      </c>
      <c r="F235" s="35">
        <f t="shared" si="33"/>
        <v>0.69479713715300329</v>
      </c>
      <c r="G235" s="69">
        <f t="shared" si="34"/>
        <v>3432.3182062133064</v>
      </c>
      <c r="H235" s="69">
        <f t="shared" si="35"/>
        <v>1346.167651909579</v>
      </c>
      <c r="I235" s="34">
        <f t="shared" si="36"/>
        <v>4778.4858581228855</v>
      </c>
      <c r="J235" s="67">
        <f t="shared" si="37"/>
        <v>-255.89551518206605</v>
      </c>
      <c r="K235" s="33">
        <f t="shared" si="38"/>
        <v>4522.590342940819</v>
      </c>
      <c r="L235" s="34">
        <f t="shared" si="39"/>
        <v>18956253.399173487</v>
      </c>
      <c r="M235" s="34">
        <f t="shared" si="40"/>
        <v>17941115.890446231</v>
      </c>
      <c r="N235" s="38">
        <f>'jan-apr'!M235</f>
        <v>10310908.373151466</v>
      </c>
      <c r="O235" s="38">
        <f t="shared" si="41"/>
        <v>7630207.5172947645</v>
      </c>
    </row>
    <row r="236" spans="1:15" s="31" customFormat="1" x14ac:dyDescent="0.2">
      <c r="A236" s="30">
        <v>4220</v>
      </c>
      <c r="B236" s="31" t="s">
        <v>180</v>
      </c>
      <c r="C236" s="33">
        <v>20014590</v>
      </c>
      <c r="D236" s="33">
        <v>1180</v>
      </c>
      <c r="E236" s="34">
        <f t="shared" si="32"/>
        <v>16961.516949152541</v>
      </c>
      <c r="F236" s="35">
        <f t="shared" si="33"/>
        <v>0.90493419667293507</v>
      </c>
      <c r="G236" s="69">
        <f t="shared" si="34"/>
        <v>1069.1121456201938</v>
      </c>
      <c r="H236" s="69">
        <f t="shared" si="35"/>
        <v>0</v>
      </c>
      <c r="I236" s="34">
        <f t="shared" si="36"/>
        <v>1069.1121456201938</v>
      </c>
      <c r="J236" s="67">
        <f t="shared" si="37"/>
        <v>-255.89551518206605</v>
      </c>
      <c r="K236" s="33">
        <f t="shared" si="38"/>
        <v>813.21663043812782</v>
      </c>
      <c r="L236" s="34">
        <f t="shared" si="39"/>
        <v>1261552.3318318287</v>
      </c>
      <c r="M236" s="34">
        <f t="shared" si="40"/>
        <v>959595.62391699082</v>
      </c>
      <c r="N236" s="38">
        <f>'jan-apr'!M236</f>
        <v>-404145.86424970336</v>
      </c>
      <c r="O236" s="38">
        <f t="shared" si="41"/>
        <v>1363741.4881666941</v>
      </c>
    </row>
    <row r="237" spans="1:15" s="31" customFormat="1" x14ac:dyDescent="0.2">
      <c r="A237" s="30">
        <v>4221</v>
      </c>
      <c r="B237" s="31" t="s">
        <v>181</v>
      </c>
      <c r="C237" s="33">
        <v>34757539</v>
      </c>
      <c r="D237" s="33">
        <v>1205</v>
      </c>
      <c r="E237" s="34">
        <f t="shared" si="32"/>
        <v>28844.430705394192</v>
      </c>
      <c r="F237" s="35">
        <f t="shared" si="33"/>
        <v>1.5389137544197191</v>
      </c>
      <c r="G237" s="69">
        <f t="shared" si="34"/>
        <v>-6060.6361081247969</v>
      </c>
      <c r="H237" s="69">
        <f t="shared" si="35"/>
        <v>0</v>
      </c>
      <c r="I237" s="34">
        <f t="shared" si="36"/>
        <v>-6060.6361081247969</v>
      </c>
      <c r="J237" s="67">
        <f t="shared" si="37"/>
        <v>-255.89551518206605</v>
      </c>
      <c r="K237" s="33">
        <f t="shared" si="38"/>
        <v>-6316.5316233068634</v>
      </c>
      <c r="L237" s="34">
        <f t="shared" si="39"/>
        <v>-7303066.5102903806</v>
      </c>
      <c r="M237" s="34">
        <f t="shared" si="40"/>
        <v>-7611420.6060847705</v>
      </c>
      <c r="N237" s="38">
        <f>'jan-apr'!M237</f>
        <v>-8117369.2859499091</v>
      </c>
      <c r="O237" s="38">
        <f t="shared" si="41"/>
        <v>505948.67986513861</v>
      </c>
    </row>
    <row r="238" spans="1:15" s="31" customFormat="1" x14ac:dyDescent="0.2">
      <c r="A238" s="30">
        <v>4222</v>
      </c>
      <c r="B238" s="31" t="s">
        <v>182</v>
      </c>
      <c r="C238" s="33">
        <v>61442763</v>
      </c>
      <c r="D238" s="33">
        <v>1011</v>
      </c>
      <c r="E238" s="34">
        <f t="shared" si="32"/>
        <v>60774.246290801188</v>
      </c>
      <c r="F238" s="35">
        <f t="shared" si="33"/>
        <v>3.2424395713213086</v>
      </c>
      <c r="G238" s="69">
        <f t="shared" si="34"/>
        <v>-25218.525459368993</v>
      </c>
      <c r="H238" s="69">
        <f t="shared" si="35"/>
        <v>0</v>
      </c>
      <c r="I238" s="34">
        <f t="shared" si="36"/>
        <v>-25218.525459368993</v>
      </c>
      <c r="J238" s="67">
        <f t="shared" si="37"/>
        <v>-255.89551518206605</v>
      </c>
      <c r="K238" s="33">
        <f t="shared" si="38"/>
        <v>-25474.42097455106</v>
      </c>
      <c r="L238" s="34">
        <f t="shared" si="39"/>
        <v>-25495929.239422053</v>
      </c>
      <c r="M238" s="34">
        <f t="shared" si="40"/>
        <v>-25754639.60527112</v>
      </c>
      <c r="N238" s="38">
        <f>'jan-apr'!M238</f>
        <v>-25087045.045556311</v>
      </c>
      <c r="O238" s="38">
        <f t="shared" si="41"/>
        <v>-667594.55971480906</v>
      </c>
    </row>
    <row r="239" spans="1:15" s="31" customFormat="1" x14ac:dyDescent="0.2">
      <c r="A239" s="30">
        <v>4223</v>
      </c>
      <c r="B239" s="31" t="s">
        <v>186</v>
      </c>
      <c r="C239" s="33">
        <v>200266744</v>
      </c>
      <c r="D239" s="33">
        <v>15452</v>
      </c>
      <c r="E239" s="34">
        <f t="shared" si="32"/>
        <v>12960.57105876262</v>
      </c>
      <c r="F239" s="35">
        <f t="shared" si="33"/>
        <v>0.69147494263889175</v>
      </c>
      <c r="G239" s="69">
        <f t="shared" si="34"/>
        <v>3469.6796798541463</v>
      </c>
      <c r="H239" s="69">
        <f t="shared" si="35"/>
        <v>1367.9618448667356</v>
      </c>
      <c r="I239" s="34">
        <f t="shared" si="36"/>
        <v>4837.6415247208824</v>
      </c>
      <c r="J239" s="67">
        <f t="shared" si="37"/>
        <v>-255.89551518206605</v>
      </c>
      <c r="K239" s="33">
        <f t="shared" si="38"/>
        <v>4581.746009538816</v>
      </c>
      <c r="L239" s="34">
        <f t="shared" si="39"/>
        <v>74751236.839987069</v>
      </c>
      <c r="M239" s="34">
        <f t="shared" si="40"/>
        <v>70797139.33939378</v>
      </c>
      <c r="N239" s="38">
        <f>'jan-apr'!M239</f>
        <v>37772520.081834242</v>
      </c>
      <c r="O239" s="38">
        <f t="shared" si="41"/>
        <v>33024619.257559538</v>
      </c>
    </row>
    <row r="240" spans="1:15" s="31" customFormat="1" x14ac:dyDescent="0.2">
      <c r="A240" s="30">
        <v>4224</v>
      </c>
      <c r="B240" s="31" t="s">
        <v>187</v>
      </c>
      <c r="C240" s="33">
        <v>29291407</v>
      </c>
      <c r="D240" s="33">
        <v>923</v>
      </c>
      <c r="E240" s="34">
        <f t="shared" si="32"/>
        <v>31735.002166847236</v>
      </c>
      <c r="F240" s="35">
        <f t="shared" si="33"/>
        <v>1.6931320929820854</v>
      </c>
      <c r="G240" s="69">
        <f t="shared" si="34"/>
        <v>-7794.9789849966228</v>
      </c>
      <c r="H240" s="69">
        <f t="shared" si="35"/>
        <v>0</v>
      </c>
      <c r="I240" s="34">
        <f t="shared" si="36"/>
        <v>-7794.9789849966228</v>
      </c>
      <c r="J240" s="67">
        <f t="shared" si="37"/>
        <v>-255.89551518206605</v>
      </c>
      <c r="K240" s="33">
        <f t="shared" si="38"/>
        <v>-8050.8745001786892</v>
      </c>
      <c r="L240" s="34">
        <f t="shared" si="39"/>
        <v>-7194765.603151883</v>
      </c>
      <c r="M240" s="34">
        <f t="shared" si="40"/>
        <v>-7430957.1636649305</v>
      </c>
      <c r="N240" s="38">
        <f>'jan-apr'!M240</f>
        <v>-7948657.2251715893</v>
      </c>
      <c r="O240" s="38">
        <f t="shared" si="41"/>
        <v>517700.06150665879</v>
      </c>
    </row>
    <row r="241" spans="1:15" s="31" customFormat="1" x14ac:dyDescent="0.2">
      <c r="A241" s="30">
        <v>4225</v>
      </c>
      <c r="B241" s="31" t="s">
        <v>189</v>
      </c>
      <c r="C241" s="33">
        <v>144540916</v>
      </c>
      <c r="D241" s="33">
        <v>10835</v>
      </c>
      <c r="E241" s="34">
        <f t="shared" si="32"/>
        <v>13340.186063682509</v>
      </c>
      <c r="F241" s="35">
        <f t="shared" si="33"/>
        <v>0.71172823723229406</v>
      </c>
      <c r="G241" s="69">
        <f t="shared" si="34"/>
        <v>3241.9106769022128</v>
      </c>
      <c r="H241" s="69">
        <f t="shared" si="35"/>
        <v>1235.0965931447743</v>
      </c>
      <c r="I241" s="34">
        <f t="shared" si="36"/>
        <v>4477.0072700469873</v>
      </c>
      <c r="J241" s="67">
        <f t="shared" si="37"/>
        <v>-255.89551518206605</v>
      </c>
      <c r="K241" s="33">
        <f t="shared" si="38"/>
        <v>4221.1117548649208</v>
      </c>
      <c r="L241" s="34">
        <f t="shared" si="39"/>
        <v>48508373.770959109</v>
      </c>
      <c r="M241" s="34">
        <f t="shared" si="40"/>
        <v>45735745.863961421</v>
      </c>
      <c r="N241" s="38">
        <f>'jan-apr'!M241</f>
        <v>26291187.023102138</v>
      </c>
      <c r="O241" s="38">
        <f t="shared" si="41"/>
        <v>19444558.840859283</v>
      </c>
    </row>
    <row r="242" spans="1:15" s="31" customFormat="1" x14ac:dyDescent="0.2">
      <c r="A242" s="30">
        <v>4226</v>
      </c>
      <c r="B242" s="31" t="s">
        <v>190</v>
      </c>
      <c r="C242" s="33">
        <v>25433072</v>
      </c>
      <c r="D242" s="33">
        <v>1776</v>
      </c>
      <c r="E242" s="34">
        <f t="shared" si="32"/>
        <v>14320.423423423423</v>
      </c>
      <c r="F242" s="35">
        <f t="shared" si="33"/>
        <v>0.76402605412833891</v>
      </c>
      <c r="G242" s="69">
        <f t="shared" si="34"/>
        <v>2653.7682610576649</v>
      </c>
      <c r="H242" s="69">
        <f t="shared" si="35"/>
        <v>892.01351723545474</v>
      </c>
      <c r="I242" s="34">
        <f t="shared" si="36"/>
        <v>3545.7817782931197</v>
      </c>
      <c r="J242" s="67">
        <f t="shared" si="37"/>
        <v>-255.89551518206605</v>
      </c>
      <c r="K242" s="33">
        <f t="shared" si="38"/>
        <v>3289.8862631110537</v>
      </c>
      <c r="L242" s="34">
        <f t="shared" si="39"/>
        <v>6297308.4382485803</v>
      </c>
      <c r="M242" s="34">
        <f t="shared" si="40"/>
        <v>5842838.0032852311</v>
      </c>
      <c r="N242" s="38">
        <f>'jan-apr'!M242</f>
        <v>3339272.9652172937</v>
      </c>
      <c r="O242" s="38">
        <f t="shared" si="41"/>
        <v>2503565.0380679374</v>
      </c>
    </row>
    <row r="243" spans="1:15" s="31" customFormat="1" x14ac:dyDescent="0.2">
      <c r="A243" s="30">
        <v>4227</v>
      </c>
      <c r="B243" s="31" t="s">
        <v>191</v>
      </c>
      <c r="C243" s="33">
        <v>109386662</v>
      </c>
      <c r="D243" s="33">
        <v>6192</v>
      </c>
      <c r="E243" s="34">
        <f t="shared" si="32"/>
        <v>17665.804586563307</v>
      </c>
      <c r="F243" s="35">
        <f t="shared" si="33"/>
        <v>0.94250948957259728</v>
      </c>
      <c r="G243" s="69">
        <f t="shared" si="34"/>
        <v>646.53956317373445</v>
      </c>
      <c r="H243" s="69">
        <f t="shared" si="35"/>
        <v>0</v>
      </c>
      <c r="I243" s="34">
        <f t="shared" si="36"/>
        <v>646.53956317373445</v>
      </c>
      <c r="J243" s="67">
        <f t="shared" si="37"/>
        <v>-255.89551518206605</v>
      </c>
      <c r="K243" s="33">
        <f t="shared" si="38"/>
        <v>390.6440479916684</v>
      </c>
      <c r="L243" s="34">
        <f t="shared" si="39"/>
        <v>4003372.9751717639</v>
      </c>
      <c r="M243" s="34">
        <f t="shared" si="40"/>
        <v>2418867.9451644109</v>
      </c>
      <c r="N243" s="38">
        <f>'jan-apr'!M243</f>
        <v>-4581629.4707069201</v>
      </c>
      <c r="O243" s="38">
        <f t="shared" si="41"/>
        <v>7000497.4158713315</v>
      </c>
    </row>
    <row r="244" spans="1:15" s="31" customFormat="1" x14ac:dyDescent="0.2">
      <c r="A244" s="30">
        <v>4228</v>
      </c>
      <c r="B244" s="31" t="s">
        <v>192</v>
      </c>
      <c r="C244" s="33">
        <v>74244121</v>
      </c>
      <c r="D244" s="33">
        <v>1873</v>
      </c>
      <c r="E244" s="34">
        <f t="shared" si="32"/>
        <v>39639.146289375334</v>
      </c>
      <c r="F244" s="35">
        <f t="shared" si="33"/>
        <v>2.1148355487136463</v>
      </c>
      <c r="G244" s="69">
        <f t="shared" si="34"/>
        <v>-12537.465458513481</v>
      </c>
      <c r="H244" s="69">
        <f t="shared" si="35"/>
        <v>0</v>
      </c>
      <c r="I244" s="34">
        <f t="shared" si="36"/>
        <v>-12537.465458513481</v>
      </c>
      <c r="J244" s="67">
        <f t="shared" si="37"/>
        <v>-255.89551518206605</v>
      </c>
      <c r="K244" s="33">
        <f t="shared" si="38"/>
        <v>-12793.360973695548</v>
      </c>
      <c r="L244" s="34">
        <f t="shared" si="39"/>
        <v>-23482672.803795751</v>
      </c>
      <c r="M244" s="34">
        <f t="shared" si="40"/>
        <v>-23961965.103731763</v>
      </c>
      <c r="N244" s="38">
        <f>'jan-apr'!M244</f>
        <v>-23791662.049779397</v>
      </c>
      <c r="O244" s="38">
        <f t="shared" si="41"/>
        <v>-170303.05395236611</v>
      </c>
    </row>
    <row r="245" spans="1:15" s="31" customFormat="1" x14ac:dyDescent="0.2">
      <c r="A245" s="30">
        <v>4601</v>
      </c>
      <c r="B245" s="31" t="s">
        <v>216</v>
      </c>
      <c r="C245" s="33">
        <v>5758322310</v>
      </c>
      <c r="D245" s="33">
        <v>291940</v>
      </c>
      <c r="E245" s="34">
        <f t="shared" si="32"/>
        <v>19724.334829074469</v>
      </c>
      <c r="F245" s="35">
        <f t="shared" si="33"/>
        <v>1.0523366009635307</v>
      </c>
      <c r="G245" s="69">
        <f t="shared" si="34"/>
        <v>-588.57858233296281</v>
      </c>
      <c r="H245" s="69">
        <f t="shared" si="35"/>
        <v>0</v>
      </c>
      <c r="I245" s="34">
        <f t="shared" si="36"/>
        <v>-588.57858233296281</v>
      </c>
      <c r="J245" s="67">
        <f t="shared" si="37"/>
        <v>-255.89551518206605</v>
      </c>
      <c r="K245" s="33">
        <f t="shared" si="38"/>
        <v>-844.47409751502892</v>
      </c>
      <c r="L245" s="34">
        <f t="shared" si="39"/>
        <v>-171829631.32628515</v>
      </c>
      <c r="M245" s="34">
        <f t="shared" si="40"/>
        <v>-246535768.02853754</v>
      </c>
      <c r="N245" s="38">
        <f>'jan-apr'!M245</f>
        <v>-135657730.12632066</v>
      </c>
      <c r="O245" s="38">
        <f t="shared" si="41"/>
        <v>-110878037.90221688</v>
      </c>
    </row>
    <row r="246" spans="1:15" s="31" customFormat="1" x14ac:dyDescent="0.2">
      <c r="A246" s="30">
        <v>4602</v>
      </c>
      <c r="B246" s="31" t="s">
        <v>388</v>
      </c>
      <c r="C246" s="33">
        <v>326201680</v>
      </c>
      <c r="D246" s="33">
        <v>17349</v>
      </c>
      <c r="E246" s="34">
        <f t="shared" si="32"/>
        <v>18802.333275693123</v>
      </c>
      <c r="F246" s="35">
        <f t="shared" si="33"/>
        <v>1.0031457922910767</v>
      </c>
      <c r="G246" s="69">
        <f t="shared" si="34"/>
        <v>-35.377650304155395</v>
      </c>
      <c r="H246" s="69">
        <f t="shared" si="35"/>
        <v>0</v>
      </c>
      <c r="I246" s="34">
        <f t="shared" si="36"/>
        <v>-35.377650304155395</v>
      </c>
      <c r="J246" s="67">
        <f t="shared" si="37"/>
        <v>-255.89551518206605</v>
      </c>
      <c r="K246" s="33">
        <f t="shared" si="38"/>
        <v>-291.27316548622144</v>
      </c>
      <c r="L246" s="34">
        <f t="shared" si="39"/>
        <v>-613766.85512679198</v>
      </c>
      <c r="M246" s="34">
        <f t="shared" si="40"/>
        <v>-5053298.1480204556</v>
      </c>
      <c r="N246" s="38">
        <f>'jan-apr'!M246</f>
        <v>-2338401.9710746733</v>
      </c>
      <c r="O246" s="38">
        <f t="shared" si="41"/>
        <v>-2714896.1769457823</v>
      </c>
    </row>
    <row r="247" spans="1:15" s="31" customFormat="1" x14ac:dyDescent="0.2">
      <c r="A247" s="30">
        <v>4611</v>
      </c>
      <c r="B247" s="31" t="s">
        <v>217</v>
      </c>
      <c r="C247" s="33">
        <v>64559774</v>
      </c>
      <c r="D247" s="33">
        <v>4072</v>
      </c>
      <c r="E247" s="34">
        <f t="shared" si="32"/>
        <v>15854.561394891945</v>
      </c>
      <c r="F247" s="35">
        <f t="shared" si="33"/>
        <v>0.84587568567710669</v>
      </c>
      <c r="G247" s="69">
        <f t="shared" si="34"/>
        <v>1733.2854781765511</v>
      </c>
      <c r="H247" s="69">
        <f t="shared" si="35"/>
        <v>355.06522722147179</v>
      </c>
      <c r="I247" s="34">
        <f t="shared" si="36"/>
        <v>2088.3507053980229</v>
      </c>
      <c r="J247" s="67">
        <f t="shared" si="37"/>
        <v>-255.89551518206605</v>
      </c>
      <c r="K247" s="33">
        <f t="shared" si="38"/>
        <v>1832.4551902159569</v>
      </c>
      <c r="L247" s="34">
        <f t="shared" si="39"/>
        <v>8503764.0723807495</v>
      </c>
      <c r="M247" s="34">
        <f t="shared" si="40"/>
        <v>7461757.5345593765</v>
      </c>
      <c r="N247" s="38">
        <f>'jan-apr'!M247</f>
        <v>2420538.5688991086</v>
      </c>
      <c r="O247" s="38">
        <f t="shared" si="41"/>
        <v>5041218.9656602684</v>
      </c>
    </row>
    <row r="248" spans="1:15" s="31" customFormat="1" x14ac:dyDescent="0.2">
      <c r="A248" s="30">
        <v>4612</v>
      </c>
      <c r="B248" s="31" t="s">
        <v>218</v>
      </c>
      <c r="C248" s="33">
        <v>89216250</v>
      </c>
      <c r="D248" s="33">
        <v>5742</v>
      </c>
      <c r="E248" s="34">
        <f t="shared" si="32"/>
        <v>15537.486938349008</v>
      </c>
      <c r="F248" s="35">
        <f t="shared" si="33"/>
        <v>0.8289590667521981</v>
      </c>
      <c r="G248" s="69">
        <f t="shared" si="34"/>
        <v>1923.5301521023139</v>
      </c>
      <c r="H248" s="69">
        <f t="shared" si="35"/>
        <v>466.0412870115</v>
      </c>
      <c r="I248" s="34">
        <f t="shared" si="36"/>
        <v>2389.571439113814</v>
      </c>
      <c r="J248" s="67">
        <f t="shared" si="37"/>
        <v>-255.89551518206605</v>
      </c>
      <c r="K248" s="33">
        <f t="shared" si="38"/>
        <v>2133.675923931748</v>
      </c>
      <c r="L248" s="34">
        <f t="shared" si="39"/>
        <v>13720919.20339152</v>
      </c>
      <c r="M248" s="34">
        <f t="shared" si="40"/>
        <v>12251567.155216098</v>
      </c>
      <c r="N248" s="38">
        <f>'jan-apr'!M248</f>
        <v>7774100.5703140236</v>
      </c>
      <c r="O248" s="38">
        <f t="shared" si="41"/>
        <v>4477466.5849020742</v>
      </c>
    </row>
    <row r="249" spans="1:15" s="31" customFormat="1" x14ac:dyDescent="0.2">
      <c r="A249" s="30">
        <v>4613</v>
      </c>
      <c r="B249" s="31" t="s">
        <v>219</v>
      </c>
      <c r="C249" s="33">
        <v>214666976</v>
      </c>
      <c r="D249" s="33">
        <v>12268</v>
      </c>
      <c r="E249" s="34">
        <f t="shared" si="32"/>
        <v>17498.1232474731</v>
      </c>
      <c r="F249" s="35">
        <f t="shared" si="33"/>
        <v>0.93356332170674372</v>
      </c>
      <c r="G249" s="69">
        <f t="shared" si="34"/>
        <v>747.14836662785819</v>
      </c>
      <c r="H249" s="69">
        <f t="shared" si="35"/>
        <v>0</v>
      </c>
      <c r="I249" s="34">
        <f t="shared" si="36"/>
        <v>747.14836662785819</v>
      </c>
      <c r="J249" s="67">
        <f t="shared" si="37"/>
        <v>-255.89551518206605</v>
      </c>
      <c r="K249" s="33">
        <f t="shared" si="38"/>
        <v>491.25285144579215</v>
      </c>
      <c r="L249" s="34">
        <f t="shared" si="39"/>
        <v>9166016.1617905647</v>
      </c>
      <c r="M249" s="34">
        <f t="shared" si="40"/>
        <v>6026689.9815369779</v>
      </c>
      <c r="N249" s="38">
        <f>'jan-apr'!M249</f>
        <v>1454839.967275121</v>
      </c>
      <c r="O249" s="38">
        <f t="shared" si="41"/>
        <v>4571850.0142618567</v>
      </c>
    </row>
    <row r="250" spans="1:15" s="31" customFormat="1" x14ac:dyDescent="0.2">
      <c r="A250" s="30">
        <v>4614</v>
      </c>
      <c r="B250" s="31" t="s">
        <v>220</v>
      </c>
      <c r="C250" s="33">
        <v>368859573</v>
      </c>
      <c r="D250" s="33">
        <v>19287</v>
      </c>
      <c r="E250" s="34">
        <f t="shared" si="32"/>
        <v>19124.776948203453</v>
      </c>
      <c r="F250" s="35">
        <f t="shared" si="33"/>
        <v>1.0203488706849573</v>
      </c>
      <c r="G250" s="69">
        <f t="shared" si="34"/>
        <v>-228.84385381035318</v>
      </c>
      <c r="H250" s="69">
        <f t="shared" si="35"/>
        <v>0</v>
      </c>
      <c r="I250" s="34">
        <f t="shared" si="36"/>
        <v>-228.84385381035318</v>
      </c>
      <c r="J250" s="67">
        <f t="shared" si="37"/>
        <v>-255.89551518206605</v>
      </c>
      <c r="K250" s="33">
        <f t="shared" si="38"/>
        <v>-484.73936899241926</v>
      </c>
      <c r="L250" s="34">
        <f t="shared" si="39"/>
        <v>-4413711.4084402816</v>
      </c>
      <c r="M250" s="34">
        <f t="shared" si="40"/>
        <v>-9349168.2097567897</v>
      </c>
      <c r="N250" s="38">
        <f>'jan-apr'!M250</f>
        <v>-4771481.1972746104</v>
      </c>
      <c r="O250" s="38">
        <f t="shared" si="41"/>
        <v>-4577687.0124821793</v>
      </c>
    </row>
    <row r="251" spans="1:15" s="31" customFormat="1" x14ac:dyDescent="0.2">
      <c r="A251" s="30">
        <v>4615</v>
      </c>
      <c r="B251" s="31" t="s">
        <v>221</v>
      </c>
      <c r="C251" s="33">
        <v>51174257</v>
      </c>
      <c r="D251" s="33">
        <v>3203</v>
      </c>
      <c r="E251" s="34">
        <f t="shared" si="32"/>
        <v>15976.976896659382</v>
      </c>
      <c r="F251" s="35">
        <f t="shared" si="33"/>
        <v>0.85240682166478521</v>
      </c>
      <c r="G251" s="69">
        <f t="shared" si="34"/>
        <v>1659.8361771160892</v>
      </c>
      <c r="H251" s="69">
        <f t="shared" si="35"/>
        <v>312.21980160286898</v>
      </c>
      <c r="I251" s="34">
        <f t="shared" si="36"/>
        <v>1972.0559787189582</v>
      </c>
      <c r="J251" s="67">
        <f t="shared" si="37"/>
        <v>-255.89551518206605</v>
      </c>
      <c r="K251" s="33">
        <f t="shared" si="38"/>
        <v>1716.1604635368922</v>
      </c>
      <c r="L251" s="34">
        <f t="shared" si="39"/>
        <v>6316495.2998368228</v>
      </c>
      <c r="M251" s="34">
        <f t="shared" si="40"/>
        <v>5496861.9647086654</v>
      </c>
      <c r="N251" s="38">
        <f>'jan-apr'!M251</f>
        <v>2655093.8293305133</v>
      </c>
      <c r="O251" s="38">
        <f t="shared" si="41"/>
        <v>2841768.1353781521</v>
      </c>
    </row>
    <row r="252" spans="1:15" s="31" customFormat="1" x14ac:dyDescent="0.2">
      <c r="A252" s="30">
        <v>4616</v>
      </c>
      <c r="B252" s="31" t="s">
        <v>222</v>
      </c>
      <c r="C252" s="33">
        <v>62470080</v>
      </c>
      <c r="D252" s="33">
        <v>2922</v>
      </c>
      <c r="E252" s="34">
        <f t="shared" si="32"/>
        <v>21379.219712525668</v>
      </c>
      <c r="F252" s="35">
        <f t="shared" si="33"/>
        <v>1.1406283455687747</v>
      </c>
      <c r="G252" s="69">
        <f t="shared" si="34"/>
        <v>-1581.5095124036823</v>
      </c>
      <c r="H252" s="69">
        <f t="shared" si="35"/>
        <v>0</v>
      </c>
      <c r="I252" s="34">
        <f t="shared" si="36"/>
        <v>-1581.5095124036823</v>
      </c>
      <c r="J252" s="67">
        <f t="shared" si="37"/>
        <v>-255.89551518206605</v>
      </c>
      <c r="K252" s="33">
        <f t="shared" si="38"/>
        <v>-1837.4050275857483</v>
      </c>
      <c r="L252" s="34">
        <f t="shared" si="39"/>
        <v>-4621170.7952435594</v>
      </c>
      <c r="M252" s="34">
        <f t="shared" si="40"/>
        <v>-5368897.4906055564</v>
      </c>
      <c r="N252" s="38">
        <f>'jan-apr'!M252</f>
        <v>-2558274.4723200272</v>
      </c>
      <c r="O252" s="38">
        <f t="shared" si="41"/>
        <v>-2810623.0182855292</v>
      </c>
    </row>
    <row r="253" spans="1:15" s="31" customFormat="1" x14ac:dyDescent="0.2">
      <c r="A253" s="30">
        <v>4617</v>
      </c>
      <c r="B253" s="31" t="s">
        <v>223</v>
      </c>
      <c r="C253" s="33">
        <v>242294332</v>
      </c>
      <c r="D253" s="33">
        <v>13089</v>
      </c>
      <c r="E253" s="34">
        <f t="shared" si="32"/>
        <v>18511.294369317748</v>
      </c>
      <c r="F253" s="35">
        <f t="shared" si="33"/>
        <v>0.98761822717229009</v>
      </c>
      <c r="G253" s="69">
        <f t="shared" si="34"/>
        <v>139.24569352106991</v>
      </c>
      <c r="H253" s="69">
        <f t="shared" si="35"/>
        <v>0</v>
      </c>
      <c r="I253" s="34">
        <f t="shared" si="36"/>
        <v>139.24569352106991</v>
      </c>
      <c r="J253" s="67">
        <f t="shared" si="37"/>
        <v>-255.89551518206605</v>
      </c>
      <c r="K253" s="33">
        <f t="shared" si="38"/>
        <v>-116.64982166099614</v>
      </c>
      <c r="L253" s="34">
        <f t="shared" si="39"/>
        <v>1822586.8824972841</v>
      </c>
      <c r="M253" s="34">
        <f t="shared" si="40"/>
        <v>-1526829.5157207784</v>
      </c>
      <c r="N253" s="38">
        <f>'jan-apr'!M253</f>
        <v>-9152618.7933596373</v>
      </c>
      <c r="O253" s="38">
        <f t="shared" si="41"/>
        <v>7625789.2776388591</v>
      </c>
    </row>
    <row r="254" spans="1:15" s="31" customFormat="1" x14ac:dyDescent="0.2">
      <c r="A254" s="30">
        <v>4618</v>
      </c>
      <c r="B254" s="31" t="s">
        <v>224</v>
      </c>
      <c r="C254" s="33">
        <v>231852293</v>
      </c>
      <c r="D254" s="33">
        <v>11017</v>
      </c>
      <c r="E254" s="34">
        <f t="shared" si="32"/>
        <v>21044.957157120814</v>
      </c>
      <c r="F254" s="35">
        <f t="shared" si="33"/>
        <v>1.1227947038043069</v>
      </c>
      <c r="G254" s="69">
        <f t="shared" si="34"/>
        <v>-1380.9519791607702</v>
      </c>
      <c r="H254" s="69">
        <f t="shared" si="35"/>
        <v>0</v>
      </c>
      <c r="I254" s="34">
        <f t="shared" si="36"/>
        <v>-1380.9519791607702</v>
      </c>
      <c r="J254" s="67">
        <f t="shared" si="37"/>
        <v>-255.89551518206605</v>
      </c>
      <c r="K254" s="33">
        <f t="shared" si="38"/>
        <v>-1636.8474943428362</v>
      </c>
      <c r="L254" s="34">
        <f t="shared" si="39"/>
        <v>-15213947.954414206</v>
      </c>
      <c r="M254" s="34">
        <f t="shared" si="40"/>
        <v>-18033148.845175028</v>
      </c>
      <c r="N254" s="38">
        <f>'jan-apr'!M254</f>
        <v>-22590161.658846598</v>
      </c>
      <c r="O254" s="38">
        <f t="shared" si="41"/>
        <v>4557012.8136715703</v>
      </c>
    </row>
    <row r="255" spans="1:15" s="31" customFormat="1" x14ac:dyDescent="0.2">
      <c r="A255" s="30">
        <v>4619</v>
      </c>
      <c r="B255" s="31" t="s">
        <v>225</v>
      </c>
      <c r="C255" s="33">
        <v>43186696</v>
      </c>
      <c r="D255" s="33">
        <v>968</v>
      </c>
      <c r="E255" s="34">
        <f t="shared" si="32"/>
        <v>44614.355371900827</v>
      </c>
      <c r="F255" s="35">
        <f t="shared" si="33"/>
        <v>2.3802738846756926</v>
      </c>
      <c r="G255" s="69">
        <f t="shared" si="34"/>
        <v>-15522.590908028777</v>
      </c>
      <c r="H255" s="69">
        <f t="shared" si="35"/>
        <v>0</v>
      </c>
      <c r="I255" s="34">
        <f t="shared" si="36"/>
        <v>-15522.590908028777</v>
      </c>
      <c r="J255" s="67">
        <f t="shared" si="37"/>
        <v>-255.89551518206605</v>
      </c>
      <c r="K255" s="33">
        <f t="shared" si="38"/>
        <v>-15778.486423210843</v>
      </c>
      <c r="L255" s="34">
        <f t="shared" si="39"/>
        <v>-15025867.998971855</v>
      </c>
      <c r="M255" s="34">
        <f t="shared" si="40"/>
        <v>-15273574.857668096</v>
      </c>
      <c r="N255" s="38">
        <f>'jan-apr'!M255</f>
        <v>-15297928.024231961</v>
      </c>
      <c r="O255" s="38">
        <f t="shared" si="41"/>
        <v>24353.166563864797</v>
      </c>
    </row>
    <row r="256" spans="1:15" s="31" customFormat="1" x14ac:dyDescent="0.2">
      <c r="A256" s="30">
        <v>4620</v>
      </c>
      <c r="B256" s="31" t="s">
        <v>226</v>
      </c>
      <c r="C256" s="33">
        <v>25121138</v>
      </c>
      <c r="D256" s="33">
        <v>1089</v>
      </c>
      <c r="E256" s="34">
        <f t="shared" si="32"/>
        <v>23068.078971533516</v>
      </c>
      <c r="F256" s="35">
        <f t="shared" si="33"/>
        <v>1.2307326977576438</v>
      </c>
      <c r="G256" s="69">
        <f t="shared" si="34"/>
        <v>-2594.8250678083909</v>
      </c>
      <c r="H256" s="69">
        <f t="shared" si="35"/>
        <v>0</v>
      </c>
      <c r="I256" s="34">
        <f t="shared" si="36"/>
        <v>-2594.8250678083909</v>
      </c>
      <c r="J256" s="67">
        <f t="shared" si="37"/>
        <v>-255.89551518206605</v>
      </c>
      <c r="K256" s="33">
        <f t="shared" si="38"/>
        <v>-2850.7205829904569</v>
      </c>
      <c r="L256" s="34">
        <f t="shared" si="39"/>
        <v>-2825764.4988433379</v>
      </c>
      <c r="M256" s="34">
        <f t="shared" si="40"/>
        <v>-3104434.7148766075</v>
      </c>
      <c r="N256" s="38">
        <f>'jan-apr'!M256</f>
        <v>-4193977.3772609537</v>
      </c>
      <c r="O256" s="38">
        <f t="shared" si="41"/>
        <v>1089542.6623843461</v>
      </c>
    </row>
    <row r="257" spans="1:15" s="31" customFormat="1" x14ac:dyDescent="0.2">
      <c r="A257" s="30">
        <v>4621</v>
      </c>
      <c r="B257" s="31" t="s">
        <v>227</v>
      </c>
      <c r="C257" s="33">
        <v>270421128</v>
      </c>
      <c r="D257" s="33">
        <v>16471</v>
      </c>
      <c r="E257" s="34">
        <f t="shared" si="32"/>
        <v>16418.015178191974</v>
      </c>
      <c r="F257" s="35">
        <f t="shared" si="33"/>
        <v>0.87593718302321599</v>
      </c>
      <c r="G257" s="69">
        <f t="shared" si="34"/>
        <v>1395.213208196534</v>
      </c>
      <c r="H257" s="69">
        <f t="shared" si="35"/>
        <v>157.85640306646181</v>
      </c>
      <c r="I257" s="34">
        <f t="shared" si="36"/>
        <v>1553.0696112629957</v>
      </c>
      <c r="J257" s="67">
        <f t="shared" si="37"/>
        <v>-255.89551518206605</v>
      </c>
      <c r="K257" s="33">
        <f t="shared" si="38"/>
        <v>1297.1740960809298</v>
      </c>
      <c r="L257" s="34">
        <f t="shared" si="39"/>
        <v>25580609.567112803</v>
      </c>
      <c r="M257" s="34">
        <f t="shared" si="40"/>
        <v>21365754.536548994</v>
      </c>
      <c r="N257" s="38">
        <f>'jan-apr'!M257</f>
        <v>9946008.5796137787</v>
      </c>
      <c r="O257" s="38">
        <f t="shared" si="41"/>
        <v>11419745.956935216</v>
      </c>
    </row>
    <row r="258" spans="1:15" s="31" customFormat="1" x14ac:dyDescent="0.2">
      <c r="A258" s="30">
        <v>4622</v>
      </c>
      <c r="B258" s="31" t="s">
        <v>228</v>
      </c>
      <c r="C258" s="33">
        <v>141721863</v>
      </c>
      <c r="D258" s="33">
        <v>8496</v>
      </c>
      <c r="E258" s="34">
        <f t="shared" si="32"/>
        <v>16681.010240112995</v>
      </c>
      <c r="F258" s="35">
        <f t="shared" si="33"/>
        <v>0.88996854742310472</v>
      </c>
      <c r="G258" s="69">
        <f t="shared" si="34"/>
        <v>1237.4161710439214</v>
      </c>
      <c r="H258" s="69">
        <f t="shared" si="35"/>
        <v>65.808131394104379</v>
      </c>
      <c r="I258" s="34">
        <f t="shared" si="36"/>
        <v>1303.2243024380257</v>
      </c>
      <c r="J258" s="67">
        <f t="shared" si="37"/>
        <v>-255.89551518206605</v>
      </c>
      <c r="K258" s="33">
        <f t="shared" si="38"/>
        <v>1047.3287872559597</v>
      </c>
      <c r="L258" s="34">
        <f t="shared" si="39"/>
        <v>11072193.673513466</v>
      </c>
      <c r="M258" s="34">
        <f t="shared" si="40"/>
        <v>8898105.3765266333</v>
      </c>
      <c r="N258" s="38">
        <f>'jan-apr'!M258</f>
        <v>2673700.5774021316</v>
      </c>
      <c r="O258" s="38">
        <f t="shared" si="41"/>
        <v>6224404.7991245016</v>
      </c>
    </row>
    <row r="259" spans="1:15" s="31" customFormat="1" x14ac:dyDescent="0.2">
      <c r="A259" s="30">
        <v>4623</v>
      </c>
      <c r="B259" s="31" t="s">
        <v>229</v>
      </c>
      <c r="C259" s="33">
        <v>42293625</v>
      </c>
      <c r="D259" s="33">
        <v>2502</v>
      </c>
      <c r="E259" s="34">
        <f t="shared" si="32"/>
        <v>16903.92685851319</v>
      </c>
      <c r="F259" s="35">
        <f t="shared" si="33"/>
        <v>0.90186163880176862</v>
      </c>
      <c r="G259" s="69">
        <f t="shared" si="34"/>
        <v>1103.6662000038043</v>
      </c>
      <c r="H259" s="69">
        <f t="shared" si="35"/>
        <v>0</v>
      </c>
      <c r="I259" s="34">
        <f t="shared" si="36"/>
        <v>1103.6662000038043</v>
      </c>
      <c r="J259" s="67">
        <f t="shared" si="37"/>
        <v>-255.89551518206605</v>
      </c>
      <c r="K259" s="33">
        <f t="shared" si="38"/>
        <v>847.77068482173831</v>
      </c>
      <c r="L259" s="34">
        <f t="shared" si="39"/>
        <v>2761372.8324095183</v>
      </c>
      <c r="M259" s="34">
        <f t="shared" si="40"/>
        <v>2121122.2534239893</v>
      </c>
      <c r="N259" s="38">
        <f>'jan-apr'!M259</f>
        <v>148332.85224342439</v>
      </c>
      <c r="O259" s="38">
        <f t="shared" si="41"/>
        <v>1972789.4011805649</v>
      </c>
    </row>
    <row r="260" spans="1:15" s="31" customFormat="1" x14ac:dyDescent="0.2">
      <c r="A260" s="30">
        <v>4624</v>
      </c>
      <c r="B260" s="31" t="s">
        <v>389</v>
      </c>
      <c r="C260" s="33">
        <v>438520860</v>
      </c>
      <c r="D260" s="33">
        <v>26080</v>
      </c>
      <c r="E260" s="34">
        <f t="shared" si="32"/>
        <v>16814.450153374233</v>
      </c>
      <c r="F260" s="35">
        <f t="shared" si="33"/>
        <v>0.89708785998654839</v>
      </c>
      <c r="G260" s="69">
        <f t="shared" si="34"/>
        <v>1157.3522230871786</v>
      </c>
      <c r="H260" s="69">
        <f t="shared" si="35"/>
        <v>19.104161752671097</v>
      </c>
      <c r="I260" s="34">
        <f t="shared" si="36"/>
        <v>1176.4563848398498</v>
      </c>
      <c r="J260" s="67">
        <f t="shared" si="37"/>
        <v>-255.89551518206605</v>
      </c>
      <c r="K260" s="33">
        <f t="shared" si="38"/>
        <v>920.56086965778377</v>
      </c>
      <c r="L260" s="34">
        <f t="shared" si="39"/>
        <v>30681982.516623281</v>
      </c>
      <c r="M260" s="34">
        <f t="shared" si="40"/>
        <v>24008227.480675001</v>
      </c>
      <c r="N260" s="38">
        <f>'jan-apr'!M260</f>
        <v>11873597.122345543</v>
      </c>
      <c r="O260" s="38">
        <f t="shared" si="41"/>
        <v>12134630.358329458</v>
      </c>
    </row>
    <row r="261" spans="1:15" s="31" customFormat="1" x14ac:dyDescent="0.2">
      <c r="A261" s="30">
        <v>4625</v>
      </c>
      <c r="B261" s="31" t="s">
        <v>230</v>
      </c>
      <c r="C261" s="33">
        <v>160582330</v>
      </c>
      <c r="D261" s="33">
        <v>5300</v>
      </c>
      <c r="E261" s="34">
        <f t="shared" si="32"/>
        <v>30298.552830188681</v>
      </c>
      <c r="F261" s="35">
        <f t="shared" si="33"/>
        <v>1.61649436473954</v>
      </c>
      <c r="G261" s="69">
        <f t="shared" si="34"/>
        <v>-6933.1093830014897</v>
      </c>
      <c r="H261" s="69">
        <f t="shared" si="35"/>
        <v>0</v>
      </c>
      <c r="I261" s="34">
        <f t="shared" si="36"/>
        <v>-6933.1093830014897</v>
      </c>
      <c r="J261" s="67">
        <f t="shared" si="37"/>
        <v>-255.89551518206605</v>
      </c>
      <c r="K261" s="33">
        <f t="shared" si="38"/>
        <v>-7189.0048981835562</v>
      </c>
      <c r="L261" s="34">
        <f t="shared" si="39"/>
        <v>-36745479.729907893</v>
      </c>
      <c r="M261" s="34">
        <f t="shared" si="40"/>
        <v>-38101725.96037285</v>
      </c>
      <c r="N261" s="38">
        <f>'jan-apr'!M261</f>
        <v>-33307791.800443582</v>
      </c>
      <c r="O261" s="38">
        <f t="shared" si="41"/>
        <v>-4793934.1599292681</v>
      </c>
    </row>
    <row r="262" spans="1:15" s="31" customFormat="1" x14ac:dyDescent="0.2">
      <c r="A262" s="30">
        <v>4626</v>
      </c>
      <c r="B262" s="31" t="s">
        <v>235</v>
      </c>
      <c r="C262" s="33">
        <v>679597583</v>
      </c>
      <c r="D262" s="33">
        <v>39768</v>
      </c>
      <c r="E262" s="34">
        <f t="shared" si="32"/>
        <v>17089.056100382219</v>
      </c>
      <c r="F262" s="35">
        <f t="shared" si="33"/>
        <v>0.91173869061698309</v>
      </c>
      <c r="G262" s="69">
        <f t="shared" si="34"/>
        <v>992.58865488238735</v>
      </c>
      <c r="H262" s="69">
        <f t="shared" si="35"/>
        <v>0</v>
      </c>
      <c r="I262" s="34">
        <f t="shared" si="36"/>
        <v>992.58865488238735</v>
      </c>
      <c r="J262" s="67">
        <f t="shared" si="37"/>
        <v>-255.89551518206605</v>
      </c>
      <c r="K262" s="33">
        <f t="shared" si="38"/>
        <v>736.69313970032135</v>
      </c>
      <c r="L262" s="34">
        <f t="shared" si="39"/>
        <v>39473265.62736278</v>
      </c>
      <c r="M262" s="34">
        <f t="shared" si="40"/>
        <v>29296812.779602379</v>
      </c>
      <c r="N262" s="38">
        <f>'jan-apr'!M262</f>
        <v>18671246.29704899</v>
      </c>
      <c r="O262" s="38">
        <f t="shared" si="41"/>
        <v>10625566.482553389</v>
      </c>
    </row>
    <row r="263" spans="1:15" s="31" customFormat="1" x14ac:dyDescent="0.2">
      <c r="A263" s="30">
        <v>4627</v>
      </c>
      <c r="B263" s="31" t="s">
        <v>231</v>
      </c>
      <c r="C263" s="33">
        <v>470702811</v>
      </c>
      <c r="D263" s="33">
        <v>30145</v>
      </c>
      <c r="E263" s="34">
        <f t="shared" si="32"/>
        <v>15614.623022060043</v>
      </c>
      <c r="F263" s="35">
        <f t="shared" si="33"/>
        <v>0.83307444629972316</v>
      </c>
      <c r="G263" s="69">
        <f t="shared" si="34"/>
        <v>1877.2485018756927</v>
      </c>
      <c r="H263" s="69">
        <f t="shared" si="35"/>
        <v>439.0436577126377</v>
      </c>
      <c r="I263" s="34">
        <f t="shared" si="36"/>
        <v>2316.2921595883304</v>
      </c>
      <c r="J263" s="67">
        <f t="shared" si="37"/>
        <v>-255.89551518206605</v>
      </c>
      <c r="K263" s="33">
        <f t="shared" si="38"/>
        <v>2060.3966444062644</v>
      </c>
      <c r="L263" s="34">
        <f t="shared" si="39"/>
        <v>69824627.150790215</v>
      </c>
      <c r="M263" s="34">
        <f t="shared" si="40"/>
        <v>62110656.845626839</v>
      </c>
      <c r="N263" s="38">
        <f>'jan-apr'!M263</f>
        <v>35303778.060121261</v>
      </c>
      <c r="O263" s="38">
        <f t="shared" si="41"/>
        <v>26806878.785505578</v>
      </c>
    </row>
    <row r="264" spans="1:15" s="31" customFormat="1" x14ac:dyDescent="0.2">
      <c r="A264" s="30">
        <v>4628</v>
      </c>
      <c r="B264" s="31" t="s">
        <v>232</v>
      </c>
      <c r="C264" s="33">
        <v>69904696</v>
      </c>
      <c r="D264" s="33">
        <v>3852</v>
      </c>
      <c r="E264" s="34">
        <f t="shared" si="32"/>
        <v>18147.63655244029</v>
      </c>
      <c r="F264" s="35">
        <f t="shared" si="33"/>
        <v>0.96821628362169987</v>
      </c>
      <c r="G264" s="69">
        <f t="shared" si="34"/>
        <v>357.44038364754448</v>
      </c>
      <c r="H264" s="69">
        <f t="shared" si="35"/>
        <v>0</v>
      </c>
      <c r="I264" s="34">
        <f t="shared" si="36"/>
        <v>357.44038364754448</v>
      </c>
      <c r="J264" s="67">
        <f t="shared" si="37"/>
        <v>-255.89551518206605</v>
      </c>
      <c r="K264" s="33">
        <f t="shared" si="38"/>
        <v>101.54486846547843</v>
      </c>
      <c r="L264" s="34">
        <f t="shared" si="39"/>
        <v>1376860.3578103413</v>
      </c>
      <c r="M264" s="34">
        <f t="shared" si="40"/>
        <v>391150.83332902292</v>
      </c>
      <c r="N264" s="38">
        <f>'jan-apr'!M264</f>
        <v>-3534686.1195676746</v>
      </c>
      <c r="O264" s="38">
        <f t="shared" si="41"/>
        <v>3925836.9528966974</v>
      </c>
    </row>
    <row r="265" spans="1:15" s="31" customFormat="1" x14ac:dyDescent="0.2">
      <c r="A265" s="30">
        <v>4629</v>
      </c>
      <c r="B265" s="31" t="s">
        <v>233</v>
      </c>
      <c r="C265" s="33">
        <v>21263498</v>
      </c>
      <c r="D265" s="33">
        <v>384</v>
      </c>
      <c r="E265" s="34">
        <f t="shared" ref="E265:E328" si="42">IF(ISNUMBER(C265),(C265)/D265,"")</f>
        <v>55373.692708333336</v>
      </c>
      <c r="F265" s="35">
        <f t="shared" ref="F265:F328" si="43">IF(ISNUMBER(C265),E265/E$366,"")</f>
        <v>2.9543081717306685</v>
      </c>
      <c r="G265" s="69">
        <f t="shared" ref="G265:G328" si="44">IF(ISNUMBER(D265),(E$366-E265)*0.6,"")</f>
        <v>-21978.193309888284</v>
      </c>
      <c r="H265" s="69">
        <f t="shared" ref="H265:H328" si="45">IF(ISNUMBER(D265),(IF(E265&gt;=E$366*0.9,0,IF(E265&lt;0.9*E$366,(E$366*0.9-E265)*0.35))),"")</f>
        <v>0</v>
      </c>
      <c r="I265" s="34">
        <f t="shared" ref="I265:I328" si="46">IF(ISNUMBER(C265),G265+H265,"")</f>
        <v>-21978.193309888284</v>
      </c>
      <c r="J265" s="67">
        <f t="shared" ref="J265:J328" si="47">IF(ISNUMBER(D265),I$368,"")</f>
        <v>-255.89551518206605</v>
      </c>
      <c r="K265" s="33">
        <f t="shared" ref="K265:K328" si="48">IF(ISNUMBER(I265),I265+J265,"")</f>
        <v>-22234.08882507035</v>
      </c>
      <c r="L265" s="34">
        <f t="shared" ref="L265:L328" si="49">IF(ISNUMBER(I265),(I265*D265),"")</f>
        <v>-8439626.2309971005</v>
      </c>
      <c r="M265" s="34">
        <f t="shared" ref="M265:M328" si="50">IF(ISNUMBER(K265),(K265*D265),"")</f>
        <v>-8537890.1088270135</v>
      </c>
      <c r="N265" s="38">
        <f>'jan-apr'!M265</f>
        <v>-9085397.9253151584</v>
      </c>
      <c r="O265" s="38">
        <f t="shared" ref="O265:O328" si="51">IF(ISNUMBER(M265),(M265-N265),"")</f>
        <v>547507.81648814492</v>
      </c>
    </row>
    <row r="266" spans="1:15" s="31" customFormat="1" x14ac:dyDescent="0.2">
      <c r="A266" s="30">
        <v>4630</v>
      </c>
      <c r="B266" s="31" t="s">
        <v>234</v>
      </c>
      <c r="C266" s="33">
        <v>118784005</v>
      </c>
      <c r="D266" s="33">
        <v>8200</v>
      </c>
      <c r="E266" s="34">
        <f t="shared" si="42"/>
        <v>14485.854268292684</v>
      </c>
      <c r="F266" s="35">
        <f t="shared" si="43"/>
        <v>0.77285215318277345</v>
      </c>
      <c r="G266" s="69">
        <f t="shared" si="44"/>
        <v>2554.5097541361083</v>
      </c>
      <c r="H266" s="69">
        <f t="shared" si="45"/>
        <v>834.11272153121342</v>
      </c>
      <c r="I266" s="34">
        <f t="shared" si="46"/>
        <v>3388.6224756673219</v>
      </c>
      <c r="J266" s="67">
        <f t="shared" si="47"/>
        <v>-255.89551518206605</v>
      </c>
      <c r="K266" s="33">
        <f t="shared" si="48"/>
        <v>3132.7269604852559</v>
      </c>
      <c r="L266" s="34">
        <f t="shared" si="49"/>
        <v>27786704.30047204</v>
      </c>
      <c r="M266" s="34">
        <f t="shared" si="50"/>
        <v>25688361.075979099</v>
      </c>
      <c r="N266" s="38">
        <f>'jan-apr'!M266</f>
        <v>13262088.898863632</v>
      </c>
      <c r="O266" s="38">
        <f t="shared" si="51"/>
        <v>12426272.177115466</v>
      </c>
    </row>
    <row r="267" spans="1:15" s="31" customFormat="1" x14ac:dyDescent="0.2">
      <c r="A267" s="30">
        <v>4631</v>
      </c>
      <c r="B267" s="31" t="s">
        <v>390</v>
      </c>
      <c r="C267" s="33">
        <v>481587887</v>
      </c>
      <c r="D267" s="33">
        <v>29986</v>
      </c>
      <c r="E267" s="34">
        <f t="shared" si="42"/>
        <v>16060.424431401321</v>
      </c>
      <c r="F267" s="35">
        <f t="shared" si="43"/>
        <v>0.8568589309921768</v>
      </c>
      <c r="G267" s="69">
        <f t="shared" si="44"/>
        <v>1609.7676562709257</v>
      </c>
      <c r="H267" s="69">
        <f t="shared" si="45"/>
        <v>283.01316444319025</v>
      </c>
      <c r="I267" s="34">
        <f t="shared" si="46"/>
        <v>1892.7808207141161</v>
      </c>
      <c r="J267" s="67">
        <f t="shared" si="47"/>
        <v>-255.89551518206605</v>
      </c>
      <c r="K267" s="33">
        <f t="shared" si="48"/>
        <v>1636.8853055320501</v>
      </c>
      <c r="L267" s="34">
        <f t="shared" si="49"/>
        <v>56756925.689933486</v>
      </c>
      <c r="M267" s="34">
        <f t="shared" si="50"/>
        <v>49083642.771684051</v>
      </c>
      <c r="N267" s="38">
        <f>'jan-apr'!M267</f>
        <v>26411927.089417659</v>
      </c>
      <c r="O267" s="38">
        <f t="shared" si="51"/>
        <v>22671715.682266392</v>
      </c>
    </row>
    <row r="268" spans="1:15" s="31" customFormat="1" x14ac:dyDescent="0.2">
      <c r="A268" s="30">
        <v>4632</v>
      </c>
      <c r="B268" s="31" t="s">
        <v>236</v>
      </c>
      <c r="C268" s="33">
        <v>65409078</v>
      </c>
      <c r="D268" s="33">
        <v>2881</v>
      </c>
      <c r="E268" s="34">
        <f t="shared" si="42"/>
        <v>22703.602221450885</v>
      </c>
      <c r="F268" s="35">
        <f t="shared" si="43"/>
        <v>1.2112870623212175</v>
      </c>
      <c r="G268" s="69">
        <f t="shared" si="44"/>
        <v>-2376.1390177588123</v>
      </c>
      <c r="H268" s="69">
        <f t="shared" si="45"/>
        <v>0</v>
      </c>
      <c r="I268" s="34">
        <f t="shared" si="46"/>
        <v>-2376.1390177588123</v>
      </c>
      <c r="J268" s="67">
        <f t="shared" si="47"/>
        <v>-255.89551518206605</v>
      </c>
      <c r="K268" s="33">
        <f t="shared" si="48"/>
        <v>-2632.0345329408783</v>
      </c>
      <c r="L268" s="34">
        <f t="shared" si="49"/>
        <v>-6845656.5101631386</v>
      </c>
      <c r="M268" s="34">
        <f t="shared" si="50"/>
        <v>-7582891.4894026704</v>
      </c>
      <c r="N268" s="38">
        <f>'jan-apr'!M268</f>
        <v>-5117612.6287316922</v>
      </c>
      <c r="O268" s="38">
        <f t="shared" si="51"/>
        <v>-2465278.8606709782</v>
      </c>
    </row>
    <row r="269" spans="1:15" s="31" customFormat="1" x14ac:dyDescent="0.2">
      <c r="A269" s="30">
        <v>4633</v>
      </c>
      <c r="B269" s="31" t="s">
        <v>237</v>
      </c>
      <c r="C269" s="33">
        <v>8401132</v>
      </c>
      <c r="D269" s="33">
        <v>519</v>
      </c>
      <c r="E269" s="34">
        <f t="shared" si="42"/>
        <v>16187.152215799615</v>
      </c>
      <c r="F269" s="35">
        <f t="shared" si="43"/>
        <v>0.86362013673305493</v>
      </c>
      <c r="G269" s="69">
        <f t="shared" si="44"/>
        <v>1533.7309856319494</v>
      </c>
      <c r="H269" s="69">
        <f t="shared" si="45"/>
        <v>238.65843990378741</v>
      </c>
      <c r="I269" s="34">
        <f t="shared" si="46"/>
        <v>1772.3894255357368</v>
      </c>
      <c r="J269" s="67">
        <f t="shared" si="47"/>
        <v>-255.89551518206605</v>
      </c>
      <c r="K269" s="33">
        <f t="shared" si="48"/>
        <v>1516.4939103536708</v>
      </c>
      <c r="L269" s="34">
        <f t="shared" si="49"/>
        <v>919870.11185304739</v>
      </c>
      <c r="M269" s="34">
        <f t="shared" si="50"/>
        <v>787060.3394735551</v>
      </c>
      <c r="N269" s="38">
        <f>'jan-apr'!M269</f>
        <v>219505.27750373239</v>
      </c>
      <c r="O269" s="38">
        <f t="shared" si="51"/>
        <v>567555.06196982274</v>
      </c>
    </row>
    <row r="270" spans="1:15" s="31" customFormat="1" x14ac:dyDescent="0.2">
      <c r="A270" s="30">
        <v>4634</v>
      </c>
      <c r="B270" s="31" t="s">
        <v>238</v>
      </c>
      <c r="C270" s="33">
        <v>39434766</v>
      </c>
      <c r="D270" s="33">
        <v>1694</v>
      </c>
      <c r="E270" s="34">
        <f t="shared" si="42"/>
        <v>23279.082644628099</v>
      </c>
      <c r="F270" s="35">
        <f t="shared" si="43"/>
        <v>1.2419902073294176</v>
      </c>
      <c r="G270" s="69">
        <f t="shared" si="44"/>
        <v>-2721.4272716651408</v>
      </c>
      <c r="H270" s="69">
        <f t="shared" si="45"/>
        <v>0</v>
      </c>
      <c r="I270" s="34">
        <f t="shared" si="46"/>
        <v>-2721.4272716651408</v>
      </c>
      <c r="J270" s="67">
        <f t="shared" si="47"/>
        <v>-255.89551518206605</v>
      </c>
      <c r="K270" s="33">
        <f t="shared" si="48"/>
        <v>-2977.3227868472068</v>
      </c>
      <c r="L270" s="34">
        <f t="shared" si="49"/>
        <v>-4610097.7982007489</v>
      </c>
      <c r="M270" s="34">
        <f t="shared" si="50"/>
        <v>-5043584.8009191686</v>
      </c>
      <c r="N270" s="38">
        <f>'jan-apr'!M270</f>
        <v>-6104880.14240593</v>
      </c>
      <c r="O270" s="38">
        <f t="shared" si="51"/>
        <v>1061295.3414867613</v>
      </c>
    </row>
    <row r="271" spans="1:15" s="31" customFormat="1" x14ac:dyDescent="0.2">
      <c r="A271" s="30">
        <v>4635</v>
      </c>
      <c r="B271" s="31" t="s">
        <v>239</v>
      </c>
      <c r="C271" s="33">
        <v>43445187</v>
      </c>
      <c r="D271" s="33">
        <v>2234</v>
      </c>
      <c r="E271" s="34">
        <f t="shared" si="42"/>
        <v>19447.263652641002</v>
      </c>
      <c r="F271" s="35">
        <f t="shared" si="43"/>
        <v>1.0375542449267039</v>
      </c>
      <c r="G271" s="69">
        <f t="shared" si="44"/>
        <v>-422.33587647288294</v>
      </c>
      <c r="H271" s="69">
        <f t="shared" si="45"/>
        <v>0</v>
      </c>
      <c r="I271" s="34">
        <f t="shared" si="46"/>
        <v>-422.33587647288294</v>
      </c>
      <c r="J271" s="67">
        <f t="shared" si="47"/>
        <v>-255.89551518206605</v>
      </c>
      <c r="K271" s="33">
        <f t="shared" si="48"/>
        <v>-678.23139165494899</v>
      </c>
      <c r="L271" s="34">
        <f t="shared" si="49"/>
        <v>-943498.34804042045</v>
      </c>
      <c r="M271" s="34">
        <f t="shared" si="50"/>
        <v>-1515168.9289571561</v>
      </c>
      <c r="N271" s="38">
        <f>'jan-apr'!M271</f>
        <v>-1553590.3311303698</v>
      </c>
      <c r="O271" s="38">
        <f t="shared" si="51"/>
        <v>38421.402173213661</v>
      </c>
    </row>
    <row r="272" spans="1:15" s="31" customFormat="1" x14ac:dyDescent="0.2">
      <c r="A272" s="30">
        <v>4636</v>
      </c>
      <c r="B272" s="31" t="s">
        <v>240</v>
      </c>
      <c r="C272" s="33">
        <v>14667949</v>
      </c>
      <c r="D272" s="33">
        <v>750</v>
      </c>
      <c r="E272" s="34">
        <f t="shared" si="42"/>
        <v>19557.265333333333</v>
      </c>
      <c r="F272" s="35">
        <f t="shared" si="43"/>
        <v>1.0434230762846775</v>
      </c>
      <c r="G272" s="69">
        <f t="shared" si="44"/>
        <v>-488.33688488828119</v>
      </c>
      <c r="H272" s="69">
        <f t="shared" si="45"/>
        <v>0</v>
      </c>
      <c r="I272" s="34">
        <f t="shared" si="46"/>
        <v>-488.33688488828119</v>
      </c>
      <c r="J272" s="67">
        <f t="shared" si="47"/>
        <v>-255.89551518206605</v>
      </c>
      <c r="K272" s="33">
        <f t="shared" si="48"/>
        <v>-744.23240007034724</v>
      </c>
      <c r="L272" s="34">
        <f t="shared" si="49"/>
        <v>-366252.66366621089</v>
      </c>
      <c r="M272" s="34">
        <f t="shared" si="50"/>
        <v>-558174.3000527604</v>
      </c>
      <c r="N272" s="38">
        <f>'jan-apr'!M272</f>
        <v>-500125.85100616689</v>
      </c>
      <c r="O272" s="38">
        <f t="shared" si="51"/>
        <v>-58048.449046593509</v>
      </c>
    </row>
    <row r="273" spans="1:15" s="31" customFormat="1" x14ac:dyDescent="0.2">
      <c r="A273" s="30">
        <v>4637</v>
      </c>
      <c r="B273" s="31" t="s">
        <v>241</v>
      </c>
      <c r="C273" s="33">
        <v>20670159</v>
      </c>
      <c r="D273" s="33">
        <v>1268</v>
      </c>
      <c r="E273" s="34">
        <f t="shared" si="42"/>
        <v>16301.387223974763</v>
      </c>
      <c r="F273" s="35">
        <f t="shared" si="43"/>
        <v>0.86971482541360179</v>
      </c>
      <c r="G273" s="69">
        <f t="shared" si="44"/>
        <v>1465.1899807268603</v>
      </c>
      <c r="H273" s="69">
        <f t="shared" si="45"/>
        <v>198.67618704248551</v>
      </c>
      <c r="I273" s="34">
        <f t="shared" si="46"/>
        <v>1663.8661677693458</v>
      </c>
      <c r="J273" s="67">
        <f t="shared" si="47"/>
        <v>-255.89551518206605</v>
      </c>
      <c r="K273" s="33">
        <f t="shared" si="48"/>
        <v>1407.9706525872798</v>
      </c>
      <c r="L273" s="34">
        <f t="shared" si="49"/>
        <v>2109782.3007315304</v>
      </c>
      <c r="M273" s="34">
        <f t="shared" si="50"/>
        <v>1785306.7874806707</v>
      </c>
      <c r="N273" s="38">
        <f>'jan-apr'!M273</f>
        <v>662647.11536557344</v>
      </c>
      <c r="O273" s="38">
        <f t="shared" si="51"/>
        <v>1122659.6721150973</v>
      </c>
    </row>
    <row r="274" spans="1:15" s="31" customFormat="1" x14ac:dyDescent="0.2">
      <c r="A274" s="30">
        <v>4638</v>
      </c>
      <c r="B274" s="31" t="s">
        <v>242</v>
      </c>
      <c r="C274" s="33">
        <v>77596862</v>
      </c>
      <c r="D274" s="33">
        <v>3879</v>
      </c>
      <c r="E274" s="34">
        <f t="shared" si="42"/>
        <v>20004.346996648619</v>
      </c>
      <c r="F274" s="35">
        <f t="shared" si="43"/>
        <v>1.0672758653395875</v>
      </c>
      <c r="G274" s="69">
        <f t="shared" si="44"/>
        <v>-756.58588287745295</v>
      </c>
      <c r="H274" s="69">
        <f t="shared" si="45"/>
        <v>0</v>
      </c>
      <c r="I274" s="34">
        <f t="shared" si="46"/>
        <v>-756.58588287745295</v>
      </c>
      <c r="J274" s="67">
        <f t="shared" si="47"/>
        <v>-255.89551518206605</v>
      </c>
      <c r="K274" s="33">
        <f t="shared" si="48"/>
        <v>-1012.4813980595191</v>
      </c>
      <c r="L274" s="34">
        <f t="shared" si="49"/>
        <v>-2934796.6396816401</v>
      </c>
      <c r="M274" s="34">
        <f t="shared" si="50"/>
        <v>-3927415.3430728745</v>
      </c>
      <c r="N274" s="38">
        <f>'jan-apr'!M274</f>
        <v>-6288047.7190038962</v>
      </c>
      <c r="O274" s="38">
        <f t="shared" si="51"/>
        <v>2360632.3759310218</v>
      </c>
    </row>
    <row r="275" spans="1:15" s="31" customFormat="1" x14ac:dyDescent="0.2">
      <c r="A275" s="30">
        <v>4639</v>
      </c>
      <c r="B275" s="31" t="s">
        <v>243</v>
      </c>
      <c r="C275" s="33">
        <v>51955476</v>
      </c>
      <c r="D275" s="33">
        <v>2551</v>
      </c>
      <c r="E275" s="34">
        <f t="shared" si="42"/>
        <v>20366.709525676204</v>
      </c>
      <c r="F275" s="35">
        <f t="shared" si="43"/>
        <v>1.0866087024374118</v>
      </c>
      <c r="G275" s="69">
        <f t="shared" si="44"/>
        <v>-974.00340029400388</v>
      </c>
      <c r="H275" s="69">
        <f t="shared" si="45"/>
        <v>0</v>
      </c>
      <c r="I275" s="34">
        <f t="shared" si="46"/>
        <v>-974.00340029400388</v>
      </c>
      <c r="J275" s="67">
        <f t="shared" si="47"/>
        <v>-255.89551518206605</v>
      </c>
      <c r="K275" s="33">
        <f t="shared" si="48"/>
        <v>-1229.89891547607</v>
      </c>
      <c r="L275" s="34">
        <f t="shared" si="49"/>
        <v>-2484682.6741500041</v>
      </c>
      <c r="M275" s="34">
        <f t="shared" si="50"/>
        <v>-3137472.1333794547</v>
      </c>
      <c r="N275" s="38">
        <f>'jan-apr'!M275</f>
        <v>-4891940.7022889759</v>
      </c>
      <c r="O275" s="38">
        <f t="shared" si="51"/>
        <v>1754468.5689095212</v>
      </c>
    </row>
    <row r="276" spans="1:15" s="31" customFormat="1" x14ac:dyDescent="0.2">
      <c r="A276" s="30">
        <v>4640</v>
      </c>
      <c r="B276" s="31" t="s">
        <v>244</v>
      </c>
      <c r="C276" s="33">
        <v>193749004</v>
      </c>
      <c r="D276" s="33">
        <v>12319</v>
      </c>
      <c r="E276" s="34">
        <f t="shared" si="42"/>
        <v>15727.65679032389</v>
      </c>
      <c r="F276" s="35">
        <f t="shared" si="43"/>
        <v>0.83910504619166681</v>
      </c>
      <c r="G276" s="69">
        <f t="shared" si="44"/>
        <v>1809.4282409173843</v>
      </c>
      <c r="H276" s="69">
        <f t="shared" si="45"/>
        <v>399.48183882029116</v>
      </c>
      <c r="I276" s="34">
        <f t="shared" si="46"/>
        <v>2208.9100797376755</v>
      </c>
      <c r="J276" s="67">
        <f t="shared" si="47"/>
        <v>-255.89551518206605</v>
      </c>
      <c r="K276" s="33">
        <f t="shared" si="48"/>
        <v>1953.0145645556095</v>
      </c>
      <c r="L276" s="34">
        <f t="shared" si="49"/>
        <v>27211563.272288423</v>
      </c>
      <c r="M276" s="34">
        <f t="shared" si="50"/>
        <v>24059186.420760553</v>
      </c>
      <c r="N276" s="38">
        <f>'jan-apr'!M276</f>
        <v>9875530.4663354903</v>
      </c>
      <c r="O276" s="38">
        <f t="shared" si="51"/>
        <v>14183655.954425063</v>
      </c>
    </row>
    <row r="277" spans="1:15" s="31" customFormat="1" x14ac:dyDescent="0.2">
      <c r="A277" s="30">
        <v>4641</v>
      </c>
      <c r="B277" s="31" t="s">
        <v>245</v>
      </c>
      <c r="C277" s="33">
        <v>60563320</v>
      </c>
      <c r="D277" s="33">
        <v>1800</v>
      </c>
      <c r="E277" s="34">
        <f t="shared" si="42"/>
        <v>33646.288888888892</v>
      </c>
      <c r="F277" s="35">
        <f t="shared" si="43"/>
        <v>1.7951034390360614</v>
      </c>
      <c r="G277" s="69">
        <f t="shared" si="44"/>
        <v>-8941.7510182216156</v>
      </c>
      <c r="H277" s="69">
        <f t="shared" si="45"/>
        <v>0</v>
      </c>
      <c r="I277" s="34">
        <f t="shared" si="46"/>
        <v>-8941.7510182216156</v>
      </c>
      <c r="J277" s="67">
        <f t="shared" si="47"/>
        <v>-255.89551518206605</v>
      </c>
      <c r="K277" s="33">
        <f t="shared" si="48"/>
        <v>-9197.646533403682</v>
      </c>
      <c r="L277" s="34">
        <f t="shared" si="49"/>
        <v>-16095151.832798908</v>
      </c>
      <c r="M277" s="34">
        <f t="shared" si="50"/>
        <v>-16555763.760126628</v>
      </c>
      <c r="N277" s="38">
        <f>'jan-apr'!M277</f>
        <v>-16997198.1624148</v>
      </c>
      <c r="O277" s="38">
        <f t="shared" si="51"/>
        <v>441434.40228817239</v>
      </c>
    </row>
    <row r="278" spans="1:15" s="31" customFormat="1" x14ac:dyDescent="0.2">
      <c r="A278" s="30">
        <v>4642</v>
      </c>
      <c r="B278" s="31" t="s">
        <v>246</v>
      </c>
      <c r="C278" s="33">
        <v>46634324</v>
      </c>
      <c r="D278" s="33">
        <v>2160</v>
      </c>
      <c r="E278" s="34">
        <f t="shared" si="42"/>
        <v>21589.964814814815</v>
      </c>
      <c r="F278" s="35">
        <f t="shared" si="43"/>
        <v>1.1518720598199528</v>
      </c>
      <c r="G278" s="69">
        <f t="shared" si="44"/>
        <v>-1707.9565737771707</v>
      </c>
      <c r="H278" s="69">
        <f t="shared" si="45"/>
        <v>0</v>
      </c>
      <c r="I278" s="34">
        <f t="shared" si="46"/>
        <v>-1707.9565737771707</v>
      </c>
      <c r="J278" s="67">
        <f t="shared" si="47"/>
        <v>-255.89551518206605</v>
      </c>
      <c r="K278" s="33">
        <f t="shared" si="48"/>
        <v>-1963.8520889592367</v>
      </c>
      <c r="L278" s="34">
        <f t="shared" si="49"/>
        <v>-3689186.1993586887</v>
      </c>
      <c r="M278" s="34">
        <f t="shared" si="50"/>
        <v>-4241920.512151951</v>
      </c>
      <c r="N278" s="38">
        <f>'jan-apr'!M278</f>
        <v>-5999549.3548977608</v>
      </c>
      <c r="O278" s="38">
        <f t="shared" si="51"/>
        <v>1757628.8427458098</v>
      </c>
    </row>
    <row r="279" spans="1:15" s="31" customFormat="1" x14ac:dyDescent="0.2">
      <c r="A279" s="30">
        <v>4643</v>
      </c>
      <c r="B279" s="31" t="s">
        <v>247</v>
      </c>
      <c r="C279" s="33">
        <v>114197066</v>
      </c>
      <c r="D279" s="33">
        <v>5239</v>
      </c>
      <c r="E279" s="34">
        <f t="shared" si="42"/>
        <v>21797.493033021568</v>
      </c>
      <c r="F279" s="35">
        <f t="shared" si="43"/>
        <v>1.1629441462372752</v>
      </c>
      <c r="G279" s="69">
        <f t="shared" si="44"/>
        <v>-1832.4735047012225</v>
      </c>
      <c r="H279" s="69">
        <f t="shared" si="45"/>
        <v>0</v>
      </c>
      <c r="I279" s="34">
        <f t="shared" si="46"/>
        <v>-1832.4735047012225</v>
      </c>
      <c r="J279" s="67">
        <f t="shared" si="47"/>
        <v>-255.89551518206605</v>
      </c>
      <c r="K279" s="33">
        <f t="shared" si="48"/>
        <v>-2088.3690198832887</v>
      </c>
      <c r="L279" s="34">
        <f t="shared" si="49"/>
        <v>-9600328.6911297049</v>
      </c>
      <c r="M279" s="34">
        <f t="shared" si="50"/>
        <v>-10940965.295168549</v>
      </c>
      <c r="N279" s="38">
        <f>'jan-apr'!M279</f>
        <v>-10623976.579495084</v>
      </c>
      <c r="O279" s="38">
        <f t="shared" si="51"/>
        <v>-316988.71567346528</v>
      </c>
    </row>
    <row r="280" spans="1:15" s="31" customFormat="1" x14ac:dyDescent="0.2">
      <c r="A280" s="30">
        <v>4644</v>
      </c>
      <c r="B280" s="31" t="s">
        <v>248</v>
      </c>
      <c r="C280" s="33">
        <v>116404460</v>
      </c>
      <c r="D280" s="33">
        <v>5371</v>
      </c>
      <c r="E280" s="34">
        <f t="shared" si="42"/>
        <v>21672.772295661889</v>
      </c>
      <c r="F280" s="35">
        <f t="shared" si="43"/>
        <v>1.1562900208657423</v>
      </c>
      <c r="G280" s="69">
        <f t="shared" si="44"/>
        <v>-1757.6410622854148</v>
      </c>
      <c r="H280" s="69">
        <f t="shared" si="45"/>
        <v>0</v>
      </c>
      <c r="I280" s="34">
        <f t="shared" si="46"/>
        <v>-1757.6410622854148</v>
      </c>
      <c r="J280" s="67">
        <f t="shared" si="47"/>
        <v>-255.89551518206605</v>
      </c>
      <c r="K280" s="33">
        <f t="shared" si="48"/>
        <v>-2013.5365774674808</v>
      </c>
      <c r="L280" s="34">
        <f t="shared" si="49"/>
        <v>-9440290.1455349624</v>
      </c>
      <c r="M280" s="34">
        <f t="shared" si="50"/>
        <v>-10814704.957577839</v>
      </c>
      <c r="N280" s="38">
        <f>'jan-apr'!M280</f>
        <v>-13269879.710072167</v>
      </c>
      <c r="O280" s="38">
        <f t="shared" si="51"/>
        <v>2455174.7524943277</v>
      </c>
    </row>
    <row r="281" spans="1:15" s="31" customFormat="1" x14ac:dyDescent="0.2">
      <c r="A281" s="30">
        <v>4645</v>
      </c>
      <c r="B281" s="31" t="s">
        <v>249</v>
      </c>
      <c r="C281" s="33">
        <v>48165519</v>
      </c>
      <c r="D281" s="33">
        <v>2986</v>
      </c>
      <c r="E281" s="34">
        <f t="shared" si="42"/>
        <v>16130.448425987945</v>
      </c>
      <c r="F281" s="35">
        <f t="shared" si="43"/>
        <v>0.86059486495840398</v>
      </c>
      <c r="G281" s="69">
        <f t="shared" si="44"/>
        <v>1567.7532595189516</v>
      </c>
      <c r="H281" s="69">
        <f t="shared" si="45"/>
        <v>258.50476633787213</v>
      </c>
      <c r="I281" s="34">
        <f t="shared" si="46"/>
        <v>1826.2580258568237</v>
      </c>
      <c r="J281" s="67">
        <f t="shared" si="47"/>
        <v>-255.89551518206605</v>
      </c>
      <c r="K281" s="33">
        <f t="shared" si="48"/>
        <v>1570.3625106747577</v>
      </c>
      <c r="L281" s="34">
        <f t="shared" si="49"/>
        <v>5453206.4652084755</v>
      </c>
      <c r="M281" s="34">
        <f t="shared" si="50"/>
        <v>4689102.456874826</v>
      </c>
      <c r="N281" s="38">
        <f>'jan-apr'!M281</f>
        <v>2227121.3114520493</v>
      </c>
      <c r="O281" s="38">
        <f t="shared" si="51"/>
        <v>2461981.1454227767</v>
      </c>
    </row>
    <row r="282" spans="1:15" s="31" customFormat="1" x14ac:dyDescent="0.2">
      <c r="A282" s="30">
        <v>4646</v>
      </c>
      <c r="B282" s="31" t="s">
        <v>250</v>
      </c>
      <c r="C282" s="33">
        <v>48345048</v>
      </c>
      <c r="D282" s="33">
        <v>2869</v>
      </c>
      <c r="E282" s="34">
        <f t="shared" si="42"/>
        <v>16850.835831300104</v>
      </c>
      <c r="F282" s="35">
        <f t="shared" si="43"/>
        <v>0.89902911584962697</v>
      </c>
      <c r="G282" s="69">
        <f t="shared" si="44"/>
        <v>1135.5208163316559</v>
      </c>
      <c r="H282" s="69">
        <f t="shared" si="45"/>
        <v>6.3691744786161504</v>
      </c>
      <c r="I282" s="34">
        <f t="shared" si="46"/>
        <v>1141.8899908102719</v>
      </c>
      <c r="J282" s="67">
        <f t="shared" si="47"/>
        <v>-255.89551518206605</v>
      </c>
      <c r="K282" s="33">
        <f t="shared" si="48"/>
        <v>885.99447562820592</v>
      </c>
      <c r="L282" s="34">
        <f t="shared" si="49"/>
        <v>3276082.3836346702</v>
      </c>
      <c r="M282" s="34">
        <f t="shared" si="50"/>
        <v>2541918.1505773226</v>
      </c>
      <c r="N282" s="38">
        <f>'jan-apr'!M282</f>
        <v>1432103.6376844086</v>
      </c>
      <c r="O282" s="38">
        <f t="shared" si="51"/>
        <v>1109814.512892914</v>
      </c>
    </row>
    <row r="283" spans="1:15" s="31" customFormat="1" x14ac:dyDescent="0.2">
      <c r="A283" s="30">
        <v>4647</v>
      </c>
      <c r="B283" s="31" t="s">
        <v>391</v>
      </c>
      <c r="C283" s="33">
        <v>383947077</v>
      </c>
      <c r="D283" s="33">
        <v>22450</v>
      </c>
      <c r="E283" s="34">
        <f t="shared" si="42"/>
        <v>17102.319688195992</v>
      </c>
      <c r="F283" s="35">
        <f t="shared" si="43"/>
        <v>0.91244633216928295</v>
      </c>
      <c r="G283" s="69">
        <f t="shared" si="44"/>
        <v>984.63050219412321</v>
      </c>
      <c r="H283" s="69">
        <f t="shared" si="45"/>
        <v>0</v>
      </c>
      <c r="I283" s="34">
        <f t="shared" si="46"/>
        <v>984.63050219412321</v>
      </c>
      <c r="J283" s="67">
        <f t="shared" si="47"/>
        <v>-255.89551518206605</v>
      </c>
      <c r="K283" s="33">
        <f t="shared" si="48"/>
        <v>728.73498701205722</v>
      </c>
      <c r="L283" s="34">
        <f t="shared" si="49"/>
        <v>22104954.774258066</v>
      </c>
      <c r="M283" s="34">
        <f t="shared" si="50"/>
        <v>16360100.458420685</v>
      </c>
      <c r="N283" s="38">
        <f>'jan-apr'!M283</f>
        <v>7011532.9132153876</v>
      </c>
      <c r="O283" s="38">
        <f t="shared" si="51"/>
        <v>9348567.5452052969</v>
      </c>
    </row>
    <row r="284" spans="1:15" s="31" customFormat="1" x14ac:dyDescent="0.2">
      <c r="A284" s="30">
        <v>4648</v>
      </c>
      <c r="B284" s="31" t="s">
        <v>251</v>
      </c>
      <c r="C284" s="33">
        <v>67701360</v>
      </c>
      <c r="D284" s="33">
        <v>3392</v>
      </c>
      <c r="E284" s="34">
        <f t="shared" si="42"/>
        <v>19959.127358490565</v>
      </c>
      <c r="F284" s="35">
        <f t="shared" si="43"/>
        <v>1.0648632982883579</v>
      </c>
      <c r="G284" s="69">
        <f t="shared" si="44"/>
        <v>-729.45409998262039</v>
      </c>
      <c r="H284" s="69">
        <f t="shared" si="45"/>
        <v>0</v>
      </c>
      <c r="I284" s="34">
        <f t="shared" si="46"/>
        <v>-729.45409998262039</v>
      </c>
      <c r="J284" s="67">
        <f t="shared" si="47"/>
        <v>-255.89551518206605</v>
      </c>
      <c r="K284" s="33">
        <f t="shared" si="48"/>
        <v>-985.34961516468638</v>
      </c>
      <c r="L284" s="34">
        <f t="shared" si="49"/>
        <v>-2474308.3071410484</v>
      </c>
      <c r="M284" s="34">
        <f t="shared" si="50"/>
        <v>-3342305.8946386161</v>
      </c>
      <c r="N284" s="38">
        <f>'jan-apr'!M284</f>
        <v>-6183171.4402838917</v>
      </c>
      <c r="O284" s="38">
        <f t="shared" si="51"/>
        <v>2840865.5456452756</v>
      </c>
    </row>
    <row r="285" spans="1:15" s="31" customFormat="1" x14ac:dyDescent="0.2">
      <c r="A285" s="30">
        <v>4649</v>
      </c>
      <c r="B285" s="31" t="s">
        <v>392</v>
      </c>
      <c r="C285" s="33">
        <v>144973616</v>
      </c>
      <c r="D285" s="33">
        <v>9610</v>
      </c>
      <c r="E285" s="34">
        <f t="shared" si="42"/>
        <v>15085.704058272633</v>
      </c>
      <c r="F285" s="35">
        <f t="shared" si="43"/>
        <v>0.80485545745368392</v>
      </c>
      <c r="G285" s="69">
        <f t="shared" si="44"/>
        <v>2194.5998801481387</v>
      </c>
      <c r="H285" s="69">
        <f t="shared" si="45"/>
        <v>624.16529503823108</v>
      </c>
      <c r="I285" s="34">
        <f t="shared" si="46"/>
        <v>2818.7651751863696</v>
      </c>
      <c r="J285" s="67">
        <f t="shared" si="47"/>
        <v>-255.89551518206605</v>
      </c>
      <c r="K285" s="33">
        <f t="shared" si="48"/>
        <v>2562.8696600043036</v>
      </c>
      <c r="L285" s="34">
        <f t="shared" si="49"/>
        <v>27088333.333541013</v>
      </c>
      <c r="M285" s="34">
        <f t="shared" si="50"/>
        <v>24629177.432641357</v>
      </c>
      <c r="N285" s="38">
        <f>'jan-apr'!M285</f>
        <v>10734088.006046284</v>
      </c>
      <c r="O285" s="38">
        <f t="shared" si="51"/>
        <v>13895089.426595073</v>
      </c>
    </row>
    <row r="286" spans="1:15" s="31" customFormat="1" x14ac:dyDescent="0.2">
      <c r="A286" s="30">
        <v>4650</v>
      </c>
      <c r="B286" s="31" t="s">
        <v>252</v>
      </c>
      <c r="C286" s="33">
        <v>97293798</v>
      </c>
      <c r="D286" s="33">
        <v>5926</v>
      </c>
      <c r="E286" s="34">
        <f t="shared" si="42"/>
        <v>16418.123185960176</v>
      </c>
      <c r="F286" s="35">
        <f t="shared" si="43"/>
        <v>0.87594294547496165</v>
      </c>
      <c r="G286" s="69">
        <f t="shared" si="44"/>
        <v>1395.1484035356129</v>
      </c>
      <c r="H286" s="69">
        <f t="shared" si="45"/>
        <v>157.8186003475912</v>
      </c>
      <c r="I286" s="34">
        <f t="shared" si="46"/>
        <v>1552.9670038832041</v>
      </c>
      <c r="J286" s="67">
        <f t="shared" si="47"/>
        <v>-255.89551518206605</v>
      </c>
      <c r="K286" s="33">
        <f t="shared" si="48"/>
        <v>1297.0714887011382</v>
      </c>
      <c r="L286" s="34">
        <f t="shared" si="49"/>
        <v>9202882.4650118686</v>
      </c>
      <c r="M286" s="34">
        <f t="shared" si="50"/>
        <v>7686445.6420429451</v>
      </c>
      <c r="N286" s="38">
        <f>'jan-apr'!M286</f>
        <v>7430650.4423860842</v>
      </c>
      <c r="O286" s="38">
        <f t="shared" si="51"/>
        <v>255795.1996568609</v>
      </c>
    </row>
    <row r="287" spans="1:15" s="31" customFormat="1" x14ac:dyDescent="0.2">
      <c r="A287" s="30">
        <v>4651</v>
      </c>
      <c r="B287" s="31" t="s">
        <v>253</v>
      </c>
      <c r="C287" s="33">
        <v>112771940</v>
      </c>
      <c r="D287" s="33">
        <v>7271</v>
      </c>
      <c r="E287" s="34">
        <f t="shared" si="42"/>
        <v>15509.82533351671</v>
      </c>
      <c r="F287" s="35">
        <f t="shared" si="43"/>
        <v>0.82748325935698452</v>
      </c>
      <c r="G287" s="69">
        <f t="shared" si="44"/>
        <v>1940.1271150016923</v>
      </c>
      <c r="H287" s="69">
        <f t="shared" si="45"/>
        <v>475.72284870280413</v>
      </c>
      <c r="I287" s="34">
        <f t="shared" si="46"/>
        <v>2415.8499637044965</v>
      </c>
      <c r="J287" s="67">
        <f t="shared" si="47"/>
        <v>-255.89551518206605</v>
      </c>
      <c r="K287" s="33">
        <f t="shared" si="48"/>
        <v>2159.9544485224305</v>
      </c>
      <c r="L287" s="34">
        <f t="shared" si="49"/>
        <v>17565645.086095393</v>
      </c>
      <c r="M287" s="34">
        <f t="shared" si="50"/>
        <v>15705028.795206593</v>
      </c>
      <c r="N287" s="38">
        <f>'jan-apr'!M287</f>
        <v>9571241.6760106664</v>
      </c>
      <c r="O287" s="38">
        <f t="shared" si="51"/>
        <v>6133787.1191959269</v>
      </c>
    </row>
    <row r="288" spans="1:15" s="31" customFormat="1" x14ac:dyDescent="0.2">
      <c r="A288" s="30">
        <v>5001</v>
      </c>
      <c r="B288" s="31" t="s">
        <v>339</v>
      </c>
      <c r="C288" s="33">
        <v>4095915143</v>
      </c>
      <c r="D288" s="33">
        <v>214565</v>
      </c>
      <c r="E288" s="34">
        <f t="shared" si="42"/>
        <v>19089.390827954234</v>
      </c>
      <c r="F288" s="35">
        <f t="shared" si="43"/>
        <v>1.0184609434201322</v>
      </c>
      <c r="G288" s="69">
        <f t="shared" si="44"/>
        <v>-207.61218166082179</v>
      </c>
      <c r="H288" s="69">
        <f t="shared" si="45"/>
        <v>0</v>
      </c>
      <c r="I288" s="34">
        <f t="shared" si="46"/>
        <v>-207.61218166082179</v>
      </c>
      <c r="J288" s="67">
        <f t="shared" si="47"/>
        <v>-255.89551518206605</v>
      </c>
      <c r="K288" s="33">
        <f t="shared" si="48"/>
        <v>-463.50769684288787</v>
      </c>
      <c r="L288" s="34">
        <f t="shared" si="49"/>
        <v>-44546307.758054227</v>
      </c>
      <c r="M288" s="34">
        <f t="shared" si="50"/>
        <v>-99452528.97309424</v>
      </c>
      <c r="N288" s="38">
        <f>'jan-apr'!M288</f>
        <v>-32788959.76418449</v>
      </c>
      <c r="O288" s="38">
        <f t="shared" si="51"/>
        <v>-66663569.20890975</v>
      </c>
    </row>
    <row r="289" spans="1:15" s="31" customFormat="1" x14ac:dyDescent="0.2">
      <c r="A289" s="30">
        <v>5006</v>
      </c>
      <c r="B289" s="31" t="s">
        <v>340</v>
      </c>
      <c r="C289" s="33">
        <v>332330718</v>
      </c>
      <c r="D289" s="33">
        <v>24032</v>
      </c>
      <c r="E289" s="34">
        <f t="shared" si="42"/>
        <v>13828.675016644474</v>
      </c>
      <c r="F289" s="35">
        <f t="shared" si="43"/>
        <v>0.73779019616895181</v>
      </c>
      <c r="G289" s="69">
        <f t="shared" si="44"/>
        <v>2948.8173051250337</v>
      </c>
      <c r="H289" s="69">
        <f t="shared" si="45"/>
        <v>1064.1254596080867</v>
      </c>
      <c r="I289" s="34">
        <f t="shared" si="46"/>
        <v>4012.9427647331204</v>
      </c>
      <c r="J289" s="67">
        <f t="shared" si="47"/>
        <v>-255.89551518206605</v>
      </c>
      <c r="K289" s="33">
        <f t="shared" si="48"/>
        <v>3757.0472495510544</v>
      </c>
      <c r="L289" s="34">
        <f t="shared" si="49"/>
        <v>96439040.522066355</v>
      </c>
      <c r="M289" s="34">
        <f t="shared" si="50"/>
        <v>90289359.501210943</v>
      </c>
      <c r="N289" s="38">
        <f>'jan-apr'!M289</f>
        <v>53730563.841498874</v>
      </c>
      <c r="O289" s="38">
        <f t="shared" si="51"/>
        <v>36558795.659712069</v>
      </c>
    </row>
    <row r="290" spans="1:15" s="31" customFormat="1" x14ac:dyDescent="0.2">
      <c r="A290" s="30">
        <v>5007</v>
      </c>
      <c r="B290" s="31" t="s">
        <v>341</v>
      </c>
      <c r="C290" s="33">
        <v>219737301</v>
      </c>
      <c r="D290" s="33">
        <v>15083</v>
      </c>
      <c r="E290" s="34">
        <f t="shared" si="42"/>
        <v>14568.540807531657</v>
      </c>
      <c r="F290" s="35">
        <f t="shared" si="43"/>
        <v>0.77726366172804096</v>
      </c>
      <c r="G290" s="69">
        <f t="shared" si="44"/>
        <v>2504.8978305927239</v>
      </c>
      <c r="H290" s="69">
        <f t="shared" si="45"/>
        <v>805.17243279757258</v>
      </c>
      <c r="I290" s="34">
        <f t="shared" si="46"/>
        <v>3310.0702633902965</v>
      </c>
      <c r="J290" s="67">
        <f t="shared" si="47"/>
        <v>-255.89551518206605</v>
      </c>
      <c r="K290" s="33">
        <f t="shared" si="48"/>
        <v>3054.1747482082305</v>
      </c>
      <c r="L290" s="34">
        <f t="shared" si="49"/>
        <v>49925789.782715842</v>
      </c>
      <c r="M290" s="34">
        <f t="shared" si="50"/>
        <v>46066117.727224745</v>
      </c>
      <c r="N290" s="38">
        <f>'jan-apr'!M290</f>
        <v>25423852.669635374</v>
      </c>
      <c r="O290" s="38">
        <f t="shared" si="51"/>
        <v>20642265.057589371</v>
      </c>
    </row>
    <row r="291" spans="1:15" s="31" customFormat="1" x14ac:dyDescent="0.2">
      <c r="A291" s="30">
        <v>5014</v>
      </c>
      <c r="B291" s="31" t="s">
        <v>343</v>
      </c>
      <c r="C291" s="33">
        <v>130583452</v>
      </c>
      <c r="D291" s="33">
        <v>5453</v>
      </c>
      <c r="E291" s="34">
        <f t="shared" si="42"/>
        <v>23947.084540619842</v>
      </c>
      <c r="F291" s="35">
        <f t="shared" si="43"/>
        <v>1.2776295761982197</v>
      </c>
      <c r="G291" s="69">
        <f t="shared" si="44"/>
        <v>-3122.2284092601867</v>
      </c>
      <c r="H291" s="69">
        <f t="shared" si="45"/>
        <v>0</v>
      </c>
      <c r="I291" s="34">
        <f t="shared" si="46"/>
        <v>-3122.2284092601867</v>
      </c>
      <c r="J291" s="67">
        <f t="shared" si="47"/>
        <v>-255.89551518206605</v>
      </c>
      <c r="K291" s="33">
        <f t="shared" si="48"/>
        <v>-3378.1239244422527</v>
      </c>
      <c r="L291" s="34">
        <f t="shared" si="49"/>
        <v>-17025511.515695799</v>
      </c>
      <c r="M291" s="34">
        <f t="shared" si="50"/>
        <v>-18420909.759983603</v>
      </c>
      <c r="N291" s="38">
        <f>'jan-apr'!M291</f>
        <v>-10888342.797248842</v>
      </c>
      <c r="O291" s="38">
        <f t="shared" si="51"/>
        <v>-7532566.9627347607</v>
      </c>
    </row>
    <row r="292" spans="1:15" s="31" customFormat="1" x14ac:dyDescent="0.2">
      <c r="A292" s="30">
        <v>5020</v>
      </c>
      <c r="B292" s="31" t="s">
        <v>346</v>
      </c>
      <c r="C292" s="33">
        <v>12635961</v>
      </c>
      <c r="D292" s="33">
        <v>898</v>
      </c>
      <c r="E292" s="34">
        <f t="shared" si="42"/>
        <v>14071.226057906459</v>
      </c>
      <c r="F292" s="35">
        <f t="shared" si="43"/>
        <v>0.75073082714757222</v>
      </c>
      <c r="G292" s="69">
        <f t="shared" si="44"/>
        <v>2803.286680367843</v>
      </c>
      <c r="H292" s="69">
        <f t="shared" si="45"/>
        <v>979.23259516639212</v>
      </c>
      <c r="I292" s="34">
        <f t="shared" si="46"/>
        <v>3782.519275534235</v>
      </c>
      <c r="J292" s="67">
        <f t="shared" si="47"/>
        <v>-255.89551518206605</v>
      </c>
      <c r="K292" s="33">
        <f t="shared" si="48"/>
        <v>3526.623760352169</v>
      </c>
      <c r="L292" s="34">
        <f t="shared" si="49"/>
        <v>3396702.3094297429</v>
      </c>
      <c r="M292" s="34">
        <f t="shared" si="50"/>
        <v>3166908.1367962477</v>
      </c>
      <c r="N292" s="38">
        <f>'jan-apr'!M292</f>
        <v>1524052.5631560415</v>
      </c>
      <c r="O292" s="38">
        <f t="shared" si="51"/>
        <v>1642855.5736402061</v>
      </c>
    </row>
    <row r="293" spans="1:15" s="31" customFormat="1" x14ac:dyDescent="0.2">
      <c r="A293" s="30">
        <v>5021</v>
      </c>
      <c r="B293" s="31" t="s">
        <v>347</v>
      </c>
      <c r="C293" s="33">
        <v>109038914</v>
      </c>
      <c r="D293" s="33">
        <v>7389</v>
      </c>
      <c r="E293" s="34">
        <f t="shared" si="42"/>
        <v>14756.924347002301</v>
      </c>
      <c r="F293" s="35">
        <f t="shared" si="43"/>
        <v>0.78731433747056578</v>
      </c>
      <c r="G293" s="69">
        <f t="shared" si="44"/>
        <v>2391.8677069103378</v>
      </c>
      <c r="H293" s="69">
        <f t="shared" si="45"/>
        <v>739.23819398284729</v>
      </c>
      <c r="I293" s="34">
        <f t="shared" si="46"/>
        <v>3131.1059008931852</v>
      </c>
      <c r="J293" s="67">
        <f t="shared" si="47"/>
        <v>-255.89551518206605</v>
      </c>
      <c r="K293" s="33">
        <f t="shared" si="48"/>
        <v>2875.2103857111192</v>
      </c>
      <c r="L293" s="34">
        <f t="shared" si="49"/>
        <v>23135741.501699746</v>
      </c>
      <c r="M293" s="34">
        <f t="shared" si="50"/>
        <v>21244929.54001946</v>
      </c>
      <c r="N293" s="38">
        <f>'jan-apr'!M293</f>
        <v>10998007.606469918</v>
      </c>
      <c r="O293" s="38">
        <f t="shared" si="51"/>
        <v>10246921.933549542</v>
      </c>
    </row>
    <row r="294" spans="1:15" s="31" customFormat="1" x14ac:dyDescent="0.2">
      <c r="A294" s="30">
        <v>5022</v>
      </c>
      <c r="B294" s="31" t="s">
        <v>348</v>
      </c>
      <c r="C294" s="33">
        <v>36035357</v>
      </c>
      <c r="D294" s="33">
        <v>2484</v>
      </c>
      <c r="E294" s="34">
        <f t="shared" si="42"/>
        <v>14506.987520128825</v>
      </c>
      <c r="F294" s="35">
        <f t="shared" si="43"/>
        <v>0.77397965860170248</v>
      </c>
      <c r="G294" s="69">
        <f t="shared" si="44"/>
        <v>2541.8298030344235</v>
      </c>
      <c r="H294" s="69">
        <f t="shared" si="45"/>
        <v>826.7160833885639</v>
      </c>
      <c r="I294" s="34">
        <f t="shared" si="46"/>
        <v>3368.5458864229877</v>
      </c>
      <c r="J294" s="67">
        <f t="shared" si="47"/>
        <v>-255.89551518206605</v>
      </c>
      <c r="K294" s="33">
        <f t="shared" si="48"/>
        <v>3112.6503712409217</v>
      </c>
      <c r="L294" s="34">
        <f t="shared" si="49"/>
        <v>8367467.9818747016</v>
      </c>
      <c r="M294" s="34">
        <f t="shared" si="50"/>
        <v>7731823.5221624495</v>
      </c>
      <c r="N294" s="38">
        <f>'jan-apr'!M294</f>
        <v>1345380.0518675745</v>
      </c>
      <c r="O294" s="38">
        <f t="shared" si="51"/>
        <v>6386443.4702948751</v>
      </c>
    </row>
    <row r="295" spans="1:15" s="31" customFormat="1" x14ac:dyDescent="0.2">
      <c r="A295" s="30">
        <v>5025</v>
      </c>
      <c r="B295" s="31" t="s">
        <v>349</v>
      </c>
      <c r="C295" s="33">
        <v>86356234</v>
      </c>
      <c r="D295" s="33">
        <v>5685</v>
      </c>
      <c r="E295" s="34">
        <f t="shared" si="42"/>
        <v>15190.190677220757</v>
      </c>
      <c r="F295" s="35">
        <f t="shared" si="43"/>
        <v>0.81043004815004349</v>
      </c>
      <c r="G295" s="69">
        <f t="shared" si="44"/>
        <v>2131.9079087792643</v>
      </c>
      <c r="H295" s="69">
        <f t="shared" si="45"/>
        <v>587.59497840638778</v>
      </c>
      <c r="I295" s="34">
        <f t="shared" si="46"/>
        <v>2719.5028871856521</v>
      </c>
      <c r="J295" s="67">
        <f t="shared" si="47"/>
        <v>-255.89551518206605</v>
      </c>
      <c r="K295" s="33">
        <f t="shared" si="48"/>
        <v>2463.6073720035861</v>
      </c>
      <c r="L295" s="34">
        <f t="shared" si="49"/>
        <v>15460373.913650433</v>
      </c>
      <c r="M295" s="34">
        <f t="shared" si="50"/>
        <v>14005607.909840386</v>
      </c>
      <c r="N295" s="38">
        <f>'jan-apr'!M295</f>
        <v>6576432.641193876</v>
      </c>
      <c r="O295" s="38">
        <f t="shared" si="51"/>
        <v>7429175.2686465103</v>
      </c>
    </row>
    <row r="296" spans="1:15" s="31" customFormat="1" x14ac:dyDescent="0.2">
      <c r="A296" s="30">
        <v>5026</v>
      </c>
      <c r="B296" s="31" t="s">
        <v>350</v>
      </c>
      <c r="C296" s="33">
        <v>25698622</v>
      </c>
      <c r="D296" s="33">
        <v>2035</v>
      </c>
      <c r="E296" s="34">
        <f t="shared" si="42"/>
        <v>12628.315479115479</v>
      </c>
      <c r="F296" s="35">
        <f t="shared" si="43"/>
        <v>0.67374837744077676</v>
      </c>
      <c r="G296" s="69">
        <f t="shared" si="44"/>
        <v>3669.0330276424306</v>
      </c>
      <c r="H296" s="69">
        <f t="shared" si="45"/>
        <v>1484.2512977432348</v>
      </c>
      <c r="I296" s="34">
        <f t="shared" si="46"/>
        <v>5153.2843253856654</v>
      </c>
      <c r="J296" s="67">
        <f t="shared" si="47"/>
        <v>-255.89551518206605</v>
      </c>
      <c r="K296" s="33">
        <f t="shared" si="48"/>
        <v>4897.388810203599</v>
      </c>
      <c r="L296" s="34">
        <f t="shared" si="49"/>
        <v>10486933.60215983</v>
      </c>
      <c r="M296" s="34">
        <f t="shared" si="50"/>
        <v>9966186.2287643235</v>
      </c>
      <c r="N296" s="38">
        <f>'jan-apr'!M296</f>
        <v>5753835.5413948158</v>
      </c>
      <c r="O296" s="38">
        <f t="shared" si="51"/>
        <v>4212350.6873695077</v>
      </c>
    </row>
    <row r="297" spans="1:15" s="31" customFormat="1" x14ac:dyDescent="0.2">
      <c r="A297" s="30">
        <v>5027</v>
      </c>
      <c r="B297" s="31" t="s">
        <v>351</v>
      </c>
      <c r="C297" s="33">
        <v>77583134</v>
      </c>
      <c r="D297" s="33">
        <v>6140</v>
      </c>
      <c r="E297" s="34">
        <f t="shared" si="42"/>
        <v>12635.689576547231</v>
      </c>
      <c r="F297" s="35">
        <f t="shared" si="43"/>
        <v>0.67414180174094951</v>
      </c>
      <c r="G297" s="69">
        <f t="shared" si="44"/>
        <v>3664.60856918338</v>
      </c>
      <c r="H297" s="69">
        <f t="shared" si="45"/>
        <v>1481.6703636421219</v>
      </c>
      <c r="I297" s="34">
        <f t="shared" si="46"/>
        <v>5146.2789328255021</v>
      </c>
      <c r="J297" s="67">
        <f t="shared" si="47"/>
        <v>-255.89551518206605</v>
      </c>
      <c r="K297" s="33">
        <f t="shared" si="48"/>
        <v>4890.3834176434357</v>
      </c>
      <c r="L297" s="34">
        <f t="shared" si="49"/>
        <v>31598152.647548582</v>
      </c>
      <c r="M297" s="34">
        <f t="shared" si="50"/>
        <v>30026954.184330694</v>
      </c>
      <c r="N297" s="38">
        <f>'jan-apr'!M297</f>
        <v>16267571.206100332</v>
      </c>
      <c r="O297" s="38">
        <f t="shared" si="51"/>
        <v>13759382.978230363</v>
      </c>
    </row>
    <row r="298" spans="1:15" s="31" customFormat="1" x14ac:dyDescent="0.2">
      <c r="A298" s="30">
        <v>5028</v>
      </c>
      <c r="B298" s="31" t="s">
        <v>352</v>
      </c>
      <c r="C298" s="33">
        <v>256861624</v>
      </c>
      <c r="D298" s="33">
        <v>17560</v>
      </c>
      <c r="E298" s="34">
        <f t="shared" si="42"/>
        <v>14627.655125284738</v>
      </c>
      <c r="F298" s="35">
        <f t="shared" si="43"/>
        <v>0.78041754046471989</v>
      </c>
      <c r="G298" s="69">
        <f t="shared" si="44"/>
        <v>2469.4292399408755</v>
      </c>
      <c r="H298" s="69">
        <f t="shared" si="45"/>
        <v>784.48242158399421</v>
      </c>
      <c r="I298" s="34">
        <f t="shared" si="46"/>
        <v>3253.9116615248695</v>
      </c>
      <c r="J298" s="67">
        <f t="shared" si="47"/>
        <v>-255.89551518206605</v>
      </c>
      <c r="K298" s="33">
        <f t="shared" si="48"/>
        <v>2998.0161463428035</v>
      </c>
      <c r="L298" s="34">
        <f t="shared" si="49"/>
        <v>57138688.776376709</v>
      </c>
      <c r="M298" s="34">
        <f t="shared" si="50"/>
        <v>52645163.529779628</v>
      </c>
      <c r="N298" s="38">
        <f>'jan-apr'!M298</f>
        <v>30167079.341225039</v>
      </c>
      <c r="O298" s="38">
        <f t="shared" si="51"/>
        <v>22478084.188554589</v>
      </c>
    </row>
    <row r="299" spans="1:15" s="31" customFormat="1" x14ac:dyDescent="0.2">
      <c r="A299" s="30">
        <v>5029</v>
      </c>
      <c r="B299" s="31" t="s">
        <v>353</v>
      </c>
      <c r="C299" s="33">
        <v>122743356</v>
      </c>
      <c r="D299" s="33">
        <v>8484</v>
      </c>
      <c r="E299" s="34">
        <f t="shared" si="42"/>
        <v>14467.628005657709</v>
      </c>
      <c r="F299" s="35">
        <f t="shared" si="43"/>
        <v>0.77187974202489318</v>
      </c>
      <c r="G299" s="69">
        <f t="shared" si="44"/>
        <v>2565.4455117170933</v>
      </c>
      <c r="H299" s="69">
        <f t="shared" si="45"/>
        <v>840.49191345345457</v>
      </c>
      <c r="I299" s="34">
        <f t="shared" si="46"/>
        <v>3405.9374251705476</v>
      </c>
      <c r="J299" s="67">
        <f t="shared" si="47"/>
        <v>-255.89551518206605</v>
      </c>
      <c r="K299" s="33">
        <f t="shared" si="48"/>
        <v>3150.0419099884816</v>
      </c>
      <c r="L299" s="34">
        <f t="shared" si="49"/>
        <v>28895973.115146928</v>
      </c>
      <c r="M299" s="34">
        <f t="shared" si="50"/>
        <v>26724955.564342279</v>
      </c>
      <c r="N299" s="38">
        <f>'jan-apr'!M299</f>
        <v>15342469.426409649</v>
      </c>
      <c r="O299" s="38">
        <f t="shared" si="51"/>
        <v>11382486.13793263</v>
      </c>
    </row>
    <row r="300" spans="1:15" s="31" customFormat="1" x14ac:dyDescent="0.2">
      <c r="A300" s="30">
        <v>5031</v>
      </c>
      <c r="B300" s="31" t="s">
        <v>354</v>
      </c>
      <c r="C300" s="33">
        <v>254583360</v>
      </c>
      <c r="D300" s="33">
        <v>14783</v>
      </c>
      <c r="E300" s="34">
        <f t="shared" si="42"/>
        <v>17221.359669891091</v>
      </c>
      <c r="F300" s="35">
        <f t="shared" si="43"/>
        <v>0.91879737674449102</v>
      </c>
      <c r="G300" s="69">
        <f t="shared" si="44"/>
        <v>913.20651317706358</v>
      </c>
      <c r="H300" s="69">
        <f t="shared" si="45"/>
        <v>0</v>
      </c>
      <c r="I300" s="34">
        <f t="shared" si="46"/>
        <v>913.20651317706358</v>
      </c>
      <c r="J300" s="67">
        <f t="shared" si="47"/>
        <v>-255.89551518206605</v>
      </c>
      <c r="K300" s="33">
        <f t="shared" si="48"/>
        <v>657.31099799499748</v>
      </c>
      <c r="L300" s="34">
        <f t="shared" si="49"/>
        <v>13499931.884296531</v>
      </c>
      <c r="M300" s="34">
        <f t="shared" si="50"/>
        <v>9717028.4833600484</v>
      </c>
      <c r="N300" s="38">
        <f>'jan-apr'!M300</f>
        <v>6805313.4642344303</v>
      </c>
      <c r="O300" s="38">
        <f t="shared" si="51"/>
        <v>2911715.019125618</v>
      </c>
    </row>
    <row r="301" spans="1:15" s="31" customFormat="1" x14ac:dyDescent="0.2">
      <c r="A301" s="30">
        <v>5032</v>
      </c>
      <c r="B301" s="31" t="s">
        <v>355</v>
      </c>
      <c r="C301" s="33">
        <v>60834645</v>
      </c>
      <c r="D301" s="33">
        <v>4216</v>
      </c>
      <c r="E301" s="34">
        <f t="shared" si="42"/>
        <v>14429.469876660341</v>
      </c>
      <c r="F301" s="35">
        <f t="shared" si="43"/>
        <v>0.76984392200276364</v>
      </c>
      <c r="G301" s="69">
        <f t="shared" si="44"/>
        <v>2588.3403891155135</v>
      </c>
      <c r="H301" s="69">
        <f t="shared" si="45"/>
        <v>853.8472586025332</v>
      </c>
      <c r="I301" s="34">
        <f t="shared" si="46"/>
        <v>3442.1876477180467</v>
      </c>
      <c r="J301" s="67">
        <f t="shared" si="47"/>
        <v>-255.89551518206605</v>
      </c>
      <c r="K301" s="33">
        <f t="shared" si="48"/>
        <v>3186.2921325359807</v>
      </c>
      <c r="L301" s="34">
        <f t="shared" si="49"/>
        <v>14512263.122779286</v>
      </c>
      <c r="M301" s="34">
        <f t="shared" si="50"/>
        <v>13433407.630771695</v>
      </c>
      <c r="N301" s="38">
        <f>'jan-apr'!M301</f>
        <v>5314189.6187815908</v>
      </c>
      <c r="O301" s="38">
        <f t="shared" si="51"/>
        <v>8119218.0119901039</v>
      </c>
    </row>
    <row r="302" spans="1:15" s="31" customFormat="1" x14ac:dyDescent="0.2">
      <c r="A302" s="30">
        <v>5033</v>
      </c>
      <c r="B302" s="31" t="s">
        <v>356</v>
      </c>
      <c r="C302" s="33">
        <v>26117751</v>
      </c>
      <c r="D302" s="33">
        <v>773</v>
      </c>
      <c r="E302" s="34">
        <f t="shared" si="42"/>
        <v>33787.517464424323</v>
      </c>
      <c r="F302" s="35">
        <f t="shared" si="43"/>
        <v>1.8026382938448942</v>
      </c>
      <c r="G302" s="69">
        <f t="shared" si="44"/>
        <v>-9026.4881635428756</v>
      </c>
      <c r="H302" s="69">
        <f t="shared" si="45"/>
        <v>0</v>
      </c>
      <c r="I302" s="34">
        <f t="shared" si="46"/>
        <v>-9026.4881635428756</v>
      </c>
      <c r="J302" s="67">
        <f t="shared" si="47"/>
        <v>-255.89551518206605</v>
      </c>
      <c r="K302" s="33">
        <f t="shared" si="48"/>
        <v>-9282.383678724942</v>
      </c>
      <c r="L302" s="34">
        <f t="shared" si="49"/>
        <v>-6977475.3504186431</v>
      </c>
      <c r="M302" s="34">
        <f t="shared" si="50"/>
        <v>-7175282.5836543804</v>
      </c>
      <c r="N302" s="38">
        <f>'jan-apr'!M302</f>
        <v>-8043979.0949703567</v>
      </c>
      <c r="O302" s="38">
        <f t="shared" si="51"/>
        <v>868696.51131597627</v>
      </c>
    </row>
    <row r="303" spans="1:15" s="31" customFormat="1" x14ac:dyDescent="0.2">
      <c r="A303" s="30">
        <v>5034</v>
      </c>
      <c r="B303" s="31" t="s">
        <v>357</v>
      </c>
      <c r="C303" s="33">
        <v>36783847</v>
      </c>
      <c r="D303" s="33">
        <v>2454</v>
      </c>
      <c r="E303" s="34">
        <f t="shared" si="42"/>
        <v>14989.342705786472</v>
      </c>
      <c r="F303" s="35">
        <f t="shared" si="43"/>
        <v>0.79971436757570935</v>
      </c>
      <c r="G303" s="69">
        <f t="shared" si="44"/>
        <v>2252.4166916398353</v>
      </c>
      <c r="H303" s="69">
        <f t="shared" si="45"/>
        <v>657.89176840838752</v>
      </c>
      <c r="I303" s="34">
        <f t="shared" si="46"/>
        <v>2910.308460048223</v>
      </c>
      <c r="J303" s="67">
        <f t="shared" si="47"/>
        <v>-255.89551518206605</v>
      </c>
      <c r="K303" s="33">
        <f t="shared" si="48"/>
        <v>2654.412944866157</v>
      </c>
      <c r="L303" s="34">
        <f t="shared" si="49"/>
        <v>7141896.9609583393</v>
      </c>
      <c r="M303" s="34">
        <f t="shared" si="50"/>
        <v>6513929.3667015489</v>
      </c>
      <c r="N303" s="38">
        <f>'jan-apr'!M303</f>
        <v>758538.31790782104</v>
      </c>
      <c r="O303" s="38">
        <f t="shared" si="51"/>
        <v>5755391.0487937275</v>
      </c>
    </row>
    <row r="304" spans="1:15" s="31" customFormat="1" x14ac:dyDescent="0.2">
      <c r="A304" s="30">
        <v>5035</v>
      </c>
      <c r="B304" s="31" t="s">
        <v>358</v>
      </c>
      <c r="C304" s="33">
        <v>371415122</v>
      </c>
      <c r="D304" s="33">
        <v>24717</v>
      </c>
      <c r="E304" s="34">
        <f t="shared" si="42"/>
        <v>15026.707205567018</v>
      </c>
      <c r="F304" s="35">
        <f t="shared" si="43"/>
        <v>0.80170784573537857</v>
      </c>
      <c r="G304" s="69">
        <f t="shared" si="44"/>
        <v>2229.9979917715077</v>
      </c>
      <c r="H304" s="69">
        <f t="shared" si="45"/>
        <v>644.81419348519648</v>
      </c>
      <c r="I304" s="34">
        <f t="shared" si="46"/>
        <v>2874.8121852567042</v>
      </c>
      <c r="J304" s="67">
        <f t="shared" si="47"/>
        <v>-255.89551518206605</v>
      </c>
      <c r="K304" s="33">
        <f t="shared" si="48"/>
        <v>2618.9166700746382</v>
      </c>
      <c r="L304" s="34">
        <f t="shared" si="49"/>
        <v>71056732.782989964</v>
      </c>
      <c r="M304" s="34">
        <f t="shared" si="50"/>
        <v>64731763.334234834</v>
      </c>
      <c r="N304" s="38">
        <f>'jan-apr'!M304</f>
        <v>38472777.408995412</v>
      </c>
      <c r="O304" s="38">
        <f t="shared" si="51"/>
        <v>26258985.925239421</v>
      </c>
    </row>
    <row r="305" spans="1:15" s="31" customFormat="1" x14ac:dyDescent="0.2">
      <c r="A305" s="30">
        <v>5036</v>
      </c>
      <c r="B305" s="31" t="s">
        <v>359</v>
      </c>
      <c r="C305" s="33">
        <v>33773503</v>
      </c>
      <c r="D305" s="33">
        <v>2645</v>
      </c>
      <c r="E305" s="34">
        <f t="shared" si="42"/>
        <v>12768.810207939508</v>
      </c>
      <c r="F305" s="35">
        <f t="shared" si="43"/>
        <v>0.68124407991516578</v>
      </c>
      <c r="G305" s="69">
        <f t="shared" si="44"/>
        <v>3584.7361903480132</v>
      </c>
      <c r="H305" s="69">
        <f t="shared" si="45"/>
        <v>1435.0781426548247</v>
      </c>
      <c r="I305" s="34">
        <f t="shared" si="46"/>
        <v>5019.8143330028379</v>
      </c>
      <c r="J305" s="67">
        <f t="shared" si="47"/>
        <v>-255.89551518206605</v>
      </c>
      <c r="K305" s="33">
        <f t="shared" si="48"/>
        <v>4763.9188178207714</v>
      </c>
      <c r="L305" s="34">
        <f t="shared" si="49"/>
        <v>13277408.910792505</v>
      </c>
      <c r="M305" s="34">
        <f t="shared" si="50"/>
        <v>12600565.27313594</v>
      </c>
      <c r="N305" s="38">
        <f>'jan-apr'!M305</f>
        <v>6833688.1047858922</v>
      </c>
      <c r="O305" s="38">
        <f t="shared" si="51"/>
        <v>5766877.1683500474</v>
      </c>
    </row>
    <row r="306" spans="1:15" s="31" customFormat="1" x14ac:dyDescent="0.2">
      <c r="A306" s="30">
        <v>5037</v>
      </c>
      <c r="B306" s="31" t="s">
        <v>360</v>
      </c>
      <c r="C306" s="33">
        <v>293577808</v>
      </c>
      <c r="D306" s="33">
        <v>20574</v>
      </c>
      <c r="E306" s="34">
        <f t="shared" si="42"/>
        <v>14269.359774472636</v>
      </c>
      <c r="F306" s="35">
        <f t="shared" si="43"/>
        <v>0.76130169626099753</v>
      </c>
      <c r="G306" s="69">
        <f t="shared" si="44"/>
        <v>2684.4064504281368</v>
      </c>
      <c r="H306" s="69">
        <f t="shared" si="45"/>
        <v>909.88579436823011</v>
      </c>
      <c r="I306" s="34">
        <f t="shared" si="46"/>
        <v>3594.292244796367</v>
      </c>
      <c r="J306" s="67">
        <f t="shared" si="47"/>
        <v>-255.89551518206605</v>
      </c>
      <c r="K306" s="33">
        <f t="shared" si="48"/>
        <v>3338.396729614301</v>
      </c>
      <c r="L306" s="34">
        <f t="shared" si="49"/>
        <v>73948968.644440457</v>
      </c>
      <c r="M306" s="34">
        <f t="shared" si="50"/>
        <v>68684174.315084621</v>
      </c>
      <c r="N306" s="38">
        <f>'jan-apr'!M306</f>
        <v>37812163.658209808</v>
      </c>
      <c r="O306" s="38">
        <f t="shared" si="51"/>
        <v>30872010.656874813</v>
      </c>
    </row>
    <row r="307" spans="1:15" s="31" customFormat="1" x14ac:dyDescent="0.2">
      <c r="A307" s="30">
        <v>5038</v>
      </c>
      <c r="B307" s="31" t="s">
        <v>361</v>
      </c>
      <c r="C307" s="33">
        <v>209809599</v>
      </c>
      <c r="D307" s="33">
        <v>15193</v>
      </c>
      <c r="E307" s="34">
        <f t="shared" si="42"/>
        <v>13809.622786809716</v>
      </c>
      <c r="F307" s="35">
        <f t="shared" si="43"/>
        <v>0.73677371784616796</v>
      </c>
      <c r="G307" s="69">
        <f t="shared" si="44"/>
        <v>2960.2486430258891</v>
      </c>
      <c r="H307" s="69">
        <f t="shared" si="45"/>
        <v>1070.7937400502522</v>
      </c>
      <c r="I307" s="34">
        <f t="shared" si="46"/>
        <v>4031.042383076141</v>
      </c>
      <c r="J307" s="67">
        <f t="shared" si="47"/>
        <v>-255.89551518206605</v>
      </c>
      <c r="K307" s="33">
        <f t="shared" si="48"/>
        <v>3775.1468678940751</v>
      </c>
      <c r="L307" s="34">
        <f t="shared" si="49"/>
        <v>61243626.926075809</v>
      </c>
      <c r="M307" s="34">
        <f t="shared" si="50"/>
        <v>57355806.363914683</v>
      </c>
      <c r="N307" s="38">
        <f>'jan-apr'!M307</f>
        <v>34488720.805656731</v>
      </c>
      <c r="O307" s="38">
        <f t="shared" si="51"/>
        <v>22867085.558257952</v>
      </c>
    </row>
    <row r="308" spans="1:15" s="31" customFormat="1" x14ac:dyDescent="0.2">
      <c r="A308" s="30">
        <v>5041</v>
      </c>
      <c r="B308" s="31" t="s">
        <v>376</v>
      </c>
      <c r="C308" s="33">
        <v>28387648</v>
      </c>
      <c r="D308" s="33">
        <v>2114</v>
      </c>
      <c r="E308" s="34">
        <f t="shared" si="42"/>
        <v>13428.404919583727</v>
      </c>
      <c r="F308" s="35">
        <f t="shared" si="43"/>
        <v>0.71643490702696488</v>
      </c>
      <c r="G308" s="69">
        <f t="shared" si="44"/>
        <v>3188.9793633614822</v>
      </c>
      <c r="H308" s="69">
        <f t="shared" si="45"/>
        <v>1204.2199935793483</v>
      </c>
      <c r="I308" s="34">
        <f t="shared" si="46"/>
        <v>4393.1993569408305</v>
      </c>
      <c r="J308" s="67">
        <f t="shared" si="47"/>
        <v>-255.89551518206605</v>
      </c>
      <c r="K308" s="33">
        <f t="shared" si="48"/>
        <v>4137.3038417587641</v>
      </c>
      <c r="L308" s="34">
        <f t="shared" si="49"/>
        <v>9287223.4405729156</v>
      </c>
      <c r="M308" s="34">
        <f t="shared" si="50"/>
        <v>8746260.3214780279</v>
      </c>
      <c r="N308" s="38">
        <f>'jan-apr'!M308</f>
        <v>5165092.9677192373</v>
      </c>
      <c r="O308" s="38">
        <f t="shared" si="51"/>
        <v>3581167.3537587905</v>
      </c>
    </row>
    <row r="309" spans="1:15" s="31" customFormat="1" x14ac:dyDescent="0.2">
      <c r="A309" s="30">
        <v>5042</v>
      </c>
      <c r="B309" s="31" t="s">
        <v>362</v>
      </c>
      <c r="C309" s="33">
        <v>19350829</v>
      </c>
      <c r="D309" s="33">
        <v>1301</v>
      </c>
      <c r="E309" s="34">
        <f t="shared" si="42"/>
        <v>14873.811683320522</v>
      </c>
      <c r="F309" s="35">
        <f t="shared" si="43"/>
        <v>0.79355053368517692</v>
      </c>
      <c r="G309" s="69">
        <f t="shared" si="44"/>
        <v>2321.735305119405</v>
      </c>
      <c r="H309" s="69">
        <f t="shared" si="45"/>
        <v>698.32762627146985</v>
      </c>
      <c r="I309" s="34">
        <f t="shared" si="46"/>
        <v>3020.0629313908748</v>
      </c>
      <c r="J309" s="67">
        <f t="shared" si="47"/>
        <v>-255.89551518206605</v>
      </c>
      <c r="K309" s="33">
        <f t="shared" si="48"/>
        <v>2764.1674162088088</v>
      </c>
      <c r="L309" s="34">
        <f t="shared" si="49"/>
        <v>3929101.873739528</v>
      </c>
      <c r="M309" s="34">
        <f t="shared" si="50"/>
        <v>3596181.8084876603</v>
      </c>
      <c r="N309" s="38">
        <f>'jan-apr'!M309</f>
        <v>1212699.8392160467</v>
      </c>
      <c r="O309" s="38">
        <f t="shared" si="51"/>
        <v>2383481.9692716133</v>
      </c>
    </row>
    <row r="310" spans="1:15" s="31" customFormat="1" x14ac:dyDescent="0.2">
      <c r="A310" s="30">
        <v>5043</v>
      </c>
      <c r="B310" s="31" t="s">
        <v>377</v>
      </c>
      <c r="C310" s="33">
        <v>8067782</v>
      </c>
      <c r="D310" s="33">
        <v>423</v>
      </c>
      <c r="E310" s="34">
        <f t="shared" si="42"/>
        <v>19072.770685579195</v>
      </c>
      <c r="F310" s="35">
        <f t="shared" si="43"/>
        <v>1.0175742223070483</v>
      </c>
      <c r="G310" s="69">
        <f t="shared" si="44"/>
        <v>-197.64009623579841</v>
      </c>
      <c r="H310" s="69">
        <f t="shared" si="45"/>
        <v>0</v>
      </c>
      <c r="I310" s="34">
        <f t="shared" si="46"/>
        <v>-197.64009623579841</v>
      </c>
      <c r="J310" s="67">
        <f t="shared" si="47"/>
        <v>-255.89551518206605</v>
      </c>
      <c r="K310" s="33">
        <f t="shared" si="48"/>
        <v>-453.53561141786446</v>
      </c>
      <c r="L310" s="34">
        <f t="shared" si="49"/>
        <v>-83601.760707742724</v>
      </c>
      <c r="M310" s="34">
        <f t="shared" si="50"/>
        <v>-191845.56362975665</v>
      </c>
      <c r="N310" s="38">
        <f>'jan-apr'!M310</f>
        <v>-953603.79116747831</v>
      </c>
      <c r="O310" s="38">
        <f t="shared" si="51"/>
        <v>761758.22753772163</v>
      </c>
    </row>
    <row r="311" spans="1:15" s="31" customFormat="1" x14ac:dyDescent="0.2">
      <c r="A311" s="30">
        <v>5044</v>
      </c>
      <c r="B311" s="31" t="s">
        <v>363</v>
      </c>
      <c r="C311" s="33">
        <v>20528823</v>
      </c>
      <c r="D311" s="33">
        <v>810</v>
      </c>
      <c r="E311" s="34">
        <f t="shared" si="42"/>
        <v>25344.225925925926</v>
      </c>
      <c r="F311" s="35">
        <f t="shared" si="43"/>
        <v>1.3521701388696288</v>
      </c>
      <c r="G311" s="69">
        <f t="shared" si="44"/>
        <v>-3960.5132404438373</v>
      </c>
      <c r="H311" s="69">
        <f t="shared" si="45"/>
        <v>0</v>
      </c>
      <c r="I311" s="34">
        <f t="shared" si="46"/>
        <v>-3960.5132404438373</v>
      </c>
      <c r="J311" s="67">
        <f t="shared" si="47"/>
        <v>-255.89551518206605</v>
      </c>
      <c r="K311" s="33">
        <f t="shared" si="48"/>
        <v>-4216.4087556259037</v>
      </c>
      <c r="L311" s="34">
        <f t="shared" si="49"/>
        <v>-3208015.7247595084</v>
      </c>
      <c r="M311" s="34">
        <f t="shared" si="50"/>
        <v>-3415291.0920569822</v>
      </c>
      <c r="N311" s="38">
        <f>'jan-apr'!M311</f>
        <v>-4524208.1830866607</v>
      </c>
      <c r="O311" s="38">
        <f t="shared" si="51"/>
        <v>1108917.0910296785</v>
      </c>
    </row>
    <row r="312" spans="1:15" s="31" customFormat="1" x14ac:dyDescent="0.2">
      <c r="A312" s="30">
        <v>5045</v>
      </c>
      <c r="B312" s="31" t="s">
        <v>364</v>
      </c>
      <c r="C312" s="33">
        <v>34991058</v>
      </c>
      <c r="D312" s="33">
        <v>2322</v>
      </c>
      <c r="E312" s="34">
        <f t="shared" si="42"/>
        <v>15069.361757105944</v>
      </c>
      <c r="F312" s="35">
        <f t="shared" si="43"/>
        <v>0.8039835597795314</v>
      </c>
      <c r="G312" s="69">
        <f t="shared" si="44"/>
        <v>2204.405260848152</v>
      </c>
      <c r="H312" s="69">
        <f t="shared" si="45"/>
        <v>629.88510044657232</v>
      </c>
      <c r="I312" s="34">
        <f t="shared" si="46"/>
        <v>2834.2903612947243</v>
      </c>
      <c r="J312" s="67">
        <f t="shared" si="47"/>
        <v>-255.89551518206605</v>
      </c>
      <c r="K312" s="33">
        <f t="shared" si="48"/>
        <v>2578.3948461126583</v>
      </c>
      <c r="L312" s="34">
        <f t="shared" si="49"/>
        <v>6581222.2189263497</v>
      </c>
      <c r="M312" s="34">
        <f t="shared" si="50"/>
        <v>5987032.8326735925</v>
      </c>
      <c r="N312" s="38">
        <f>'jan-apr'!M312</f>
        <v>1630594.9731050425</v>
      </c>
      <c r="O312" s="38">
        <f t="shared" si="51"/>
        <v>4356437.8595685503</v>
      </c>
    </row>
    <row r="313" spans="1:15" s="31" customFormat="1" x14ac:dyDescent="0.2">
      <c r="A313" s="30">
        <v>5046</v>
      </c>
      <c r="B313" s="31" t="s">
        <v>365</v>
      </c>
      <c r="C313" s="33">
        <v>14373827</v>
      </c>
      <c r="D313" s="33">
        <v>1222</v>
      </c>
      <c r="E313" s="34">
        <f t="shared" si="42"/>
        <v>11762.54255319149</v>
      </c>
      <c r="F313" s="35">
        <f t="shared" si="43"/>
        <v>0.62755748958735591</v>
      </c>
      <c r="G313" s="69">
        <f t="shared" si="44"/>
        <v>4188.4967831968243</v>
      </c>
      <c r="H313" s="69">
        <f t="shared" si="45"/>
        <v>1787.2718218166312</v>
      </c>
      <c r="I313" s="34">
        <f t="shared" si="46"/>
        <v>5975.7686050134553</v>
      </c>
      <c r="J313" s="67">
        <f t="shared" si="47"/>
        <v>-255.89551518206605</v>
      </c>
      <c r="K313" s="33">
        <f t="shared" si="48"/>
        <v>5719.8730898313888</v>
      </c>
      <c r="L313" s="34">
        <f t="shared" si="49"/>
        <v>7302389.2353264419</v>
      </c>
      <c r="M313" s="34">
        <f t="shared" si="50"/>
        <v>6989684.915773957</v>
      </c>
      <c r="N313" s="38">
        <f>'jan-apr'!M313</f>
        <v>3862901.5628916295</v>
      </c>
      <c r="O313" s="38">
        <f t="shared" si="51"/>
        <v>3126783.3528823275</v>
      </c>
    </row>
    <row r="314" spans="1:15" s="31" customFormat="1" x14ac:dyDescent="0.2">
      <c r="A314" s="30">
        <v>5047</v>
      </c>
      <c r="B314" s="31" t="s">
        <v>366</v>
      </c>
      <c r="C314" s="33">
        <v>54243513</v>
      </c>
      <c r="D314" s="33">
        <v>3924</v>
      </c>
      <c r="E314" s="34">
        <f t="shared" si="42"/>
        <v>13823.525229357798</v>
      </c>
      <c r="F314" s="35">
        <f t="shared" si="43"/>
        <v>0.73751544370221933</v>
      </c>
      <c r="G314" s="69">
        <f t="shared" si="44"/>
        <v>2951.9071774970398</v>
      </c>
      <c r="H314" s="69">
        <f t="shared" si="45"/>
        <v>1065.9278851584234</v>
      </c>
      <c r="I314" s="34">
        <f t="shared" si="46"/>
        <v>4017.8350626554629</v>
      </c>
      <c r="J314" s="67">
        <f t="shared" si="47"/>
        <v>-255.89551518206605</v>
      </c>
      <c r="K314" s="33">
        <f t="shared" si="48"/>
        <v>3761.9395474733969</v>
      </c>
      <c r="L314" s="34">
        <f t="shared" si="49"/>
        <v>15765984.785860037</v>
      </c>
      <c r="M314" s="34">
        <f t="shared" si="50"/>
        <v>14761850.784285609</v>
      </c>
      <c r="N314" s="38">
        <f>'jan-apr'!M314</f>
        <v>8841271.0967976693</v>
      </c>
      <c r="O314" s="38">
        <f t="shared" si="51"/>
        <v>5920579.6874879394</v>
      </c>
    </row>
    <row r="315" spans="1:15" s="31" customFormat="1" x14ac:dyDescent="0.2">
      <c r="A315" s="30">
        <v>5049</v>
      </c>
      <c r="B315" s="31" t="s">
        <v>367</v>
      </c>
      <c r="C315" s="33">
        <v>20154360</v>
      </c>
      <c r="D315" s="33">
        <v>1116</v>
      </c>
      <c r="E315" s="34">
        <f t="shared" si="42"/>
        <v>18059.462365591397</v>
      </c>
      <c r="F315" s="35">
        <f t="shared" si="43"/>
        <v>0.96351199701911638</v>
      </c>
      <c r="G315" s="69">
        <f t="shared" si="44"/>
        <v>410.34489575688059</v>
      </c>
      <c r="H315" s="69">
        <f t="shared" si="45"/>
        <v>0</v>
      </c>
      <c r="I315" s="34">
        <f t="shared" si="46"/>
        <v>410.34489575688059</v>
      </c>
      <c r="J315" s="67">
        <f t="shared" si="47"/>
        <v>-255.89551518206605</v>
      </c>
      <c r="K315" s="33">
        <f t="shared" si="48"/>
        <v>154.44938057481454</v>
      </c>
      <c r="L315" s="34">
        <f t="shared" si="49"/>
        <v>457944.90366467874</v>
      </c>
      <c r="M315" s="34">
        <f t="shared" si="50"/>
        <v>172365.50872149304</v>
      </c>
      <c r="N315" s="38">
        <f>'jan-apr'!M315</f>
        <v>-178239.77669717668</v>
      </c>
      <c r="O315" s="38">
        <f t="shared" si="51"/>
        <v>350605.28541866969</v>
      </c>
    </row>
    <row r="316" spans="1:15" s="31" customFormat="1" x14ac:dyDescent="0.2">
      <c r="A316" s="30">
        <v>5052</v>
      </c>
      <c r="B316" s="31" t="s">
        <v>368</v>
      </c>
      <c r="C316" s="33">
        <v>8812174</v>
      </c>
      <c r="D316" s="33">
        <v>604</v>
      </c>
      <c r="E316" s="34">
        <f t="shared" si="42"/>
        <v>14589.692052980132</v>
      </c>
      <c r="F316" s="35">
        <f t="shared" si="43"/>
        <v>0.77839212714572303</v>
      </c>
      <c r="G316" s="69">
        <f t="shared" si="44"/>
        <v>2492.2070833236394</v>
      </c>
      <c r="H316" s="69">
        <f t="shared" si="45"/>
        <v>797.76949689060655</v>
      </c>
      <c r="I316" s="34">
        <f t="shared" si="46"/>
        <v>3289.976580214246</v>
      </c>
      <c r="J316" s="67">
        <f t="shared" si="47"/>
        <v>-255.89551518206605</v>
      </c>
      <c r="K316" s="33">
        <f t="shared" si="48"/>
        <v>3034.08106503218</v>
      </c>
      <c r="L316" s="34">
        <f t="shared" si="49"/>
        <v>1987145.8544494046</v>
      </c>
      <c r="M316" s="34">
        <f t="shared" si="50"/>
        <v>1832584.9632794368</v>
      </c>
      <c r="N316" s="38">
        <f>'jan-apr'!M316</f>
        <v>1384211.6050626382</v>
      </c>
      <c r="O316" s="38">
        <f t="shared" si="51"/>
        <v>448373.35821679863</v>
      </c>
    </row>
    <row r="317" spans="1:15" s="31" customFormat="1" x14ac:dyDescent="0.2">
      <c r="A317" s="30">
        <v>5053</v>
      </c>
      <c r="B317" s="31" t="s">
        <v>369</v>
      </c>
      <c r="C317" s="33">
        <v>100303778</v>
      </c>
      <c r="D317" s="33">
        <v>6938</v>
      </c>
      <c r="E317" s="34">
        <f t="shared" si="42"/>
        <v>14457.160276736811</v>
      </c>
      <c r="F317" s="35">
        <f t="shared" si="43"/>
        <v>0.77132126568752202</v>
      </c>
      <c r="G317" s="69">
        <f t="shared" si="44"/>
        <v>2571.7261490696314</v>
      </c>
      <c r="H317" s="69">
        <f t="shared" si="45"/>
        <v>844.1556185757687</v>
      </c>
      <c r="I317" s="34">
        <f t="shared" si="46"/>
        <v>3415.8817676454</v>
      </c>
      <c r="J317" s="67">
        <f t="shared" si="47"/>
        <v>-255.89551518206605</v>
      </c>
      <c r="K317" s="33">
        <f t="shared" si="48"/>
        <v>3159.986252463334</v>
      </c>
      <c r="L317" s="34">
        <f t="shared" si="49"/>
        <v>23699387.703923784</v>
      </c>
      <c r="M317" s="34">
        <f t="shared" si="50"/>
        <v>21923984.61959061</v>
      </c>
      <c r="N317" s="38">
        <f>'jan-apr'!M317</f>
        <v>12159276.413782429</v>
      </c>
      <c r="O317" s="38">
        <f t="shared" si="51"/>
        <v>9764708.2058081813</v>
      </c>
    </row>
    <row r="318" spans="1:15" s="31" customFormat="1" x14ac:dyDescent="0.2">
      <c r="A318" s="30">
        <v>5054</v>
      </c>
      <c r="B318" s="31" t="s">
        <v>370</v>
      </c>
      <c r="C318" s="33">
        <v>128506250</v>
      </c>
      <c r="D318" s="33">
        <v>10023</v>
      </c>
      <c r="E318" s="34">
        <f t="shared" si="42"/>
        <v>12821.136386311484</v>
      </c>
      <c r="F318" s="35">
        <f t="shared" si="43"/>
        <v>0.68403579650112678</v>
      </c>
      <c r="G318" s="69">
        <f t="shared" si="44"/>
        <v>3553.3404833248283</v>
      </c>
      <c r="H318" s="69">
        <f t="shared" si="45"/>
        <v>1416.7639802246333</v>
      </c>
      <c r="I318" s="34">
        <f t="shared" si="46"/>
        <v>4970.1044635494618</v>
      </c>
      <c r="J318" s="67">
        <f t="shared" si="47"/>
        <v>-255.89551518206605</v>
      </c>
      <c r="K318" s="33">
        <f t="shared" si="48"/>
        <v>4714.2089483673954</v>
      </c>
      <c r="L318" s="34">
        <f t="shared" si="49"/>
        <v>49815357.038156256</v>
      </c>
      <c r="M318" s="34">
        <f t="shared" si="50"/>
        <v>47250516.289486401</v>
      </c>
      <c r="N318" s="38">
        <f>'jan-apr'!M318</f>
        <v>26711895.812653683</v>
      </c>
      <c r="O318" s="38">
        <f t="shared" si="51"/>
        <v>20538620.476832718</v>
      </c>
    </row>
    <row r="319" spans="1:15" s="31" customFormat="1" x14ac:dyDescent="0.2">
      <c r="A319" s="30">
        <v>5055</v>
      </c>
      <c r="B319" s="31" t="s">
        <v>393</v>
      </c>
      <c r="C319" s="33">
        <v>95077542</v>
      </c>
      <c r="D319" s="33">
        <v>6093</v>
      </c>
      <c r="E319" s="34">
        <f t="shared" si="42"/>
        <v>15604.388970950271</v>
      </c>
      <c r="F319" s="35">
        <f t="shared" si="43"/>
        <v>0.83252843718700675</v>
      </c>
      <c r="G319" s="69">
        <f t="shared" si="44"/>
        <v>1883.3889325415557</v>
      </c>
      <c r="H319" s="69">
        <f t="shared" si="45"/>
        <v>442.62557560105785</v>
      </c>
      <c r="I319" s="34">
        <f t="shared" si="46"/>
        <v>2326.0145081426135</v>
      </c>
      <c r="J319" s="67">
        <f t="shared" si="47"/>
        <v>-255.89551518206605</v>
      </c>
      <c r="K319" s="33">
        <f t="shared" si="48"/>
        <v>2070.1189929605475</v>
      </c>
      <c r="L319" s="34">
        <f t="shared" si="49"/>
        <v>14172406.398112943</v>
      </c>
      <c r="M319" s="34">
        <f t="shared" si="50"/>
        <v>12613235.024108617</v>
      </c>
      <c r="N319" s="38">
        <f>'jan-apr'!M319</f>
        <v>5227548.7075275797</v>
      </c>
      <c r="O319" s="38">
        <f t="shared" si="51"/>
        <v>7385686.3165810369</v>
      </c>
    </row>
    <row r="320" spans="1:15" s="31" customFormat="1" x14ac:dyDescent="0.2">
      <c r="A320" s="30">
        <v>5056</v>
      </c>
      <c r="B320" s="31" t="s">
        <v>342</v>
      </c>
      <c r="C320" s="33">
        <v>85657463</v>
      </c>
      <c r="D320" s="33">
        <v>5323</v>
      </c>
      <c r="E320" s="34">
        <f t="shared" si="42"/>
        <v>16091.952470411423</v>
      </c>
      <c r="F320" s="35">
        <f t="shared" si="43"/>
        <v>0.85854102114601205</v>
      </c>
      <c r="G320" s="69">
        <f t="shared" si="44"/>
        <v>1590.8508328648647</v>
      </c>
      <c r="H320" s="69">
        <f t="shared" si="45"/>
        <v>271.97835078965471</v>
      </c>
      <c r="I320" s="34">
        <f t="shared" si="46"/>
        <v>1862.8291836545195</v>
      </c>
      <c r="J320" s="67">
        <f t="shared" si="47"/>
        <v>-255.89551518206605</v>
      </c>
      <c r="K320" s="33">
        <f t="shared" si="48"/>
        <v>1606.9336684724535</v>
      </c>
      <c r="L320" s="34">
        <f t="shared" si="49"/>
        <v>9915839.7445930075</v>
      </c>
      <c r="M320" s="34">
        <f t="shared" si="50"/>
        <v>8553707.9172788709</v>
      </c>
      <c r="N320" s="38">
        <f>'jan-apr'!M320</f>
        <v>2767705.1555922306</v>
      </c>
      <c r="O320" s="38">
        <f t="shared" si="51"/>
        <v>5786002.7616866399</v>
      </c>
    </row>
    <row r="321" spans="1:15" s="31" customFormat="1" x14ac:dyDescent="0.2">
      <c r="A321" s="30">
        <v>5057</v>
      </c>
      <c r="B321" s="31" t="s">
        <v>344</v>
      </c>
      <c r="C321" s="33">
        <v>156328302</v>
      </c>
      <c r="D321" s="33">
        <v>10522</v>
      </c>
      <c r="E321" s="34">
        <f t="shared" si="42"/>
        <v>14857.280174871697</v>
      </c>
      <c r="F321" s="35">
        <f t="shared" si="43"/>
        <v>0.79266854138680076</v>
      </c>
      <c r="G321" s="69">
        <f t="shared" si="44"/>
        <v>2331.6542101886998</v>
      </c>
      <c r="H321" s="69">
        <f t="shared" si="45"/>
        <v>704.11365422855852</v>
      </c>
      <c r="I321" s="34">
        <f t="shared" si="46"/>
        <v>3035.7678644172584</v>
      </c>
      <c r="J321" s="67">
        <f t="shared" si="47"/>
        <v>-255.89551518206605</v>
      </c>
      <c r="K321" s="33">
        <f t="shared" si="48"/>
        <v>2779.8723492351924</v>
      </c>
      <c r="L321" s="34">
        <f t="shared" si="49"/>
        <v>31942349.469398394</v>
      </c>
      <c r="M321" s="34">
        <f t="shared" si="50"/>
        <v>29249816.858652692</v>
      </c>
      <c r="N321" s="38">
        <f>'jan-apr'!M321</f>
        <v>16348115.221968675</v>
      </c>
      <c r="O321" s="38">
        <f t="shared" si="51"/>
        <v>12901701.636684017</v>
      </c>
    </row>
    <row r="322" spans="1:15" s="31" customFormat="1" x14ac:dyDescent="0.2">
      <c r="A322" s="30">
        <v>5058</v>
      </c>
      <c r="B322" s="31" t="s">
        <v>345</v>
      </c>
      <c r="C322" s="33">
        <v>63794485</v>
      </c>
      <c r="D322" s="33">
        <v>4339</v>
      </c>
      <c r="E322" s="34">
        <f t="shared" si="42"/>
        <v>14702.577782899285</v>
      </c>
      <c r="F322" s="35">
        <f t="shared" si="43"/>
        <v>0.78441482886671099</v>
      </c>
      <c r="G322" s="69">
        <f t="shared" si="44"/>
        <v>2424.4756453721475</v>
      </c>
      <c r="H322" s="69">
        <f t="shared" si="45"/>
        <v>758.25949141890294</v>
      </c>
      <c r="I322" s="34">
        <f t="shared" si="46"/>
        <v>3182.7351367910505</v>
      </c>
      <c r="J322" s="67">
        <f t="shared" si="47"/>
        <v>-255.89551518206605</v>
      </c>
      <c r="K322" s="33">
        <f t="shared" si="48"/>
        <v>2926.8396216089845</v>
      </c>
      <c r="L322" s="34">
        <f t="shared" si="49"/>
        <v>13809887.758536369</v>
      </c>
      <c r="M322" s="34">
        <f t="shared" si="50"/>
        <v>12699557.118161384</v>
      </c>
      <c r="N322" s="38">
        <f>'jan-apr'!M322</f>
        <v>5984978.6895145467</v>
      </c>
      <c r="O322" s="38">
        <f t="shared" si="51"/>
        <v>6714578.4286468374</v>
      </c>
    </row>
    <row r="323" spans="1:15" s="31" customFormat="1" x14ac:dyDescent="0.2">
      <c r="A323" s="30">
        <v>5059</v>
      </c>
      <c r="B323" s="31" t="s">
        <v>394</v>
      </c>
      <c r="C323" s="33">
        <v>271834182</v>
      </c>
      <c r="D323" s="33">
        <v>18793</v>
      </c>
      <c r="E323" s="34">
        <f t="shared" si="42"/>
        <v>14464.650774224445</v>
      </c>
      <c r="F323" s="35">
        <f t="shared" si="43"/>
        <v>0.77172090018642747</v>
      </c>
      <c r="G323" s="69">
        <f t="shared" si="44"/>
        <v>2567.2318505770513</v>
      </c>
      <c r="H323" s="69">
        <f t="shared" si="45"/>
        <v>841.53394445509696</v>
      </c>
      <c r="I323" s="34">
        <f t="shared" si="46"/>
        <v>3408.7657950321482</v>
      </c>
      <c r="J323" s="67">
        <f t="shared" si="47"/>
        <v>-255.89551518206605</v>
      </c>
      <c r="K323" s="33">
        <f t="shared" si="48"/>
        <v>3152.8702798500822</v>
      </c>
      <c r="L323" s="34">
        <f t="shared" si="49"/>
        <v>64060935.586039163</v>
      </c>
      <c r="M323" s="34">
        <f t="shared" si="50"/>
        <v>59251891.169222593</v>
      </c>
      <c r="N323" s="38">
        <f>'jan-apr'!M323</f>
        <v>34277976.452718824</v>
      </c>
      <c r="O323" s="38">
        <f t="shared" si="51"/>
        <v>24973914.716503769</v>
      </c>
    </row>
    <row r="324" spans="1:15" s="31" customFormat="1" x14ac:dyDescent="0.2">
      <c r="A324" s="30">
        <v>5060</v>
      </c>
      <c r="B324" s="31" t="s">
        <v>395</v>
      </c>
      <c r="C324" s="33">
        <v>196022318</v>
      </c>
      <c r="D324" s="33">
        <v>9968</v>
      </c>
      <c r="E324" s="34">
        <f t="shared" si="42"/>
        <v>19665.160313001605</v>
      </c>
      <c r="F324" s="35">
        <f t="shared" si="43"/>
        <v>1.049179510514225</v>
      </c>
      <c r="G324" s="69">
        <f t="shared" si="44"/>
        <v>-553.07387268924424</v>
      </c>
      <c r="H324" s="69">
        <f t="shared" si="45"/>
        <v>0</v>
      </c>
      <c r="I324" s="34">
        <f t="shared" si="46"/>
        <v>-553.07387268924424</v>
      </c>
      <c r="J324" s="67">
        <f t="shared" si="47"/>
        <v>-255.89551518206605</v>
      </c>
      <c r="K324" s="33">
        <f t="shared" si="48"/>
        <v>-808.96938787131035</v>
      </c>
      <c r="L324" s="34">
        <f t="shared" si="49"/>
        <v>-5513040.3629663866</v>
      </c>
      <c r="M324" s="34">
        <f t="shared" si="50"/>
        <v>-8063806.8583012214</v>
      </c>
      <c r="N324" s="38">
        <f>'jan-apr'!M324</f>
        <v>-3374595.4363059672</v>
      </c>
      <c r="O324" s="38">
        <f t="shared" si="51"/>
        <v>-4689211.4219952542</v>
      </c>
    </row>
    <row r="325" spans="1:15" s="31" customFormat="1" x14ac:dyDescent="0.2">
      <c r="A325" s="30">
        <v>5061</v>
      </c>
      <c r="B325" s="31" t="s">
        <v>273</v>
      </c>
      <c r="C325" s="33">
        <v>28245206</v>
      </c>
      <c r="D325" s="33">
        <v>1958</v>
      </c>
      <c r="E325" s="34">
        <f t="shared" si="42"/>
        <v>14425.539325842698</v>
      </c>
      <c r="F325" s="35">
        <f t="shared" si="43"/>
        <v>0.76963421848053093</v>
      </c>
      <c r="G325" s="69">
        <f t="shared" si="44"/>
        <v>2590.6987196061</v>
      </c>
      <c r="H325" s="69">
        <f t="shared" si="45"/>
        <v>855.22295138870857</v>
      </c>
      <c r="I325" s="34">
        <f t="shared" si="46"/>
        <v>3445.9216709948087</v>
      </c>
      <c r="J325" s="67">
        <f t="shared" si="47"/>
        <v>-255.89551518206605</v>
      </c>
      <c r="K325" s="33">
        <f t="shared" si="48"/>
        <v>3190.0261558127427</v>
      </c>
      <c r="L325" s="34">
        <f t="shared" si="49"/>
        <v>6747114.6318078358</v>
      </c>
      <c r="M325" s="34">
        <f t="shared" si="50"/>
        <v>6246071.2130813506</v>
      </c>
      <c r="N325" s="38">
        <f>'jan-apr'!M325</f>
        <v>1908569.3511798766</v>
      </c>
      <c r="O325" s="38">
        <f t="shared" si="51"/>
        <v>4337501.8619014742</v>
      </c>
    </row>
    <row r="326" spans="1:15" s="31" customFormat="1" x14ac:dyDescent="0.2">
      <c r="A326" s="30">
        <v>5501</v>
      </c>
      <c r="B326" s="31" t="s">
        <v>311</v>
      </c>
      <c r="C326" s="33">
        <v>1400827831</v>
      </c>
      <c r="D326" s="33">
        <v>78745</v>
      </c>
      <c r="E326" s="34">
        <f t="shared" si="42"/>
        <v>17789.419404406628</v>
      </c>
      <c r="F326" s="35">
        <f t="shared" si="43"/>
        <v>0.94910461170803251</v>
      </c>
      <c r="G326" s="69">
        <f t="shared" si="44"/>
        <v>572.37067246774166</v>
      </c>
      <c r="H326" s="69">
        <f t="shared" si="45"/>
        <v>0</v>
      </c>
      <c r="I326" s="34">
        <f t="shared" si="46"/>
        <v>572.37067246774166</v>
      </c>
      <c r="J326" s="67">
        <f t="shared" si="47"/>
        <v>-255.89551518206605</v>
      </c>
      <c r="K326" s="33">
        <f t="shared" si="48"/>
        <v>316.47515728567561</v>
      </c>
      <c r="L326" s="34">
        <f t="shared" si="49"/>
        <v>45071328.603472315</v>
      </c>
      <c r="M326" s="34">
        <f t="shared" si="50"/>
        <v>24920836.260460526</v>
      </c>
      <c r="N326" s="38">
        <f>'jan-apr'!M326</f>
        <v>-1071796.1113075519</v>
      </c>
      <c r="O326" s="38">
        <f t="shared" si="51"/>
        <v>25992632.371768076</v>
      </c>
    </row>
    <row r="327" spans="1:15" s="31" customFormat="1" x14ac:dyDescent="0.2">
      <c r="A327" s="30">
        <v>5503</v>
      </c>
      <c r="B327" s="31" t="s">
        <v>372</v>
      </c>
      <c r="C327" s="33">
        <v>407833635</v>
      </c>
      <c r="D327" s="33">
        <v>25056</v>
      </c>
      <c r="E327" s="34">
        <f t="shared" si="42"/>
        <v>16276.885177203065</v>
      </c>
      <c r="F327" s="35">
        <f t="shared" si="43"/>
        <v>0.86840758738302593</v>
      </c>
      <c r="G327" s="69">
        <f t="shared" si="44"/>
        <v>1479.8912087898796</v>
      </c>
      <c r="H327" s="69">
        <f t="shared" si="45"/>
        <v>207.25190341258002</v>
      </c>
      <c r="I327" s="34">
        <f t="shared" si="46"/>
        <v>1687.1431122024596</v>
      </c>
      <c r="J327" s="67">
        <f t="shared" si="47"/>
        <v>-255.89551518206605</v>
      </c>
      <c r="K327" s="33">
        <f t="shared" si="48"/>
        <v>1431.2475970203936</v>
      </c>
      <c r="L327" s="34">
        <f t="shared" si="49"/>
        <v>42273057.819344826</v>
      </c>
      <c r="M327" s="34">
        <f t="shared" si="50"/>
        <v>35861339.790942982</v>
      </c>
      <c r="N327" s="38">
        <f>'jan-apr'!M327</f>
        <v>21209054.379552096</v>
      </c>
      <c r="O327" s="38">
        <f t="shared" si="51"/>
        <v>14652285.411390886</v>
      </c>
    </row>
    <row r="328" spans="1:15" s="31" customFormat="1" x14ac:dyDescent="0.2">
      <c r="A328" s="30">
        <v>5510</v>
      </c>
      <c r="B328" s="31" t="s">
        <v>312</v>
      </c>
      <c r="C328" s="33">
        <v>37436980</v>
      </c>
      <c r="D328" s="33">
        <v>2845</v>
      </c>
      <c r="E328" s="34">
        <f t="shared" si="42"/>
        <v>13158.868189806679</v>
      </c>
      <c r="F328" s="35">
        <f t="shared" si="43"/>
        <v>0.70205453027376241</v>
      </c>
      <c r="G328" s="69">
        <f t="shared" si="44"/>
        <v>3350.7014012277109</v>
      </c>
      <c r="H328" s="69">
        <f t="shared" si="45"/>
        <v>1298.5578490013149</v>
      </c>
      <c r="I328" s="34">
        <f t="shared" si="46"/>
        <v>4649.2592502290263</v>
      </c>
      <c r="J328" s="67">
        <f t="shared" si="47"/>
        <v>-255.89551518206605</v>
      </c>
      <c r="K328" s="33">
        <f t="shared" si="48"/>
        <v>4393.3637350469598</v>
      </c>
      <c r="L328" s="34">
        <f t="shared" si="49"/>
        <v>13227142.566901579</v>
      </c>
      <c r="M328" s="34">
        <f t="shared" si="50"/>
        <v>12499119.826208601</v>
      </c>
      <c r="N328" s="38">
        <f>'jan-apr'!M328</f>
        <v>6799366.8657337865</v>
      </c>
      <c r="O328" s="38">
        <f t="shared" si="51"/>
        <v>5699752.9604748143</v>
      </c>
    </row>
    <row r="329" spans="1:15" s="31" customFormat="1" x14ac:dyDescent="0.2">
      <c r="A329" s="30">
        <v>5512</v>
      </c>
      <c r="B329" s="31" t="s">
        <v>301</v>
      </c>
      <c r="C329" s="33">
        <v>61425190</v>
      </c>
      <c r="D329" s="33">
        <v>4281</v>
      </c>
      <c r="E329" s="34">
        <f t="shared" ref="E329:E363" si="52">IF(ISNUMBER(C329),(C329)/D329,"")</f>
        <v>14348.327493576267</v>
      </c>
      <c r="F329" s="35">
        <f t="shared" ref="F329:F363" si="53">IF(ISNUMBER(C329),E329/E$366,"")</f>
        <v>0.7655147975811426</v>
      </c>
      <c r="G329" s="69">
        <f t="shared" ref="G329:G363" si="54">IF(ISNUMBER(D329),(E$366-E329)*0.6,"")</f>
        <v>2637.025818965958</v>
      </c>
      <c r="H329" s="69">
        <f t="shared" ref="H329:H363" si="55">IF(ISNUMBER(D329),(IF(E329&gt;=E$366*0.9,0,IF(E329&lt;0.9*E$366,(E$366*0.9-E329)*0.35))),"")</f>
        <v>882.24709268195909</v>
      </c>
      <c r="I329" s="34">
        <f t="shared" ref="I329:I363" si="56">IF(ISNUMBER(C329),G329+H329,"")</f>
        <v>3519.2729116479172</v>
      </c>
      <c r="J329" s="67">
        <f t="shared" ref="J329:J363" si="57">IF(ISNUMBER(D329),I$368,"")</f>
        <v>-255.89551518206605</v>
      </c>
      <c r="K329" s="33">
        <f t="shared" ref="K329:K363" si="58">IF(ISNUMBER(I329),I329+J329,"")</f>
        <v>3263.3773964658512</v>
      </c>
      <c r="L329" s="34">
        <f t="shared" ref="L329:L363" si="59">IF(ISNUMBER(I329),(I329*D329),"")</f>
        <v>15066007.334764734</v>
      </c>
      <c r="M329" s="34">
        <f t="shared" ref="M329:M363" si="60">IF(ISNUMBER(K329),(K329*D329),"")</f>
        <v>13970518.634270309</v>
      </c>
      <c r="N329" s="38">
        <f>'jan-apr'!M329</f>
        <v>7651504.5423396565</v>
      </c>
      <c r="O329" s="38">
        <f t="shared" ref="O329:O362" si="61">IF(ISNUMBER(M329),(M329-N329),"")</f>
        <v>6319014.091930652</v>
      </c>
    </row>
    <row r="330" spans="1:15" s="31" customFormat="1" x14ac:dyDescent="0.2">
      <c r="A330" s="30">
        <v>5514</v>
      </c>
      <c r="B330" s="31" t="s">
        <v>313</v>
      </c>
      <c r="C330" s="33">
        <v>21505332</v>
      </c>
      <c r="D330" s="33">
        <v>1311</v>
      </c>
      <c r="E330" s="34">
        <f t="shared" si="52"/>
        <v>16403.762013729978</v>
      </c>
      <c r="F330" s="35">
        <f t="shared" si="53"/>
        <v>0.8751767453824596</v>
      </c>
      <c r="G330" s="69">
        <f t="shared" si="54"/>
        <v>1403.7651068737316</v>
      </c>
      <c r="H330" s="69">
        <f t="shared" si="55"/>
        <v>162.84501062816034</v>
      </c>
      <c r="I330" s="34">
        <f t="shared" si="56"/>
        <v>1566.6101175018919</v>
      </c>
      <c r="J330" s="67">
        <f t="shared" si="57"/>
        <v>-255.89551518206605</v>
      </c>
      <c r="K330" s="33">
        <f t="shared" si="58"/>
        <v>1310.7146023198259</v>
      </c>
      <c r="L330" s="34">
        <f t="shared" si="59"/>
        <v>2053825.8640449801</v>
      </c>
      <c r="M330" s="34">
        <f t="shared" si="60"/>
        <v>1718346.8436412916</v>
      </c>
      <c r="N330" s="38">
        <f>'jan-apr'!M330</f>
        <v>467416.69404121937</v>
      </c>
      <c r="O330" s="38">
        <f t="shared" si="61"/>
        <v>1250930.1496000723</v>
      </c>
    </row>
    <row r="331" spans="1:15" s="31" customFormat="1" x14ac:dyDescent="0.2">
      <c r="A331" s="30">
        <v>5516</v>
      </c>
      <c r="B331" s="31" t="s">
        <v>314</v>
      </c>
      <c r="C331" s="33">
        <v>17746592</v>
      </c>
      <c r="D331" s="33">
        <v>1070</v>
      </c>
      <c r="E331" s="34">
        <f t="shared" si="52"/>
        <v>16585.599999999999</v>
      </c>
      <c r="F331" s="35">
        <f t="shared" si="53"/>
        <v>0.88487820147999963</v>
      </c>
      <c r="G331" s="69">
        <f t="shared" si="54"/>
        <v>1294.6623151117194</v>
      </c>
      <c r="H331" s="69">
        <f t="shared" si="55"/>
        <v>99.20171543365322</v>
      </c>
      <c r="I331" s="34">
        <f t="shared" si="56"/>
        <v>1393.8640305453725</v>
      </c>
      <c r="J331" s="67">
        <f t="shared" si="57"/>
        <v>-255.89551518206605</v>
      </c>
      <c r="K331" s="33">
        <f t="shared" si="58"/>
        <v>1137.9685153633066</v>
      </c>
      <c r="L331" s="34">
        <f t="shared" si="59"/>
        <v>1491434.5126835487</v>
      </c>
      <c r="M331" s="34">
        <f t="shared" si="60"/>
        <v>1217626.3114387379</v>
      </c>
      <c r="N331" s="38">
        <f>'jan-apr'!M331</f>
        <v>741880.91857123096</v>
      </c>
      <c r="O331" s="38">
        <f t="shared" si="61"/>
        <v>475745.39286750695</v>
      </c>
    </row>
    <row r="332" spans="1:15" s="31" customFormat="1" x14ac:dyDescent="0.2">
      <c r="A332" s="30">
        <v>5518</v>
      </c>
      <c r="B332" s="31" t="s">
        <v>373</v>
      </c>
      <c r="C332" s="33">
        <v>11051665</v>
      </c>
      <c r="D332" s="33">
        <v>986</v>
      </c>
      <c r="E332" s="34">
        <f t="shared" si="52"/>
        <v>11208.585192697768</v>
      </c>
      <c r="F332" s="35">
        <f t="shared" si="53"/>
        <v>0.59800264726327401</v>
      </c>
      <c r="G332" s="69">
        <f t="shared" si="54"/>
        <v>4520.8711994930572</v>
      </c>
      <c r="H332" s="69">
        <f t="shared" si="55"/>
        <v>1981.1568979894337</v>
      </c>
      <c r="I332" s="34">
        <f t="shared" si="56"/>
        <v>6502.0280974824909</v>
      </c>
      <c r="J332" s="67">
        <f t="shared" si="57"/>
        <v>-255.89551518206605</v>
      </c>
      <c r="K332" s="33">
        <f t="shared" si="58"/>
        <v>6246.1325823004245</v>
      </c>
      <c r="L332" s="34">
        <f t="shared" si="59"/>
        <v>6410999.7041177358</v>
      </c>
      <c r="M332" s="34">
        <f t="shared" si="60"/>
        <v>6158686.7261482188</v>
      </c>
      <c r="N332" s="38">
        <f>'jan-apr'!M332</f>
        <v>3519758.0019731154</v>
      </c>
      <c r="O332" s="38">
        <f t="shared" si="61"/>
        <v>2638928.7241751035</v>
      </c>
    </row>
    <row r="333" spans="1:15" s="31" customFormat="1" x14ac:dyDescent="0.2">
      <c r="A333" s="30">
        <v>5520</v>
      </c>
      <c r="B333" s="31" t="s">
        <v>315</v>
      </c>
      <c r="C333" s="33">
        <v>79591896</v>
      </c>
      <c r="D333" s="33">
        <v>3986</v>
      </c>
      <c r="E333" s="34">
        <f t="shared" si="52"/>
        <v>19967.861515303561</v>
      </c>
      <c r="F333" s="35">
        <f t="shared" si="53"/>
        <v>1.0653292847448097</v>
      </c>
      <c r="G333" s="69">
        <f t="shared" si="54"/>
        <v>-734.69459407041791</v>
      </c>
      <c r="H333" s="69">
        <f t="shared" si="55"/>
        <v>0</v>
      </c>
      <c r="I333" s="34">
        <f t="shared" si="56"/>
        <v>-734.69459407041791</v>
      </c>
      <c r="J333" s="67">
        <f t="shared" si="57"/>
        <v>-255.89551518206605</v>
      </c>
      <c r="K333" s="33">
        <f t="shared" si="58"/>
        <v>-990.5901092524839</v>
      </c>
      <c r="L333" s="34">
        <f t="shared" si="59"/>
        <v>-2928492.6519646859</v>
      </c>
      <c r="M333" s="34">
        <f t="shared" si="60"/>
        <v>-3948492.1754804007</v>
      </c>
      <c r="N333" s="38">
        <f>'jan-apr'!M333</f>
        <v>-4939070.8278807765</v>
      </c>
      <c r="O333" s="38">
        <f t="shared" si="61"/>
        <v>990578.65240037581</v>
      </c>
    </row>
    <row r="334" spans="1:15" s="31" customFormat="1" x14ac:dyDescent="0.2">
      <c r="A334" s="30">
        <v>5522</v>
      </c>
      <c r="B334" s="31" t="s">
        <v>316</v>
      </c>
      <c r="C334" s="33">
        <v>28568476</v>
      </c>
      <c r="D334" s="33">
        <v>2069</v>
      </c>
      <c r="E334" s="34">
        <f t="shared" si="52"/>
        <v>13807.866602223296</v>
      </c>
      <c r="F334" s="35">
        <f t="shared" si="53"/>
        <v>0.73668002153983603</v>
      </c>
      <c r="G334" s="69">
        <f t="shared" si="54"/>
        <v>2961.3023537777412</v>
      </c>
      <c r="H334" s="69">
        <f t="shared" si="55"/>
        <v>1071.4084046554992</v>
      </c>
      <c r="I334" s="34">
        <f t="shared" si="56"/>
        <v>4032.7107584332407</v>
      </c>
      <c r="J334" s="67">
        <f t="shared" si="57"/>
        <v>-255.89551518206605</v>
      </c>
      <c r="K334" s="33">
        <f t="shared" si="58"/>
        <v>3776.8152432511747</v>
      </c>
      <c r="L334" s="34">
        <f t="shared" si="59"/>
        <v>8343678.5591983749</v>
      </c>
      <c r="M334" s="34">
        <f t="shared" si="60"/>
        <v>7814230.7382866805</v>
      </c>
      <c r="N334" s="38">
        <f>'jan-apr'!M334</f>
        <v>4087754.0552559588</v>
      </c>
      <c r="O334" s="38">
        <f t="shared" si="61"/>
        <v>3726476.6830307217</v>
      </c>
    </row>
    <row r="335" spans="1:15" s="31" customFormat="1" x14ac:dyDescent="0.2">
      <c r="A335" s="30">
        <v>5524</v>
      </c>
      <c r="B335" s="31" t="s">
        <v>317</v>
      </c>
      <c r="C335" s="33">
        <v>113723415</v>
      </c>
      <c r="D335" s="33">
        <v>6714</v>
      </c>
      <c r="E335" s="34">
        <f t="shared" si="52"/>
        <v>16938.250670241287</v>
      </c>
      <c r="F335" s="35">
        <f t="shared" si="53"/>
        <v>0.90369288957291316</v>
      </c>
      <c r="G335" s="69">
        <f t="shared" si="54"/>
        <v>1083.0719129669465</v>
      </c>
      <c r="H335" s="69">
        <f t="shared" si="55"/>
        <v>0</v>
      </c>
      <c r="I335" s="34">
        <f t="shared" si="56"/>
        <v>1083.0719129669465</v>
      </c>
      <c r="J335" s="67">
        <f t="shared" si="57"/>
        <v>-255.89551518206605</v>
      </c>
      <c r="K335" s="33">
        <f t="shared" si="58"/>
        <v>827.17639778488046</v>
      </c>
      <c r="L335" s="34">
        <f t="shared" si="59"/>
        <v>7271744.8236600785</v>
      </c>
      <c r="M335" s="34">
        <f t="shared" si="60"/>
        <v>5553662.3347276878</v>
      </c>
      <c r="N335" s="38">
        <f>'jan-apr'!M335</f>
        <v>1867548.9401927888</v>
      </c>
      <c r="O335" s="38">
        <f t="shared" si="61"/>
        <v>3686113.3945348989</v>
      </c>
    </row>
    <row r="336" spans="1:15" s="31" customFormat="1" x14ac:dyDescent="0.2">
      <c r="A336" s="30">
        <v>5526</v>
      </c>
      <c r="B336" s="31" t="s">
        <v>318</v>
      </c>
      <c r="C336" s="33">
        <v>51661585</v>
      </c>
      <c r="D336" s="33">
        <v>3485</v>
      </c>
      <c r="E336" s="34">
        <f t="shared" si="52"/>
        <v>14823.984218077474</v>
      </c>
      <c r="F336" s="35">
        <f t="shared" si="53"/>
        <v>0.79089212893475636</v>
      </c>
      <c r="G336" s="69">
        <f t="shared" si="54"/>
        <v>2351.6317842652338</v>
      </c>
      <c r="H336" s="69">
        <f t="shared" si="55"/>
        <v>715.76723910653675</v>
      </c>
      <c r="I336" s="34">
        <f t="shared" si="56"/>
        <v>3067.3990233717705</v>
      </c>
      <c r="J336" s="67">
        <f t="shared" si="57"/>
        <v>-255.89551518206605</v>
      </c>
      <c r="K336" s="33">
        <f t="shared" si="58"/>
        <v>2811.5035081897045</v>
      </c>
      <c r="L336" s="34">
        <f t="shared" si="59"/>
        <v>10689885.596450619</v>
      </c>
      <c r="M336" s="34">
        <f t="shared" si="60"/>
        <v>9798089.7260411195</v>
      </c>
      <c r="N336" s="38">
        <f>'jan-apr'!M336</f>
        <v>5002411.6707670419</v>
      </c>
      <c r="O336" s="38">
        <f t="shared" si="61"/>
        <v>4795678.0552740777</v>
      </c>
    </row>
    <row r="337" spans="1:15" s="31" customFormat="1" x14ac:dyDescent="0.2">
      <c r="A337" s="30">
        <v>5528</v>
      </c>
      <c r="B337" s="31" t="s">
        <v>319</v>
      </c>
      <c r="C337" s="33">
        <v>14674392</v>
      </c>
      <c r="D337" s="33">
        <v>1073</v>
      </c>
      <c r="E337" s="34">
        <f t="shared" si="52"/>
        <v>13676.041006523765</v>
      </c>
      <c r="F337" s="35">
        <f t="shared" si="53"/>
        <v>0.72964683636524896</v>
      </c>
      <c r="G337" s="69">
        <f t="shared" si="54"/>
        <v>3040.3977111974596</v>
      </c>
      <c r="H337" s="69">
        <f t="shared" si="55"/>
        <v>1117.5473631503351</v>
      </c>
      <c r="I337" s="34">
        <f t="shared" si="56"/>
        <v>4157.9450743477946</v>
      </c>
      <c r="J337" s="67">
        <f t="shared" si="57"/>
        <v>-255.89551518206605</v>
      </c>
      <c r="K337" s="33">
        <f t="shared" si="58"/>
        <v>3902.0495591657286</v>
      </c>
      <c r="L337" s="34">
        <f t="shared" si="59"/>
        <v>4461475.0647751838</v>
      </c>
      <c r="M337" s="34">
        <f t="shared" si="60"/>
        <v>4186899.176984827</v>
      </c>
      <c r="N337" s="38">
        <f>'jan-apr'!M337</f>
        <v>2372196.3727354482</v>
      </c>
      <c r="O337" s="38">
        <f t="shared" si="61"/>
        <v>1814702.8042493789</v>
      </c>
    </row>
    <row r="338" spans="1:15" s="31" customFormat="1" x14ac:dyDescent="0.2">
      <c r="A338" s="30">
        <v>5530</v>
      </c>
      <c r="B338" s="31" t="s">
        <v>396</v>
      </c>
      <c r="C338" s="33">
        <v>237705363</v>
      </c>
      <c r="D338" s="33">
        <v>14894</v>
      </c>
      <c r="E338" s="34">
        <f t="shared" si="52"/>
        <v>15959.806834967101</v>
      </c>
      <c r="F338" s="35">
        <f t="shared" si="53"/>
        <v>0.85149076114785682</v>
      </c>
      <c r="G338" s="69">
        <f t="shared" si="54"/>
        <v>1670.1382141314577</v>
      </c>
      <c r="H338" s="69">
        <f t="shared" si="55"/>
        <v>318.2293231951673</v>
      </c>
      <c r="I338" s="34">
        <f t="shared" si="56"/>
        <v>1988.3675373266251</v>
      </c>
      <c r="J338" s="67">
        <f t="shared" si="57"/>
        <v>-255.89551518206605</v>
      </c>
      <c r="K338" s="33">
        <f t="shared" si="58"/>
        <v>1732.4720221445591</v>
      </c>
      <c r="L338" s="34">
        <f t="shared" si="59"/>
        <v>29614746.100942753</v>
      </c>
      <c r="M338" s="34">
        <f t="shared" si="60"/>
        <v>25803438.297821064</v>
      </c>
      <c r="N338" s="38">
        <f>'jan-apr'!M338</f>
        <v>8912237.6072896328</v>
      </c>
      <c r="O338" s="38">
        <f t="shared" si="61"/>
        <v>16891200.690531433</v>
      </c>
    </row>
    <row r="339" spans="1:15" s="31" customFormat="1" x14ac:dyDescent="0.2">
      <c r="A339" s="30">
        <v>5532</v>
      </c>
      <c r="B339" s="31" t="s">
        <v>320</v>
      </c>
      <c r="C339" s="33">
        <v>73316371</v>
      </c>
      <c r="D339" s="33">
        <v>5571</v>
      </c>
      <c r="E339" s="34">
        <f t="shared" si="52"/>
        <v>13160.36097648537</v>
      </c>
      <c r="F339" s="35">
        <f t="shared" si="53"/>
        <v>0.70213417372298537</v>
      </c>
      <c r="G339" s="69">
        <f t="shared" si="54"/>
        <v>3349.8057292204962</v>
      </c>
      <c r="H339" s="69">
        <f t="shared" si="55"/>
        <v>1298.035373663773</v>
      </c>
      <c r="I339" s="34">
        <f t="shared" si="56"/>
        <v>4647.8411028842693</v>
      </c>
      <c r="J339" s="67">
        <f t="shared" si="57"/>
        <v>-255.89551518206605</v>
      </c>
      <c r="K339" s="33">
        <f t="shared" si="58"/>
        <v>4391.9455877022028</v>
      </c>
      <c r="L339" s="34">
        <f t="shared" si="59"/>
        <v>25893122.784168266</v>
      </c>
      <c r="M339" s="34">
        <f t="shared" si="60"/>
        <v>24467528.86908897</v>
      </c>
      <c r="N339" s="38">
        <f>'jan-apr'!M339</f>
        <v>12994998.232953571</v>
      </c>
      <c r="O339" s="38">
        <f t="shared" si="61"/>
        <v>11472530.636135399</v>
      </c>
    </row>
    <row r="340" spans="1:15" s="31" customFormat="1" x14ac:dyDescent="0.2">
      <c r="A340" s="30">
        <v>5534</v>
      </c>
      <c r="B340" s="31" t="s">
        <v>321</v>
      </c>
      <c r="C340" s="33">
        <v>33499493</v>
      </c>
      <c r="D340" s="33">
        <v>2237</v>
      </c>
      <c r="E340" s="34">
        <f t="shared" si="52"/>
        <v>14975.186857398301</v>
      </c>
      <c r="F340" s="35">
        <f t="shared" si="53"/>
        <v>0.79895912196131202</v>
      </c>
      <c r="G340" s="69">
        <f t="shared" si="54"/>
        <v>2260.9102006727376</v>
      </c>
      <c r="H340" s="69">
        <f t="shared" si="55"/>
        <v>662.84631534424727</v>
      </c>
      <c r="I340" s="34">
        <f t="shared" si="56"/>
        <v>2923.7565160169847</v>
      </c>
      <c r="J340" s="67">
        <f t="shared" si="57"/>
        <v>-255.89551518206605</v>
      </c>
      <c r="K340" s="33">
        <f t="shared" si="58"/>
        <v>2667.8610008349187</v>
      </c>
      <c r="L340" s="34">
        <f t="shared" si="59"/>
        <v>6540443.3263299949</v>
      </c>
      <c r="M340" s="34">
        <f t="shared" si="60"/>
        <v>5968005.0588677134</v>
      </c>
      <c r="N340" s="38">
        <f>'jan-apr'!M340</f>
        <v>3950502.5384521899</v>
      </c>
      <c r="O340" s="38">
        <f t="shared" si="61"/>
        <v>2017502.5204155236</v>
      </c>
    </row>
    <row r="341" spans="1:15" s="31" customFormat="1" x14ac:dyDescent="0.2">
      <c r="A341" s="30">
        <v>5536</v>
      </c>
      <c r="B341" s="31" t="s">
        <v>322</v>
      </c>
      <c r="C341" s="33">
        <v>36591449</v>
      </c>
      <c r="D341" s="33">
        <v>2743</v>
      </c>
      <c r="E341" s="34">
        <f t="shared" si="52"/>
        <v>13339.937659496902</v>
      </c>
      <c r="F341" s="35">
        <f t="shared" si="53"/>
        <v>0.71171498432320413</v>
      </c>
      <c r="G341" s="69">
        <f t="shared" si="54"/>
        <v>3242.0597194135776</v>
      </c>
      <c r="H341" s="69">
        <f t="shared" si="55"/>
        <v>1235.1835346097371</v>
      </c>
      <c r="I341" s="34">
        <f t="shared" si="56"/>
        <v>4477.2432540233149</v>
      </c>
      <c r="J341" s="67">
        <f t="shared" si="57"/>
        <v>-255.89551518206605</v>
      </c>
      <c r="K341" s="33">
        <f t="shared" si="58"/>
        <v>4221.3477388412484</v>
      </c>
      <c r="L341" s="34">
        <f t="shared" si="59"/>
        <v>12281078.245785953</v>
      </c>
      <c r="M341" s="34">
        <f t="shared" si="60"/>
        <v>11579156.847641544</v>
      </c>
      <c r="N341" s="38">
        <f>'jan-apr'!M341</f>
        <v>5840590.7241503596</v>
      </c>
      <c r="O341" s="38">
        <f t="shared" si="61"/>
        <v>5738566.1234911848</v>
      </c>
    </row>
    <row r="342" spans="1:15" s="31" customFormat="1" x14ac:dyDescent="0.2">
      <c r="A342" s="30">
        <v>5538</v>
      </c>
      <c r="B342" s="31" t="s">
        <v>397</v>
      </c>
      <c r="C342" s="33">
        <v>27755070</v>
      </c>
      <c r="D342" s="33">
        <v>1825</v>
      </c>
      <c r="E342" s="34">
        <f t="shared" si="52"/>
        <v>15208.257534246575</v>
      </c>
      <c r="F342" s="35">
        <f t="shared" si="53"/>
        <v>0.81139395466843311</v>
      </c>
      <c r="G342" s="69">
        <f t="shared" si="54"/>
        <v>2121.0677945637731</v>
      </c>
      <c r="H342" s="69">
        <f t="shared" si="55"/>
        <v>581.27157844735132</v>
      </c>
      <c r="I342" s="34">
        <f t="shared" si="56"/>
        <v>2702.3393730111243</v>
      </c>
      <c r="J342" s="67">
        <f t="shared" si="57"/>
        <v>-255.89551518206605</v>
      </c>
      <c r="K342" s="33">
        <f t="shared" si="58"/>
        <v>2446.4438578290583</v>
      </c>
      <c r="L342" s="34">
        <f t="shared" si="59"/>
        <v>4931769.3557453016</v>
      </c>
      <c r="M342" s="34">
        <f t="shared" si="60"/>
        <v>4464760.0405380316</v>
      </c>
      <c r="N342" s="38">
        <f>'jan-apr'!M342</f>
        <v>1205983.9998995282</v>
      </c>
      <c r="O342" s="38">
        <f t="shared" si="61"/>
        <v>3258776.0406385036</v>
      </c>
    </row>
    <row r="343" spans="1:15" s="31" customFormat="1" x14ac:dyDescent="0.2">
      <c r="A343" s="30">
        <v>5540</v>
      </c>
      <c r="B343" s="31" t="s">
        <v>398</v>
      </c>
      <c r="C343" s="33">
        <v>27326534</v>
      </c>
      <c r="D343" s="33">
        <v>1974</v>
      </c>
      <c r="E343" s="34">
        <f t="shared" si="52"/>
        <v>13843.228976697063</v>
      </c>
      <c r="F343" s="35">
        <f t="shared" si="53"/>
        <v>0.73856668191536712</v>
      </c>
      <c r="G343" s="69">
        <f t="shared" si="54"/>
        <v>2940.0849290934807</v>
      </c>
      <c r="H343" s="69">
        <f t="shared" si="55"/>
        <v>1059.0315735896809</v>
      </c>
      <c r="I343" s="34">
        <f t="shared" si="56"/>
        <v>3999.1165026831613</v>
      </c>
      <c r="J343" s="67">
        <f t="shared" si="57"/>
        <v>-255.89551518206605</v>
      </c>
      <c r="K343" s="33">
        <f t="shared" si="58"/>
        <v>3743.2209875010954</v>
      </c>
      <c r="L343" s="34">
        <f t="shared" si="59"/>
        <v>7894255.9762965608</v>
      </c>
      <c r="M343" s="34">
        <f t="shared" si="60"/>
        <v>7389118.2293271618</v>
      </c>
      <c r="N343" s="38">
        <f>'jan-apr'!M343</f>
        <v>2724380.7400557091</v>
      </c>
      <c r="O343" s="38">
        <f t="shared" si="61"/>
        <v>4664737.4892714527</v>
      </c>
    </row>
    <row r="344" spans="1:15" s="31" customFormat="1" x14ac:dyDescent="0.2">
      <c r="A344" s="30">
        <v>5542</v>
      </c>
      <c r="B344" s="31" t="s">
        <v>323</v>
      </c>
      <c r="C344" s="33">
        <v>39400355</v>
      </c>
      <c r="D344" s="33">
        <v>2794</v>
      </c>
      <c r="E344" s="34">
        <f t="shared" si="52"/>
        <v>14101.773443092341</v>
      </c>
      <c r="F344" s="35">
        <f t="shared" si="53"/>
        <v>0.75236059726521642</v>
      </c>
      <c r="G344" s="69">
        <f t="shared" si="54"/>
        <v>2784.9582492563136</v>
      </c>
      <c r="H344" s="69">
        <f t="shared" si="55"/>
        <v>968.54101035133328</v>
      </c>
      <c r="I344" s="34">
        <f t="shared" si="56"/>
        <v>3753.4992596076468</v>
      </c>
      <c r="J344" s="67">
        <f t="shared" si="57"/>
        <v>-255.89551518206605</v>
      </c>
      <c r="K344" s="33">
        <f t="shared" si="58"/>
        <v>3497.6037444255808</v>
      </c>
      <c r="L344" s="34">
        <f t="shared" si="59"/>
        <v>10487276.931343766</v>
      </c>
      <c r="M344" s="34">
        <f t="shared" si="60"/>
        <v>9772304.861925073</v>
      </c>
      <c r="N344" s="38">
        <f>'jan-apr'!M344</f>
        <v>4215420.9949420718</v>
      </c>
      <c r="O344" s="38">
        <f t="shared" si="61"/>
        <v>5556883.8669830011</v>
      </c>
    </row>
    <row r="345" spans="1:15" s="31" customFormat="1" x14ac:dyDescent="0.2">
      <c r="A345" s="30">
        <v>5544</v>
      </c>
      <c r="B345" s="31" t="s">
        <v>324</v>
      </c>
      <c r="C345" s="33">
        <v>66107258</v>
      </c>
      <c r="D345" s="33">
        <v>4794</v>
      </c>
      <c r="E345" s="34">
        <f t="shared" si="52"/>
        <v>13789.582394659992</v>
      </c>
      <c r="F345" s="35">
        <f t="shared" si="53"/>
        <v>0.73570451889271427</v>
      </c>
      <c r="G345" s="69">
        <f t="shared" si="54"/>
        <v>2972.2728783157231</v>
      </c>
      <c r="H345" s="69">
        <f t="shared" si="55"/>
        <v>1077.8078773026555</v>
      </c>
      <c r="I345" s="34">
        <f t="shared" si="56"/>
        <v>4050.0807556183786</v>
      </c>
      <c r="J345" s="67">
        <f t="shared" si="57"/>
        <v>-255.89551518206605</v>
      </c>
      <c r="K345" s="33">
        <f t="shared" si="58"/>
        <v>3794.1852404363126</v>
      </c>
      <c r="L345" s="34">
        <f t="shared" si="59"/>
        <v>19416087.142434508</v>
      </c>
      <c r="M345" s="34">
        <f t="shared" si="60"/>
        <v>18189324.042651683</v>
      </c>
      <c r="N345" s="38">
        <f>'jan-apr'!M345</f>
        <v>8656397.2044210099</v>
      </c>
      <c r="O345" s="38">
        <f t="shared" si="61"/>
        <v>9532926.8382306732</v>
      </c>
    </row>
    <row r="346" spans="1:15" s="31" customFormat="1" x14ac:dyDescent="0.2">
      <c r="A346" s="30">
        <v>5546</v>
      </c>
      <c r="B346" s="31" t="s">
        <v>325</v>
      </c>
      <c r="C346" s="33">
        <v>17248454</v>
      </c>
      <c r="D346" s="33">
        <v>1157</v>
      </c>
      <c r="E346" s="34">
        <f t="shared" si="52"/>
        <v>14907.911840968021</v>
      </c>
      <c r="F346" s="35">
        <f t="shared" si="53"/>
        <v>0.79536985201971433</v>
      </c>
      <c r="G346" s="69">
        <f t="shared" si="54"/>
        <v>2301.2752105309055</v>
      </c>
      <c r="H346" s="69">
        <f t="shared" si="55"/>
        <v>686.39257109484515</v>
      </c>
      <c r="I346" s="34">
        <f t="shared" si="56"/>
        <v>2987.6677816257506</v>
      </c>
      <c r="J346" s="67">
        <f t="shared" si="57"/>
        <v>-255.89551518206605</v>
      </c>
      <c r="K346" s="33">
        <f t="shared" si="58"/>
        <v>2731.7722664436847</v>
      </c>
      <c r="L346" s="34">
        <f t="shared" si="59"/>
        <v>3456731.6233409937</v>
      </c>
      <c r="M346" s="34">
        <f t="shared" si="60"/>
        <v>3160660.5122753433</v>
      </c>
      <c r="N346" s="38">
        <f>'jan-apr'!M346</f>
        <v>579222.17971448635</v>
      </c>
      <c r="O346" s="38">
        <f t="shared" si="61"/>
        <v>2581438.3325608568</v>
      </c>
    </row>
    <row r="347" spans="1:15" s="31" customFormat="1" x14ac:dyDescent="0.2">
      <c r="A347" s="30">
        <v>5601</v>
      </c>
      <c r="B347" s="31" t="s">
        <v>329</v>
      </c>
      <c r="C347" s="33">
        <v>339895026</v>
      </c>
      <c r="D347" s="33">
        <v>21708</v>
      </c>
      <c r="E347" s="34">
        <f t="shared" si="52"/>
        <v>15657.592868988391</v>
      </c>
      <c r="F347" s="35">
        <f t="shared" si="53"/>
        <v>0.83536698204566107</v>
      </c>
      <c r="G347" s="69">
        <f t="shared" si="54"/>
        <v>1851.4665937186837</v>
      </c>
      <c r="H347" s="69">
        <f t="shared" si="55"/>
        <v>424.00421128771575</v>
      </c>
      <c r="I347" s="34">
        <f t="shared" si="56"/>
        <v>2275.4708050063996</v>
      </c>
      <c r="J347" s="67">
        <f t="shared" si="57"/>
        <v>-255.89551518206605</v>
      </c>
      <c r="K347" s="33">
        <f t="shared" si="58"/>
        <v>2019.5752898243336</v>
      </c>
      <c r="L347" s="34">
        <f t="shared" si="59"/>
        <v>49395920.235078923</v>
      </c>
      <c r="M347" s="34">
        <f t="shared" si="60"/>
        <v>43840940.391506635</v>
      </c>
      <c r="N347" s="38">
        <f>'jan-apr'!M347</f>
        <v>16648004.382284369</v>
      </c>
      <c r="O347" s="38">
        <f t="shared" si="61"/>
        <v>27192936.009222265</v>
      </c>
    </row>
    <row r="348" spans="1:15" s="31" customFormat="1" x14ac:dyDescent="0.2">
      <c r="A348" s="30">
        <v>5603</v>
      </c>
      <c r="B348" s="31" t="s">
        <v>328</v>
      </c>
      <c r="C348" s="33">
        <v>196638307</v>
      </c>
      <c r="D348" s="33">
        <v>11338</v>
      </c>
      <c r="E348" s="34">
        <f t="shared" si="52"/>
        <v>17343.297495149058</v>
      </c>
      <c r="F348" s="35">
        <f t="shared" si="53"/>
        <v>0.92530302764085004</v>
      </c>
      <c r="G348" s="69">
        <f t="shared" si="54"/>
        <v>840.04381802228374</v>
      </c>
      <c r="H348" s="69">
        <f t="shared" si="55"/>
        <v>0</v>
      </c>
      <c r="I348" s="34">
        <f t="shared" si="56"/>
        <v>840.04381802228374</v>
      </c>
      <c r="J348" s="67">
        <f t="shared" si="57"/>
        <v>-255.89551518206605</v>
      </c>
      <c r="K348" s="33">
        <f t="shared" si="58"/>
        <v>584.14830284021764</v>
      </c>
      <c r="L348" s="34">
        <f t="shared" si="59"/>
        <v>9524416.808736654</v>
      </c>
      <c r="M348" s="34">
        <f t="shared" si="60"/>
        <v>6623073.4576023873</v>
      </c>
      <c r="N348" s="38">
        <f>'jan-apr'!M348</f>
        <v>1129773.0145227602</v>
      </c>
      <c r="O348" s="38">
        <f t="shared" si="61"/>
        <v>5493300.4430796271</v>
      </c>
    </row>
    <row r="349" spans="1:15" s="31" customFormat="1" x14ac:dyDescent="0.2">
      <c r="A349" s="30">
        <v>5605</v>
      </c>
      <c r="B349" s="31" t="s">
        <v>338</v>
      </c>
      <c r="C349" s="33">
        <v>154572225</v>
      </c>
      <c r="D349" s="33">
        <v>10063</v>
      </c>
      <c r="E349" s="34">
        <f t="shared" si="52"/>
        <v>15360.451654576171</v>
      </c>
      <c r="F349" s="35">
        <f t="shared" si="53"/>
        <v>0.81951384538526484</v>
      </c>
      <c r="G349" s="69">
        <f t="shared" si="54"/>
        <v>2029.751322366016</v>
      </c>
      <c r="H349" s="69">
        <f t="shared" si="55"/>
        <v>528.00363633199288</v>
      </c>
      <c r="I349" s="34">
        <f t="shared" si="56"/>
        <v>2557.754958698009</v>
      </c>
      <c r="J349" s="67">
        <f t="shared" si="57"/>
        <v>-255.89551518206605</v>
      </c>
      <c r="K349" s="33">
        <f t="shared" si="58"/>
        <v>2301.859443515943</v>
      </c>
      <c r="L349" s="34">
        <f t="shared" si="59"/>
        <v>25738688.149378065</v>
      </c>
      <c r="M349" s="34">
        <f t="shared" si="60"/>
        <v>23163611.580100935</v>
      </c>
      <c r="N349" s="38">
        <f>'jan-apr'!M349</f>
        <v>9931996.4848432653</v>
      </c>
      <c r="O349" s="38">
        <f t="shared" si="61"/>
        <v>13231615.09525767</v>
      </c>
    </row>
    <row r="350" spans="1:15" s="31" customFormat="1" x14ac:dyDescent="0.2">
      <c r="A350" s="30">
        <v>5607</v>
      </c>
      <c r="B350" s="31" t="s">
        <v>327</v>
      </c>
      <c r="C350" s="33">
        <v>85303545</v>
      </c>
      <c r="D350" s="33">
        <v>5807</v>
      </c>
      <c r="E350" s="34">
        <f t="shared" si="52"/>
        <v>14689.778715343551</v>
      </c>
      <c r="F350" s="35">
        <f t="shared" si="53"/>
        <v>0.78373197049081023</v>
      </c>
      <c r="G350" s="69">
        <f t="shared" si="54"/>
        <v>2432.1550859055878</v>
      </c>
      <c r="H350" s="69">
        <f t="shared" si="55"/>
        <v>762.73916506340981</v>
      </c>
      <c r="I350" s="34">
        <f t="shared" si="56"/>
        <v>3194.8942509689978</v>
      </c>
      <c r="J350" s="67">
        <f t="shared" si="57"/>
        <v>-255.89551518206605</v>
      </c>
      <c r="K350" s="33">
        <f t="shared" si="58"/>
        <v>2938.9987357869318</v>
      </c>
      <c r="L350" s="34">
        <f t="shared" si="59"/>
        <v>18552750.915376969</v>
      </c>
      <c r="M350" s="34">
        <f t="shared" si="60"/>
        <v>17066765.658714712</v>
      </c>
      <c r="N350" s="38">
        <f>'jan-apr'!M350</f>
        <v>8596606.2938720845</v>
      </c>
      <c r="O350" s="38">
        <f t="shared" si="61"/>
        <v>8470159.3648426272</v>
      </c>
    </row>
    <row r="351" spans="1:15" s="31" customFormat="1" x14ac:dyDescent="0.2">
      <c r="A351" s="30">
        <v>5610</v>
      </c>
      <c r="B351" s="31" t="s">
        <v>426</v>
      </c>
      <c r="C351" s="33">
        <v>34543197</v>
      </c>
      <c r="D351" s="33">
        <v>2565</v>
      </c>
      <c r="E351" s="34">
        <f t="shared" si="52"/>
        <v>13467.133333333333</v>
      </c>
      <c r="F351" s="35">
        <f t="shared" si="53"/>
        <v>0.71850115299364226</v>
      </c>
      <c r="G351" s="69">
        <f t="shared" si="54"/>
        <v>3165.7423151117187</v>
      </c>
      <c r="H351" s="69">
        <f t="shared" si="55"/>
        <v>1190.665048766986</v>
      </c>
      <c r="I351" s="34">
        <f t="shared" si="56"/>
        <v>4356.4073638787049</v>
      </c>
      <c r="J351" s="67">
        <f t="shared" si="57"/>
        <v>-255.89551518206605</v>
      </c>
      <c r="K351" s="33">
        <f t="shared" si="58"/>
        <v>4100.5118486966385</v>
      </c>
      <c r="L351" s="34">
        <f t="shared" si="59"/>
        <v>11174184.888348877</v>
      </c>
      <c r="M351" s="34">
        <f t="shared" si="60"/>
        <v>10517812.891906878</v>
      </c>
      <c r="N351" s="38">
        <f>'jan-apr'!M351</f>
        <v>5726414.5104067354</v>
      </c>
      <c r="O351" s="38">
        <f t="shared" si="61"/>
        <v>4791398.3815001426</v>
      </c>
    </row>
    <row r="352" spans="1:15" s="31" customFormat="1" x14ac:dyDescent="0.2">
      <c r="A352" s="30">
        <v>5612</v>
      </c>
      <c r="B352" s="31" t="s">
        <v>399</v>
      </c>
      <c r="C352" s="33">
        <v>33656173</v>
      </c>
      <c r="D352" s="33">
        <v>2848</v>
      </c>
      <c r="E352" s="34">
        <f t="shared" si="52"/>
        <v>11817.4764747191</v>
      </c>
      <c r="F352" s="35">
        <f t="shared" si="53"/>
        <v>0.63048833500034029</v>
      </c>
      <c r="G352" s="69">
        <f t="shared" si="54"/>
        <v>4155.5364302802582</v>
      </c>
      <c r="H352" s="69">
        <f t="shared" si="55"/>
        <v>1768.0449492819675</v>
      </c>
      <c r="I352" s="34">
        <f t="shared" si="56"/>
        <v>5923.5813795622253</v>
      </c>
      <c r="J352" s="67">
        <f t="shared" si="57"/>
        <v>-255.89551518206605</v>
      </c>
      <c r="K352" s="33">
        <f t="shared" si="58"/>
        <v>5667.6858643801588</v>
      </c>
      <c r="L352" s="34">
        <f t="shared" si="59"/>
        <v>16870359.768993217</v>
      </c>
      <c r="M352" s="34">
        <f t="shared" si="60"/>
        <v>16141569.341754692</v>
      </c>
      <c r="N352" s="38">
        <f>'jan-apr'!M352</f>
        <v>8366566.219898005</v>
      </c>
      <c r="O352" s="38">
        <f t="shared" si="61"/>
        <v>7775003.1218566867</v>
      </c>
    </row>
    <row r="353" spans="1:15" s="31" customFormat="1" x14ac:dyDescent="0.2">
      <c r="A353" s="30">
        <v>5614</v>
      </c>
      <c r="B353" s="31" t="s">
        <v>330</v>
      </c>
      <c r="C353" s="33">
        <v>11857376</v>
      </c>
      <c r="D353" s="33">
        <v>864</v>
      </c>
      <c r="E353" s="34">
        <f t="shared" si="52"/>
        <v>13723.814814814816</v>
      </c>
      <c r="F353" s="35">
        <f t="shared" si="53"/>
        <v>0.73219567400503505</v>
      </c>
      <c r="G353" s="69">
        <f t="shared" si="54"/>
        <v>3011.7334262228292</v>
      </c>
      <c r="H353" s="69">
        <f t="shared" si="55"/>
        <v>1100.8265302484672</v>
      </c>
      <c r="I353" s="34">
        <f t="shared" si="56"/>
        <v>4112.5599564712966</v>
      </c>
      <c r="J353" s="67">
        <f t="shared" si="57"/>
        <v>-255.89551518206605</v>
      </c>
      <c r="K353" s="33">
        <f t="shared" si="58"/>
        <v>3856.6644412892306</v>
      </c>
      <c r="L353" s="34">
        <f t="shared" si="59"/>
        <v>3553251.8023912003</v>
      </c>
      <c r="M353" s="34">
        <f t="shared" si="60"/>
        <v>3332158.077273895</v>
      </c>
      <c r="N353" s="38">
        <f>'jan-apr'!M353</f>
        <v>2029667.2492949006</v>
      </c>
      <c r="O353" s="38">
        <f t="shared" si="61"/>
        <v>1302490.8279789945</v>
      </c>
    </row>
    <row r="354" spans="1:15" s="31" customFormat="1" x14ac:dyDescent="0.2">
      <c r="A354" s="30">
        <v>5616</v>
      </c>
      <c r="B354" s="31" t="s">
        <v>331</v>
      </c>
      <c r="C354" s="33">
        <v>13091369</v>
      </c>
      <c r="D354" s="33">
        <v>979</v>
      </c>
      <c r="E354" s="34">
        <f t="shared" si="52"/>
        <v>13372.184882533196</v>
      </c>
      <c r="F354" s="35">
        <f t="shared" si="53"/>
        <v>0.71343544452501062</v>
      </c>
      <c r="G354" s="69">
        <f t="shared" si="54"/>
        <v>3222.7113855918005</v>
      </c>
      <c r="H354" s="69">
        <f t="shared" si="55"/>
        <v>1223.8970065470339</v>
      </c>
      <c r="I354" s="34">
        <f t="shared" si="56"/>
        <v>4446.6083921388345</v>
      </c>
      <c r="J354" s="67">
        <f t="shared" si="57"/>
        <v>-255.89551518206605</v>
      </c>
      <c r="K354" s="33">
        <f t="shared" si="58"/>
        <v>4190.712876956768</v>
      </c>
      <c r="L354" s="34">
        <f t="shared" si="59"/>
        <v>4353229.6159039186</v>
      </c>
      <c r="M354" s="34">
        <f t="shared" si="60"/>
        <v>4102707.906540676</v>
      </c>
      <c r="N354" s="38">
        <f>'jan-apr'!M354</f>
        <v>2731295.7755899387</v>
      </c>
      <c r="O354" s="38">
        <f t="shared" si="61"/>
        <v>1371412.1309507373</v>
      </c>
    </row>
    <row r="355" spans="1:15" s="31" customFormat="1" x14ac:dyDescent="0.2">
      <c r="A355" s="30">
        <v>5618</v>
      </c>
      <c r="B355" s="31" t="s">
        <v>332</v>
      </c>
      <c r="C355" s="33">
        <v>18080863</v>
      </c>
      <c r="D355" s="33">
        <v>1113</v>
      </c>
      <c r="E355" s="34">
        <f t="shared" si="52"/>
        <v>16245.159928122192</v>
      </c>
      <c r="F355" s="35">
        <f t="shared" si="53"/>
        <v>0.86671497563860977</v>
      </c>
      <c r="G355" s="69">
        <f t="shared" si="54"/>
        <v>1498.9263582384035</v>
      </c>
      <c r="H355" s="69">
        <f t="shared" si="55"/>
        <v>218.35574059088566</v>
      </c>
      <c r="I355" s="34">
        <f t="shared" si="56"/>
        <v>1717.2820988292892</v>
      </c>
      <c r="J355" s="67">
        <f t="shared" si="57"/>
        <v>-255.89551518206605</v>
      </c>
      <c r="K355" s="33">
        <f t="shared" si="58"/>
        <v>1461.3865836472232</v>
      </c>
      <c r="L355" s="34">
        <f t="shared" si="59"/>
        <v>1911334.9759969988</v>
      </c>
      <c r="M355" s="34">
        <f t="shared" si="60"/>
        <v>1626523.2675993594</v>
      </c>
      <c r="N355" s="38">
        <f>'jan-apr'!M355</f>
        <v>552359.48990684794</v>
      </c>
      <c r="O355" s="38">
        <f t="shared" si="61"/>
        <v>1074163.7776925114</v>
      </c>
    </row>
    <row r="356" spans="1:15" s="31" customFormat="1" x14ac:dyDescent="0.2">
      <c r="A356" s="30">
        <v>5620</v>
      </c>
      <c r="B356" s="31" t="s">
        <v>333</v>
      </c>
      <c r="C356" s="33">
        <v>46729163</v>
      </c>
      <c r="D356" s="33">
        <v>2951</v>
      </c>
      <c r="E356" s="34">
        <f t="shared" si="52"/>
        <v>15835.026431718061</v>
      </c>
      <c r="F356" s="35">
        <f t="shared" si="53"/>
        <v>0.84483345247003039</v>
      </c>
      <c r="G356" s="69">
        <f t="shared" si="54"/>
        <v>1745.0064560808819</v>
      </c>
      <c r="H356" s="69">
        <f t="shared" si="55"/>
        <v>361.90246433233142</v>
      </c>
      <c r="I356" s="34">
        <f t="shared" si="56"/>
        <v>2106.9089204132133</v>
      </c>
      <c r="J356" s="67">
        <f t="shared" si="57"/>
        <v>-255.89551518206605</v>
      </c>
      <c r="K356" s="33">
        <f t="shared" si="58"/>
        <v>1851.0134052311473</v>
      </c>
      <c r="L356" s="34">
        <f t="shared" si="59"/>
        <v>6217488.2241393924</v>
      </c>
      <c r="M356" s="34">
        <f t="shared" si="60"/>
        <v>5462340.5588371158</v>
      </c>
      <c r="N356" s="38">
        <f>'jan-apr'!M356</f>
        <v>2747566.2795361662</v>
      </c>
      <c r="O356" s="38">
        <f t="shared" si="61"/>
        <v>2714774.2793009495</v>
      </c>
    </row>
    <row r="357" spans="1:15" s="31" customFormat="1" x14ac:dyDescent="0.2">
      <c r="A357" s="30">
        <v>5622</v>
      </c>
      <c r="B357" s="31" t="s">
        <v>425</v>
      </c>
      <c r="C357" s="33">
        <v>59098277</v>
      </c>
      <c r="D357" s="33">
        <v>3889</v>
      </c>
      <c r="E357" s="34">
        <f t="shared" si="52"/>
        <v>15196.265620982258</v>
      </c>
      <c r="F357" s="35">
        <f t="shared" si="53"/>
        <v>0.81075415974743947</v>
      </c>
      <c r="G357" s="69">
        <f t="shared" si="54"/>
        <v>2128.2629425223636</v>
      </c>
      <c r="H357" s="69">
        <f t="shared" si="55"/>
        <v>585.4687480898624</v>
      </c>
      <c r="I357" s="34">
        <f t="shared" si="56"/>
        <v>2713.731690612226</v>
      </c>
      <c r="J357" s="67">
        <f t="shared" si="57"/>
        <v>-255.89551518206605</v>
      </c>
      <c r="K357" s="33">
        <f t="shared" si="58"/>
        <v>2457.83617543016</v>
      </c>
      <c r="L357" s="34">
        <f t="shared" si="59"/>
        <v>10553702.544790946</v>
      </c>
      <c r="M357" s="34">
        <f t="shared" si="60"/>
        <v>9558524.8862478919</v>
      </c>
      <c r="N357" s="38">
        <f>'jan-apr'!M357</f>
        <v>5225623.1648817873</v>
      </c>
      <c r="O357" s="38">
        <f t="shared" si="61"/>
        <v>4332901.7213661047</v>
      </c>
    </row>
    <row r="358" spans="1:15" s="31" customFormat="1" x14ac:dyDescent="0.2">
      <c r="A358" s="30">
        <v>5624</v>
      </c>
      <c r="B358" s="31" t="s">
        <v>334</v>
      </c>
      <c r="C358" s="33">
        <v>19745344</v>
      </c>
      <c r="D358" s="33">
        <v>1215</v>
      </c>
      <c r="E358" s="34">
        <f t="shared" si="52"/>
        <v>16251.311934156378</v>
      </c>
      <c r="F358" s="35">
        <f t="shared" si="53"/>
        <v>0.86704319867757274</v>
      </c>
      <c r="G358" s="69">
        <f t="shared" si="54"/>
        <v>1495.2351546178918</v>
      </c>
      <c r="H358" s="69">
        <f t="shared" si="55"/>
        <v>216.20253847892045</v>
      </c>
      <c r="I358" s="34">
        <f t="shared" si="56"/>
        <v>1711.4376930968122</v>
      </c>
      <c r="J358" s="67">
        <f t="shared" si="57"/>
        <v>-255.89551518206605</v>
      </c>
      <c r="K358" s="33">
        <f t="shared" si="58"/>
        <v>1455.5421779147462</v>
      </c>
      <c r="L358" s="34">
        <f t="shared" si="59"/>
        <v>2079396.7971126267</v>
      </c>
      <c r="M358" s="34">
        <f t="shared" si="60"/>
        <v>1768483.7461664167</v>
      </c>
      <c r="N358" s="38">
        <f>'jan-apr'!M358</f>
        <v>-57508.174629991292</v>
      </c>
      <c r="O358" s="38">
        <f t="shared" si="61"/>
        <v>1825991.9207964079</v>
      </c>
    </row>
    <row r="359" spans="1:15" s="31" customFormat="1" x14ac:dyDescent="0.2">
      <c r="A359" s="30">
        <v>5626</v>
      </c>
      <c r="B359" s="31" t="s">
        <v>335</v>
      </c>
      <c r="C359" s="33">
        <v>13496966</v>
      </c>
      <c r="D359" s="33">
        <v>1070</v>
      </c>
      <c r="E359" s="34">
        <f t="shared" si="52"/>
        <v>12613.98691588785</v>
      </c>
      <c r="F359" s="35">
        <f t="shared" si="53"/>
        <v>0.67298391711020944</v>
      </c>
      <c r="G359" s="69">
        <f t="shared" si="54"/>
        <v>3677.6301655790085</v>
      </c>
      <c r="H359" s="69">
        <f t="shared" si="55"/>
        <v>1489.2662948729051</v>
      </c>
      <c r="I359" s="34">
        <f t="shared" si="56"/>
        <v>5166.8964604519133</v>
      </c>
      <c r="J359" s="67">
        <f t="shared" si="57"/>
        <v>-255.89551518206605</v>
      </c>
      <c r="K359" s="33">
        <f t="shared" si="58"/>
        <v>4911.0009452698469</v>
      </c>
      <c r="L359" s="34">
        <f t="shared" si="59"/>
        <v>5528579.2126835473</v>
      </c>
      <c r="M359" s="34">
        <f t="shared" si="60"/>
        <v>5254771.0114387358</v>
      </c>
      <c r="N359" s="38">
        <f>'jan-apr'!M359</f>
        <v>2425983.91857123</v>
      </c>
      <c r="O359" s="38">
        <f t="shared" si="61"/>
        <v>2828787.0928675057</v>
      </c>
    </row>
    <row r="360" spans="1:15" s="31" customFormat="1" x14ac:dyDescent="0.2">
      <c r="A360" s="30">
        <v>5628</v>
      </c>
      <c r="B360" s="31" t="s">
        <v>374</v>
      </c>
      <c r="C360" s="33">
        <v>39283106</v>
      </c>
      <c r="D360" s="33">
        <v>2807</v>
      </c>
      <c r="E360" s="34">
        <f t="shared" si="52"/>
        <v>13994.693979337371</v>
      </c>
      <c r="F360" s="35">
        <f t="shared" si="53"/>
        <v>0.74664767260147558</v>
      </c>
      <c r="G360" s="69">
        <f t="shared" si="54"/>
        <v>2849.2059275092956</v>
      </c>
      <c r="H360" s="69">
        <f t="shared" si="55"/>
        <v>1006.0188226655727</v>
      </c>
      <c r="I360" s="34">
        <f t="shared" si="56"/>
        <v>3855.2247501748684</v>
      </c>
      <c r="J360" s="67">
        <f t="shared" si="57"/>
        <v>-255.89551518206605</v>
      </c>
      <c r="K360" s="33">
        <f t="shared" si="58"/>
        <v>3599.3292349928024</v>
      </c>
      <c r="L360" s="34">
        <f t="shared" si="59"/>
        <v>10821615.873740856</v>
      </c>
      <c r="M360" s="34">
        <f t="shared" si="60"/>
        <v>10103317.162624797</v>
      </c>
      <c r="N360" s="38">
        <f>'jan-apr'!M360</f>
        <v>5100476.4296536865</v>
      </c>
      <c r="O360" s="38">
        <f t="shared" si="61"/>
        <v>5002840.7329711104</v>
      </c>
    </row>
    <row r="361" spans="1:15" s="31" customFormat="1" x14ac:dyDescent="0.2">
      <c r="A361" s="30">
        <v>5630</v>
      </c>
      <c r="B361" s="31" t="s">
        <v>336</v>
      </c>
      <c r="C361" s="33">
        <v>12639180</v>
      </c>
      <c r="D361" s="33">
        <v>892</v>
      </c>
      <c r="E361" s="34">
        <f t="shared" si="52"/>
        <v>14169.484304932736</v>
      </c>
      <c r="F361" s="35">
        <f t="shared" si="53"/>
        <v>0.75597312051707277</v>
      </c>
      <c r="G361" s="69">
        <f t="shared" si="54"/>
        <v>2744.3317321520772</v>
      </c>
      <c r="H361" s="69">
        <f t="shared" si="55"/>
        <v>944.84220870719525</v>
      </c>
      <c r="I361" s="34">
        <f t="shared" si="56"/>
        <v>3689.1739408592725</v>
      </c>
      <c r="J361" s="67">
        <f t="shared" si="57"/>
        <v>-255.89551518206605</v>
      </c>
      <c r="K361" s="33">
        <f t="shared" si="58"/>
        <v>3433.2784256772065</v>
      </c>
      <c r="L361" s="34">
        <f t="shared" si="59"/>
        <v>3290743.1552464711</v>
      </c>
      <c r="M361" s="34">
        <f t="shared" si="60"/>
        <v>3062484.3557040682</v>
      </c>
      <c r="N361" s="38">
        <f>'jan-apr'!M361</f>
        <v>1154925.2548276051</v>
      </c>
      <c r="O361" s="38">
        <f t="shared" si="61"/>
        <v>1907559.1008764631</v>
      </c>
    </row>
    <row r="362" spans="1:15" s="31" customFormat="1" x14ac:dyDescent="0.2">
      <c r="A362" s="30">
        <v>5632</v>
      </c>
      <c r="B362" s="31" t="s">
        <v>337</v>
      </c>
      <c r="C362" s="33">
        <v>29804123</v>
      </c>
      <c r="D362" s="33">
        <v>2113</v>
      </c>
      <c r="E362" s="34">
        <f t="shared" si="52"/>
        <v>14105.122101277804</v>
      </c>
      <c r="F362" s="35">
        <f t="shared" si="53"/>
        <v>0.75253925553700185</v>
      </c>
      <c r="G362" s="69">
        <f t="shared" si="54"/>
        <v>2782.9490543450361</v>
      </c>
      <c r="H362" s="69">
        <f t="shared" si="55"/>
        <v>967.36897998642121</v>
      </c>
      <c r="I362" s="34">
        <f t="shared" si="56"/>
        <v>3750.3180343314571</v>
      </c>
      <c r="J362" s="67">
        <f t="shared" si="57"/>
        <v>-255.89551518206605</v>
      </c>
      <c r="K362" s="33">
        <f t="shared" si="58"/>
        <v>3494.4225191493911</v>
      </c>
      <c r="L362" s="34">
        <f t="shared" si="59"/>
        <v>7924422.0065423688</v>
      </c>
      <c r="M362" s="34">
        <f t="shared" si="60"/>
        <v>7383714.7829626631</v>
      </c>
      <c r="N362" s="38">
        <f>'jan-apr'!M362</f>
        <v>3015234.2496644938</v>
      </c>
      <c r="O362" s="38">
        <f t="shared" si="61"/>
        <v>4368480.5332981693</v>
      </c>
    </row>
    <row r="363" spans="1:15" s="31" customFormat="1" x14ac:dyDescent="0.2">
      <c r="A363" s="30">
        <v>5634</v>
      </c>
      <c r="B363" s="31" t="s">
        <v>326</v>
      </c>
      <c r="C363" s="33">
        <v>25125404</v>
      </c>
      <c r="D363" s="33">
        <v>1972</v>
      </c>
      <c r="E363" s="34">
        <f t="shared" si="52"/>
        <v>12741.077079107505</v>
      </c>
      <c r="F363" s="35">
        <f t="shared" si="53"/>
        <v>0.67976445655741713</v>
      </c>
      <c r="G363" s="69">
        <f t="shared" si="54"/>
        <v>3601.3760676472157</v>
      </c>
      <c r="H363" s="69">
        <f t="shared" si="55"/>
        <v>1444.7847377460259</v>
      </c>
      <c r="I363" s="34">
        <f t="shared" si="56"/>
        <v>5046.1608053932414</v>
      </c>
      <c r="J363" s="67">
        <f t="shared" si="57"/>
        <v>-255.89551518206605</v>
      </c>
      <c r="K363" s="33">
        <f t="shared" si="58"/>
        <v>4790.2652902111749</v>
      </c>
      <c r="L363" s="34">
        <f t="shared" si="59"/>
        <v>9951029.1082354728</v>
      </c>
      <c r="M363" s="34">
        <f t="shared" si="60"/>
        <v>9446403.152296437</v>
      </c>
      <c r="N363" s="38">
        <f>'jan-apr'!M363</f>
        <v>4694513.2039462309</v>
      </c>
      <c r="O363" s="38">
        <f>IF(ISNUMBER(M363),(M363-N363),"")</f>
        <v>4751889.948350206</v>
      </c>
    </row>
    <row r="364" spans="1:15" x14ac:dyDescent="0.2">
      <c r="A364" s="30">
        <v>5636</v>
      </c>
      <c r="B364" s="31" t="s">
        <v>375</v>
      </c>
      <c r="C364" s="33">
        <v>12451158</v>
      </c>
      <c r="D364" s="33">
        <v>859</v>
      </c>
      <c r="E364" s="34">
        <f t="shared" ref="E364" si="62">IF(ISNUMBER(C364),(C364)/D364,"")</f>
        <v>14494.945285215366</v>
      </c>
      <c r="F364" s="35">
        <f t="shared" ref="F364" si="63">IF(ISNUMBER(C364),E364/E$366,"")</f>
        <v>0.77333717891016152</v>
      </c>
      <c r="G364" s="69">
        <f>IF(ISNUMBER(D364),(E$366-E364)*0.6,"")</f>
        <v>2549.0551439824985</v>
      </c>
      <c r="H364" s="69">
        <f t="shared" ref="H364" si="64">IF(ISNUMBER(D364),(IF(E364&gt;=E$366*0.9,0,IF(E364&lt;0.9*E$366,(E$366*0.9-E364)*0.35))),"")</f>
        <v>830.93086560827442</v>
      </c>
      <c r="I364" s="34">
        <f>IF(ISNUMBER(C364),G364+H364,"")</f>
        <v>3379.9860095907729</v>
      </c>
      <c r="J364" s="67">
        <f t="shared" ref="J364" si="65">IF(ISNUMBER(D364),I$368,"")</f>
        <v>-255.89551518206605</v>
      </c>
      <c r="K364" s="33">
        <f t="shared" ref="K364" si="66">IF(ISNUMBER(I364),I364+J364,"")</f>
        <v>3124.0904944087069</v>
      </c>
      <c r="L364" s="34">
        <f t="shared" ref="L364" si="67">IF(ISNUMBER(I364),(I364*D364),"")</f>
        <v>2903407.9822384738</v>
      </c>
      <c r="M364" s="34">
        <f t="shared" ref="M364" si="68">IF(ISNUMBER(K364),(K364*D364),"")</f>
        <v>2683593.7346970793</v>
      </c>
      <c r="N364" s="38">
        <f>'jan-apr'!M364</f>
        <v>1318905.8590212029</v>
      </c>
      <c r="O364" s="38">
        <f>IF(ISNUMBER(M364),(M364-N364),"")</f>
        <v>1364687.8756758764</v>
      </c>
    </row>
    <row r="366" spans="1:15" s="55" customFormat="1" ht="13.5" thickBot="1" x14ac:dyDescent="0.25">
      <c r="A366" s="39"/>
      <c r="B366" s="39" t="s">
        <v>30</v>
      </c>
      <c r="C366" s="40">
        <f>SUM(C8:C364)</f>
        <v>104029511319</v>
      </c>
      <c r="D366" s="41">
        <f>SUM(D8:D364)</f>
        <v>5550203</v>
      </c>
      <c r="E366" s="41">
        <f>IF(ISNUMBER(C364),C366/D366,"")</f>
        <v>18743.370525186197</v>
      </c>
      <c r="F366" s="42">
        <f>IF(C366&gt;0,E366/E$366,"")</f>
        <v>1</v>
      </c>
      <c r="G366" s="43"/>
      <c r="H366" s="43"/>
      <c r="I366" s="41"/>
      <c r="J366" s="44"/>
      <c r="K366" s="41"/>
      <c r="L366" s="41">
        <f>SUM(L8:L364)</f>
        <v>1420272056.0500486</v>
      </c>
      <c r="M366" s="41">
        <f>SUM(M8:M364)</f>
        <v>-7.2326511144638062E-6</v>
      </c>
      <c r="N366" s="41">
        <f>'jan-feb'!M366</f>
        <v>1.1431402526795864E-6</v>
      </c>
      <c r="O366" s="41">
        <f>M366-N366</f>
        <v>-8.3757913671433926E-6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1420272056.0500486</v>
      </c>
      <c r="E368" s="49" t="s">
        <v>32</v>
      </c>
      <c r="F368" s="50">
        <f>D366</f>
        <v>5550203</v>
      </c>
      <c r="G368" s="49" t="s">
        <v>33</v>
      </c>
      <c r="H368" s="49"/>
      <c r="I368" s="51">
        <f>-L366/D366</f>
        <v>-255.89551518206605</v>
      </c>
      <c r="J368" s="52" t="s">
        <v>34</v>
      </c>
      <c r="M368" s="53"/>
    </row>
    <row r="370" spans="3:15" ht="13.5" thickBot="1" x14ac:dyDescent="0.25"/>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sheetData>
  <mergeCells count="8">
    <mergeCell ref="C371:O373"/>
    <mergeCell ref="C374:O375"/>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scale="95"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80"/>
  <sheetViews>
    <sheetView zoomScaleNormal="100" workbookViewId="0">
      <pane xSplit="2" ySplit="7" topLeftCell="C8" activePane="bottomRight" state="frozen"/>
      <selection activeCell="I38" sqref="I38"/>
      <selection pane="topRight" activeCell="I38" sqref="I38"/>
      <selection pane="bottomLeft" activeCell="I38" sqref="I38"/>
      <selection pane="bottomRight" activeCell="N8" sqref="N8"/>
    </sheetView>
  </sheetViews>
  <sheetFormatPr baseColWidth="10" defaultColWidth="6.42578125" defaultRowHeight="12.75" x14ac:dyDescent="0.2"/>
  <cols>
    <col min="1" max="1" width="6.42578125" style="2" customWidth="1"/>
    <col min="2" max="2" width="14" style="2" bestFit="1" customWidth="1"/>
    <col min="3" max="3" width="14.42578125" style="2" customWidth="1"/>
    <col min="4" max="6" width="11.42578125" style="2" customWidth="1"/>
    <col min="7" max="8" width="11.42578125" style="56" customWidth="1"/>
    <col min="9" max="9" width="11.42578125" style="2" customWidth="1"/>
    <col min="10" max="10" width="11.42578125" style="57" customWidth="1"/>
    <col min="11" max="11" width="11.42578125" style="2" customWidth="1"/>
    <col min="12" max="12" width="14.5703125" style="2" customWidth="1"/>
    <col min="13" max="13" width="14.42578125" style="2" customWidth="1"/>
    <col min="14" max="14" width="13.140625" style="2" customWidth="1"/>
    <col min="15" max="15" width="11.42578125" style="2" customWidth="1"/>
    <col min="16" max="16384" width="6.42578125" style="2"/>
  </cols>
  <sheetData>
    <row r="1" spans="1:16" ht="22.5" customHeight="1" x14ac:dyDescent="0.2">
      <c r="A1" s="93" t="s">
        <v>407</v>
      </c>
      <c r="B1" s="93"/>
      <c r="C1" s="93"/>
      <c r="D1" s="93"/>
      <c r="E1" s="93"/>
      <c r="F1" s="93"/>
      <c r="G1" s="93"/>
      <c r="H1" s="93"/>
      <c r="I1" s="93"/>
      <c r="J1" s="93"/>
      <c r="K1" s="93"/>
      <c r="L1" s="93"/>
      <c r="M1" s="94"/>
      <c r="N1" s="3"/>
      <c r="O1" s="3"/>
    </row>
    <row r="2" spans="1:16" x14ac:dyDescent="0.2">
      <c r="A2" s="95" t="s">
        <v>0</v>
      </c>
      <c r="B2" s="95" t="s">
        <v>1</v>
      </c>
      <c r="C2" s="5" t="s">
        <v>2</v>
      </c>
      <c r="D2" s="6" t="s">
        <v>3</v>
      </c>
      <c r="E2" s="98" t="s">
        <v>408</v>
      </c>
      <c r="F2" s="99"/>
      <c r="G2" s="98" t="s">
        <v>4</v>
      </c>
      <c r="H2" s="100"/>
      <c r="I2" s="100"/>
      <c r="J2" s="100"/>
      <c r="K2" s="99"/>
      <c r="L2" s="98" t="s">
        <v>5</v>
      </c>
      <c r="M2" s="99"/>
      <c r="N2" s="78" t="s">
        <v>6</v>
      </c>
      <c r="O2" s="78" t="s">
        <v>7</v>
      </c>
    </row>
    <row r="3" spans="1:16" x14ac:dyDescent="0.2">
      <c r="A3" s="96"/>
      <c r="B3" s="96"/>
      <c r="C3" s="7" t="s">
        <v>41</v>
      </c>
      <c r="D3" s="8" t="s">
        <v>401</v>
      </c>
      <c r="E3" s="9" t="s">
        <v>9</v>
      </c>
      <c r="F3" s="10" t="s">
        <v>10</v>
      </c>
      <c r="G3" s="11" t="s">
        <v>11</v>
      </c>
      <c r="H3" s="61" t="s">
        <v>12</v>
      </c>
      <c r="I3" s="9" t="s">
        <v>13</v>
      </c>
      <c r="J3" s="12" t="s">
        <v>14</v>
      </c>
      <c r="K3" s="13" t="s">
        <v>15</v>
      </c>
      <c r="L3" s="14" t="s">
        <v>13</v>
      </c>
      <c r="M3" s="15" t="s">
        <v>6</v>
      </c>
      <c r="N3" s="79" t="s">
        <v>16</v>
      </c>
      <c r="O3" s="79" t="s">
        <v>17</v>
      </c>
    </row>
    <row r="4" spans="1:16" x14ac:dyDescent="0.2">
      <c r="A4" s="96"/>
      <c r="B4" s="96"/>
      <c r="C4" s="8"/>
      <c r="D4" s="8"/>
      <c r="E4" s="16"/>
      <c r="F4" s="15" t="s">
        <v>18</v>
      </c>
      <c r="G4" s="17" t="s">
        <v>19</v>
      </c>
      <c r="H4" s="62" t="s">
        <v>20</v>
      </c>
      <c r="I4" s="16" t="s">
        <v>16</v>
      </c>
      <c r="J4" s="18" t="s">
        <v>21</v>
      </c>
      <c r="K4" s="14" t="s">
        <v>22</v>
      </c>
      <c r="L4" s="14" t="s">
        <v>23</v>
      </c>
      <c r="M4" s="15" t="s">
        <v>16</v>
      </c>
      <c r="N4" s="80" t="s">
        <v>38</v>
      </c>
      <c r="O4" s="79" t="s">
        <v>437</v>
      </c>
      <c r="P4" s="75"/>
    </row>
    <row r="5" spans="1:16" s="31" customFormat="1" x14ac:dyDescent="0.2">
      <c r="A5" s="97"/>
      <c r="B5" s="97"/>
      <c r="C5" s="1"/>
      <c r="D5" s="19"/>
      <c r="E5" s="19"/>
      <c r="F5" s="20" t="s">
        <v>24</v>
      </c>
      <c r="G5" s="21" t="s">
        <v>25</v>
      </c>
      <c r="H5" s="22" t="s">
        <v>26</v>
      </c>
      <c r="I5" s="19"/>
      <c r="J5" s="23" t="s">
        <v>27</v>
      </c>
      <c r="K5" s="19"/>
      <c r="L5" s="20" t="s">
        <v>28</v>
      </c>
      <c r="M5" s="20" t="s">
        <v>37</v>
      </c>
      <c r="N5" s="24"/>
      <c r="O5" s="24"/>
      <c r="P5" s="75"/>
    </row>
    <row r="6" spans="1:16"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10917125536</v>
      </c>
      <c r="D8" s="33">
        <v>717710</v>
      </c>
      <c r="E8" s="34">
        <f>IF(ISNUMBER(C8),(C8)/D8,"")</f>
        <v>15211.053957726659</v>
      </c>
      <c r="F8" s="35">
        <f>IF(ISNUMBER(C8),E8/E$366,"")</f>
        <v>1.3266346820036594</v>
      </c>
      <c r="G8" s="69">
        <f>IF(ISNUMBER(D8),(E$366-E8)*0.6,"")</f>
        <v>-2247.0953789261084</v>
      </c>
      <c r="H8" s="36">
        <f>IF(ISNUMBER(D8),(IF(E8&gt;=E$366*0.9,0,IF(E8&lt;0.9*E$366,(E$366*0.9-E8)*0.35))),"")</f>
        <v>0</v>
      </c>
      <c r="I8" s="69">
        <f>IF(ISNUMBER(C8),G8+H8,"")</f>
        <v>-2247.0953789261084</v>
      </c>
      <c r="J8" s="67">
        <f>IF(ISNUMBER(D8),I$368,"")</f>
        <v>-134.22586371811002</v>
      </c>
      <c r="K8" s="34">
        <f>IF(ISNUMBER(I8),I8+J8,"")</f>
        <v>-2381.3212426442183</v>
      </c>
      <c r="L8" s="34">
        <f>IF(ISNUMBER(I8),(I8*D8),"")</f>
        <v>-1612762824.4090574</v>
      </c>
      <c r="M8" s="34">
        <f>IF(ISNUMBER(K8),(K8*D8),"")</f>
        <v>-1709098069.058182</v>
      </c>
      <c r="N8" s="38">
        <f>'jan-mar'!M8</f>
        <v>-1700730454.5341358</v>
      </c>
      <c r="O8" s="38">
        <f>IF(ISNUMBER(M8),(M8-N8),"")</f>
        <v>-8367614.5240461826</v>
      </c>
    </row>
    <row r="9" spans="1:16" s="31" customFormat="1" x14ac:dyDescent="0.2">
      <c r="A9" s="30">
        <v>1101</v>
      </c>
      <c r="B9" s="31" t="s">
        <v>193</v>
      </c>
      <c r="C9" s="33">
        <v>168002103</v>
      </c>
      <c r="D9" s="33">
        <v>15221</v>
      </c>
      <c r="E9" s="34">
        <f t="shared" ref="E9:E72" si="1">IF(ISNUMBER(C9),(C9)/D9,"")</f>
        <v>11037.520727941659</v>
      </c>
      <c r="F9" s="35">
        <f t="shared" ref="F9:F72" si="2">IF(ISNUMBER(C9),E9/E$366,"")</f>
        <v>0.96263926495268892</v>
      </c>
      <c r="G9" s="69">
        <f t="shared" ref="G9:G72" si="3">IF(ISNUMBER(D9),(E$366-E9)*0.6,"")</f>
        <v>257.0245589448914</v>
      </c>
      <c r="H9" s="36">
        <f t="shared" ref="H9:H72" si="4">IF(ISNUMBER(D9),(IF(E9&gt;=E$366*0.9,0,IF(E9&lt;0.9*E$366,(E$366*0.9-E9)*0.35))),"")</f>
        <v>0</v>
      </c>
      <c r="I9" s="69">
        <f t="shared" ref="I9:I72" si="5">IF(ISNUMBER(C9),G9+H9,"")</f>
        <v>257.0245589448914</v>
      </c>
      <c r="J9" s="67">
        <f t="shared" ref="J9:J72" si="6">IF(ISNUMBER(D9),I$368,"")</f>
        <v>-134.22586371811002</v>
      </c>
      <c r="K9" s="34">
        <f>IF(ISNUMBER(I9),I9+J9,"")</f>
        <v>122.79869522678138</v>
      </c>
      <c r="L9" s="34">
        <f t="shared" ref="L9:L72" si="7">IF(ISNUMBER(I9),(I9*D9),"")</f>
        <v>3912170.8117001918</v>
      </c>
      <c r="M9" s="34">
        <f>IF(ISNUMBER(K9),(K9*D9),"")</f>
        <v>1869118.9400468394</v>
      </c>
      <c r="N9" s="38">
        <f>'jan-mar'!M9</f>
        <v>477560.41723526205</v>
      </c>
      <c r="O9" s="38">
        <f t="shared" ref="O9:O72" si="8">IF(ISNUMBER(M9),(M9-N9),"")</f>
        <v>1391558.5228115774</v>
      </c>
    </row>
    <row r="10" spans="1:16" s="31" customFormat="1" x14ac:dyDescent="0.2">
      <c r="A10" s="30">
        <v>1103</v>
      </c>
      <c r="B10" s="31" t="s">
        <v>195</v>
      </c>
      <c r="C10" s="33">
        <v>2155019300</v>
      </c>
      <c r="D10" s="33">
        <v>149048</v>
      </c>
      <c r="E10" s="34">
        <f t="shared" si="1"/>
        <v>14458.558987708657</v>
      </c>
      <c r="F10" s="35">
        <f t="shared" si="2"/>
        <v>1.2610057040226763</v>
      </c>
      <c r="G10" s="69">
        <f t="shared" si="3"/>
        <v>-1795.5983969153071</v>
      </c>
      <c r="H10" s="36">
        <f t="shared" si="4"/>
        <v>0</v>
      </c>
      <c r="I10" s="69">
        <f t="shared" si="5"/>
        <v>-1795.5983969153071</v>
      </c>
      <c r="J10" s="67">
        <f t="shared" si="6"/>
        <v>-134.22586371811002</v>
      </c>
      <c r="K10" s="34">
        <f t="shared" ref="K10:K72" si="9">IF(ISNUMBER(I10),I10+J10,"")</f>
        <v>-1929.8242606334172</v>
      </c>
      <c r="L10" s="34">
        <f t="shared" si="7"/>
        <v>-267630349.86343271</v>
      </c>
      <c r="M10" s="34">
        <f t="shared" ref="M10:M72" si="10">IF(ISNUMBER(K10),(K10*D10),"")</f>
        <v>-287636446.39888954</v>
      </c>
      <c r="N10" s="38">
        <f>'jan-mar'!M10</f>
        <v>-294961770.22104448</v>
      </c>
      <c r="O10" s="38">
        <f t="shared" si="8"/>
        <v>7325323.8221549392</v>
      </c>
    </row>
    <row r="11" spans="1:16" s="31" customFormat="1" x14ac:dyDescent="0.2">
      <c r="A11" s="30">
        <v>1106</v>
      </c>
      <c r="B11" s="31" t="s">
        <v>196</v>
      </c>
      <c r="C11" s="33">
        <v>442264190</v>
      </c>
      <c r="D11" s="33">
        <v>38292</v>
      </c>
      <c r="E11" s="34">
        <f t="shared" si="1"/>
        <v>11549.780371879244</v>
      </c>
      <c r="F11" s="35">
        <f t="shared" si="2"/>
        <v>1.007316077731546</v>
      </c>
      <c r="G11" s="69">
        <f t="shared" si="3"/>
        <v>-50.331227417659463</v>
      </c>
      <c r="H11" s="36">
        <f t="shared" si="4"/>
        <v>0</v>
      </c>
      <c r="I11" s="69">
        <f t="shared" si="5"/>
        <v>-50.331227417659463</v>
      </c>
      <c r="J11" s="67">
        <f t="shared" si="6"/>
        <v>-134.22586371811002</v>
      </c>
      <c r="K11" s="34">
        <f t="shared" si="9"/>
        <v>-184.5570911357695</v>
      </c>
      <c r="L11" s="34">
        <f t="shared" si="7"/>
        <v>-1927283.3602770162</v>
      </c>
      <c r="M11" s="34">
        <f t="shared" si="10"/>
        <v>-7067060.1337708859</v>
      </c>
      <c r="N11" s="38">
        <f>'jan-mar'!M11</f>
        <v>-9443540.5873613544</v>
      </c>
      <c r="O11" s="38">
        <f t="shared" si="8"/>
        <v>2376480.4535904685</v>
      </c>
    </row>
    <row r="12" spans="1:16" s="31" customFormat="1" x14ac:dyDescent="0.2">
      <c r="A12" s="30">
        <v>1108</v>
      </c>
      <c r="B12" s="31" t="s">
        <v>194</v>
      </c>
      <c r="C12" s="33">
        <v>965490766</v>
      </c>
      <c r="D12" s="33">
        <v>83702</v>
      </c>
      <c r="E12" s="34">
        <f t="shared" si="1"/>
        <v>11534.85897589066</v>
      </c>
      <c r="F12" s="35">
        <f t="shared" si="2"/>
        <v>1.0060147056190427</v>
      </c>
      <c r="G12" s="69">
        <f t="shared" si="3"/>
        <v>-41.378389824509213</v>
      </c>
      <c r="H12" s="36">
        <f t="shared" si="4"/>
        <v>0</v>
      </c>
      <c r="I12" s="69">
        <f t="shared" si="5"/>
        <v>-41.378389824509213</v>
      </c>
      <c r="J12" s="67">
        <f t="shared" si="6"/>
        <v>-134.22586371811002</v>
      </c>
      <c r="K12" s="34">
        <f t="shared" si="9"/>
        <v>-175.60425354261923</v>
      </c>
      <c r="L12" s="34">
        <f t="shared" si="7"/>
        <v>-3463453.9850910702</v>
      </c>
      <c r="M12" s="34">
        <f t="shared" si="10"/>
        <v>-14698427.230024315</v>
      </c>
      <c r="N12" s="38">
        <f>'jan-mar'!M12</f>
        <v>-14396412.70014943</v>
      </c>
      <c r="O12" s="38">
        <f t="shared" si="8"/>
        <v>-302014.52987488545</v>
      </c>
    </row>
    <row r="13" spans="1:16" s="31" customFormat="1" x14ac:dyDescent="0.2">
      <c r="A13" s="30">
        <v>1111</v>
      </c>
      <c r="B13" s="31" t="s">
        <v>197</v>
      </c>
      <c r="C13" s="33">
        <v>32310820</v>
      </c>
      <c r="D13" s="33">
        <v>3347</v>
      </c>
      <c r="E13" s="34">
        <f t="shared" si="1"/>
        <v>9653.6659695249473</v>
      </c>
      <c r="F13" s="35">
        <f t="shared" si="2"/>
        <v>0.84194613464932488</v>
      </c>
      <c r="G13" s="69">
        <f t="shared" si="3"/>
        <v>1087.3374139949185</v>
      </c>
      <c r="H13" s="36">
        <f t="shared" si="4"/>
        <v>232.97383341395914</v>
      </c>
      <c r="I13" s="69">
        <f t="shared" si="5"/>
        <v>1320.3112474088775</v>
      </c>
      <c r="J13" s="67">
        <f t="shared" si="6"/>
        <v>-134.22586371811002</v>
      </c>
      <c r="K13" s="34">
        <f t="shared" si="9"/>
        <v>1186.0853836907675</v>
      </c>
      <c r="L13" s="34">
        <f t="shared" si="7"/>
        <v>4419081.7450775132</v>
      </c>
      <c r="M13" s="34">
        <f t="shared" si="10"/>
        <v>3969827.7792129987</v>
      </c>
      <c r="N13" s="38">
        <f>'jan-mar'!M13</f>
        <v>3796391.929471788</v>
      </c>
      <c r="O13" s="38">
        <f t="shared" si="8"/>
        <v>173435.8497412107</v>
      </c>
    </row>
    <row r="14" spans="1:16" s="31" customFormat="1" x14ac:dyDescent="0.2">
      <c r="A14" s="30">
        <v>1112</v>
      </c>
      <c r="B14" s="31" t="s">
        <v>198</v>
      </c>
      <c r="C14" s="33">
        <v>32468222</v>
      </c>
      <c r="D14" s="33">
        <v>3226</v>
      </c>
      <c r="E14" s="34">
        <f t="shared" si="1"/>
        <v>10064.544947303162</v>
      </c>
      <c r="F14" s="35">
        <f t="shared" si="2"/>
        <v>0.87778101522641383</v>
      </c>
      <c r="G14" s="69">
        <f t="shared" si="3"/>
        <v>840.81002732798947</v>
      </c>
      <c r="H14" s="36">
        <f t="shared" si="4"/>
        <v>89.166191191583948</v>
      </c>
      <c r="I14" s="69">
        <f t="shared" si="5"/>
        <v>929.97621851957342</v>
      </c>
      <c r="J14" s="67">
        <f t="shared" si="6"/>
        <v>-134.22586371811002</v>
      </c>
      <c r="K14" s="34">
        <f t="shared" si="9"/>
        <v>795.75035480146335</v>
      </c>
      <c r="L14" s="34">
        <f t="shared" si="7"/>
        <v>3000103.2809441439</v>
      </c>
      <c r="M14" s="34">
        <f t="shared" si="10"/>
        <v>2567090.6445895205</v>
      </c>
      <c r="N14" s="38">
        <f>'jan-mar'!M14</f>
        <v>3877794.0995745421</v>
      </c>
      <c r="O14" s="38">
        <f t="shared" si="8"/>
        <v>-1310703.4549850216</v>
      </c>
    </row>
    <row r="15" spans="1:16" s="31" customFormat="1" x14ac:dyDescent="0.2">
      <c r="A15" s="30">
        <v>1114</v>
      </c>
      <c r="B15" s="31" t="s">
        <v>199</v>
      </c>
      <c r="C15" s="33">
        <v>28090011</v>
      </c>
      <c r="D15" s="33">
        <v>2892</v>
      </c>
      <c r="E15" s="34">
        <f t="shared" si="1"/>
        <v>9713.0051867219918</v>
      </c>
      <c r="F15" s="35">
        <f t="shared" si="2"/>
        <v>0.84712141466314406</v>
      </c>
      <c r="G15" s="69">
        <f t="shared" si="3"/>
        <v>1051.7338836766917</v>
      </c>
      <c r="H15" s="36">
        <f t="shared" si="4"/>
        <v>212.20510739499358</v>
      </c>
      <c r="I15" s="69">
        <f t="shared" si="5"/>
        <v>1263.9389910716852</v>
      </c>
      <c r="J15" s="67">
        <f t="shared" si="6"/>
        <v>-134.22586371811002</v>
      </c>
      <c r="K15" s="34">
        <f t="shared" si="9"/>
        <v>1129.7131273535751</v>
      </c>
      <c r="L15" s="34">
        <f t="shared" si="7"/>
        <v>3655311.5621793135</v>
      </c>
      <c r="M15" s="34">
        <f t="shared" si="10"/>
        <v>3267130.3643065393</v>
      </c>
      <c r="N15" s="38">
        <f>'jan-mar'!M15</f>
        <v>3147278.8591970159</v>
      </c>
      <c r="O15" s="38">
        <f t="shared" si="8"/>
        <v>119851.50510952342</v>
      </c>
    </row>
    <row r="16" spans="1:16" s="31" customFormat="1" x14ac:dyDescent="0.2">
      <c r="A16" s="30">
        <v>1119</v>
      </c>
      <c r="B16" s="31" t="s">
        <v>200</v>
      </c>
      <c r="C16" s="33">
        <v>183086578</v>
      </c>
      <c r="D16" s="33">
        <v>19827</v>
      </c>
      <c r="E16" s="34">
        <f t="shared" si="1"/>
        <v>9234.2047712714993</v>
      </c>
      <c r="F16" s="35">
        <f t="shared" si="2"/>
        <v>0.80536275424029213</v>
      </c>
      <c r="G16" s="69">
        <f t="shared" si="3"/>
        <v>1339.0141329469873</v>
      </c>
      <c r="H16" s="36">
        <f t="shared" si="4"/>
        <v>379.78525280266592</v>
      </c>
      <c r="I16" s="69">
        <f t="shared" si="5"/>
        <v>1718.7993857496531</v>
      </c>
      <c r="J16" s="67">
        <f t="shared" si="6"/>
        <v>-134.22586371811002</v>
      </c>
      <c r="K16" s="34">
        <f t="shared" si="9"/>
        <v>1584.573522031543</v>
      </c>
      <c r="L16" s="34">
        <f t="shared" si="7"/>
        <v>34078635.421258375</v>
      </c>
      <c r="M16" s="34">
        <f t="shared" si="10"/>
        <v>31417339.221319403</v>
      </c>
      <c r="N16" s="38">
        <f>'jan-mar'!M16</f>
        <v>29808602.912171256</v>
      </c>
      <c r="O16" s="38">
        <f t="shared" si="8"/>
        <v>1608736.3091481477</v>
      </c>
    </row>
    <row r="17" spans="1:15" s="31" customFormat="1" x14ac:dyDescent="0.2">
      <c r="A17" s="30">
        <v>1120</v>
      </c>
      <c r="B17" s="31" t="s">
        <v>201</v>
      </c>
      <c r="C17" s="33">
        <v>220306908</v>
      </c>
      <c r="D17" s="33">
        <v>20900</v>
      </c>
      <c r="E17" s="34">
        <f t="shared" si="1"/>
        <v>10541.000382775119</v>
      </c>
      <c r="F17" s="35">
        <f t="shared" si="2"/>
        <v>0.91933515781790598</v>
      </c>
      <c r="G17" s="69">
        <f t="shared" si="3"/>
        <v>554.9367660448155</v>
      </c>
      <c r="H17" s="36">
        <f t="shared" si="4"/>
        <v>0</v>
      </c>
      <c r="I17" s="69">
        <f t="shared" si="5"/>
        <v>554.9367660448155</v>
      </c>
      <c r="J17" s="67">
        <f t="shared" si="6"/>
        <v>-134.22586371811002</v>
      </c>
      <c r="K17" s="34">
        <f t="shared" si="9"/>
        <v>420.71090232670548</v>
      </c>
      <c r="L17" s="34">
        <f t="shared" si="7"/>
        <v>11598178.410336643</v>
      </c>
      <c r="M17" s="34">
        <f t="shared" si="10"/>
        <v>8792857.8586281445</v>
      </c>
      <c r="N17" s="38">
        <f>'jan-mar'!M17</f>
        <v>7512616.4234029921</v>
      </c>
      <c r="O17" s="38">
        <f t="shared" si="8"/>
        <v>1280241.4352251524</v>
      </c>
    </row>
    <row r="18" spans="1:15" s="31" customFormat="1" x14ac:dyDescent="0.2">
      <c r="A18" s="30">
        <v>1121</v>
      </c>
      <c r="B18" s="31" t="s">
        <v>202</v>
      </c>
      <c r="C18" s="33">
        <v>217767830</v>
      </c>
      <c r="D18" s="33">
        <v>19910</v>
      </c>
      <c r="E18" s="34">
        <f t="shared" si="1"/>
        <v>10937.610748367655</v>
      </c>
      <c r="F18" s="35">
        <f t="shared" si="2"/>
        <v>0.95392559893391693</v>
      </c>
      <c r="G18" s="69">
        <f t="shared" si="3"/>
        <v>316.97054668929377</v>
      </c>
      <c r="H18" s="36">
        <f t="shared" si="4"/>
        <v>0</v>
      </c>
      <c r="I18" s="69">
        <f t="shared" si="5"/>
        <v>316.97054668929377</v>
      </c>
      <c r="J18" s="67">
        <f t="shared" si="6"/>
        <v>-134.22586371811002</v>
      </c>
      <c r="K18" s="34">
        <f t="shared" si="9"/>
        <v>182.74468297118375</v>
      </c>
      <c r="L18" s="34">
        <f t="shared" si="7"/>
        <v>6310883.5845838394</v>
      </c>
      <c r="M18" s="34">
        <f t="shared" si="10"/>
        <v>3638446.6379562686</v>
      </c>
      <c r="N18" s="38">
        <f>'jan-mar'!M18</f>
        <v>2625031.327557594</v>
      </c>
      <c r="O18" s="38">
        <f t="shared" si="8"/>
        <v>1013415.3103986746</v>
      </c>
    </row>
    <row r="19" spans="1:15" s="31" customFormat="1" x14ac:dyDescent="0.2">
      <c r="A19" s="30">
        <v>1122</v>
      </c>
      <c r="B19" s="31" t="s">
        <v>203</v>
      </c>
      <c r="C19" s="33">
        <v>121072146</v>
      </c>
      <c r="D19" s="33">
        <v>12362</v>
      </c>
      <c r="E19" s="34">
        <f t="shared" si="1"/>
        <v>9793.8962950978803</v>
      </c>
      <c r="F19" s="35">
        <f t="shared" si="2"/>
        <v>0.85417634656565422</v>
      </c>
      <c r="G19" s="69">
        <f t="shared" si="3"/>
        <v>1003.1992186511586</v>
      </c>
      <c r="H19" s="36">
        <f t="shared" si="4"/>
        <v>183.89321946343262</v>
      </c>
      <c r="I19" s="69">
        <f t="shared" si="5"/>
        <v>1187.0924381145912</v>
      </c>
      <c r="J19" s="67">
        <f t="shared" si="6"/>
        <v>-134.22586371811002</v>
      </c>
      <c r="K19" s="34">
        <f t="shared" si="9"/>
        <v>1052.8665743964812</v>
      </c>
      <c r="L19" s="34">
        <f t="shared" si="7"/>
        <v>14674836.719972577</v>
      </c>
      <c r="M19" s="34">
        <f t="shared" si="10"/>
        <v>13015536.5926893</v>
      </c>
      <c r="N19" s="38">
        <f>'jan-mar'!M19</f>
        <v>12169946.380080733</v>
      </c>
      <c r="O19" s="38">
        <f t="shared" si="8"/>
        <v>845590.21260856651</v>
      </c>
    </row>
    <row r="20" spans="1:15" s="31" customFormat="1" x14ac:dyDescent="0.2">
      <c r="A20" s="30">
        <v>1124</v>
      </c>
      <c r="B20" s="31" t="s">
        <v>204</v>
      </c>
      <c r="C20" s="33">
        <v>412701102</v>
      </c>
      <c r="D20" s="33">
        <v>28685</v>
      </c>
      <c r="E20" s="34">
        <f t="shared" si="1"/>
        <v>14387.348858288304</v>
      </c>
      <c r="F20" s="35">
        <f t="shared" si="2"/>
        <v>1.2547951003615789</v>
      </c>
      <c r="G20" s="69">
        <f t="shared" si="3"/>
        <v>-1752.8723192630953</v>
      </c>
      <c r="H20" s="36">
        <f t="shared" si="4"/>
        <v>0</v>
      </c>
      <c r="I20" s="69">
        <f t="shared" si="5"/>
        <v>-1752.8723192630953</v>
      </c>
      <c r="J20" s="67">
        <f t="shared" si="6"/>
        <v>-134.22586371811002</v>
      </c>
      <c r="K20" s="34">
        <f t="shared" si="9"/>
        <v>-1887.0981829812054</v>
      </c>
      <c r="L20" s="34">
        <f t="shared" si="7"/>
        <v>-50281142.478061885</v>
      </c>
      <c r="M20" s="34">
        <f t="shared" si="10"/>
        <v>-54131411.378815874</v>
      </c>
      <c r="N20" s="38">
        <f>'jan-mar'!M20</f>
        <v>-53921326.55926723</v>
      </c>
      <c r="O20" s="38">
        <f t="shared" si="8"/>
        <v>-210084.81954864413</v>
      </c>
    </row>
    <row r="21" spans="1:15" s="31" customFormat="1" x14ac:dyDescent="0.2">
      <c r="A21" s="30">
        <v>1127</v>
      </c>
      <c r="B21" s="31" t="s">
        <v>205</v>
      </c>
      <c r="C21" s="33">
        <v>144056561</v>
      </c>
      <c r="D21" s="33">
        <v>11742</v>
      </c>
      <c r="E21" s="34">
        <f t="shared" si="1"/>
        <v>12268.485862715041</v>
      </c>
      <c r="F21" s="35">
        <f t="shared" si="2"/>
        <v>1.0699981004854595</v>
      </c>
      <c r="G21" s="69">
        <f t="shared" si="3"/>
        <v>-481.55452191913753</v>
      </c>
      <c r="H21" s="36">
        <f t="shared" si="4"/>
        <v>0</v>
      </c>
      <c r="I21" s="69">
        <f t="shared" si="5"/>
        <v>-481.55452191913753</v>
      </c>
      <c r="J21" s="67">
        <f t="shared" si="6"/>
        <v>-134.22586371811002</v>
      </c>
      <c r="K21" s="34">
        <f t="shared" si="9"/>
        <v>-615.78038563724749</v>
      </c>
      <c r="L21" s="34">
        <f t="shared" si="7"/>
        <v>-5654413.1963745132</v>
      </c>
      <c r="M21" s="34">
        <f t="shared" si="10"/>
        <v>-7230493.2881525597</v>
      </c>
      <c r="N21" s="38">
        <f>'jan-mar'!M21</f>
        <v>-8139488.3759426856</v>
      </c>
      <c r="O21" s="38">
        <f t="shared" si="8"/>
        <v>908995.08779012598</v>
      </c>
    </row>
    <row r="22" spans="1:15" s="31" customFormat="1" x14ac:dyDescent="0.2">
      <c r="A22" s="30">
        <v>1130</v>
      </c>
      <c r="B22" s="31" t="s">
        <v>206</v>
      </c>
      <c r="C22" s="33">
        <v>134055963</v>
      </c>
      <c r="D22" s="33">
        <v>13703</v>
      </c>
      <c r="E22" s="34">
        <f t="shared" si="1"/>
        <v>9782.9645333138724</v>
      </c>
      <c r="F22" s="35">
        <f t="shared" si="2"/>
        <v>0.85322293108515102</v>
      </c>
      <c r="G22" s="69">
        <f t="shared" si="3"/>
        <v>1009.7582757215633</v>
      </c>
      <c r="H22" s="36">
        <f t="shared" si="4"/>
        <v>187.71933608783536</v>
      </c>
      <c r="I22" s="69">
        <f t="shared" si="5"/>
        <v>1197.4776118093987</v>
      </c>
      <c r="J22" s="67">
        <f t="shared" si="6"/>
        <v>-134.22586371811002</v>
      </c>
      <c r="K22" s="34">
        <f t="shared" si="9"/>
        <v>1063.2517480912886</v>
      </c>
      <c r="L22" s="34">
        <f t="shared" si="7"/>
        <v>16409035.714624191</v>
      </c>
      <c r="M22" s="34">
        <f t="shared" si="10"/>
        <v>14569738.704094928</v>
      </c>
      <c r="N22" s="38">
        <f>'jan-mar'!M22</f>
        <v>12350402.424231233</v>
      </c>
      <c r="O22" s="38">
        <f t="shared" si="8"/>
        <v>2219336.2798636947</v>
      </c>
    </row>
    <row r="23" spans="1:15" s="31" customFormat="1" x14ac:dyDescent="0.2">
      <c r="A23" s="30">
        <v>1133</v>
      </c>
      <c r="B23" s="31" t="s">
        <v>207</v>
      </c>
      <c r="C23" s="33">
        <v>47838187</v>
      </c>
      <c r="D23" s="33">
        <v>2643</v>
      </c>
      <c r="E23" s="34">
        <f t="shared" si="1"/>
        <v>18099.957245554295</v>
      </c>
      <c r="F23" s="35">
        <f t="shared" si="2"/>
        <v>1.57859087815138</v>
      </c>
      <c r="G23" s="69">
        <f t="shared" si="3"/>
        <v>-3980.4373516226897</v>
      </c>
      <c r="H23" s="36">
        <f t="shared" si="4"/>
        <v>0</v>
      </c>
      <c r="I23" s="69">
        <f t="shared" si="5"/>
        <v>-3980.4373516226897</v>
      </c>
      <c r="J23" s="67">
        <f t="shared" si="6"/>
        <v>-134.22586371811002</v>
      </c>
      <c r="K23" s="34">
        <f t="shared" si="9"/>
        <v>-4114.6632153408</v>
      </c>
      <c r="L23" s="34">
        <f t="shared" si="7"/>
        <v>-10520295.920338769</v>
      </c>
      <c r="M23" s="34">
        <f t="shared" si="10"/>
        <v>-10875054.878145734</v>
      </c>
      <c r="N23" s="38">
        <f>'jan-mar'!M23</f>
        <v>-4506419.3677581782</v>
      </c>
      <c r="O23" s="38">
        <f t="shared" si="8"/>
        <v>-6368635.5103875557</v>
      </c>
    </row>
    <row r="24" spans="1:15" s="31" customFormat="1" x14ac:dyDescent="0.2">
      <c r="A24" s="30">
        <v>1134</v>
      </c>
      <c r="B24" s="31" t="s">
        <v>208</v>
      </c>
      <c r="C24" s="33">
        <v>89218396</v>
      </c>
      <c r="D24" s="33">
        <v>3889</v>
      </c>
      <c r="E24" s="34">
        <f t="shared" si="1"/>
        <v>22941.217793777319</v>
      </c>
      <c r="F24" s="35">
        <f t="shared" si="2"/>
        <v>2.0008222478998436</v>
      </c>
      <c r="G24" s="69">
        <f t="shared" si="3"/>
        <v>-6885.1936805565047</v>
      </c>
      <c r="H24" s="36">
        <f t="shared" si="4"/>
        <v>0</v>
      </c>
      <c r="I24" s="69">
        <f t="shared" si="5"/>
        <v>-6885.1936805565047</v>
      </c>
      <c r="J24" s="67">
        <f t="shared" si="6"/>
        <v>-134.22586371811002</v>
      </c>
      <c r="K24" s="34">
        <f t="shared" si="9"/>
        <v>-7019.419544274615</v>
      </c>
      <c r="L24" s="34">
        <f t="shared" si="7"/>
        <v>-26776518.223684248</v>
      </c>
      <c r="M24" s="34">
        <f t="shared" si="10"/>
        <v>-27298522.607683979</v>
      </c>
      <c r="N24" s="38">
        <f>'jan-mar'!M24</f>
        <v>-12131649.730764871</v>
      </c>
      <c r="O24" s="38">
        <f t="shared" si="8"/>
        <v>-15166872.876919108</v>
      </c>
    </row>
    <row r="25" spans="1:15" s="31" customFormat="1" x14ac:dyDescent="0.2">
      <c r="A25" s="30">
        <v>1135</v>
      </c>
      <c r="B25" s="31" t="s">
        <v>209</v>
      </c>
      <c r="C25" s="33">
        <v>62455486</v>
      </c>
      <c r="D25" s="33">
        <v>4572</v>
      </c>
      <c r="E25" s="34">
        <f t="shared" si="1"/>
        <v>13660.430008748906</v>
      </c>
      <c r="F25" s="35">
        <f t="shared" si="2"/>
        <v>1.191396748118452</v>
      </c>
      <c r="G25" s="69">
        <f t="shared" si="3"/>
        <v>-1316.7210095394569</v>
      </c>
      <c r="H25" s="36">
        <f t="shared" si="4"/>
        <v>0</v>
      </c>
      <c r="I25" s="69">
        <f t="shared" si="5"/>
        <v>-1316.7210095394569</v>
      </c>
      <c r="J25" s="67">
        <f t="shared" si="6"/>
        <v>-134.22586371811002</v>
      </c>
      <c r="K25" s="34">
        <f t="shared" si="9"/>
        <v>-1450.9468732575669</v>
      </c>
      <c r="L25" s="34">
        <f t="shared" si="7"/>
        <v>-6020048.4556143964</v>
      </c>
      <c r="M25" s="34">
        <f t="shared" si="10"/>
        <v>-6633729.104533596</v>
      </c>
      <c r="N25" s="38">
        <f>'jan-mar'!M25</f>
        <v>-1767546.1791866736</v>
      </c>
      <c r="O25" s="38">
        <f t="shared" si="8"/>
        <v>-4866182.9253469221</v>
      </c>
    </row>
    <row r="26" spans="1:15" s="31" customFormat="1" x14ac:dyDescent="0.2">
      <c r="A26" s="30">
        <v>1144</v>
      </c>
      <c r="B26" s="31" t="s">
        <v>210</v>
      </c>
      <c r="C26" s="33">
        <v>6148926</v>
      </c>
      <c r="D26" s="33">
        <v>544</v>
      </c>
      <c r="E26" s="34">
        <f t="shared" si="1"/>
        <v>11303.172794117647</v>
      </c>
      <c r="F26" s="35">
        <f t="shared" si="2"/>
        <v>0.98580815550520573</v>
      </c>
      <c r="G26" s="69">
        <f t="shared" si="3"/>
        <v>97.633319239298729</v>
      </c>
      <c r="H26" s="36">
        <f t="shared" si="4"/>
        <v>0</v>
      </c>
      <c r="I26" s="69">
        <f t="shared" si="5"/>
        <v>97.633319239298729</v>
      </c>
      <c r="J26" s="67">
        <f t="shared" si="6"/>
        <v>-134.22586371811002</v>
      </c>
      <c r="K26" s="34">
        <f t="shared" si="9"/>
        <v>-36.592544478811291</v>
      </c>
      <c r="L26" s="34">
        <f t="shared" si="7"/>
        <v>53112.52566617851</v>
      </c>
      <c r="M26" s="34">
        <f t="shared" si="10"/>
        <v>-19906.344196473343</v>
      </c>
      <c r="N26" s="38">
        <f>'jan-mar'!M26</f>
        <v>99568.099939293461</v>
      </c>
      <c r="O26" s="38">
        <f t="shared" si="8"/>
        <v>-119474.4441357668</v>
      </c>
    </row>
    <row r="27" spans="1:15" s="31" customFormat="1" x14ac:dyDescent="0.2">
      <c r="A27" s="30">
        <v>1145</v>
      </c>
      <c r="B27" s="31" t="s">
        <v>211</v>
      </c>
      <c r="C27" s="33">
        <v>9811131</v>
      </c>
      <c r="D27" s="33">
        <v>883</v>
      </c>
      <c r="E27" s="34">
        <f t="shared" si="1"/>
        <v>11111.133635334088</v>
      </c>
      <c r="F27" s="35">
        <f t="shared" si="2"/>
        <v>0.96905942730707428</v>
      </c>
      <c r="G27" s="69">
        <f t="shared" si="3"/>
        <v>212.85681450943375</v>
      </c>
      <c r="H27" s="36">
        <f t="shared" si="4"/>
        <v>0</v>
      </c>
      <c r="I27" s="69">
        <f t="shared" si="5"/>
        <v>212.85681450943375</v>
      </c>
      <c r="J27" s="67">
        <f t="shared" si="6"/>
        <v>-134.22586371811002</v>
      </c>
      <c r="K27" s="34">
        <f t="shared" si="9"/>
        <v>78.630950791323727</v>
      </c>
      <c r="L27" s="34">
        <f t="shared" si="7"/>
        <v>187952.56721183</v>
      </c>
      <c r="M27" s="34">
        <f t="shared" si="10"/>
        <v>69431.129548738856</v>
      </c>
      <c r="N27" s="38">
        <f>'jan-mar'!M27</f>
        <v>-70018.338150007228</v>
      </c>
      <c r="O27" s="38">
        <f t="shared" si="8"/>
        <v>139449.46769874607</v>
      </c>
    </row>
    <row r="28" spans="1:15" s="31" customFormat="1" x14ac:dyDescent="0.2">
      <c r="A28" s="30">
        <v>1146</v>
      </c>
      <c r="B28" s="31" t="s">
        <v>212</v>
      </c>
      <c r="C28" s="33">
        <v>117527729</v>
      </c>
      <c r="D28" s="33">
        <v>11570</v>
      </c>
      <c r="E28" s="34">
        <f t="shared" si="1"/>
        <v>10157.971391529818</v>
      </c>
      <c r="F28" s="35">
        <f t="shared" si="2"/>
        <v>0.88592921859692408</v>
      </c>
      <c r="G28" s="69">
        <f t="shared" si="3"/>
        <v>784.75416079199601</v>
      </c>
      <c r="H28" s="36">
        <f t="shared" si="4"/>
        <v>56.466935712254411</v>
      </c>
      <c r="I28" s="69">
        <f t="shared" si="5"/>
        <v>841.22109650425045</v>
      </c>
      <c r="J28" s="67">
        <f t="shared" si="6"/>
        <v>-134.22586371811002</v>
      </c>
      <c r="K28" s="34">
        <f t="shared" si="9"/>
        <v>706.99523278614038</v>
      </c>
      <c r="L28" s="34">
        <f t="shared" si="7"/>
        <v>9732928.0865541771</v>
      </c>
      <c r="M28" s="34">
        <f t="shared" si="10"/>
        <v>8179934.8433356443</v>
      </c>
      <c r="N28" s="38">
        <f>'jan-mar'!M28</f>
        <v>6473440.8798442138</v>
      </c>
      <c r="O28" s="38">
        <f t="shared" si="8"/>
        <v>1706493.9634914305</v>
      </c>
    </row>
    <row r="29" spans="1:15" s="31" customFormat="1" x14ac:dyDescent="0.2">
      <c r="A29" s="30">
        <v>1149</v>
      </c>
      <c r="B29" s="31" t="s">
        <v>213</v>
      </c>
      <c r="C29" s="33">
        <v>431306333</v>
      </c>
      <c r="D29" s="33">
        <v>43306</v>
      </c>
      <c r="E29" s="34">
        <f t="shared" si="1"/>
        <v>9959.5052186763951</v>
      </c>
      <c r="F29" s="35">
        <f t="shared" si="2"/>
        <v>0.86861995726344887</v>
      </c>
      <c r="G29" s="69">
        <f t="shared" si="3"/>
        <v>903.83386450404976</v>
      </c>
      <c r="H29" s="36">
        <f t="shared" si="4"/>
        <v>125.93009621095243</v>
      </c>
      <c r="I29" s="69">
        <f t="shared" si="5"/>
        <v>1029.7639607150022</v>
      </c>
      <c r="J29" s="67">
        <f t="shared" si="6"/>
        <v>-134.22586371811002</v>
      </c>
      <c r="K29" s="34">
        <f t="shared" si="9"/>
        <v>895.53809699689214</v>
      </c>
      <c r="L29" s="34">
        <f t="shared" si="7"/>
        <v>44594958.082723886</v>
      </c>
      <c r="M29" s="34">
        <f t="shared" si="10"/>
        <v>38782172.828547411</v>
      </c>
      <c r="N29" s="38">
        <f>'jan-mar'!M29</f>
        <v>32940139.294877544</v>
      </c>
      <c r="O29" s="38">
        <f t="shared" si="8"/>
        <v>5842033.5336698666</v>
      </c>
    </row>
    <row r="30" spans="1:15" s="31" customFormat="1" x14ac:dyDescent="0.2">
      <c r="A30" s="30">
        <v>1151</v>
      </c>
      <c r="B30" s="31" t="s">
        <v>214</v>
      </c>
      <c r="C30" s="33">
        <v>2740506</v>
      </c>
      <c r="D30" s="33">
        <v>215</v>
      </c>
      <c r="E30" s="34">
        <f t="shared" si="1"/>
        <v>12746.539534883721</v>
      </c>
      <c r="F30" s="35">
        <f t="shared" si="2"/>
        <v>1.1116916335648046</v>
      </c>
      <c r="G30" s="69">
        <f t="shared" si="3"/>
        <v>-768.38672522034574</v>
      </c>
      <c r="H30" s="36">
        <f t="shared" si="4"/>
        <v>0</v>
      </c>
      <c r="I30" s="69">
        <f t="shared" si="5"/>
        <v>-768.38672522034574</v>
      </c>
      <c r="J30" s="67">
        <f t="shared" si="6"/>
        <v>-134.22586371811002</v>
      </c>
      <c r="K30" s="34">
        <f t="shared" si="9"/>
        <v>-902.6125889384557</v>
      </c>
      <c r="L30" s="34">
        <f t="shared" si="7"/>
        <v>-165203.14592237433</v>
      </c>
      <c r="M30" s="34">
        <f t="shared" si="10"/>
        <v>-194061.70662176798</v>
      </c>
      <c r="N30" s="38">
        <f>'jan-mar'!M30</f>
        <v>-12582.0064578161</v>
      </c>
      <c r="O30" s="38">
        <f t="shared" si="8"/>
        <v>-181479.70016395187</v>
      </c>
    </row>
    <row r="31" spans="1:15" s="31" customFormat="1" x14ac:dyDescent="0.2">
      <c r="A31" s="30">
        <v>1160</v>
      </c>
      <c r="B31" s="31" t="s">
        <v>215</v>
      </c>
      <c r="C31" s="33">
        <v>104706812</v>
      </c>
      <c r="D31" s="33">
        <v>8938</v>
      </c>
      <c r="E31" s="34">
        <f t="shared" si="1"/>
        <v>11714.792123517565</v>
      </c>
      <c r="F31" s="35">
        <f t="shared" si="2"/>
        <v>1.0217076059760679</v>
      </c>
      <c r="G31" s="69">
        <f t="shared" si="3"/>
        <v>-149.3382784006524</v>
      </c>
      <c r="H31" s="36">
        <f t="shared" si="4"/>
        <v>0</v>
      </c>
      <c r="I31" s="69">
        <f t="shared" si="5"/>
        <v>-149.3382784006524</v>
      </c>
      <c r="J31" s="67">
        <f t="shared" si="6"/>
        <v>-134.22586371811002</v>
      </c>
      <c r="K31" s="34">
        <f t="shared" si="9"/>
        <v>-283.56414211876245</v>
      </c>
      <c r="L31" s="34">
        <f t="shared" si="7"/>
        <v>-1334785.5323450312</v>
      </c>
      <c r="M31" s="34">
        <f t="shared" si="10"/>
        <v>-2534496.3022574987</v>
      </c>
      <c r="N31" s="38">
        <f>'jan-mar'!M31</f>
        <v>-3351963.4219533014</v>
      </c>
      <c r="O31" s="38">
        <f t="shared" si="8"/>
        <v>817467.11969580268</v>
      </c>
    </row>
    <row r="32" spans="1:15" s="31" customFormat="1" x14ac:dyDescent="0.2">
      <c r="A32" s="30">
        <v>1505</v>
      </c>
      <c r="B32" s="31" t="s">
        <v>255</v>
      </c>
      <c r="C32" s="33">
        <v>244714142</v>
      </c>
      <c r="D32" s="33">
        <v>24404</v>
      </c>
      <c r="E32" s="34">
        <f t="shared" si="1"/>
        <v>10027.624241927553</v>
      </c>
      <c r="F32" s="35">
        <f t="shared" si="2"/>
        <v>0.87456096956939067</v>
      </c>
      <c r="G32" s="69">
        <f t="shared" si="3"/>
        <v>862.96245055335487</v>
      </c>
      <c r="H32" s="36">
        <f t="shared" si="4"/>
        <v>102.0884380730471</v>
      </c>
      <c r="I32" s="69">
        <f t="shared" si="5"/>
        <v>965.05088862640196</v>
      </c>
      <c r="J32" s="67">
        <f t="shared" si="6"/>
        <v>-134.22586371811002</v>
      </c>
      <c r="K32" s="34">
        <f t="shared" si="9"/>
        <v>830.82502490829188</v>
      </c>
      <c r="L32" s="34">
        <f t="shared" si="7"/>
        <v>23551101.886038713</v>
      </c>
      <c r="M32" s="34">
        <f t="shared" si="10"/>
        <v>20275453.907861955</v>
      </c>
      <c r="N32" s="38">
        <f>'jan-mar'!M32</f>
        <v>16418888.171177018</v>
      </c>
      <c r="O32" s="38">
        <f t="shared" si="8"/>
        <v>3856565.736684937</v>
      </c>
    </row>
    <row r="33" spans="1:15" s="31" customFormat="1" x14ac:dyDescent="0.2">
      <c r="A33" s="30">
        <v>1506</v>
      </c>
      <c r="B33" s="31" t="s">
        <v>254</v>
      </c>
      <c r="C33" s="33">
        <v>364961536</v>
      </c>
      <c r="D33" s="33">
        <v>32816</v>
      </c>
      <c r="E33" s="34">
        <f t="shared" si="1"/>
        <v>11121.450999512434</v>
      </c>
      <c r="F33" s="35">
        <f t="shared" si="2"/>
        <v>0.9699592579949341</v>
      </c>
      <c r="G33" s="69">
        <f t="shared" si="3"/>
        <v>206.66639600242669</v>
      </c>
      <c r="H33" s="36">
        <f t="shared" si="4"/>
        <v>0</v>
      </c>
      <c r="I33" s="69">
        <f t="shared" si="5"/>
        <v>206.66639600242669</v>
      </c>
      <c r="J33" s="67">
        <f t="shared" si="6"/>
        <v>-134.22586371811002</v>
      </c>
      <c r="K33" s="34">
        <f t="shared" si="9"/>
        <v>72.440532284316674</v>
      </c>
      <c r="L33" s="34">
        <f t="shared" si="7"/>
        <v>6781964.4512156341</v>
      </c>
      <c r="M33" s="34">
        <f t="shared" si="10"/>
        <v>2377208.5074421358</v>
      </c>
      <c r="N33" s="38">
        <f>'jan-mar'!M33</f>
        <v>2825967.4933967791</v>
      </c>
      <c r="O33" s="38">
        <f t="shared" si="8"/>
        <v>-448758.98595464323</v>
      </c>
    </row>
    <row r="34" spans="1:15" s="31" customFormat="1" x14ac:dyDescent="0.2">
      <c r="A34" s="30">
        <v>1508</v>
      </c>
      <c r="B34" s="31" t="s">
        <v>432</v>
      </c>
      <c r="C34" s="33">
        <v>672922610</v>
      </c>
      <c r="D34" s="33">
        <v>58509</v>
      </c>
      <c r="E34" s="34">
        <f t="shared" si="1"/>
        <v>11501.181185800475</v>
      </c>
      <c r="F34" s="35">
        <f t="shared" si="2"/>
        <v>1.0030774913753064</v>
      </c>
      <c r="G34" s="69">
        <f t="shared" si="3"/>
        <v>-21.171715770398077</v>
      </c>
      <c r="H34" s="36">
        <f t="shared" si="4"/>
        <v>0</v>
      </c>
      <c r="I34" s="69">
        <f t="shared" si="5"/>
        <v>-21.171715770398077</v>
      </c>
      <c r="J34" s="67">
        <f t="shared" si="6"/>
        <v>-134.22586371811002</v>
      </c>
      <c r="K34" s="34">
        <f t="shared" si="9"/>
        <v>-155.39757948850809</v>
      </c>
      <c r="L34" s="34">
        <f t="shared" si="7"/>
        <v>-1238735.9180102211</v>
      </c>
      <c r="M34" s="34">
        <f t="shared" si="10"/>
        <v>-9092156.978293119</v>
      </c>
      <c r="N34" s="38">
        <f>'jan-mar'!M34</f>
        <v>-12222503.915536543</v>
      </c>
      <c r="O34" s="38">
        <f t="shared" si="8"/>
        <v>3130346.9372434244</v>
      </c>
    </row>
    <row r="35" spans="1:15" s="31" customFormat="1" x14ac:dyDescent="0.2">
      <c r="A35" s="30">
        <v>1511</v>
      </c>
      <c r="B35" s="31" t="s">
        <v>256</v>
      </c>
      <c r="C35" s="33">
        <v>31890161</v>
      </c>
      <c r="D35" s="33">
        <v>3026</v>
      </c>
      <c r="E35" s="34">
        <f t="shared" si="1"/>
        <v>10538.718109715797</v>
      </c>
      <c r="F35" s="35">
        <f t="shared" si="2"/>
        <v>0.91913610898126952</v>
      </c>
      <c r="G35" s="69">
        <f t="shared" si="3"/>
        <v>556.30612988040843</v>
      </c>
      <c r="H35" s="36">
        <f t="shared" si="4"/>
        <v>0</v>
      </c>
      <c r="I35" s="69">
        <f t="shared" si="5"/>
        <v>556.30612988040843</v>
      </c>
      <c r="J35" s="67">
        <f t="shared" si="6"/>
        <v>-134.22586371811002</v>
      </c>
      <c r="K35" s="34">
        <f t="shared" si="9"/>
        <v>422.08026616229841</v>
      </c>
      <c r="L35" s="34">
        <f t="shared" si="7"/>
        <v>1683382.349018116</v>
      </c>
      <c r="M35" s="34">
        <f t="shared" si="10"/>
        <v>1277214.8854071151</v>
      </c>
      <c r="N35" s="38">
        <f>'jan-mar'!M35</f>
        <v>1187344.3184123181</v>
      </c>
      <c r="O35" s="38">
        <f t="shared" si="8"/>
        <v>89870.566994796973</v>
      </c>
    </row>
    <row r="36" spans="1:15" s="31" customFormat="1" x14ac:dyDescent="0.2">
      <c r="A36" s="30">
        <v>1514</v>
      </c>
      <c r="B36" s="31" t="s">
        <v>429</v>
      </c>
      <c r="C36" s="33">
        <v>29163899</v>
      </c>
      <c r="D36" s="33">
        <v>2438</v>
      </c>
      <c r="E36" s="34">
        <f t="shared" si="1"/>
        <v>11962.222723543888</v>
      </c>
      <c r="F36" s="35">
        <f t="shared" si="2"/>
        <v>1.0432873082305034</v>
      </c>
      <c r="G36" s="69">
        <f t="shared" si="3"/>
        <v>-297.79663841644577</v>
      </c>
      <c r="H36" s="36">
        <f t="shared" si="4"/>
        <v>0</v>
      </c>
      <c r="I36" s="69">
        <f t="shared" si="5"/>
        <v>-297.79663841644577</v>
      </c>
      <c r="J36" s="67">
        <f t="shared" si="6"/>
        <v>-134.22586371811002</v>
      </c>
      <c r="K36" s="34">
        <f t="shared" si="9"/>
        <v>-432.02250213455579</v>
      </c>
      <c r="L36" s="34">
        <f t="shared" si="7"/>
        <v>-726028.20445929479</v>
      </c>
      <c r="M36" s="34">
        <f t="shared" si="10"/>
        <v>-1053270.8602040471</v>
      </c>
      <c r="N36" s="38">
        <f>'jan-mar'!M36</f>
        <v>-1012409.9057867713</v>
      </c>
      <c r="O36" s="38">
        <f t="shared" si="8"/>
        <v>-40860.954417275731</v>
      </c>
    </row>
    <row r="37" spans="1:15" s="31" customFormat="1" x14ac:dyDescent="0.2">
      <c r="A37" s="30">
        <v>1515</v>
      </c>
      <c r="B37" s="31" t="s">
        <v>378</v>
      </c>
      <c r="C37" s="33">
        <v>120312042</v>
      </c>
      <c r="D37" s="33">
        <v>8968</v>
      </c>
      <c r="E37" s="34">
        <f t="shared" si="1"/>
        <v>13415.704950936664</v>
      </c>
      <c r="F37" s="35">
        <f t="shared" si="2"/>
        <v>1.1700530101926421</v>
      </c>
      <c r="G37" s="69">
        <f t="shared" si="3"/>
        <v>-1169.8859748521118</v>
      </c>
      <c r="H37" s="36">
        <f t="shared" si="4"/>
        <v>0</v>
      </c>
      <c r="I37" s="69">
        <f t="shared" si="5"/>
        <v>-1169.8859748521118</v>
      </c>
      <c r="J37" s="67">
        <f t="shared" si="6"/>
        <v>-134.22586371811002</v>
      </c>
      <c r="K37" s="34">
        <f t="shared" si="9"/>
        <v>-1304.1118385702218</v>
      </c>
      <c r="L37" s="34">
        <f t="shared" si="7"/>
        <v>-10491537.422473738</v>
      </c>
      <c r="M37" s="34">
        <f t="shared" si="10"/>
        <v>-11695274.96829775</v>
      </c>
      <c r="N37" s="38">
        <f>'jan-mar'!M37</f>
        <v>-11985524.655412534</v>
      </c>
      <c r="O37" s="38">
        <f t="shared" si="8"/>
        <v>290249.68711478449</v>
      </c>
    </row>
    <row r="38" spans="1:15" s="31" customFormat="1" x14ac:dyDescent="0.2">
      <c r="A38" s="30">
        <v>1516</v>
      </c>
      <c r="B38" s="31" t="s">
        <v>257</v>
      </c>
      <c r="C38" s="33">
        <v>94767947</v>
      </c>
      <c r="D38" s="33">
        <v>8861</v>
      </c>
      <c r="E38" s="34">
        <f t="shared" si="1"/>
        <v>10694.949441372306</v>
      </c>
      <c r="F38" s="35">
        <f t="shared" si="2"/>
        <v>0.93276185138985912</v>
      </c>
      <c r="G38" s="69">
        <f t="shared" si="3"/>
        <v>462.56733088650321</v>
      </c>
      <c r="H38" s="36">
        <f t="shared" si="4"/>
        <v>0</v>
      </c>
      <c r="I38" s="69">
        <f t="shared" si="5"/>
        <v>462.56733088650321</v>
      </c>
      <c r="J38" s="67">
        <f t="shared" si="6"/>
        <v>-134.22586371811002</v>
      </c>
      <c r="K38" s="34">
        <f t="shared" si="9"/>
        <v>328.34146716839319</v>
      </c>
      <c r="L38" s="34">
        <f t="shared" si="7"/>
        <v>4098809.1189853051</v>
      </c>
      <c r="M38" s="34">
        <f t="shared" si="10"/>
        <v>2909433.740579132</v>
      </c>
      <c r="N38" s="38">
        <f>'jan-mar'!M38</f>
        <v>1920706.310592053</v>
      </c>
      <c r="O38" s="38">
        <f t="shared" si="8"/>
        <v>988727.429987079</v>
      </c>
    </row>
    <row r="39" spans="1:15" s="31" customFormat="1" x14ac:dyDescent="0.2">
      <c r="A39" s="30">
        <v>1517</v>
      </c>
      <c r="B39" s="31" t="s">
        <v>258</v>
      </c>
      <c r="C39" s="33">
        <v>48205358</v>
      </c>
      <c r="D39" s="33">
        <v>5322</v>
      </c>
      <c r="E39" s="34">
        <f t="shared" si="1"/>
        <v>9057.7523487410745</v>
      </c>
      <c r="F39" s="35">
        <f t="shared" si="2"/>
        <v>0.78997342592004671</v>
      </c>
      <c r="G39" s="69">
        <f t="shared" si="3"/>
        <v>1444.8855864652421</v>
      </c>
      <c r="H39" s="36">
        <f t="shared" si="4"/>
        <v>441.54360068831465</v>
      </c>
      <c r="I39" s="69">
        <f t="shared" si="5"/>
        <v>1886.4291871535568</v>
      </c>
      <c r="J39" s="67">
        <f t="shared" si="6"/>
        <v>-134.22586371811002</v>
      </c>
      <c r="K39" s="34">
        <f t="shared" si="9"/>
        <v>1752.2033234354467</v>
      </c>
      <c r="L39" s="34">
        <f t="shared" si="7"/>
        <v>10039576.134031229</v>
      </c>
      <c r="M39" s="34">
        <f t="shared" si="10"/>
        <v>9325226.0873234477</v>
      </c>
      <c r="N39" s="38">
        <f>'jan-mar'!M39</f>
        <v>8753355.4724227283</v>
      </c>
      <c r="O39" s="38">
        <f t="shared" si="8"/>
        <v>571870.61490071937</v>
      </c>
    </row>
    <row r="40" spans="1:15" s="31" customFormat="1" x14ac:dyDescent="0.2">
      <c r="A40" s="30">
        <v>1520</v>
      </c>
      <c r="B40" s="31" t="s">
        <v>260</v>
      </c>
      <c r="C40" s="33">
        <v>104486842</v>
      </c>
      <c r="D40" s="33">
        <v>10958</v>
      </c>
      <c r="E40" s="34">
        <f t="shared" si="1"/>
        <v>9535.2109874064608</v>
      </c>
      <c r="F40" s="35">
        <f t="shared" si="2"/>
        <v>0.83161506305026034</v>
      </c>
      <c r="G40" s="69">
        <f t="shared" si="3"/>
        <v>1158.4104032660102</v>
      </c>
      <c r="H40" s="36">
        <f t="shared" si="4"/>
        <v>274.43307715542937</v>
      </c>
      <c r="I40" s="69">
        <f t="shared" si="5"/>
        <v>1432.8434804214396</v>
      </c>
      <c r="J40" s="67">
        <f t="shared" si="6"/>
        <v>-134.22586371811002</v>
      </c>
      <c r="K40" s="34">
        <f t="shared" si="9"/>
        <v>1298.6176167033295</v>
      </c>
      <c r="L40" s="34">
        <f t="shared" si="7"/>
        <v>15701098.858458135</v>
      </c>
      <c r="M40" s="34">
        <f t="shared" si="10"/>
        <v>14230251.843835086</v>
      </c>
      <c r="N40" s="38">
        <f>'jan-mar'!M40</f>
        <v>12154296.054661451</v>
      </c>
      <c r="O40" s="38">
        <f t="shared" si="8"/>
        <v>2075955.7891736347</v>
      </c>
    </row>
    <row r="41" spans="1:15" s="31" customFormat="1" x14ac:dyDescent="0.2">
      <c r="A41" s="30">
        <v>1525</v>
      </c>
      <c r="B41" s="31" t="s">
        <v>261</v>
      </c>
      <c r="C41" s="33">
        <v>45870848</v>
      </c>
      <c r="D41" s="33">
        <v>4348</v>
      </c>
      <c r="E41" s="34">
        <f t="shared" si="1"/>
        <v>10549.873045078197</v>
      </c>
      <c r="F41" s="35">
        <f t="shared" si="2"/>
        <v>0.92010898858372148</v>
      </c>
      <c r="G41" s="69">
        <f t="shared" si="3"/>
        <v>549.61316866296875</v>
      </c>
      <c r="H41" s="36">
        <f t="shared" si="4"/>
        <v>0</v>
      </c>
      <c r="I41" s="69">
        <f t="shared" si="5"/>
        <v>549.61316866296875</v>
      </c>
      <c r="J41" s="67">
        <f t="shared" si="6"/>
        <v>-134.22586371811002</v>
      </c>
      <c r="K41" s="34">
        <f t="shared" si="9"/>
        <v>415.38730494485873</v>
      </c>
      <c r="L41" s="34">
        <f t="shared" si="7"/>
        <v>2389718.057346588</v>
      </c>
      <c r="M41" s="34">
        <f t="shared" si="10"/>
        <v>1806104.0019002457</v>
      </c>
      <c r="N41" s="38">
        <f>'jan-mar'!M41</f>
        <v>1762281.4973089106</v>
      </c>
      <c r="O41" s="38">
        <f t="shared" si="8"/>
        <v>43822.504591335077</v>
      </c>
    </row>
    <row r="42" spans="1:15" s="31" customFormat="1" x14ac:dyDescent="0.2">
      <c r="A42" s="30">
        <v>1528</v>
      </c>
      <c r="B42" s="31" t="s">
        <v>262</v>
      </c>
      <c r="C42" s="33">
        <v>67045726</v>
      </c>
      <c r="D42" s="33">
        <v>7617</v>
      </c>
      <c r="E42" s="34">
        <f t="shared" si="1"/>
        <v>8802.117106472364</v>
      </c>
      <c r="F42" s="35">
        <f t="shared" si="2"/>
        <v>0.76767815438405873</v>
      </c>
      <c r="G42" s="69">
        <f t="shared" si="3"/>
        <v>1598.2667318264685</v>
      </c>
      <c r="H42" s="36">
        <f t="shared" si="4"/>
        <v>531.01593548236326</v>
      </c>
      <c r="I42" s="69">
        <f t="shared" si="5"/>
        <v>2129.2826673088316</v>
      </c>
      <c r="J42" s="67">
        <f t="shared" si="6"/>
        <v>-134.22586371811002</v>
      </c>
      <c r="K42" s="34">
        <f t="shared" si="9"/>
        <v>1995.0568035907215</v>
      </c>
      <c r="L42" s="34">
        <f t="shared" si="7"/>
        <v>16218746.07689137</v>
      </c>
      <c r="M42" s="34">
        <f t="shared" si="10"/>
        <v>15196347.672950527</v>
      </c>
      <c r="N42" s="38">
        <f>'jan-mar'!M42</f>
        <v>14107358.754358111</v>
      </c>
      <c r="O42" s="38">
        <f t="shared" si="8"/>
        <v>1088988.9185924158</v>
      </c>
    </row>
    <row r="43" spans="1:15" s="31" customFormat="1" x14ac:dyDescent="0.2">
      <c r="A43" s="30">
        <v>1531</v>
      </c>
      <c r="B43" s="31" t="s">
        <v>263</v>
      </c>
      <c r="C43" s="33">
        <v>94068288</v>
      </c>
      <c r="D43" s="33">
        <v>9720</v>
      </c>
      <c r="E43" s="34">
        <f t="shared" si="1"/>
        <v>9677.8074074074066</v>
      </c>
      <c r="F43" s="35">
        <f t="shared" si="2"/>
        <v>0.844051634298285</v>
      </c>
      <c r="G43" s="69">
        <f t="shared" si="3"/>
        <v>1072.8525512654428</v>
      </c>
      <c r="H43" s="36">
        <f t="shared" si="4"/>
        <v>224.5243301550984</v>
      </c>
      <c r="I43" s="69">
        <f t="shared" si="5"/>
        <v>1297.3768814205412</v>
      </c>
      <c r="J43" s="67">
        <f t="shared" si="6"/>
        <v>-134.22586371811002</v>
      </c>
      <c r="K43" s="34">
        <f t="shared" si="9"/>
        <v>1163.1510177024311</v>
      </c>
      <c r="L43" s="34">
        <f t="shared" si="7"/>
        <v>12610503.287407661</v>
      </c>
      <c r="M43" s="34">
        <f t="shared" si="10"/>
        <v>11305827.89206763</v>
      </c>
      <c r="N43" s="38">
        <f>'jan-mar'!M43</f>
        <v>10956115.452902835</v>
      </c>
      <c r="O43" s="38">
        <f t="shared" si="8"/>
        <v>349712.43916479498</v>
      </c>
    </row>
    <row r="44" spans="1:15" s="31" customFormat="1" x14ac:dyDescent="0.2">
      <c r="A44" s="30">
        <v>1532</v>
      </c>
      <c r="B44" s="31" t="s">
        <v>264</v>
      </c>
      <c r="C44" s="33">
        <v>92786599</v>
      </c>
      <c r="D44" s="33">
        <v>8691</v>
      </c>
      <c r="E44" s="34">
        <f t="shared" si="1"/>
        <v>10676.170636290415</v>
      </c>
      <c r="F44" s="35">
        <f t="shared" si="2"/>
        <v>0.9311240546811328</v>
      </c>
      <c r="G44" s="69">
        <f t="shared" si="3"/>
        <v>473.83461393563772</v>
      </c>
      <c r="H44" s="36">
        <f t="shared" si="4"/>
        <v>0</v>
      </c>
      <c r="I44" s="69">
        <f t="shared" si="5"/>
        <v>473.83461393563772</v>
      </c>
      <c r="J44" s="67">
        <f t="shared" si="6"/>
        <v>-134.22586371811002</v>
      </c>
      <c r="K44" s="34">
        <f t="shared" si="9"/>
        <v>339.6087502175277</v>
      </c>
      <c r="L44" s="34">
        <f t="shared" si="7"/>
        <v>4118096.6297146273</v>
      </c>
      <c r="M44" s="34">
        <f t="shared" si="10"/>
        <v>2951539.6481405334</v>
      </c>
      <c r="N44" s="38">
        <f>'jan-mar'!M44</f>
        <v>2367740.1668610261</v>
      </c>
      <c r="O44" s="38">
        <f t="shared" si="8"/>
        <v>583799.48127950728</v>
      </c>
    </row>
    <row r="45" spans="1:15" s="31" customFormat="1" x14ac:dyDescent="0.2">
      <c r="A45" s="30">
        <v>1535</v>
      </c>
      <c r="B45" s="31" t="s">
        <v>265</v>
      </c>
      <c r="C45" s="33">
        <v>73349687</v>
      </c>
      <c r="D45" s="33">
        <v>7147</v>
      </c>
      <c r="E45" s="34">
        <f t="shared" si="1"/>
        <v>10263.003637890024</v>
      </c>
      <c r="F45" s="35">
        <f t="shared" si="2"/>
        <v>0.89508962399272662</v>
      </c>
      <c r="G45" s="69">
        <f t="shared" si="3"/>
        <v>721.73481297587239</v>
      </c>
      <c r="H45" s="36">
        <f t="shared" si="4"/>
        <v>19.705649486182299</v>
      </c>
      <c r="I45" s="69">
        <f t="shared" si="5"/>
        <v>741.44046246205471</v>
      </c>
      <c r="J45" s="67">
        <f t="shared" si="6"/>
        <v>-134.22586371811002</v>
      </c>
      <c r="K45" s="34">
        <f t="shared" si="9"/>
        <v>607.21459874394463</v>
      </c>
      <c r="L45" s="34">
        <f t="shared" si="7"/>
        <v>5299074.9852163047</v>
      </c>
      <c r="M45" s="34">
        <f t="shared" si="10"/>
        <v>4339762.7372229723</v>
      </c>
      <c r="N45" s="38">
        <f>'jan-mar'!M45</f>
        <v>3343772.7155627348</v>
      </c>
      <c r="O45" s="38">
        <f t="shared" si="8"/>
        <v>995990.02166023757</v>
      </c>
    </row>
    <row r="46" spans="1:15" s="31" customFormat="1" x14ac:dyDescent="0.2">
      <c r="A46" s="30">
        <v>1539</v>
      </c>
      <c r="B46" s="31" t="s">
        <v>266</v>
      </c>
      <c r="C46" s="33">
        <v>74279742</v>
      </c>
      <c r="D46" s="33">
        <v>7299</v>
      </c>
      <c r="E46" s="34">
        <f t="shared" si="1"/>
        <v>10176.701191944101</v>
      </c>
      <c r="F46" s="35">
        <f t="shared" si="2"/>
        <v>0.88756274135515301</v>
      </c>
      <c r="G46" s="69">
        <f t="shared" si="3"/>
        <v>773.51628054342621</v>
      </c>
      <c r="H46" s="36">
        <f t="shared" si="4"/>
        <v>49.911505567255332</v>
      </c>
      <c r="I46" s="69">
        <f t="shared" si="5"/>
        <v>823.4277861106815</v>
      </c>
      <c r="J46" s="67">
        <f t="shared" si="6"/>
        <v>-134.22586371811002</v>
      </c>
      <c r="K46" s="34">
        <f t="shared" si="9"/>
        <v>689.20192239257153</v>
      </c>
      <c r="L46" s="34">
        <f t="shared" si="7"/>
        <v>6010199.4108218644</v>
      </c>
      <c r="M46" s="34">
        <f t="shared" si="10"/>
        <v>5030484.8315433795</v>
      </c>
      <c r="N46" s="38">
        <f>'jan-mar'!M46</f>
        <v>5977461.358429811</v>
      </c>
      <c r="O46" s="38">
        <f t="shared" si="8"/>
        <v>-946976.5268864315</v>
      </c>
    </row>
    <row r="47" spans="1:15" s="31" customFormat="1" x14ac:dyDescent="0.2">
      <c r="A47" s="30">
        <v>1547</v>
      </c>
      <c r="B47" s="31" t="s">
        <v>267</v>
      </c>
      <c r="C47" s="33">
        <v>39745488</v>
      </c>
      <c r="D47" s="33">
        <v>3678</v>
      </c>
      <c r="E47" s="34">
        <f t="shared" si="1"/>
        <v>10806.277324632953</v>
      </c>
      <c r="F47" s="35">
        <f t="shared" si="2"/>
        <v>0.94247133183862231</v>
      </c>
      <c r="G47" s="69">
        <f t="shared" si="3"/>
        <v>395.77060093011534</v>
      </c>
      <c r="H47" s="36">
        <f t="shared" si="4"/>
        <v>0</v>
      </c>
      <c r="I47" s="69">
        <f t="shared" si="5"/>
        <v>395.77060093011534</v>
      </c>
      <c r="J47" s="67">
        <f t="shared" si="6"/>
        <v>-134.22586371811002</v>
      </c>
      <c r="K47" s="34">
        <f t="shared" si="9"/>
        <v>261.54473721200532</v>
      </c>
      <c r="L47" s="34">
        <f t="shared" si="7"/>
        <v>1455644.2702209642</v>
      </c>
      <c r="M47" s="34">
        <f t="shared" si="10"/>
        <v>961961.54346575553</v>
      </c>
      <c r="N47" s="38">
        <f>'jan-mar'!M47</f>
        <v>614168.17789838335</v>
      </c>
      <c r="O47" s="38">
        <f t="shared" si="8"/>
        <v>347793.36556737218</v>
      </c>
    </row>
    <row r="48" spans="1:15" s="31" customFormat="1" x14ac:dyDescent="0.2">
      <c r="A48" s="30">
        <v>1554</v>
      </c>
      <c r="B48" s="31" t="s">
        <v>268</v>
      </c>
      <c r="C48" s="33">
        <v>61630035</v>
      </c>
      <c r="D48" s="33">
        <v>5955</v>
      </c>
      <c r="E48" s="34">
        <f t="shared" si="1"/>
        <v>10349.292191435768</v>
      </c>
      <c r="F48" s="35">
        <f t="shared" si="2"/>
        <v>0.90261529500223381</v>
      </c>
      <c r="G48" s="69">
        <f t="shared" si="3"/>
        <v>669.96168084842577</v>
      </c>
      <c r="H48" s="36">
        <f t="shared" si="4"/>
        <v>0</v>
      </c>
      <c r="I48" s="69">
        <f t="shared" si="5"/>
        <v>669.96168084842577</v>
      </c>
      <c r="J48" s="67">
        <f t="shared" si="6"/>
        <v>-134.22586371811002</v>
      </c>
      <c r="K48" s="34">
        <f t="shared" si="9"/>
        <v>535.73581713031581</v>
      </c>
      <c r="L48" s="34">
        <f t="shared" si="7"/>
        <v>3989621.8094523754</v>
      </c>
      <c r="M48" s="34">
        <f t="shared" si="10"/>
        <v>3190306.7910110308</v>
      </c>
      <c r="N48" s="38">
        <f>'jan-mar'!M48</f>
        <v>3171717.6583428127</v>
      </c>
      <c r="O48" s="38">
        <f t="shared" si="8"/>
        <v>18589.13266821811</v>
      </c>
    </row>
    <row r="49" spans="1:15" s="31" customFormat="1" x14ac:dyDescent="0.2">
      <c r="A49" s="30">
        <v>1557</v>
      </c>
      <c r="B49" s="31" t="s">
        <v>269</v>
      </c>
      <c r="C49" s="33">
        <v>23191326</v>
      </c>
      <c r="D49" s="33">
        <v>2700</v>
      </c>
      <c r="E49" s="34">
        <f t="shared" si="1"/>
        <v>8589.3799999999992</v>
      </c>
      <c r="F49" s="35">
        <f t="shared" si="2"/>
        <v>0.74912425112530501</v>
      </c>
      <c r="G49" s="69">
        <f t="shared" si="3"/>
        <v>1725.9089957098872</v>
      </c>
      <c r="H49" s="36">
        <f t="shared" si="4"/>
        <v>605.47392274769095</v>
      </c>
      <c r="I49" s="69">
        <f t="shared" si="5"/>
        <v>2331.3829184575779</v>
      </c>
      <c r="J49" s="67">
        <f t="shared" si="6"/>
        <v>-134.22586371811002</v>
      </c>
      <c r="K49" s="34">
        <f t="shared" si="9"/>
        <v>2197.1570547394681</v>
      </c>
      <c r="L49" s="34">
        <f t="shared" si="7"/>
        <v>6294733.8798354603</v>
      </c>
      <c r="M49" s="34">
        <f t="shared" si="10"/>
        <v>5932324.0477965642</v>
      </c>
      <c r="N49" s="38">
        <f>'jan-mar'!M49</f>
        <v>5362785.1258063437</v>
      </c>
      <c r="O49" s="38">
        <f t="shared" si="8"/>
        <v>569538.92199022043</v>
      </c>
    </row>
    <row r="50" spans="1:15" s="31" customFormat="1" x14ac:dyDescent="0.2">
      <c r="A50" s="30">
        <v>1560</v>
      </c>
      <c r="B50" s="31" t="s">
        <v>270</v>
      </c>
      <c r="C50" s="33">
        <v>27059675</v>
      </c>
      <c r="D50" s="33">
        <v>3041</v>
      </c>
      <c r="E50" s="34">
        <f t="shared" si="1"/>
        <v>8898.2818151923711</v>
      </c>
      <c r="F50" s="35">
        <f t="shared" si="2"/>
        <v>0.77606517596239832</v>
      </c>
      <c r="G50" s="69">
        <f t="shared" si="3"/>
        <v>1540.5679065944641</v>
      </c>
      <c r="H50" s="36">
        <f t="shared" si="4"/>
        <v>497.3582874303608</v>
      </c>
      <c r="I50" s="69">
        <f t="shared" si="5"/>
        <v>2037.926194024825</v>
      </c>
      <c r="J50" s="67">
        <f t="shared" si="6"/>
        <v>-134.22586371811002</v>
      </c>
      <c r="K50" s="34">
        <f t="shared" si="9"/>
        <v>1903.7003303067149</v>
      </c>
      <c r="L50" s="34">
        <f t="shared" si="7"/>
        <v>6197333.556029493</v>
      </c>
      <c r="M50" s="34">
        <f t="shared" si="10"/>
        <v>5789152.7044627201</v>
      </c>
      <c r="N50" s="38">
        <f>'jan-mar'!M50</f>
        <v>5206496.1918804012</v>
      </c>
      <c r="O50" s="38">
        <f t="shared" si="8"/>
        <v>582656.51258231886</v>
      </c>
    </row>
    <row r="51" spans="1:15" s="31" customFormat="1" x14ac:dyDescent="0.2">
      <c r="A51" s="30">
        <v>1563</v>
      </c>
      <c r="B51" s="31" t="s">
        <v>271</v>
      </c>
      <c r="C51" s="33">
        <v>87750771</v>
      </c>
      <c r="D51" s="33">
        <v>7227</v>
      </c>
      <c r="E51" s="34">
        <f t="shared" si="1"/>
        <v>12142.074304690743</v>
      </c>
      <c r="F51" s="35">
        <f t="shared" si="2"/>
        <v>1.0589730947529696</v>
      </c>
      <c r="G51" s="69">
        <f t="shared" si="3"/>
        <v>-405.70758710455885</v>
      </c>
      <c r="H51" s="36">
        <f t="shared" si="4"/>
        <v>0</v>
      </c>
      <c r="I51" s="69">
        <f t="shared" si="5"/>
        <v>-405.70758710455885</v>
      </c>
      <c r="J51" s="67">
        <f t="shared" si="6"/>
        <v>-134.22586371811002</v>
      </c>
      <c r="K51" s="34">
        <f t="shared" si="9"/>
        <v>-539.93345082266887</v>
      </c>
      <c r="L51" s="34">
        <f t="shared" si="7"/>
        <v>-2932048.7320046467</v>
      </c>
      <c r="M51" s="34">
        <f t="shared" si="10"/>
        <v>-3902099.0490954281</v>
      </c>
      <c r="N51" s="38">
        <f>'jan-mar'!M51</f>
        <v>-290026.64032854448</v>
      </c>
      <c r="O51" s="38">
        <f t="shared" si="8"/>
        <v>-3612072.4087668834</v>
      </c>
    </row>
    <row r="52" spans="1:15" s="31" customFormat="1" x14ac:dyDescent="0.2">
      <c r="A52" s="30">
        <v>1566</v>
      </c>
      <c r="B52" s="31" t="s">
        <v>272</v>
      </c>
      <c r="C52" s="33">
        <v>59542253</v>
      </c>
      <c r="D52" s="33">
        <v>5953</v>
      </c>
      <c r="E52" s="34">
        <f t="shared" si="1"/>
        <v>10002.058289937846</v>
      </c>
      <c r="F52" s="35">
        <f t="shared" si="2"/>
        <v>0.87233123067803942</v>
      </c>
      <c r="G52" s="69">
        <f t="shared" si="3"/>
        <v>878.3020217471792</v>
      </c>
      <c r="H52" s="36">
        <f t="shared" si="4"/>
        <v>111.03652126944462</v>
      </c>
      <c r="I52" s="69">
        <f t="shared" si="5"/>
        <v>989.33854301662382</v>
      </c>
      <c r="J52" s="67">
        <f t="shared" si="6"/>
        <v>-134.22586371811002</v>
      </c>
      <c r="K52" s="34">
        <f t="shared" si="9"/>
        <v>855.11267929851374</v>
      </c>
      <c r="L52" s="34">
        <f t="shared" si="7"/>
        <v>5889532.3465779619</v>
      </c>
      <c r="M52" s="34">
        <f t="shared" si="10"/>
        <v>5090485.7798640523</v>
      </c>
      <c r="N52" s="38">
        <f>'jan-mar'!M52</f>
        <v>7583460.2816389436</v>
      </c>
      <c r="O52" s="38">
        <f t="shared" si="8"/>
        <v>-2492974.5017748913</v>
      </c>
    </row>
    <row r="53" spans="1:15" s="31" customFormat="1" x14ac:dyDescent="0.2">
      <c r="A53" s="30">
        <v>1573</v>
      </c>
      <c r="B53" s="31" t="s">
        <v>274</v>
      </c>
      <c r="C53" s="33">
        <v>22418780</v>
      </c>
      <c r="D53" s="33">
        <v>2159</v>
      </c>
      <c r="E53" s="34">
        <f t="shared" si="1"/>
        <v>10383.872163038444</v>
      </c>
      <c r="F53" s="35">
        <f t="shared" si="2"/>
        <v>0.9056311931614478</v>
      </c>
      <c r="G53" s="69">
        <f t="shared" si="3"/>
        <v>649.21369788682023</v>
      </c>
      <c r="H53" s="36">
        <f t="shared" si="4"/>
        <v>0</v>
      </c>
      <c r="I53" s="69">
        <f t="shared" si="5"/>
        <v>649.21369788682023</v>
      </c>
      <c r="J53" s="67">
        <f t="shared" si="6"/>
        <v>-134.22586371811002</v>
      </c>
      <c r="K53" s="34">
        <f t="shared" si="9"/>
        <v>514.98783416871015</v>
      </c>
      <c r="L53" s="34">
        <f t="shared" si="7"/>
        <v>1401652.3737376449</v>
      </c>
      <c r="M53" s="34">
        <f t="shared" si="10"/>
        <v>1111858.7339702451</v>
      </c>
      <c r="N53" s="38">
        <f>'jan-mar'!M53</f>
        <v>857110.66538407095</v>
      </c>
      <c r="O53" s="38">
        <f t="shared" si="8"/>
        <v>254748.06858617417</v>
      </c>
    </row>
    <row r="54" spans="1:15" s="31" customFormat="1" x14ac:dyDescent="0.2">
      <c r="A54" s="30">
        <v>1576</v>
      </c>
      <c r="B54" s="31" t="s">
        <v>275</v>
      </c>
      <c r="C54" s="33">
        <v>33635912</v>
      </c>
      <c r="D54" s="33">
        <v>3408</v>
      </c>
      <c r="E54" s="34">
        <f t="shared" si="1"/>
        <v>9869.69248826291</v>
      </c>
      <c r="F54" s="35">
        <f t="shared" si="2"/>
        <v>0.86078692456347272</v>
      </c>
      <c r="G54" s="69">
        <f t="shared" si="3"/>
        <v>957.72150275214074</v>
      </c>
      <c r="H54" s="36">
        <f t="shared" si="4"/>
        <v>157.36455185567218</v>
      </c>
      <c r="I54" s="69">
        <f t="shared" si="5"/>
        <v>1115.0860546078129</v>
      </c>
      <c r="J54" s="67">
        <f t="shared" si="6"/>
        <v>-134.22586371811002</v>
      </c>
      <c r="K54" s="34">
        <f t="shared" si="9"/>
        <v>980.86019088970284</v>
      </c>
      <c r="L54" s="34">
        <f t="shared" si="7"/>
        <v>3800213.2741034264</v>
      </c>
      <c r="M54" s="34">
        <f t="shared" si="10"/>
        <v>3342771.5305521074</v>
      </c>
      <c r="N54" s="38">
        <f>'jan-mar'!M54</f>
        <v>2969031.6676844512</v>
      </c>
      <c r="O54" s="38">
        <f t="shared" si="8"/>
        <v>373739.86286765616</v>
      </c>
    </row>
    <row r="55" spans="1:15" s="31" customFormat="1" x14ac:dyDescent="0.2">
      <c r="A55" s="30">
        <v>1577</v>
      </c>
      <c r="B55" s="31" t="s">
        <v>259</v>
      </c>
      <c r="C55" s="33">
        <v>98224659</v>
      </c>
      <c r="D55" s="33">
        <v>11093</v>
      </c>
      <c r="E55" s="34">
        <f t="shared" si="1"/>
        <v>8854.6523934012439</v>
      </c>
      <c r="F55" s="35">
        <f t="shared" si="2"/>
        <v>0.77226002845159913</v>
      </c>
      <c r="G55" s="69">
        <f t="shared" si="3"/>
        <v>1566.7455596691404</v>
      </c>
      <c r="H55" s="36">
        <f t="shared" si="4"/>
        <v>512.62858505725535</v>
      </c>
      <c r="I55" s="69">
        <f t="shared" si="5"/>
        <v>2079.3741447263956</v>
      </c>
      <c r="J55" s="67">
        <f t="shared" si="6"/>
        <v>-134.22586371811002</v>
      </c>
      <c r="K55" s="34">
        <f t="shared" si="9"/>
        <v>1945.1482810082855</v>
      </c>
      <c r="L55" s="34">
        <f t="shared" si="7"/>
        <v>23066497.387449905</v>
      </c>
      <c r="M55" s="34">
        <f t="shared" si="10"/>
        <v>21577529.881224912</v>
      </c>
      <c r="N55" s="38">
        <f>'jan-mar'!M55</f>
        <v>21273180.135951757</v>
      </c>
      <c r="O55" s="38">
        <f t="shared" si="8"/>
        <v>304349.74527315423</v>
      </c>
    </row>
    <row r="56" spans="1:15" s="31" customFormat="1" x14ac:dyDescent="0.2">
      <c r="A56" s="30">
        <v>1578</v>
      </c>
      <c r="B56" s="31" t="s">
        <v>379</v>
      </c>
      <c r="C56" s="33">
        <v>31427641</v>
      </c>
      <c r="D56" s="33">
        <v>2492</v>
      </c>
      <c r="E56" s="34">
        <f t="shared" si="1"/>
        <v>12611.412921348314</v>
      </c>
      <c r="F56" s="35">
        <f t="shared" si="2"/>
        <v>1.0999065427699148</v>
      </c>
      <c r="G56" s="69">
        <f t="shared" si="3"/>
        <v>-687.31075709910147</v>
      </c>
      <c r="H56" s="36">
        <f t="shared" si="4"/>
        <v>0</v>
      </c>
      <c r="I56" s="69">
        <f t="shared" si="5"/>
        <v>-687.31075709910147</v>
      </c>
      <c r="J56" s="67">
        <f t="shared" si="6"/>
        <v>-134.22586371811002</v>
      </c>
      <c r="K56" s="34">
        <f t="shared" si="9"/>
        <v>-821.53662081721154</v>
      </c>
      <c r="L56" s="34">
        <f t="shared" si="7"/>
        <v>-1712778.4066909607</v>
      </c>
      <c r="M56" s="34">
        <f t="shared" si="10"/>
        <v>-2047269.2590764912</v>
      </c>
      <c r="N56" s="38">
        <f>'jan-mar'!M56</f>
        <v>67739.073986614734</v>
      </c>
      <c r="O56" s="38">
        <f t="shared" si="8"/>
        <v>-2115008.3330631061</v>
      </c>
    </row>
    <row r="57" spans="1:15" s="31" customFormat="1" x14ac:dyDescent="0.2">
      <c r="A57" s="30">
        <v>1579</v>
      </c>
      <c r="B57" s="31" t="s">
        <v>380</v>
      </c>
      <c r="C57" s="33">
        <v>125393391</v>
      </c>
      <c r="D57" s="33">
        <v>13437</v>
      </c>
      <c r="E57" s="34">
        <f t="shared" si="1"/>
        <v>9331.9484259879446</v>
      </c>
      <c r="F57" s="35">
        <f t="shared" si="2"/>
        <v>0.81388748386474785</v>
      </c>
      <c r="G57" s="69">
        <f t="shared" si="3"/>
        <v>1280.36794011712</v>
      </c>
      <c r="H57" s="36">
        <f t="shared" si="4"/>
        <v>345.57497365191011</v>
      </c>
      <c r="I57" s="69">
        <f t="shared" si="5"/>
        <v>1625.9429137690302</v>
      </c>
      <c r="J57" s="67">
        <f t="shared" si="6"/>
        <v>-134.22586371811002</v>
      </c>
      <c r="K57" s="34">
        <f t="shared" si="9"/>
        <v>1491.7170500509201</v>
      </c>
      <c r="L57" s="34">
        <f t="shared" si="7"/>
        <v>21847794.932314459</v>
      </c>
      <c r="M57" s="34">
        <f t="shared" si="10"/>
        <v>20044202.001534212</v>
      </c>
      <c r="N57" s="38">
        <f>'jan-mar'!M57</f>
        <v>17665748.347762898</v>
      </c>
      <c r="O57" s="38">
        <f t="shared" si="8"/>
        <v>2378453.6537713148</v>
      </c>
    </row>
    <row r="58" spans="1:15" s="31" customFormat="1" x14ac:dyDescent="0.2">
      <c r="A58" s="30">
        <v>1580</v>
      </c>
      <c r="B58" s="31" t="s">
        <v>431</v>
      </c>
      <c r="C58" s="33">
        <v>91729407</v>
      </c>
      <c r="D58" s="33">
        <v>9357</v>
      </c>
      <c r="E58" s="34">
        <f t="shared" si="1"/>
        <v>9803.2924014107084</v>
      </c>
      <c r="F58" s="35">
        <f t="shared" si="2"/>
        <v>0.85499582959063292</v>
      </c>
      <c r="G58" s="69">
        <f t="shared" si="3"/>
        <v>997.56155486346177</v>
      </c>
      <c r="H58" s="36">
        <f t="shared" si="4"/>
        <v>180.60458225394277</v>
      </c>
      <c r="I58" s="69">
        <f t="shared" si="5"/>
        <v>1178.1661371174046</v>
      </c>
      <c r="J58" s="67">
        <f t="shared" si="6"/>
        <v>-134.22586371811002</v>
      </c>
      <c r="K58" s="34">
        <f t="shared" si="9"/>
        <v>1043.9402733992945</v>
      </c>
      <c r="L58" s="34">
        <f t="shared" si="7"/>
        <v>11024100.545007555</v>
      </c>
      <c r="M58" s="34">
        <f t="shared" si="10"/>
        <v>9768149.1381971985</v>
      </c>
      <c r="N58" s="38">
        <f>'jan-mar'!M58</f>
        <v>8594384.5632110871</v>
      </c>
      <c r="O58" s="38">
        <f t="shared" si="8"/>
        <v>1173764.5749861114</v>
      </c>
    </row>
    <row r="59" spans="1:15" s="31" customFormat="1" x14ac:dyDescent="0.2">
      <c r="A59" s="30">
        <v>1804</v>
      </c>
      <c r="B59" s="31" t="s">
        <v>276</v>
      </c>
      <c r="C59" s="33">
        <v>600208086</v>
      </c>
      <c r="D59" s="33">
        <v>53712</v>
      </c>
      <c r="E59" s="34">
        <f t="shared" si="1"/>
        <v>11174.562220732798</v>
      </c>
      <c r="F59" s="35">
        <f t="shared" si="2"/>
        <v>0.97459136227056942</v>
      </c>
      <c r="G59" s="69">
        <f t="shared" si="3"/>
        <v>174.7996632702081</v>
      </c>
      <c r="H59" s="36">
        <f t="shared" si="4"/>
        <v>0</v>
      </c>
      <c r="I59" s="69">
        <f t="shared" si="5"/>
        <v>174.7996632702081</v>
      </c>
      <c r="J59" s="67">
        <f t="shared" si="6"/>
        <v>-134.22586371811002</v>
      </c>
      <c r="K59" s="34">
        <f t="shared" si="9"/>
        <v>40.57379955209808</v>
      </c>
      <c r="L59" s="34">
        <f t="shared" si="7"/>
        <v>9388839.5135694183</v>
      </c>
      <c r="M59" s="34">
        <f t="shared" si="10"/>
        <v>2179299.921542292</v>
      </c>
      <c r="N59" s="38">
        <f>'jan-mar'!M59</f>
        <v>-1591973.7854056489</v>
      </c>
      <c r="O59" s="38">
        <f t="shared" si="8"/>
        <v>3771273.7069479409</v>
      </c>
    </row>
    <row r="60" spans="1:15" s="31" customFormat="1" x14ac:dyDescent="0.2">
      <c r="A60" s="30">
        <v>1806</v>
      </c>
      <c r="B60" s="31" t="s">
        <v>277</v>
      </c>
      <c r="C60" s="33">
        <v>231170745</v>
      </c>
      <c r="D60" s="33">
        <v>21580</v>
      </c>
      <c r="E60" s="34">
        <f t="shared" si="1"/>
        <v>10712.268072289156</v>
      </c>
      <c r="F60" s="35">
        <f t="shared" si="2"/>
        <v>0.93427229875813267</v>
      </c>
      <c r="G60" s="69">
        <f t="shared" si="3"/>
        <v>452.17615233639299</v>
      </c>
      <c r="H60" s="36">
        <f t="shared" si="4"/>
        <v>0</v>
      </c>
      <c r="I60" s="69">
        <f t="shared" si="5"/>
        <v>452.17615233639299</v>
      </c>
      <c r="J60" s="67">
        <f t="shared" si="6"/>
        <v>-134.22586371811002</v>
      </c>
      <c r="K60" s="34">
        <f t="shared" si="9"/>
        <v>317.95028861828297</v>
      </c>
      <c r="L60" s="34">
        <f t="shared" si="7"/>
        <v>9757961.3674193602</v>
      </c>
      <c r="M60" s="34">
        <f t="shared" si="10"/>
        <v>6861367.2283825465</v>
      </c>
      <c r="N60" s="38">
        <f>'jan-mar'!M60</f>
        <v>11024946.398327099</v>
      </c>
      <c r="O60" s="38">
        <f t="shared" si="8"/>
        <v>-4163579.1699445527</v>
      </c>
    </row>
    <row r="61" spans="1:15" s="31" customFormat="1" x14ac:dyDescent="0.2">
      <c r="A61" s="30">
        <v>1811</v>
      </c>
      <c r="B61" s="31" t="s">
        <v>278</v>
      </c>
      <c r="C61" s="33">
        <v>15476076</v>
      </c>
      <c r="D61" s="33">
        <v>1399</v>
      </c>
      <c r="E61" s="34">
        <f t="shared" si="1"/>
        <v>11062.241601143674</v>
      </c>
      <c r="F61" s="35">
        <f t="shared" si="2"/>
        <v>0.96479530015250814</v>
      </c>
      <c r="G61" s="69">
        <f t="shared" si="3"/>
        <v>242.19203502368217</v>
      </c>
      <c r="H61" s="36">
        <f t="shared" si="4"/>
        <v>0</v>
      </c>
      <c r="I61" s="69">
        <f t="shared" si="5"/>
        <v>242.19203502368217</v>
      </c>
      <c r="J61" s="67">
        <f t="shared" si="6"/>
        <v>-134.22586371811002</v>
      </c>
      <c r="K61" s="34">
        <f t="shared" si="9"/>
        <v>107.96617130557215</v>
      </c>
      <c r="L61" s="34">
        <f t="shared" si="7"/>
        <v>338826.65699813137</v>
      </c>
      <c r="M61" s="34">
        <f t="shared" si="10"/>
        <v>151044.67365649543</v>
      </c>
      <c r="N61" s="38">
        <f>'jan-mar'!M61</f>
        <v>1595780.4927789166</v>
      </c>
      <c r="O61" s="38">
        <f t="shared" si="8"/>
        <v>-1444735.8191224211</v>
      </c>
    </row>
    <row r="62" spans="1:15" s="31" customFormat="1" x14ac:dyDescent="0.2">
      <c r="A62" s="30">
        <v>1812</v>
      </c>
      <c r="B62" s="31" t="s">
        <v>279</v>
      </c>
      <c r="C62" s="33">
        <v>17360449</v>
      </c>
      <c r="D62" s="33">
        <v>1976</v>
      </c>
      <c r="E62" s="34">
        <f t="shared" si="1"/>
        <v>8785.6523279352223</v>
      </c>
      <c r="F62" s="35">
        <f t="shared" si="2"/>
        <v>0.76624217589765109</v>
      </c>
      <c r="G62" s="69">
        <f t="shared" si="3"/>
        <v>1608.1455989487533</v>
      </c>
      <c r="H62" s="36">
        <f t="shared" si="4"/>
        <v>536.77860797036294</v>
      </c>
      <c r="I62" s="69">
        <f t="shared" si="5"/>
        <v>2144.9242069191164</v>
      </c>
      <c r="J62" s="67">
        <f t="shared" si="6"/>
        <v>-134.22586371811002</v>
      </c>
      <c r="K62" s="34">
        <f t="shared" si="9"/>
        <v>2010.6983432010063</v>
      </c>
      <c r="L62" s="34">
        <f t="shared" si="7"/>
        <v>4238370.2328721741</v>
      </c>
      <c r="M62" s="34">
        <f t="shared" si="10"/>
        <v>3973139.9261651887</v>
      </c>
      <c r="N62" s="38">
        <f>'jan-mar'!M62</f>
        <v>3688089.7894790117</v>
      </c>
      <c r="O62" s="38">
        <f t="shared" si="8"/>
        <v>285050.13668617699</v>
      </c>
    </row>
    <row r="63" spans="1:15" s="31" customFormat="1" x14ac:dyDescent="0.2">
      <c r="A63" s="30">
        <v>1813</v>
      </c>
      <c r="B63" s="31" t="s">
        <v>280</v>
      </c>
      <c r="C63" s="33">
        <v>80098231</v>
      </c>
      <c r="D63" s="33">
        <v>7826</v>
      </c>
      <c r="E63" s="34">
        <f t="shared" si="1"/>
        <v>10234.887682085357</v>
      </c>
      <c r="F63" s="35">
        <f t="shared" si="2"/>
        <v>0.89263748608092808</v>
      </c>
      <c r="G63" s="69">
        <f t="shared" si="3"/>
        <v>738.60438645867282</v>
      </c>
      <c r="H63" s="36">
        <f t="shared" si="4"/>
        <v>29.546234017815912</v>
      </c>
      <c r="I63" s="69">
        <f t="shared" si="5"/>
        <v>768.15062047648871</v>
      </c>
      <c r="J63" s="67">
        <f t="shared" si="6"/>
        <v>-134.22586371811002</v>
      </c>
      <c r="K63" s="34">
        <f t="shared" si="9"/>
        <v>633.92475675837863</v>
      </c>
      <c r="L63" s="34">
        <f t="shared" si="7"/>
        <v>6011546.755849001</v>
      </c>
      <c r="M63" s="34">
        <f t="shared" si="10"/>
        <v>4961095.1463910714</v>
      </c>
      <c r="N63" s="38">
        <f>'jan-mar'!M63</f>
        <v>3697191.9649354923</v>
      </c>
      <c r="O63" s="38">
        <f t="shared" si="8"/>
        <v>1263903.1814555791</v>
      </c>
    </row>
    <row r="64" spans="1:15" s="31" customFormat="1" x14ac:dyDescent="0.2">
      <c r="A64" s="30">
        <v>1815</v>
      </c>
      <c r="B64" s="31" t="s">
        <v>281</v>
      </c>
      <c r="C64" s="33">
        <v>10583905</v>
      </c>
      <c r="D64" s="33">
        <v>1208</v>
      </c>
      <c r="E64" s="34">
        <f t="shared" si="1"/>
        <v>8761.5107615894049</v>
      </c>
      <c r="F64" s="35">
        <f t="shared" si="2"/>
        <v>0.7641366650447371</v>
      </c>
      <c r="G64" s="69">
        <f t="shared" si="3"/>
        <v>1622.6305387562438</v>
      </c>
      <c r="H64" s="36">
        <f t="shared" si="4"/>
        <v>545.22815619139897</v>
      </c>
      <c r="I64" s="69">
        <f t="shared" si="5"/>
        <v>2167.858694947643</v>
      </c>
      <c r="J64" s="67">
        <f t="shared" si="6"/>
        <v>-134.22586371811002</v>
      </c>
      <c r="K64" s="34">
        <f t="shared" si="9"/>
        <v>2033.6328312295329</v>
      </c>
      <c r="L64" s="34">
        <f t="shared" si="7"/>
        <v>2618773.3034967529</v>
      </c>
      <c r="M64" s="34">
        <f t="shared" si="10"/>
        <v>2456628.4601252759</v>
      </c>
      <c r="N64" s="38">
        <f>'jan-mar'!M64</f>
        <v>2289560.0559163187</v>
      </c>
      <c r="O64" s="38">
        <f t="shared" si="8"/>
        <v>167068.40420895722</v>
      </c>
    </row>
    <row r="65" spans="1:15" s="31" customFormat="1" x14ac:dyDescent="0.2">
      <c r="A65" s="30">
        <v>1816</v>
      </c>
      <c r="B65" s="31" t="s">
        <v>282</v>
      </c>
      <c r="C65" s="33">
        <v>3878774</v>
      </c>
      <c r="D65" s="33">
        <v>480</v>
      </c>
      <c r="E65" s="34">
        <f t="shared" si="1"/>
        <v>8080.7791666666662</v>
      </c>
      <c r="F65" s="35">
        <f t="shared" si="2"/>
        <v>0.70476654214135748</v>
      </c>
      <c r="G65" s="69">
        <f t="shared" si="3"/>
        <v>2031.069495709887</v>
      </c>
      <c r="H65" s="36">
        <f t="shared" si="4"/>
        <v>783.48421441435744</v>
      </c>
      <c r="I65" s="69">
        <f t="shared" si="5"/>
        <v>2814.5537101242444</v>
      </c>
      <c r="J65" s="67">
        <f t="shared" si="6"/>
        <v>-134.22586371811002</v>
      </c>
      <c r="K65" s="34">
        <f t="shared" si="9"/>
        <v>2680.3278464061345</v>
      </c>
      <c r="L65" s="34">
        <f t="shared" si="7"/>
        <v>1350985.7808596373</v>
      </c>
      <c r="M65" s="34">
        <f t="shared" si="10"/>
        <v>1286557.3662749445</v>
      </c>
      <c r="N65" s="38">
        <f>'jan-mar'!M65</f>
        <v>1194031.5834766831</v>
      </c>
      <c r="O65" s="38">
        <f t="shared" si="8"/>
        <v>92525.782798261382</v>
      </c>
    </row>
    <row r="66" spans="1:15" s="31" customFormat="1" x14ac:dyDescent="0.2">
      <c r="A66" s="30">
        <v>1818</v>
      </c>
      <c r="B66" s="31" t="s">
        <v>381</v>
      </c>
      <c r="C66" s="33">
        <v>19382416</v>
      </c>
      <c r="D66" s="33">
        <v>1842</v>
      </c>
      <c r="E66" s="34">
        <f t="shared" si="1"/>
        <v>10522.484256243213</v>
      </c>
      <c r="F66" s="35">
        <f t="shared" si="2"/>
        <v>0.91772027066400719</v>
      </c>
      <c r="G66" s="69">
        <f t="shared" si="3"/>
        <v>566.04644196395896</v>
      </c>
      <c r="H66" s="36">
        <f t="shared" si="4"/>
        <v>0</v>
      </c>
      <c r="I66" s="69">
        <f t="shared" si="5"/>
        <v>566.04644196395896</v>
      </c>
      <c r="J66" s="67">
        <f t="shared" si="6"/>
        <v>-134.22586371811002</v>
      </c>
      <c r="K66" s="34">
        <f t="shared" si="9"/>
        <v>431.82057824584894</v>
      </c>
      <c r="L66" s="34">
        <f t="shared" si="7"/>
        <v>1042657.5460976124</v>
      </c>
      <c r="M66" s="34">
        <f t="shared" si="10"/>
        <v>795413.50512885372</v>
      </c>
      <c r="N66" s="38">
        <f>'jan-mar'!M66</f>
        <v>564573.86560326885</v>
      </c>
      <c r="O66" s="38">
        <f t="shared" si="8"/>
        <v>230839.63952558488</v>
      </c>
    </row>
    <row r="67" spans="1:15" s="31" customFormat="1" x14ac:dyDescent="0.2">
      <c r="A67" s="30">
        <v>1820</v>
      </c>
      <c r="B67" s="31" t="s">
        <v>283</v>
      </c>
      <c r="C67" s="33">
        <v>68936334</v>
      </c>
      <c r="D67" s="33">
        <v>7421</v>
      </c>
      <c r="E67" s="34">
        <f t="shared" si="1"/>
        <v>9289.3591160221004</v>
      </c>
      <c r="F67" s="35">
        <f t="shared" si="2"/>
        <v>0.81017304988533301</v>
      </c>
      <c r="G67" s="69">
        <f t="shared" si="3"/>
        <v>1305.9215260966266</v>
      </c>
      <c r="H67" s="36">
        <f t="shared" si="4"/>
        <v>360.48123213995558</v>
      </c>
      <c r="I67" s="69">
        <f t="shared" si="5"/>
        <v>1666.4027582365823</v>
      </c>
      <c r="J67" s="67">
        <f t="shared" si="6"/>
        <v>-134.22586371811002</v>
      </c>
      <c r="K67" s="34">
        <f t="shared" si="9"/>
        <v>1532.1768945184722</v>
      </c>
      <c r="L67" s="34">
        <f t="shared" si="7"/>
        <v>12366374.868873676</v>
      </c>
      <c r="M67" s="34">
        <f t="shared" si="10"/>
        <v>11370284.734221581</v>
      </c>
      <c r="N67" s="38">
        <f>'jan-mar'!M67</f>
        <v>9813034.9848551378</v>
      </c>
      <c r="O67" s="38">
        <f t="shared" si="8"/>
        <v>1557249.7493664436</v>
      </c>
    </row>
    <row r="68" spans="1:15" s="31" customFormat="1" x14ac:dyDescent="0.2">
      <c r="A68" s="30">
        <v>1822</v>
      </c>
      <c r="B68" s="31" t="s">
        <v>284</v>
      </c>
      <c r="C68" s="33">
        <v>19061471</v>
      </c>
      <c r="D68" s="33">
        <v>2352</v>
      </c>
      <c r="E68" s="34">
        <f t="shared" si="1"/>
        <v>8104.3669217687075</v>
      </c>
      <c r="F68" s="35">
        <f t="shared" si="2"/>
        <v>0.70682375225158012</v>
      </c>
      <c r="G68" s="69">
        <f t="shared" si="3"/>
        <v>2016.9168426486622</v>
      </c>
      <c r="H68" s="36">
        <f t="shared" si="4"/>
        <v>775.22850012864308</v>
      </c>
      <c r="I68" s="69">
        <f t="shared" si="5"/>
        <v>2792.1453427773054</v>
      </c>
      <c r="J68" s="67">
        <f t="shared" si="6"/>
        <v>-134.22586371811002</v>
      </c>
      <c r="K68" s="34">
        <f t="shared" si="9"/>
        <v>2657.9194790591955</v>
      </c>
      <c r="L68" s="34">
        <f t="shared" si="7"/>
        <v>6567125.8462122222</v>
      </c>
      <c r="M68" s="34">
        <f t="shared" si="10"/>
        <v>6251426.6147472281</v>
      </c>
      <c r="N68" s="38">
        <f>'jan-mar'!M68</f>
        <v>6028890.6840357464</v>
      </c>
      <c r="O68" s="38">
        <f t="shared" si="8"/>
        <v>222535.93071148172</v>
      </c>
    </row>
    <row r="69" spans="1:15" s="31" customFormat="1" x14ac:dyDescent="0.2">
      <c r="A69" s="30">
        <v>1824</v>
      </c>
      <c r="B69" s="31" t="s">
        <v>285</v>
      </c>
      <c r="C69" s="33">
        <v>126237459</v>
      </c>
      <c r="D69" s="33">
        <v>13469</v>
      </c>
      <c r="E69" s="34">
        <f t="shared" si="1"/>
        <v>9372.444799168461</v>
      </c>
      <c r="F69" s="35">
        <f t="shared" si="2"/>
        <v>0.81741938200316366</v>
      </c>
      <c r="G69" s="69">
        <f t="shared" si="3"/>
        <v>1256.0701162088101</v>
      </c>
      <c r="H69" s="36">
        <f t="shared" si="4"/>
        <v>331.40124303872932</v>
      </c>
      <c r="I69" s="69">
        <f t="shared" si="5"/>
        <v>1587.4713592475393</v>
      </c>
      <c r="J69" s="67">
        <f t="shared" si="6"/>
        <v>-134.22586371811002</v>
      </c>
      <c r="K69" s="34">
        <f t="shared" si="9"/>
        <v>1453.2454955294293</v>
      </c>
      <c r="L69" s="34">
        <f t="shared" si="7"/>
        <v>21381651.737705108</v>
      </c>
      <c r="M69" s="34">
        <f t="shared" si="10"/>
        <v>19573763.579285882</v>
      </c>
      <c r="N69" s="38">
        <f>'jan-mar'!M69</f>
        <v>17053586.736661337</v>
      </c>
      <c r="O69" s="38">
        <f t="shared" si="8"/>
        <v>2520176.8426245451</v>
      </c>
    </row>
    <row r="70" spans="1:15" s="31" customFormat="1" x14ac:dyDescent="0.2">
      <c r="A70" s="30">
        <v>1825</v>
      </c>
      <c r="B70" s="31" t="s">
        <v>286</v>
      </c>
      <c r="C70" s="33">
        <v>13809855</v>
      </c>
      <c r="D70" s="33">
        <v>1447</v>
      </c>
      <c r="E70" s="34">
        <f t="shared" si="1"/>
        <v>9543.7836903939187</v>
      </c>
      <c r="F70" s="35">
        <f t="shared" si="2"/>
        <v>0.8323627328128741</v>
      </c>
      <c r="G70" s="69">
        <f t="shared" si="3"/>
        <v>1153.2667814735355</v>
      </c>
      <c r="H70" s="36">
        <f t="shared" si="4"/>
        <v>271.43263110981911</v>
      </c>
      <c r="I70" s="69">
        <f t="shared" si="5"/>
        <v>1424.6994125833546</v>
      </c>
      <c r="J70" s="67">
        <f t="shared" si="6"/>
        <v>-134.22586371811002</v>
      </c>
      <c r="K70" s="34">
        <f t="shared" si="9"/>
        <v>1290.4735488652445</v>
      </c>
      <c r="L70" s="34">
        <f t="shared" si="7"/>
        <v>2061540.0500081142</v>
      </c>
      <c r="M70" s="34">
        <f t="shared" si="10"/>
        <v>1867315.2252080089</v>
      </c>
      <c r="N70" s="38">
        <f>'jan-mar'!M70</f>
        <v>2838326.3761265837</v>
      </c>
      <c r="O70" s="38">
        <f t="shared" si="8"/>
        <v>-971011.15091857477</v>
      </c>
    </row>
    <row r="71" spans="1:15" s="31" customFormat="1" x14ac:dyDescent="0.2">
      <c r="A71" s="30">
        <v>1826</v>
      </c>
      <c r="B71" s="31" t="s">
        <v>421</v>
      </c>
      <c r="C71" s="33">
        <v>12298677</v>
      </c>
      <c r="D71" s="33">
        <v>1284</v>
      </c>
      <c r="E71" s="34">
        <f t="shared" si="1"/>
        <v>9578.4088785046733</v>
      </c>
      <c r="F71" s="35">
        <f t="shared" si="2"/>
        <v>0.8353825745376019</v>
      </c>
      <c r="G71" s="69">
        <f t="shared" si="3"/>
        <v>1132.4916686070828</v>
      </c>
      <c r="H71" s="36">
        <f t="shared" si="4"/>
        <v>259.31381527105503</v>
      </c>
      <c r="I71" s="69">
        <f t="shared" si="5"/>
        <v>1391.8054838781379</v>
      </c>
      <c r="J71" s="67">
        <f t="shared" si="6"/>
        <v>-134.22586371811002</v>
      </c>
      <c r="K71" s="34">
        <f t="shared" si="9"/>
        <v>1257.5796201600278</v>
      </c>
      <c r="L71" s="34">
        <f t="shared" si="7"/>
        <v>1787078.2412995291</v>
      </c>
      <c r="M71" s="34">
        <f t="shared" si="10"/>
        <v>1614732.2322854758</v>
      </c>
      <c r="N71" s="38">
        <f>'jan-mar'!M71</f>
        <v>2850054.0920501263</v>
      </c>
      <c r="O71" s="38">
        <f t="shared" si="8"/>
        <v>-1235321.8597646505</v>
      </c>
    </row>
    <row r="72" spans="1:15" s="31" customFormat="1" x14ac:dyDescent="0.2">
      <c r="A72" s="30">
        <v>1827</v>
      </c>
      <c r="B72" s="31" t="s">
        <v>287</v>
      </c>
      <c r="C72" s="33">
        <v>15087665</v>
      </c>
      <c r="D72" s="33">
        <v>1427</v>
      </c>
      <c r="E72" s="34">
        <f t="shared" si="1"/>
        <v>10572.995795374913</v>
      </c>
      <c r="F72" s="35">
        <f t="shared" si="2"/>
        <v>0.92212564322002644</v>
      </c>
      <c r="G72" s="69">
        <f t="shared" si="3"/>
        <v>535.73951848493925</v>
      </c>
      <c r="H72" s="36">
        <f t="shared" si="4"/>
        <v>0</v>
      </c>
      <c r="I72" s="69">
        <f t="shared" si="5"/>
        <v>535.73951848493925</v>
      </c>
      <c r="J72" s="67">
        <f t="shared" si="6"/>
        <v>-134.22586371811002</v>
      </c>
      <c r="K72" s="34">
        <f t="shared" si="9"/>
        <v>401.51365476682923</v>
      </c>
      <c r="L72" s="34">
        <f t="shared" si="7"/>
        <v>764500.29287800833</v>
      </c>
      <c r="M72" s="34">
        <f t="shared" si="10"/>
        <v>572959.9853522653</v>
      </c>
      <c r="N72" s="38">
        <f>'jan-mar'!M72</f>
        <v>433695.96178928541</v>
      </c>
      <c r="O72" s="38">
        <f t="shared" si="8"/>
        <v>139264.02356297988</v>
      </c>
    </row>
    <row r="73" spans="1:15" s="31" customFormat="1" x14ac:dyDescent="0.2">
      <c r="A73" s="30">
        <v>1828</v>
      </c>
      <c r="B73" s="31" t="s">
        <v>288</v>
      </c>
      <c r="C73" s="33">
        <v>15588391</v>
      </c>
      <c r="D73" s="33">
        <v>1808</v>
      </c>
      <c r="E73" s="34">
        <f t="shared" ref="E73:E136" si="11">IF(ISNUMBER(C73),(C73)/D73,"")</f>
        <v>8621.8976769911496</v>
      </c>
      <c r="F73" s="35">
        <f t="shared" ref="F73:F136" si="12">IF(ISNUMBER(C73),E73/E$366,"")</f>
        <v>0.75196028590596786</v>
      </c>
      <c r="G73" s="69">
        <f t="shared" ref="G73:G136" si="13">IF(ISNUMBER(D73),(E$366-E73)*0.6,"")</f>
        <v>1706.3983895151971</v>
      </c>
      <c r="H73" s="36">
        <f t="shared" ref="H73:H136" si="14">IF(ISNUMBER(D73),(IF(E73&gt;=E$366*0.9,0,IF(E73&lt;0.9*E$366,(E$366*0.9-E73)*0.35))),"")</f>
        <v>594.09273580078832</v>
      </c>
      <c r="I73" s="69">
        <f t="shared" ref="I73:I136" si="15">IF(ISNUMBER(C73),G73+H73,"")</f>
        <v>2300.4911253159853</v>
      </c>
      <c r="J73" s="67">
        <f t="shared" ref="J73:J136" si="16">IF(ISNUMBER(D73),I$368,"")</f>
        <v>-134.22586371811002</v>
      </c>
      <c r="K73" s="34">
        <f t="shared" ref="K73:K136" si="17">IF(ISNUMBER(I73),I73+J73,"")</f>
        <v>2166.2652615978755</v>
      </c>
      <c r="L73" s="34">
        <f t="shared" ref="L73:L136" si="18">IF(ISNUMBER(I73),(I73*D73),"")</f>
        <v>4159287.9545713016</v>
      </c>
      <c r="M73" s="34">
        <f t="shared" ref="M73:M136" si="19">IF(ISNUMBER(K73),(K73*D73),"")</f>
        <v>3916607.5929689589</v>
      </c>
      <c r="N73" s="38">
        <f>'jan-mar'!M73</f>
        <v>3548947.9227621728</v>
      </c>
      <c r="O73" s="38">
        <f t="shared" ref="O73:O136" si="20">IF(ISNUMBER(M73),(M73-N73),"")</f>
        <v>367659.67020678613</v>
      </c>
    </row>
    <row r="74" spans="1:15" s="31" customFormat="1" x14ac:dyDescent="0.2">
      <c r="A74" s="30">
        <v>1832</v>
      </c>
      <c r="B74" s="31" t="s">
        <v>289</v>
      </c>
      <c r="C74" s="33">
        <v>70906588</v>
      </c>
      <c r="D74" s="33">
        <v>4485</v>
      </c>
      <c r="E74" s="34">
        <f t="shared" si="11"/>
        <v>15809.71861761427</v>
      </c>
      <c r="F74" s="35">
        <f t="shared" si="12"/>
        <v>1.3788473230806044</v>
      </c>
      <c r="G74" s="69">
        <f t="shared" si="13"/>
        <v>-2606.294174858675</v>
      </c>
      <c r="H74" s="36">
        <f t="shared" si="14"/>
        <v>0</v>
      </c>
      <c r="I74" s="69">
        <f t="shared" si="15"/>
        <v>-2606.294174858675</v>
      </c>
      <c r="J74" s="67">
        <f t="shared" si="16"/>
        <v>-134.22586371811002</v>
      </c>
      <c r="K74" s="34">
        <f t="shared" si="17"/>
        <v>-2740.5200385767848</v>
      </c>
      <c r="L74" s="34">
        <f t="shared" si="18"/>
        <v>-11689229.374241157</v>
      </c>
      <c r="M74" s="34">
        <f t="shared" si="19"/>
        <v>-12291232.373016881</v>
      </c>
      <c r="N74" s="38">
        <f>'jan-mar'!M74</f>
        <v>-2263949.1021549064</v>
      </c>
      <c r="O74" s="38">
        <f t="shared" si="20"/>
        <v>-10027283.270861974</v>
      </c>
    </row>
    <row r="75" spans="1:15" s="31" customFormat="1" x14ac:dyDescent="0.2">
      <c r="A75" s="30">
        <v>1833</v>
      </c>
      <c r="B75" s="31" t="s">
        <v>290</v>
      </c>
      <c r="C75" s="33">
        <v>279901039</v>
      </c>
      <c r="D75" s="33">
        <v>25994</v>
      </c>
      <c r="E75" s="34">
        <f t="shared" si="11"/>
        <v>10767.909479110564</v>
      </c>
      <c r="F75" s="35">
        <f t="shared" si="12"/>
        <v>0.93912507360528641</v>
      </c>
      <c r="G75" s="69">
        <f t="shared" si="13"/>
        <v>418.79130824354871</v>
      </c>
      <c r="H75" s="36">
        <f t="shared" si="14"/>
        <v>0</v>
      </c>
      <c r="I75" s="69">
        <f t="shared" si="15"/>
        <v>418.79130824354871</v>
      </c>
      <c r="J75" s="67">
        <f t="shared" si="16"/>
        <v>-134.22586371811002</v>
      </c>
      <c r="K75" s="34">
        <f t="shared" si="17"/>
        <v>284.56544452543869</v>
      </c>
      <c r="L75" s="34">
        <f t="shared" si="18"/>
        <v>10886061.266482806</v>
      </c>
      <c r="M75" s="34">
        <f t="shared" si="19"/>
        <v>7396994.1649942538</v>
      </c>
      <c r="N75" s="38">
        <f>'jan-mar'!M75</f>
        <v>12452809.3820257</v>
      </c>
      <c r="O75" s="38">
        <f t="shared" si="20"/>
        <v>-5055815.2170314463</v>
      </c>
    </row>
    <row r="76" spans="1:15" s="31" customFormat="1" x14ac:dyDescent="0.2">
      <c r="A76" s="30">
        <v>1834</v>
      </c>
      <c r="B76" s="31" t="s">
        <v>291</v>
      </c>
      <c r="C76" s="33">
        <v>28935297</v>
      </c>
      <c r="D76" s="33">
        <v>1886</v>
      </c>
      <c r="E76" s="34">
        <f t="shared" si="11"/>
        <v>15342.151113467657</v>
      </c>
      <c r="F76" s="35">
        <f t="shared" si="12"/>
        <v>1.338068342945326</v>
      </c>
      <c r="G76" s="69">
        <f t="shared" si="13"/>
        <v>-2325.7536723707071</v>
      </c>
      <c r="H76" s="36">
        <f t="shared" si="14"/>
        <v>0</v>
      </c>
      <c r="I76" s="69">
        <f t="shared" si="15"/>
        <v>-2325.7536723707071</v>
      </c>
      <c r="J76" s="67">
        <f t="shared" si="16"/>
        <v>-134.22586371811002</v>
      </c>
      <c r="K76" s="34">
        <f t="shared" si="17"/>
        <v>-2459.979536088817</v>
      </c>
      <c r="L76" s="34">
        <f t="shared" si="18"/>
        <v>-4386371.4260911541</v>
      </c>
      <c r="M76" s="34">
        <f t="shared" si="19"/>
        <v>-4639521.405063509</v>
      </c>
      <c r="N76" s="38">
        <f>'jan-mar'!M76</f>
        <v>-4002207.2101369356</v>
      </c>
      <c r="O76" s="38">
        <f t="shared" si="20"/>
        <v>-637314.19492657343</v>
      </c>
    </row>
    <row r="77" spans="1:15" s="31" customFormat="1" x14ac:dyDescent="0.2">
      <c r="A77" s="30">
        <v>1835</v>
      </c>
      <c r="B77" s="31" t="s">
        <v>292</v>
      </c>
      <c r="C77" s="33">
        <v>4964848</v>
      </c>
      <c r="D77" s="33">
        <v>442</v>
      </c>
      <c r="E77" s="34">
        <f t="shared" si="11"/>
        <v>11232.687782805429</v>
      </c>
      <c r="F77" s="35">
        <f t="shared" si="12"/>
        <v>0.9796607931443807</v>
      </c>
      <c r="G77" s="69">
        <f t="shared" si="13"/>
        <v>139.92432602662919</v>
      </c>
      <c r="H77" s="36">
        <f t="shared" si="14"/>
        <v>0</v>
      </c>
      <c r="I77" s="69">
        <f t="shared" si="15"/>
        <v>139.92432602662919</v>
      </c>
      <c r="J77" s="67">
        <f t="shared" si="16"/>
        <v>-134.22586371811002</v>
      </c>
      <c r="K77" s="34">
        <f t="shared" si="17"/>
        <v>5.6984623085191686</v>
      </c>
      <c r="L77" s="34">
        <f t="shared" si="18"/>
        <v>61846.552103770104</v>
      </c>
      <c r="M77" s="34">
        <f t="shared" si="19"/>
        <v>2518.7203403654726</v>
      </c>
      <c r="N77" s="38">
        <f>'jan-mar'!M77</f>
        <v>127255.49370067555</v>
      </c>
      <c r="O77" s="38">
        <f t="shared" si="20"/>
        <v>-124736.77336031008</v>
      </c>
    </row>
    <row r="78" spans="1:15" s="31" customFormat="1" x14ac:dyDescent="0.2">
      <c r="A78" s="30">
        <v>1836</v>
      </c>
      <c r="B78" s="31" t="s">
        <v>293</v>
      </c>
      <c r="C78" s="33">
        <v>10559437</v>
      </c>
      <c r="D78" s="33">
        <v>1139</v>
      </c>
      <c r="E78" s="34">
        <f t="shared" si="11"/>
        <v>9270.7963125548722</v>
      </c>
      <c r="F78" s="35">
        <f t="shared" si="12"/>
        <v>0.80855409179450766</v>
      </c>
      <c r="G78" s="69">
        <f t="shared" si="13"/>
        <v>1317.0592081769635</v>
      </c>
      <c r="H78" s="36">
        <f t="shared" si="14"/>
        <v>366.97821335348544</v>
      </c>
      <c r="I78" s="69">
        <f t="shared" si="15"/>
        <v>1684.0374215304489</v>
      </c>
      <c r="J78" s="67">
        <f t="shared" si="16"/>
        <v>-134.22586371811002</v>
      </c>
      <c r="K78" s="34">
        <f t="shared" si="17"/>
        <v>1549.8115578123388</v>
      </c>
      <c r="L78" s="34">
        <f t="shared" si="18"/>
        <v>1918118.6231231813</v>
      </c>
      <c r="M78" s="34">
        <f t="shared" si="19"/>
        <v>1765235.3643482539</v>
      </c>
      <c r="N78" s="38">
        <f>'jan-mar'!M78</f>
        <v>1729754.6954790459</v>
      </c>
      <c r="O78" s="38">
        <f t="shared" si="20"/>
        <v>35480.668869208079</v>
      </c>
    </row>
    <row r="79" spans="1:15" s="31" customFormat="1" x14ac:dyDescent="0.2">
      <c r="A79" s="30">
        <v>1837</v>
      </c>
      <c r="B79" s="31" t="s">
        <v>294</v>
      </c>
      <c r="C79" s="33">
        <v>82526135</v>
      </c>
      <c r="D79" s="33">
        <v>6180</v>
      </c>
      <c r="E79" s="34">
        <f t="shared" si="11"/>
        <v>13353.74352750809</v>
      </c>
      <c r="F79" s="35">
        <f t="shared" si="12"/>
        <v>1.1646490340122206</v>
      </c>
      <c r="G79" s="69">
        <f t="shared" si="13"/>
        <v>-1132.709120794967</v>
      </c>
      <c r="H79" s="36">
        <f t="shared" si="14"/>
        <v>0</v>
      </c>
      <c r="I79" s="69">
        <f t="shared" si="15"/>
        <v>-1132.709120794967</v>
      </c>
      <c r="J79" s="67">
        <f t="shared" si="16"/>
        <v>-134.22586371811002</v>
      </c>
      <c r="K79" s="34">
        <f t="shared" si="17"/>
        <v>-1266.9349845130771</v>
      </c>
      <c r="L79" s="34">
        <f t="shared" si="18"/>
        <v>-7000142.3665128965</v>
      </c>
      <c r="M79" s="34">
        <f t="shared" si="19"/>
        <v>-7829658.2042908166</v>
      </c>
      <c r="N79" s="38">
        <f>'jan-mar'!M79</f>
        <v>-1610726.292601414</v>
      </c>
      <c r="O79" s="38">
        <f t="shared" si="20"/>
        <v>-6218931.9116894025</v>
      </c>
    </row>
    <row r="80" spans="1:15" s="31" customFormat="1" x14ac:dyDescent="0.2">
      <c r="A80" s="30">
        <v>1838</v>
      </c>
      <c r="B80" s="31" t="s">
        <v>295</v>
      </c>
      <c r="C80" s="33">
        <v>22162746</v>
      </c>
      <c r="D80" s="33">
        <v>1958</v>
      </c>
      <c r="E80" s="34">
        <f t="shared" si="11"/>
        <v>11319.073544433095</v>
      </c>
      <c r="F80" s="35">
        <f t="shared" si="12"/>
        <v>0.98719494217343917</v>
      </c>
      <c r="G80" s="69">
        <f t="shared" si="13"/>
        <v>88.092869050029904</v>
      </c>
      <c r="H80" s="36">
        <f t="shared" si="14"/>
        <v>0</v>
      </c>
      <c r="I80" s="69">
        <f t="shared" si="15"/>
        <v>88.092869050029904</v>
      </c>
      <c r="J80" s="67">
        <f t="shared" si="16"/>
        <v>-134.22586371811002</v>
      </c>
      <c r="K80" s="34">
        <f t="shared" si="17"/>
        <v>-46.132994668080116</v>
      </c>
      <c r="L80" s="34">
        <f t="shared" si="18"/>
        <v>172485.83759995856</v>
      </c>
      <c r="M80" s="34">
        <f t="shared" si="19"/>
        <v>-90328.403560100865</v>
      </c>
      <c r="N80" s="38">
        <f>'jan-mar'!M80</f>
        <v>826201.62956091133</v>
      </c>
      <c r="O80" s="38">
        <f t="shared" si="20"/>
        <v>-916530.03312101215</v>
      </c>
    </row>
    <row r="81" spans="1:15" s="31" customFormat="1" x14ac:dyDescent="0.2">
      <c r="A81" s="30">
        <v>1839</v>
      </c>
      <c r="B81" s="31" t="s">
        <v>296</v>
      </c>
      <c r="C81" s="33">
        <v>14243271</v>
      </c>
      <c r="D81" s="33">
        <v>1062</v>
      </c>
      <c r="E81" s="34">
        <f t="shared" si="11"/>
        <v>13411.742937853107</v>
      </c>
      <c r="F81" s="35">
        <f t="shared" si="12"/>
        <v>1.1697074625414532</v>
      </c>
      <c r="G81" s="69">
        <f t="shared" si="13"/>
        <v>-1167.5087670019773</v>
      </c>
      <c r="H81" s="36">
        <f t="shared" si="14"/>
        <v>0</v>
      </c>
      <c r="I81" s="69">
        <f t="shared" si="15"/>
        <v>-1167.5087670019773</v>
      </c>
      <c r="J81" s="67">
        <f t="shared" si="16"/>
        <v>-134.22586371811002</v>
      </c>
      <c r="K81" s="34">
        <f t="shared" si="17"/>
        <v>-1301.7346307200874</v>
      </c>
      <c r="L81" s="34">
        <f t="shared" si="18"/>
        <v>-1239894.3105561</v>
      </c>
      <c r="M81" s="34">
        <f t="shared" si="19"/>
        <v>-1382442.1778247328</v>
      </c>
      <c r="N81" s="38">
        <f>'jan-mar'!M81</f>
        <v>650187.86281716125</v>
      </c>
      <c r="O81" s="38">
        <f t="shared" si="20"/>
        <v>-2032630.0406418941</v>
      </c>
    </row>
    <row r="82" spans="1:15" s="31" customFormat="1" x14ac:dyDescent="0.2">
      <c r="A82" s="30">
        <v>1840</v>
      </c>
      <c r="B82" s="31" t="s">
        <v>297</v>
      </c>
      <c r="C82" s="33">
        <v>41338467</v>
      </c>
      <c r="D82" s="33">
        <v>4880</v>
      </c>
      <c r="E82" s="34">
        <f t="shared" si="11"/>
        <v>8470.9973360655731</v>
      </c>
      <c r="F82" s="35">
        <f t="shared" si="12"/>
        <v>0.73879948676907725</v>
      </c>
      <c r="G82" s="69">
        <f t="shared" si="13"/>
        <v>1796.9385940705429</v>
      </c>
      <c r="H82" s="36">
        <f t="shared" si="14"/>
        <v>646.90785512474008</v>
      </c>
      <c r="I82" s="69">
        <f t="shared" si="15"/>
        <v>2443.8464491952827</v>
      </c>
      <c r="J82" s="67">
        <f t="shared" si="16"/>
        <v>-134.22586371811002</v>
      </c>
      <c r="K82" s="34">
        <f t="shared" si="17"/>
        <v>2309.6205854771729</v>
      </c>
      <c r="L82" s="34">
        <f t="shared" si="18"/>
        <v>11925970.672072981</v>
      </c>
      <c r="M82" s="34">
        <f t="shared" si="19"/>
        <v>11270948.457128603</v>
      </c>
      <c r="N82" s="38">
        <f>'jan-mar'!M82</f>
        <v>10477415.957012948</v>
      </c>
      <c r="O82" s="38">
        <f t="shared" si="20"/>
        <v>793532.50011565536</v>
      </c>
    </row>
    <row r="83" spans="1:15" s="31" customFormat="1" x14ac:dyDescent="0.2">
      <c r="A83" s="30">
        <v>1841</v>
      </c>
      <c r="B83" s="31" t="s">
        <v>422</v>
      </c>
      <c r="C83" s="33">
        <v>102456257</v>
      </c>
      <c r="D83" s="33">
        <v>9827</v>
      </c>
      <c r="E83" s="34">
        <f t="shared" si="11"/>
        <v>10425.995420779485</v>
      </c>
      <c r="F83" s="35">
        <f t="shared" si="12"/>
        <v>0.90930498031607543</v>
      </c>
      <c r="G83" s="69">
        <f t="shared" si="13"/>
        <v>623.93974324219562</v>
      </c>
      <c r="H83" s="36">
        <f t="shared" si="14"/>
        <v>0</v>
      </c>
      <c r="I83" s="69">
        <f t="shared" si="15"/>
        <v>623.93974324219562</v>
      </c>
      <c r="J83" s="67">
        <f t="shared" si="16"/>
        <v>-134.22586371811002</v>
      </c>
      <c r="K83" s="34">
        <f t="shared" si="17"/>
        <v>489.7138795240856</v>
      </c>
      <c r="L83" s="34">
        <f t="shared" si="18"/>
        <v>6131455.8568410566</v>
      </c>
      <c r="M83" s="34">
        <f t="shared" si="19"/>
        <v>4812418.2940831892</v>
      </c>
      <c r="N83" s="38">
        <f>'jan-mar'!M83</f>
        <v>8614889.5314070154</v>
      </c>
      <c r="O83" s="38">
        <f t="shared" si="20"/>
        <v>-3802471.2373238262</v>
      </c>
    </row>
    <row r="84" spans="1:15" s="31" customFormat="1" x14ac:dyDescent="0.2">
      <c r="A84" s="30">
        <v>1845</v>
      </c>
      <c r="B84" s="31" t="s">
        <v>298</v>
      </c>
      <c r="C84" s="33">
        <v>32104900</v>
      </c>
      <c r="D84" s="33">
        <v>1858</v>
      </c>
      <c r="E84" s="34">
        <f t="shared" si="11"/>
        <v>17279.278794402584</v>
      </c>
      <c r="F84" s="35">
        <f t="shared" si="12"/>
        <v>1.507015266159164</v>
      </c>
      <c r="G84" s="69">
        <f t="shared" si="13"/>
        <v>-3488.0302809316636</v>
      </c>
      <c r="H84" s="36">
        <f t="shared" si="14"/>
        <v>0</v>
      </c>
      <c r="I84" s="69">
        <f t="shared" si="15"/>
        <v>-3488.0302809316636</v>
      </c>
      <c r="J84" s="67">
        <f t="shared" si="16"/>
        <v>-134.22586371811002</v>
      </c>
      <c r="K84" s="34">
        <f t="shared" si="17"/>
        <v>-3622.2561446497734</v>
      </c>
      <c r="L84" s="34">
        <f t="shared" si="18"/>
        <v>-6480760.2619710313</v>
      </c>
      <c r="M84" s="34">
        <f t="shared" si="19"/>
        <v>-6730151.9167592786</v>
      </c>
      <c r="N84" s="38">
        <f>'jan-mar'!M84</f>
        <v>-2095808.5255749873</v>
      </c>
      <c r="O84" s="38">
        <f t="shared" si="20"/>
        <v>-4634343.3911842909</v>
      </c>
    </row>
    <row r="85" spans="1:15" s="31" customFormat="1" x14ac:dyDescent="0.2">
      <c r="A85" s="30">
        <v>1848</v>
      </c>
      <c r="B85" s="31" t="s">
        <v>299</v>
      </c>
      <c r="C85" s="33">
        <v>24748250</v>
      </c>
      <c r="D85" s="33">
        <v>2672</v>
      </c>
      <c r="E85" s="34">
        <f t="shared" si="11"/>
        <v>9262.0696107784424</v>
      </c>
      <c r="F85" s="35">
        <f t="shared" si="12"/>
        <v>0.80779299100107882</v>
      </c>
      <c r="G85" s="69">
        <f t="shared" si="13"/>
        <v>1322.2952292428213</v>
      </c>
      <c r="H85" s="36">
        <f t="shared" si="14"/>
        <v>370.03255897523582</v>
      </c>
      <c r="I85" s="69">
        <f t="shared" si="15"/>
        <v>1692.3277882180571</v>
      </c>
      <c r="J85" s="67">
        <f t="shared" si="16"/>
        <v>-134.22586371811002</v>
      </c>
      <c r="K85" s="34">
        <f t="shared" si="17"/>
        <v>1558.101924499947</v>
      </c>
      <c r="L85" s="34">
        <f t="shared" si="18"/>
        <v>4521899.8501186483</v>
      </c>
      <c r="M85" s="34">
        <f t="shared" si="19"/>
        <v>4163248.3422638583</v>
      </c>
      <c r="N85" s="38">
        <f>'jan-mar'!M85</f>
        <v>3597779.4730202025</v>
      </c>
      <c r="O85" s="38">
        <f t="shared" si="20"/>
        <v>565468.86924365582</v>
      </c>
    </row>
    <row r="86" spans="1:15" s="31" customFormat="1" x14ac:dyDescent="0.2">
      <c r="A86" s="30">
        <v>1851</v>
      </c>
      <c r="B86" s="31" t="s">
        <v>300</v>
      </c>
      <c r="C86" s="33">
        <v>17778863</v>
      </c>
      <c r="D86" s="33">
        <v>2060</v>
      </c>
      <c r="E86" s="34">
        <f t="shared" si="11"/>
        <v>8630.516019417475</v>
      </c>
      <c r="F86" s="35">
        <f t="shared" si="12"/>
        <v>0.7527119361200767</v>
      </c>
      <c r="G86" s="69">
        <f t="shared" si="13"/>
        <v>1701.2273840594019</v>
      </c>
      <c r="H86" s="36">
        <f t="shared" si="14"/>
        <v>591.07631595157443</v>
      </c>
      <c r="I86" s="69">
        <f t="shared" si="15"/>
        <v>2292.3037000109762</v>
      </c>
      <c r="J86" s="67">
        <f t="shared" si="16"/>
        <v>-134.22586371811002</v>
      </c>
      <c r="K86" s="34">
        <f t="shared" si="17"/>
        <v>2158.0778362928663</v>
      </c>
      <c r="L86" s="34">
        <f t="shared" si="18"/>
        <v>4722145.6220226111</v>
      </c>
      <c r="M86" s="34">
        <f t="shared" si="19"/>
        <v>4445640.3427633047</v>
      </c>
      <c r="N86" s="38">
        <f>'jan-mar'!M86</f>
        <v>4223411.0478374297</v>
      </c>
      <c r="O86" s="38">
        <f t="shared" si="20"/>
        <v>222229.29492587503</v>
      </c>
    </row>
    <row r="87" spans="1:15" s="31" customFormat="1" x14ac:dyDescent="0.2">
      <c r="A87" s="30">
        <v>1853</v>
      </c>
      <c r="B87" s="31" t="s">
        <v>423</v>
      </c>
      <c r="C87" s="33">
        <v>12069484</v>
      </c>
      <c r="D87" s="33">
        <v>1330</v>
      </c>
      <c r="E87" s="34">
        <f t="shared" si="11"/>
        <v>9074.7999999999993</v>
      </c>
      <c r="F87" s="35">
        <f t="shared" si="12"/>
        <v>0.79146023975093871</v>
      </c>
      <c r="G87" s="69">
        <f t="shared" si="13"/>
        <v>1434.6569957098873</v>
      </c>
      <c r="H87" s="36">
        <f t="shared" si="14"/>
        <v>435.57692274769096</v>
      </c>
      <c r="I87" s="69">
        <f t="shared" si="15"/>
        <v>1870.2339184575783</v>
      </c>
      <c r="J87" s="67">
        <f t="shared" si="16"/>
        <v>-134.22586371811002</v>
      </c>
      <c r="K87" s="34">
        <f t="shared" si="17"/>
        <v>1736.0080547394682</v>
      </c>
      <c r="L87" s="34">
        <f t="shared" si="18"/>
        <v>2487411.1115485793</v>
      </c>
      <c r="M87" s="34">
        <f t="shared" si="19"/>
        <v>2308890.7128034928</v>
      </c>
      <c r="N87" s="38">
        <f>'jan-mar'!M87</f>
        <v>2123000.2823416432</v>
      </c>
      <c r="O87" s="38">
        <f t="shared" si="20"/>
        <v>185890.43046184955</v>
      </c>
    </row>
    <row r="88" spans="1:15" s="31" customFormat="1" x14ac:dyDescent="0.2">
      <c r="A88" s="30">
        <v>1856</v>
      </c>
      <c r="B88" s="31" t="s">
        <v>302</v>
      </c>
      <c r="C88" s="33">
        <v>4724123</v>
      </c>
      <c r="D88" s="33">
        <v>460</v>
      </c>
      <c r="E88" s="34">
        <f t="shared" si="11"/>
        <v>10269.832608695651</v>
      </c>
      <c r="F88" s="35">
        <f t="shared" si="12"/>
        <v>0.89568521385377853</v>
      </c>
      <c r="G88" s="69">
        <f t="shared" si="13"/>
        <v>717.63743049249604</v>
      </c>
      <c r="H88" s="36">
        <f t="shared" si="14"/>
        <v>17.315509704212761</v>
      </c>
      <c r="I88" s="69">
        <f t="shared" si="15"/>
        <v>734.95294019670882</v>
      </c>
      <c r="J88" s="67">
        <f t="shared" si="16"/>
        <v>-134.22586371811002</v>
      </c>
      <c r="K88" s="34">
        <f t="shared" si="17"/>
        <v>600.72707647859875</v>
      </c>
      <c r="L88" s="34">
        <f t="shared" si="18"/>
        <v>338078.35249048605</v>
      </c>
      <c r="M88" s="34">
        <f t="shared" si="19"/>
        <v>276334.4551801554</v>
      </c>
      <c r="N88" s="38">
        <f>'jan-mar'!M88</f>
        <v>239529.7536251377</v>
      </c>
      <c r="O88" s="38">
        <f t="shared" si="20"/>
        <v>36804.701555017702</v>
      </c>
    </row>
    <row r="89" spans="1:15" s="31" customFormat="1" x14ac:dyDescent="0.2">
      <c r="A89" s="30">
        <v>1857</v>
      </c>
      <c r="B89" s="31" t="s">
        <v>303</v>
      </c>
      <c r="C89" s="33">
        <v>7620569</v>
      </c>
      <c r="D89" s="33">
        <v>683</v>
      </c>
      <c r="E89" s="34">
        <f t="shared" si="11"/>
        <v>11157.494875549048</v>
      </c>
      <c r="F89" s="35">
        <f t="shared" si="12"/>
        <v>0.97310283083064308</v>
      </c>
      <c r="G89" s="69">
        <f t="shared" si="13"/>
        <v>185.04007038045819</v>
      </c>
      <c r="H89" s="36">
        <f t="shared" si="14"/>
        <v>0</v>
      </c>
      <c r="I89" s="69">
        <f t="shared" si="15"/>
        <v>185.04007038045819</v>
      </c>
      <c r="J89" s="67">
        <f t="shared" si="16"/>
        <v>-134.22586371811002</v>
      </c>
      <c r="K89" s="34">
        <f t="shared" si="17"/>
        <v>50.81420666234817</v>
      </c>
      <c r="L89" s="34">
        <f t="shared" si="18"/>
        <v>126382.36806985295</v>
      </c>
      <c r="M89" s="34">
        <f t="shared" si="19"/>
        <v>34706.103150383802</v>
      </c>
      <c r="N89" s="38">
        <f>'jan-mar'!M89</f>
        <v>-3283.248421806672</v>
      </c>
      <c r="O89" s="38">
        <f t="shared" si="20"/>
        <v>37989.351572190477</v>
      </c>
    </row>
    <row r="90" spans="1:15" s="31" customFormat="1" x14ac:dyDescent="0.2">
      <c r="A90" s="30">
        <v>1859</v>
      </c>
      <c r="B90" s="31" t="s">
        <v>304</v>
      </c>
      <c r="C90" s="33">
        <v>12578922</v>
      </c>
      <c r="D90" s="33">
        <v>1229</v>
      </c>
      <c r="E90" s="34">
        <f t="shared" si="11"/>
        <v>10235.087062652563</v>
      </c>
      <c r="F90" s="35">
        <f t="shared" si="12"/>
        <v>0.89265487509132202</v>
      </c>
      <c r="G90" s="69">
        <f t="shared" si="13"/>
        <v>738.48475811834908</v>
      </c>
      <c r="H90" s="36">
        <f t="shared" si="14"/>
        <v>29.476450819293674</v>
      </c>
      <c r="I90" s="69">
        <f t="shared" si="15"/>
        <v>767.96120893764271</v>
      </c>
      <c r="J90" s="67">
        <f t="shared" si="16"/>
        <v>-134.22586371811002</v>
      </c>
      <c r="K90" s="34">
        <f t="shared" si="17"/>
        <v>633.73534521953275</v>
      </c>
      <c r="L90" s="34">
        <f t="shared" si="18"/>
        <v>943824.32578436285</v>
      </c>
      <c r="M90" s="34">
        <f t="shared" si="19"/>
        <v>778860.73927480576</v>
      </c>
      <c r="N90" s="38">
        <f>'jan-mar'!M90</f>
        <v>789781.53300592455</v>
      </c>
      <c r="O90" s="38">
        <f t="shared" si="20"/>
        <v>-10920.793731118785</v>
      </c>
    </row>
    <row r="91" spans="1:15" s="31" customFormat="1" x14ac:dyDescent="0.2">
      <c r="A91" s="30">
        <v>1860</v>
      </c>
      <c r="B91" s="31" t="s">
        <v>305</v>
      </c>
      <c r="C91" s="33">
        <v>110725997</v>
      </c>
      <c r="D91" s="33">
        <v>11619</v>
      </c>
      <c r="E91" s="34">
        <f t="shared" si="11"/>
        <v>9529.7355194078664</v>
      </c>
      <c r="F91" s="35">
        <f t="shared" si="12"/>
        <v>0.8311375191688618</v>
      </c>
      <c r="G91" s="69">
        <f t="shared" si="13"/>
        <v>1161.6956840651669</v>
      </c>
      <c r="H91" s="36">
        <f t="shared" si="14"/>
        <v>276.34949095493744</v>
      </c>
      <c r="I91" s="69">
        <f t="shared" si="15"/>
        <v>1438.0451750201044</v>
      </c>
      <c r="J91" s="67">
        <f t="shared" si="16"/>
        <v>-134.22586371811002</v>
      </c>
      <c r="K91" s="34">
        <f t="shared" si="17"/>
        <v>1303.8193113019943</v>
      </c>
      <c r="L91" s="34">
        <f t="shared" si="18"/>
        <v>16708646.888558593</v>
      </c>
      <c r="M91" s="34">
        <f t="shared" si="19"/>
        <v>15149076.578017872</v>
      </c>
      <c r="N91" s="38">
        <f>'jan-mar'!M91</f>
        <v>15661491.709719952</v>
      </c>
      <c r="O91" s="38">
        <f t="shared" si="20"/>
        <v>-512415.13170208037</v>
      </c>
    </row>
    <row r="92" spans="1:15" s="31" customFormat="1" x14ac:dyDescent="0.2">
      <c r="A92" s="30">
        <v>1865</v>
      </c>
      <c r="B92" s="31" t="s">
        <v>306</v>
      </c>
      <c r="C92" s="33">
        <v>100285310</v>
      </c>
      <c r="D92" s="33">
        <v>9793</v>
      </c>
      <c r="E92" s="34">
        <f t="shared" si="11"/>
        <v>10240.509547636066</v>
      </c>
      <c r="F92" s="35">
        <f t="shared" si="12"/>
        <v>0.89312779804996456</v>
      </c>
      <c r="G92" s="69">
        <f t="shared" si="13"/>
        <v>735.2312671282474</v>
      </c>
      <c r="H92" s="36">
        <f t="shared" si="14"/>
        <v>27.578581075067721</v>
      </c>
      <c r="I92" s="69">
        <f t="shared" si="15"/>
        <v>762.80984820331514</v>
      </c>
      <c r="J92" s="67">
        <f t="shared" si="16"/>
        <v>-134.22586371811002</v>
      </c>
      <c r="K92" s="34">
        <f t="shared" si="17"/>
        <v>628.58398448520506</v>
      </c>
      <c r="L92" s="34">
        <f t="shared" si="18"/>
        <v>7470196.843455065</v>
      </c>
      <c r="M92" s="34">
        <f t="shared" si="19"/>
        <v>6155722.960063613</v>
      </c>
      <c r="N92" s="38">
        <f>'jan-mar'!M92</f>
        <v>5317149.7244586386</v>
      </c>
      <c r="O92" s="38">
        <f t="shared" si="20"/>
        <v>838573.23560497444</v>
      </c>
    </row>
    <row r="93" spans="1:15" s="31" customFormat="1" x14ac:dyDescent="0.2">
      <c r="A93" s="30">
        <v>1866</v>
      </c>
      <c r="B93" s="31" t="s">
        <v>307</v>
      </c>
      <c r="C93" s="33">
        <v>88141927</v>
      </c>
      <c r="D93" s="33">
        <v>8236</v>
      </c>
      <c r="E93" s="34">
        <f t="shared" si="11"/>
        <v>10702.030961631861</v>
      </c>
      <c r="F93" s="35">
        <f t="shared" si="12"/>
        <v>0.9333794673948872</v>
      </c>
      <c r="G93" s="69">
        <f t="shared" si="13"/>
        <v>458.31841873077025</v>
      </c>
      <c r="H93" s="36">
        <f t="shared" si="14"/>
        <v>0</v>
      </c>
      <c r="I93" s="69">
        <f t="shared" si="15"/>
        <v>458.31841873077025</v>
      </c>
      <c r="J93" s="67">
        <f t="shared" si="16"/>
        <v>-134.22586371811002</v>
      </c>
      <c r="K93" s="34">
        <f t="shared" si="17"/>
        <v>324.09255501266023</v>
      </c>
      <c r="L93" s="34">
        <f t="shared" si="18"/>
        <v>3774710.4966666237</v>
      </c>
      <c r="M93" s="34">
        <f t="shared" si="19"/>
        <v>2669226.2830842696</v>
      </c>
      <c r="N93" s="38">
        <f>'jan-mar'!M93</f>
        <v>2030503.440992678</v>
      </c>
      <c r="O93" s="38">
        <f t="shared" si="20"/>
        <v>638722.84209159156</v>
      </c>
    </row>
    <row r="94" spans="1:15" s="31" customFormat="1" x14ac:dyDescent="0.2">
      <c r="A94" s="30">
        <v>1867</v>
      </c>
      <c r="B94" s="31" t="s">
        <v>430</v>
      </c>
      <c r="C94" s="33">
        <v>33821290</v>
      </c>
      <c r="D94" s="33">
        <v>2634</v>
      </c>
      <c r="E94" s="34">
        <f t="shared" si="11"/>
        <v>12840.277145026575</v>
      </c>
      <c r="F94" s="35">
        <f t="shared" si="12"/>
        <v>1.1198669753241099</v>
      </c>
      <c r="G94" s="69">
        <f t="shared" si="13"/>
        <v>-824.62929130605846</v>
      </c>
      <c r="H94" s="36">
        <f t="shared" si="14"/>
        <v>0</v>
      </c>
      <c r="I94" s="69">
        <f t="shared" si="15"/>
        <v>-824.62929130605846</v>
      </c>
      <c r="J94" s="67">
        <f t="shared" si="16"/>
        <v>-134.22586371811002</v>
      </c>
      <c r="K94" s="34">
        <f t="shared" si="17"/>
        <v>-958.85515502416843</v>
      </c>
      <c r="L94" s="34">
        <f t="shared" si="18"/>
        <v>-2172073.5533001581</v>
      </c>
      <c r="M94" s="34">
        <f t="shared" si="19"/>
        <v>-2525624.4783336595</v>
      </c>
      <c r="N94" s="38">
        <f>'jan-mar'!M94</f>
        <v>-3067970.8977204068</v>
      </c>
      <c r="O94" s="38">
        <f t="shared" si="20"/>
        <v>542346.41938674729</v>
      </c>
    </row>
    <row r="95" spans="1:15" s="31" customFormat="1" x14ac:dyDescent="0.2">
      <c r="A95" s="30">
        <v>1868</v>
      </c>
      <c r="B95" s="31" t="s">
        <v>308</v>
      </c>
      <c r="C95" s="33">
        <v>47656236</v>
      </c>
      <c r="D95" s="33">
        <v>4569</v>
      </c>
      <c r="E95" s="34">
        <f t="shared" si="11"/>
        <v>10430.34274458306</v>
      </c>
      <c r="F95" s="35">
        <f t="shared" si="12"/>
        <v>0.90968413290785177</v>
      </c>
      <c r="G95" s="69">
        <f t="shared" si="13"/>
        <v>621.3313489600506</v>
      </c>
      <c r="H95" s="36">
        <f t="shared" si="14"/>
        <v>0</v>
      </c>
      <c r="I95" s="69">
        <f t="shared" si="15"/>
        <v>621.3313489600506</v>
      </c>
      <c r="J95" s="67">
        <f t="shared" si="16"/>
        <v>-134.22586371811002</v>
      </c>
      <c r="K95" s="34">
        <f t="shared" si="17"/>
        <v>487.10548524194058</v>
      </c>
      <c r="L95" s="34">
        <f t="shared" si="18"/>
        <v>2838862.9333984712</v>
      </c>
      <c r="M95" s="34">
        <f t="shared" si="19"/>
        <v>2225584.9620704264</v>
      </c>
      <c r="N95" s="38">
        <f>'jan-mar'!M95</f>
        <v>1924441.2441592461</v>
      </c>
      <c r="O95" s="38">
        <f t="shared" si="20"/>
        <v>301143.71791118034</v>
      </c>
    </row>
    <row r="96" spans="1:15" s="31" customFormat="1" x14ac:dyDescent="0.2">
      <c r="A96" s="30">
        <v>1870</v>
      </c>
      <c r="B96" s="31" t="s">
        <v>424</v>
      </c>
      <c r="C96" s="33">
        <v>106180864</v>
      </c>
      <c r="D96" s="33">
        <v>10618</v>
      </c>
      <c r="E96" s="34">
        <f t="shared" si="11"/>
        <v>10000.081371256358</v>
      </c>
      <c r="F96" s="35">
        <f t="shared" si="12"/>
        <v>0.87215881337588197</v>
      </c>
      <c r="G96" s="69">
        <f t="shared" si="13"/>
        <v>879.48817295607216</v>
      </c>
      <c r="H96" s="36">
        <f t="shared" si="14"/>
        <v>111.72844280796552</v>
      </c>
      <c r="I96" s="69">
        <f t="shared" si="15"/>
        <v>991.21661576403767</v>
      </c>
      <c r="J96" s="67">
        <f t="shared" si="16"/>
        <v>-134.22586371811002</v>
      </c>
      <c r="K96" s="34">
        <f t="shared" si="17"/>
        <v>856.99075204592759</v>
      </c>
      <c r="L96" s="34">
        <f t="shared" si="18"/>
        <v>10524738.026182553</v>
      </c>
      <c r="M96" s="34">
        <f t="shared" si="19"/>
        <v>9099527.8052236587</v>
      </c>
      <c r="N96" s="38">
        <f>'jan-mar'!M96</f>
        <v>7130424.4351154529</v>
      </c>
      <c r="O96" s="38">
        <f t="shared" si="20"/>
        <v>1969103.3701082058</v>
      </c>
    </row>
    <row r="97" spans="1:15" s="31" customFormat="1" x14ac:dyDescent="0.2">
      <c r="A97" s="30">
        <v>1871</v>
      </c>
      <c r="B97" s="31" t="s">
        <v>309</v>
      </c>
      <c r="C97" s="33">
        <v>44798321</v>
      </c>
      <c r="D97" s="33">
        <v>4553</v>
      </c>
      <c r="E97" s="34">
        <f t="shared" si="11"/>
        <v>9839.2973863386778</v>
      </c>
      <c r="F97" s="35">
        <f t="shared" si="12"/>
        <v>0.85813601053162547</v>
      </c>
      <c r="G97" s="69">
        <f t="shared" si="13"/>
        <v>975.95856390668007</v>
      </c>
      <c r="H97" s="36">
        <f t="shared" si="14"/>
        <v>168.00283752915345</v>
      </c>
      <c r="I97" s="69">
        <f t="shared" si="15"/>
        <v>1143.9614014358335</v>
      </c>
      <c r="J97" s="67">
        <f t="shared" si="16"/>
        <v>-134.22586371811002</v>
      </c>
      <c r="K97" s="34">
        <f t="shared" si="17"/>
        <v>1009.7355377177234</v>
      </c>
      <c r="L97" s="34">
        <f t="shared" si="18"/>
        <v>5208456.2607373502</v>
      </c>
      <c r="M97" s="34">
        <f t="shared" si="19"/>
        <v>4597325.9032287952</v>
      </c>
      <c r="N97" s="38">
        <f>'jan-mar'!M97</f>
        <v>3892277.6923319525</v>
      </c>
      <c r="O97" s="38">
        <f t="shared" si="20"/>
        <v>705048.21089684265</v>
      </c>
    </row>
    <row r="98" spans="1:15" s="31" customFormat="1" x14ac:dyDescent="0.2">
      <c r="A98" s="30">
        <v>1874</v>
      </c>
      <c r="B98" s="31" t="s">
        <v>310</v>
      </c>
      <c r="C98" s="33">
        <v>12328206</v>
      </c>
      <c r="D98" s="33">
        <v>954</v>
      </c>
      <c r="E98" s="34">
        <f t="shared" si="11"/>
        <v>12922.647798742139</v>
      </c>
      <c r="F98" s="35">
        <f t="shared" si="12"/>
        <v>1.1270509460273939</v>
      </c>
      <c r="G98" s="69">
        <f t="shared" si="13"/>
        <v>-874.05168353539625</v>
      </c>
      <c r="H98" s="36">
        <f t="shared" si="14"/>
        <v>0</v>
      </c>
      <c r="I98" s="69">
        <f t="shared" si="15"/>
        <v>-874.05168353539625</v>
      </c>
      <c r="J98" s="67">
        <f t="shared" si="16"/>
        <v>-134.22586371811002</v>
      </c>
      <c r="K98" s="34">
        <f t="shared" si="17"/>
        <v>-1008.2775472535063</v>
      </c>
      <c r="L98" s="34">
        <f t="shared" si="18"/>
        <v>-833845.30609276798</v>
      </c>
      <c r="M98" s="34">
        <f t="shared" si="19"/>
        <v>-961896.78007984499</v>
      </c>
      <c r="N98" s="38">
        <f>'jan-mar'!M98</f>
        <v>436299.97599648067</v>
      </c>
      <c r="O98" s="38">
        <f t="shared" si="20"/>
        <v>-1398196.7560763257</v>
      </c>
    </row>
    <row r="99" spans="1:15" s="31" customFormat="1" x14ac:dyDescent="0.2">
      <c r="A99" s="30">
        <v>1875</v>
      </c>
      <c r="B99" s="31" t="s">
        <v>371</v>
      </c>
      <c r="C99" s="33">
        <v>32148118</v>
      </c>
      <c r="D99" s="33">
        <v>2729</v>
      </c>
      <c r="E99" s="34">
        <f t="shared" si="11"/>
        <v>11780.18248442653</v>
      </c>
      <c r="F99" s="35">
        <f t="shared" si="12"/>
        <v>1.0274106375274421</v>
      </c>
      <c r="G99" s="69">
        <f t="shared" si="13"/>
        <v>-188.5724949460313</v>
      </c>
      <c r="H99" s="36">
        <f t="shared" si="14"/>
        <v>0</v>
      </c>
      <c r="I99" s="69">
        <f t="shared" si="15"/>
        <v>-188.5724949460313</v>
      </c>
      <c r="J99" s="67">
        <f t="shared" si="16"/>
        <v>-134.22586371811002</v>
      </c>
      <c r="K99" s="34">
        <f t="shared" si="17"/>
        <v>-322.79835866414135</v>
      </c>
      <c r="L99" s="34">
        <f t="shared" si="18"/>
        <v>-514614.33870771941</v>
      </c>
      <c r="M99" s="34">
        <f t="shared" si="19"/>
        <v>-880916.72079444176</v>
      </c>
      <c r="N99" s="38">
        <f>'jan-mar'!M99</f>
        <v>1480150.8296586955</v>
      </c>
      <c r="O99" s="38">
        <f t="shared" si="20"/>
        <v>-2361067.5504531371</v>
      </c>
    </row>
    <row r="100" spans="1:15" s="31" customFormat="1" x14ac:dyDescent="0.2">
      <c r="A100" s="30">
        <v>3101</v>
      </c>
      <c r="B100" s="31" t="s">
        <v>54</v>
      </c>
      <c r="C100" s="33">
        <v>279953269</v>
      </c>
      <c r="D100" s="33">
        <v>31935</v>
      </c>
      <c r="E100" s="34">
        <f t="shared" si="11"/>
        <v>8766.3462971661193</v>
      </c>
      <c r="F100" s="35">
        <f t="shared" si="12"/>
        <v>0.76455839711011275</v>
      </c>
      <c r="G100" s="69">
        <f t="shared" si="13"/>
        <v>1619.7292174102151</v>
      </c>
      <c r="H100" s="36">
        <f t="shared" si="14"/>
        <v>543.53571873954888</v>
      </c>
      <c r="I100" s="69">
        <f t="shared" si="15"/>
        <v>2163.2649361497643</v>
      </c>
      <c r="J100" s="67">
        <f t="shared" si="16"/>
        <v>-134.22586371811002</v>
      </c>
      <c r="K100" s="34">
        <f t="shared" si="17"/>
        <v>2029.0390724316542</v>
      </c>
      <c r="L100" s="34">
        <f t="shared" si="18"/>
        <v>69083865.735942721</v>
      </c>
      <c r="M100" s="34">
        <f t="shared" si="19"/>
        <v>64797362.778104879</v>
      </c>
      <c r="N100" s="38">
        <f>'jan-mar'!M100</f>
        <v>60906010.124120541</v>
      </c>
      <c r="O100" s="38">
        <f t="shared" si="20"/>
        <v>3891352.653984338</v>
      </c>
    </row>
    <row r="101" spans="1:15" s="31" customFormat="1" x14ac:dyDescent="0.2">
      <c r="A101" s="30">
        <v>3103</v>
      </c>
      <c r="B101" s="31" t="s">
        <v>55</v>
      </c>
      <c r="C101" s="33">
        <v>533946250</v>
      </c>
      <c r="D101" s="33">
        <v>52051</v>
      </c>
      <c r="E101" s="34">
        <f t="shared" si="11"/>
        <v>10258.136250984611</v>
      </c>
      <c r="F101" s="35">
        <f t="shared" si="12"/>
        <v>0.89466511400825099</v>
      </c>
      <c r="G101" s="69">
        <f t="shared" si="13"/>
        <v>724.65524511912008</v>
      </c>
      <c r="H101" s="36">
        <f t="shared" si="14"/>
        <v>21.409234903076776</v>
      </c>
      <c r="I101" s="69">
        <f t="shared" si="15"/>
        <v>746.0644800221969</v>
      </c>
      <c r="J101" s="67">
        <f t="shared" si="16"/>
        <v>-134.22586371811002</v>
      </c>
      <c r="K101" s="34">
        <f t="shared" si="17"/>
        <v>611.83861630408683</v>
      </c>
      <c r="L101" s="34">
        <f t="shared" si="18"/>
        <v>38833402.249635369</v>
      </c>
      <c r="M101" s="34">
        <f t="shared" si="19"/>
        <v>31846811.817244023</v>
      </c>
      <c r="N101" s="38">
        <f>'jan-mar'!M101</f>
        <v>26748952.673787039</v>
      </c>
      <c r="O101" s="38">
        <f t="shared" si="20"/>
        <v>5097859.1434569843</v>
      </c>
    </row>
    <row r="102" spans="1:15" s="31" customFormat="1" x14ac:dyDescent="0.2">
      <c r="A102" s="30">
        <v>3105</v>
      </c>
      <c r="B102" s="31" t="s">
        <v>56</v>
      </c>
      <c r="C102" s="33">
        <v>532374169</v>
      </c>
      <c r="D102" s="33">
        <v>59771</v>
      </c>
      <c r="E102" s="34">
        <f t="shared" si="11"/>
        <v>8906.897475364307</v>
      </c>
      <c r="F102" s="35">
        <f t="shared" si="12"/>
        <v>0.77681659224323019</v>
      </c>
      <c r="G102" s="69">
        <f t="shared" si="13"/>
        <v>1535.3985104913027</v>
      </c>
      <c r="H102" s="36">
        <f t="shared" si="14"/>
        <v>494.34280637018327</v>
      </c>
      <c r="I102" s="69">
        <f t="shared" si="15"/>
        <v>2029.741316861486</v>
      </c>
      <c r="J102" s="67">
        <f t="shared" si="16"/>
        <v>-134.22586371811002</v>
      </c>
      <c r="K102" s="34">
        <f t="shared" si="17"/>
        <v>1895.5154531433759</v>
      </c>
      <c r="L102" s="34">
        <f t="shared" si="18"/>
        <v>121319668.25012788</v>
      </c>
      <c r="M102" s="34">
        <f t="shared" si="19"/>
        <v>113296854.14983273</v>
      </c>
      <c r="N102" s="38">
        <f>'jan-mar'!M102</f>
        <v>110066425.5296559</v>
      </c>
      <c r="O102" s="38">
        <f t="shared" si="20"/>
        <v>3230428.6201768219</v>
      </c>
    </row>
    <row r="103" spans="1:15" s="31" customFormat="1" x14ac:dyDescent="0.2">
      <c r="A103" s="30">
        <v>3107</v>
      </c>
      <c r="B103" s="31" t="s">
        <v>57</v>
      </c>
      <c r="C103" s="33">
        <v>803146592</v>
      </c>
      <c r="D103" s="33">
        <v>85230</v>
      </c>
      <c r="E103" s="34">
        <f t="shared" si="11"/>
        <v>9423.2851343423681</v>
      </c>
      <c r="F103" s="35">
        <f t="shared" si="12"/>
        <v>0.82185343056244409</v>
      </c>
      <c r="G103" s="69">
        <f t="shared" si="13"/>
        <v>1225.5659151044658</v>
      </c>
      <c r="H103" s="36">
        <f t="shared" si="14"/>
        <v>313.60712572786184</v>
      </c>
      <c r="I103" s="69">
        <f t="shared" si="15"/>
        <v>1539.1730408323276</v>
      </c>
      <c r="J103" s="67">
        <f t="shared" si="16"/>
        <v>-134.22586371811002</v>
      </c>
      <c r="K103" s="34">
        <f t="shared" si="17"/>
        <v>1404.9471771142175</v>
      </c>
      <c r="L103" s="34">
        <f t="shared" si="18"/>
        <v>131183718.27013928</v>
      </c>
      <c r="M103" s="34">
        <f t="shared" si="19"/>
        <v>119743647.90544476</v>
      </c>
      <c r="N103" s="38">
        <f>'jan-mar'!M103</f>
        <v>109221071.38795358</v>
      </c>
      <c r="O103" s="38">
        <f t="shared" si="20"/>
        <v>10522576.517491177</v>
      </c>
    </row>
    <row r="104" spans="1:15" s="31" customFormat="1" x14ac:dyDescent="0.2">
      <c r="A104" s="30">
        <v>3110</v>
      </c>
      <c r="B104" s="31" t="s">
        <v>58</v>
      </c>
      <c r="C104" s="33">
        <v>55800469</v>
      </c>
      <c r="D104" s="33">
        <v>4787</v>
      </c>
      <c r="E104" s="34">
        <f t="shared" si="11"/>
        <v>11656.667850428243</v>
      </c>
      <c r="F104" s="35">
        <f t="shared" si="12"/>
        <v>1.0166382875211573</v>
      </c>
      <c r="G104" s="69">
        <f t="shared" si="13"/>
        <v>-114.46371454705877</v>
      </c>
      <c r="H104" s="36">
        <f t="shared" si="14"/>
        <v>0</v>
      </c>
      <c r="I104" s="69">
        <f t="shared" si="15"/>
        <v>-114.46371454705877</v>
      </c>
      <c r="J104" s="67">
        <f t="shared" si="16"/>
        <v>-134.22586371811002</v>
      </c>
      <c r="K104" s="34">
        <f t="shared" si="17"/>
        <v>-248.68957826516879</v>
      </c>
      <c r="L104" s="34">
        <f t="shared" si="18"/>
        <v>-547937.8015367703</v>
      </c>
      <c r="M104" s="34">
        <f t="shared" si="19"/>
        <v>-1190477.0111553629</v>
      </c>
      <c r="N104" s="38">
        <f>'jan-mar'!M104</f>
        <v>-1261152.7856444935</v>
      </c>
      <c r="O104" s="38">
        <f t="shared" si="20"/>
        <v>70675.774489130592</v>
      </c>
    </row>
    <row r="105" spans="1:15" s="31" customFormat="1" x14ac:dyDescent="0.2">
      <c r="A105" s="30">
        <v>3112</v>
      </c>
      <c r="B105" s="31" t="s">
        <v>63</v>
      </c>
      <c r="C105" s="33">
        <v>75223190</v>
      </c>
      <c r="D105" s="33">
        <v>7883</v>
      </c>
      <c r="E105" s="34">
        <f t="shared" si="11"/>
        <v>9542.4571863503734</v>
      </c>
      <c r="F105" s="35">
        <f t="shared" si="12"/>
        <v>0.83224704153501294</v>
      </c>
      <c r="G105" s="69">
        <f t="shared" si="13"/>
        <v>1154.0626838996627</v>
      </c>
      <c r="H105" s="36">
        <f t="shared" si="14"/>
        <v>271.89690752505999</v>
      </c>
      <c r="I105" s="69">
        <f t="shared" si="15"/>
        <v>1425.9595914247227</v>
      </c>
      <c r="J105" s="67">
        <f t="shared" si="16"/>
        <v>-134.22586371811002</v>
      </c>
      <c r="K105" s="34">
        <f t="shared" si="17"/>
        <v>1291.7337277066126</v>
      </c>
      <c r="L105" s="34">
        <f t="shared" si="18"/>
        <v>11240839.459201088</v>
      </c>
      <c r="M105" s="34">
        <f t="shared" si="19"/>
        <v>10182736.975511227</v>
      </c>
      <c r="N105" s="38">
        <f>'jan-mar'!M105</f>
        <v>9057152.1308264453</v>
      </c>
      <c r="O105" s="38">
        <f t="shared" si="20"/>
        <v>1125584.8446847815</v>
      </c>
    </row>
    <row r="106" spans="1:15" s="31" customFormat="1" x14ac:dyDescent="0.2">
      <c r="A106" s="30">
        <v>3114</v>
      </c>
      <c r="B106" s="31" t="s">
        <v>427</v>
      </c>
      <c r="C106" s="33">
        <v>55756837</v>
      </c>
      <c r="D106" s="33">
        <v>6145</v>
      </c>
      <c r="E106" s="34">
        <f t="shared" si="11"/>
        <v>9073.5292107404402</v>
      </c>
      <c r="F106" s="35">
        <f t="shared" si="12"/>
        <v>0.7913494076475267</v>
      </c>
      <c r="G106" s="69">
        <f t="shared" si="13"/>
        <v>1435.4194692656226</v>
      </c>
      <c r="H106" s="36">
        <f t="shared" si="14"/>
        <v>436.02169898853663</v>
      </c>
      <c r="I106" s="69">
        <f t="shared" si="15"/>
        <v>1871.4411682541593</v>
      </c>
      <c r="J106" s="67">
        <f t="shared" si="16"/>
        <v>-134.22586371811002</v>
      </c>
      <c r="K106" s="34">
        <f t="shared" si="17"/>
        <v>1737.2153045360492</v>
      </c>
      <c r="L106" s="34">
        <f t="shared" si="18"/>
        <v>11500005.978921808</v>
      </c>
      <c r="M106" s="34">
        <f t="shared" si="19"/>
        <v>10675188.046374023</v>
      </c>
      <c r="N106" s="38">
        <f>'jan-mar'!M106</f>
        <v>9972111.9150296189</v>
      </c>
      <c r="O106" s="38">
        <f t="shared" si="20"/>
        <v>703076.13134440407</v>
      </c>
    </row>
    <row r="107" spans="1:15" s="31" customFormat="1" x14ac:dyDescent="0.2">
      <c r="A107" s="30">
        <v>3116</v>
      </c>
      <c r="B107" s="31" t="s">
        <v>61</v>
      </c>
      <c r="C107" s="33">
        <v>36709362</v>
      </c>
      <c r="D107" s="33">
        <v>3919</v>
      </c>
      <c r="E107" s="34">
        <f t="shared" si="11"/>
        <v>9367.0227098749674</v>
      </c>
      <c r="F107" s="35">
        <f t="shared" si="12"/>
        <v>0.81694649355469318</v>
      </c>
      <c r="G107" s="69">
        <f t="shared" si="13"/>
        <v>1259.3233697849064</v>
      </c>
      <c r="H107" s="36">
        <f t="shared" si="14"/>
        <v>333.29897429145211</v>
      </c>
      <c r="I107" s="69">
        <f t="shared" si="15"/>
        <v>1592.6223440763586</v>
      </c>
      <c r="J107" s="67">
        <f t="shared" si="16"/>
        <v>-134.22586371811002</v>
      </c>
      <c r="K107" s="34">
        <f t="shared" si="17"/>
        <v>1458.3964803582485</v>
      </c>
      <c r="L107" s="34">
        <f t="shared" si="18"/>
        <v>6241486.966435249</v>
      </c>
      <c r="M107" s="34">
        <f t="shared" si="19"/>
        <v>5715455.8065239759</v>
      </c>
      <c r="N107" s="38">
        <f>'jan-mar'!M107</f>
        <v>6359797.5935315015</v>
      </c>
      <c r="O107" s="38">
        <f t="shared" si="20"/>
        <v>-644341.78700752556</v>
      </c>
    </row>
    <row r="108" spans="1:15" s="31" customFormat="1" x14ac:dyDescent="0.2">
      <c r="A108" s="30">
        <v>3118</v>
      </c>
      <c r="B108" s="31" t="s">
        <v>382</v>
      </c>
      <c r="C108" s="33">
        <v>452131673</v>
      </c>
      <c r="D108" s="33">
        <v>47006</v>
      </c>
      <c r="E108" s="34">
        <f t="shared" si="11"/>
        <v>9618.5949240522496</v>
      </c>
      <c r="F108" s="35">
        <f t="shared" si="12"/>
        <v>0.83888740739824086</v>
      </c>
      <c r="G108" s="69">
        <f t="shared" si="13"/>
        <v>1108.380041278537</v>
      </c>
      <c r="H108" s="36">
        <f t="shared" si="14"/>
        <v>245.24869932940337</v>
      </c>
      <c r="I108" s="69">
        <f t="shared" si="15"/>
        <v>1353.6287406079402</v>
      </c>
      <c r="J108" s="67">
        <f t="shared" si="16"/>
        <v>-134.22586371811002</v>
      </c>
      <c r="K108" s="34">
        <f t="shared" si="17"/>
        <v>1219.4028768898302</v>
      </c>
      <c r="L108" s="34">
        <f t="shared" si="18"/>
        <v>63628672.581016839</v>
      </c>
      <c r="M108" s="34">
        <f t="shared" si="19"/>
        <v>57319251.631083354</v>
      </c>
      <c r="N108" s="38">
        <f>'jan-mar'!M108</f>
        <v>67093916.448760375</v>
      </c>
      <c r="O108" s="38">
        <f t="shared" si="20"/>
        <v>-9774664.817677021</v>
      </c>
    </row>
    <row r="109" spans="1:15" s="31" customFormat="1" x14ac:dyDescent="0.2">
      <c r="A109" s="30">
        <v>3120</v>
      </c>
      <c r="B109" s="31" t="s">
        <v>62</v>
      </c>
      <c r="C109" s="33">
        <v>75301436</v>
      </c>
      <c r="D109" s="33">
        <v>8420</v>
      </c>
      <c r="E109" s="34">
        <f t="shared" si="11"/>
        <v>8943.1634204275542</v>
      </c>
      <c r="F109" s="35">
        <f t="shared" si="12"/>
        <v>0.77997953286721666</v>
      </c>
      <c r="G109" s="69">
        <f t="shared" si="13"/>
        <v>1513.6389434533542</v>
      </c>
      <c r="H109" s="36">
        <f t="shared" si="14"/>
        <v>481.6497255980467</v>
      </c>
      <c r="I109" s="69">
        <f t="shared" si="15"/>
        <v>1995.2886690514008</v>
      </c>
      <c r="J109" s="67">
        <f t="shared" si="16"/>
        <v>-134.22586371811002</v>
      </c>
      <c r="K109" s="34">
        <f t="shared" si="17"/>
        <v>1861.0628053332907</v>
      </c>
      <c r="L109" s="34">
        <f t="shared" si="18"/>
        <v>16800330.593412794</v>
      </c>
      <c r="M109" s="34">
        <f t="shared" si="19"/>
        <v>15670148.820906308</v>
      </c>
      <c r="N109" s="38">
        <f>'jan-mar'!M109</f>
        <v>14979099.81640348</v>
      </c>
      <c r="O109" s="38">
        <f t="shared" si="20"/>
        <v>691049.0045028273</v>
      </c>
    </row>
    <row r="110" spans="1:15" s="31" customFormat="1" x14ac:dyDescent="0.2">
      <c r="A110" s="30">
        <v>3122</v>
      </c>
      <c r="B110" s="31" t="s">
        <v>60</v>
      </c>
      <c r="C110" s="33">
        <v>31478202</v>
      </c>
      <c r="D110" s="33">
        <v>3658</v>
      </c>
      <c r="E110" s="34">
        <f t="shared" si="11"/>
        <v>8605.3039912520508</v>
      </c>
      <c r="F110" s="35">
        <f t="shared" si="12"/>
        <v>0.7505130647558137</v>
      </c>
      <c r="G110" s="69">
        <f t="shared" si="13"/>
        <v>1716.3546009586564</v>
      </c>
      <c r="H110" s="36">
        <f t="shared" si="14"/>
        <v>599.90052580947292</v>
      </c>
      <c r="I110" s="69">
        <f t="shared" si="15"/>
        <v>2316.2551267681292</v>
      </c>
      <c r="J110" s="67">
        <f t="shared" si="16"/>
        <v>-134.22586371811002</v>
      </c>
      <c r="K110" s="34">
        <f t="shared" si="17"/>
        <v>2182.0292630500194</v>
      </c>
      <c r="L110" s="34">
        <f t="shared" si="18"/>
        <v>8472861.2537178174</v>
      </c>
      <c r="M110" s="34">
        <f t="shared" si="19"/>
        <v>7981863.0442369711</v>
      </c>
      <c r="N110" s="38">
        <f>'jan-mar'!M110</f>
        <v>7169354.3997035539</v>
      </c>
      <c r="O110" s="38">
        <f t="shared" si="20"/>
        <v>812508.64453341719</v>
      </c>
    </row>
    <row r="111" spans="1:15" s="31" customFormat="1" x14ac:dyDescent="0.2">
      <c r="A111" s="30">
        <v>3124</v>
      </c>
      <c r="B111" s="31" t="s">
        <v>59</v>
      </c>
      <c r="C111" s="33">
        <v>12085088</v>
      </c>
      <c r="D111" s="33">
        <v>1347</v>
      </c>
      <c r="E111" s="34">
        <f t="shared" si="11"/>
        <v>8971.854491462509</v>
      </c>
      <c r="F111" s="35">
        <f t="shared" si="12"/>
        <v>0.78248182955254708</v>
      </c>
      <c r="G111" s="69">
        <f t="shared" si="13"/>
        <v>1496.4243008323813</v>
      </c>
      <c r="H111" s="36">
        <f t="shared" si="14"/>
        <v>471.60785073581252</v>
      </c>
      <c r="I111" s="69">
        <f t="shared" si="15"/>
        <v>1968.0321515681937</v>
      </c>
      <c r="J111" s="67">
        <f t="shared" si="16"/>
        <v>-134.22586371811002</v>
      </c>
      <c r="K111" s="34">
        <f t="shared" si="17"/>
        <v>1833.8062878500837</v>
      </c>
      <c r="L111" s="34">
        <f t="shared" si="18"/>
        <v>2650939.3081623572</v>
      </c>
      <c r="M111" s="34">
        <f t="shared" si="19"/>
        <v>2470137.0697340625</v>
      </c>
      <c r="N111" s="38">
        <f>'jan-mar'!M111</f>
        <v>2209240.4233189421</v>
      </c>
      <c r="O111" s="38">
        <f t="shared" si="20"/>
        <v>260896.64641512046</v>
      </c>
    </row>
    <row r="112" spans="1:15" s="31" customFormat="1" x14ac:dyDescent="0.2">
      <c r="A112" s="30">
        <v>3201</v>
      </c>
      <c r="B112" s="31" t="s">
        <v>68</v>
      </c>
      <c r="C112" s="33">
        <v>2336966732</v>
      </c>
      <c r="D112" s="33">
        <v>130921</v>
      </c>
      <c r="E112" s="34">
        <f t="shared" si="11"/>
        <v>17850.205329931792</v>
      </c>
      <c r="F112" s="35">
        <f t="shared" si="12"/>
        <v>1.5568087219587541</v>
      </c>
      <c r="G112" s="69">
        <f t="shared" si="13"/>
        <v>-3830.5862022491883</v>
      </c>
      <c r="H112" s="36">
        <f t="shared" si="14"/>
        <v>0</v>
      </c>
      <c r="I112" s="69">
        <f t="shared" si="15"/>
        <v>-3830.5862022491883</v>
      </c>
      <c r="J112" s="67">
        <f t="shared" si="16"/>
        <v>-134.22586371811002</v>
      </c>
      <c r="K112" s="34">
        <f t="shared" si="17"/>
        <v>-3964.8120659672982</v>
      </c>
      <c r="L112" s="34">
        <f t="shared" si="18"/>
        <v>-501504176.18466598</v>
      </c>
      <c r="M112" s="34">
        <f t="shared" si="19"/>
        <v>-519077160.48850465</v>
      </c>
      <c r="N112" s="38">
        <f>'jan-mar'!M112</f>
        <v>-512810799.29052913</v>
      </c>
      <c r="O112" s="38">
        <f t="shared" si="20"/>
        <v>-6266361.1979755163</v>
      </c>
    </row>
    <row r="113" spans="1:15" s="31" customFormat="1" x14ac:dyDescent="0.2">
      <c r="A113" s="30">
        <v>3203</v>
      </c>
      <c r="B113" s="31" t="s">
        <v>69</v>
      </c>
      <c r="C113" s="33">
        <v>1433351640</v>
      </c>
      <c r="D113" s="33">
        <v>98815</v>
      </c>
      <c r="E113" s="34">
        <f t="shared" si="11"/>
        <v>14505.405454637454</v>
      </c>
      <c r="F113" s="35">
        <f t="shared" si="12"/>
        <v>1.2650914266773852</v>
      </c>
      <c r="G113" s="69">
        <f t="shared" si="13"/>
        <v>-1823.7062770725854</v>
      </c>
      <c r="H113" s="36">
        <f t="shared" si="14"/>
        <v>0</v>
      </c>
      <c r="I113" s="69">
        <f t="shared" si="15"/>
        <v>-1823.7062770725854</v>
      </c>
      <c r="J113" s="67">
        <f t="shared" si="16"/>
        <v>-134.22586371811002</v>
      </c>
      <c r="K113" s="34">
        <f t="shared" si="17"/>
        <v>-1957.9321407906955</v>
      </c>
      <c r="L113" s="34">
        <f t="shared" si="18"/>
        <v>-180209535.76892751</v>
      </c>
      <c r="M113" s="34">
        <f t="shared" si="19"/>
        <v>-193473064.49223256</v>
      </c>
      <c r="N113" s="38">
        <f>'jan-mar'!M113</f>
        <v>-195636400.64246094</v>
      </c>
      <c r="O113" s="38">
        <f t="shared" si="20"/>
        <v>2163336.1502283812</v>
      </c>
    </row>
    <row r="114" spans="1:15" s="31" customFormat="1" x14ac:dyDescent="0.2">
      <c r="A114" s="30">
        <v>3205</v>
      </c>
      <c r="B114" s="31" t="s">
        <v>384</v>
      </c>
      <c r="C114" s="33">
        <v>1039822405</v>
      </c>
      <c r="D114" s="33">
        <v>94201</v>
      </c>
      <c r="E114" s="34">
        <f t="shared" si="11"/>
        <v>11038.337225719471</v>
      </c>
      <c r="F114" s="35">
        <f t="shared" si="12"/>
        <v>0.96271047594653825</v>
      </c>
      <c r="G114" s="69">
        <f t="shared" si="13"/>
        <v>256.53466027820394</v>
      </c>
      <c r="H114" s="36">
        <f t="shared" si="14"/>
        <v>0</v>
      </c>
      <c r="I114" s="69">
        <f t="shared" si="15"/>
        <v>256.53466027820394</v>
      </c>
      <c r="J114" s="67">
        <f t="shared" si="16"/>
        <v>-134.22586371811002</v>
      </c>
      <c r="K114" s="34">
        <f t="shared" si="17"/>
        <v>122.30879656009392</v>
      </c>
      <c r="L114" s="34">
        <f t="shared" si="18"/>
        <v>24165821.532867089</v>
      </c>
      <c r="M114" s="34">
        <f t="shared" si="19"/>
        <v>11521610.944757408</v>
      </c>
      <c r="N114" s="38">
        <f>'jan-mar'!M114</f>
        <v>4969627.0635686219</v>
      </c>
      <c r="O114" s="38">
        <f t="shared" si="20"/>
        <v>6551983.8811887857</v>
      </c>
    </row>
    <row r="115" spans="1:15" s="31" customFormat="1" x14ac:dyDescent="0.2">
      <c r="A115" s="30">
        <v>3207</v>
      </c>
      <c r="B115" s="31" t="s">
        <v>383</v>
      </c>
      <c r="C115" s="33">
        <v>778207187</v>
      </c>
      <c r="D115" s="33">
        <v>63560</v>
      </c>
      <c r="E115" s="34">
        <f t="shared" si="11"/>
        <v>12243.662476400252</v>
      </c>
      <c r="F115" s="35">
        <f t="shared" si="12"/>
        <v>1.0678331245869128</v>
      </c>
      <c r="G115" s="69">
        <f t="shared" si="13"/>
        <v>-466.66049013026418</v>
      </c>
      <c r="H115" s="36">
        <f t="shared" si="14"/>
        <v>0</v>
      </c>
      <c r="I115" s="69">
        <f t="shared" si="15"/>
        <v>-466.66049013026418</v>
      </c>
      <c r="J115" s="67">
        <f t="shared" si="16"/>
        <v>-134.22586371811002</v>
      </c>
      <c r="K115" s="34">
        <f t="shared" si="17"/>
        <v>-600.88635384837426</v>
      </c>
      <c r="L115" s="34">
        <f t="shared" si="18"/>
        <v>-29660940.75267959</v>
      </c>
      <c r="M115" s="34">
        <f t="shared" si="19"/>
        <v>-38192336.650602669</v>
      </c>
      <c r="N115" s="38">
        <f>'jan-mar'!M115</f>
        <v>-42397892.355622321</v>
      </c>
      <c r="O115" s="38">
        <f t="shared" si="20"/>
        <v>4205555.7050196528</v>
      </c>
    </row>
    <row r="116" spans="1:15" s="31" customFormat="1" x14ac:dyDescent="0.2">
      <c r="A116" s="30">
        <v>3209</v>
      </c>
      <c r="B116" s="31" t="s">
        <v>76</v>
      </c>
      <c r="C116" s="33">
        <v>428576409</v>
      </c>
      <c r="D116" s="33">
        <v>43814</v>
      </c>
      <c r="E116" s="34">
        <f t="shared" si="11"/>
        <v>9781.7229424384896</v>
      </c>
      <c r="F116" s="35">
        <f t="shared" si="12"/>
        <v>0.85311464552382699</v>
      </c>
      <c r="G116" s="69">
        <f t="shared" si="13"/>
        <v>1010.503230246793</v>
      </c>
      <c r="H116" s="36">
        <f t="shared" si="14"/>
        <v>188.15389289421935</v>
      </c>
      <c r="I116" s="69">
        <f t="shared" si="15"/>
        <v>1198.6571231410123</v>
      </c>
      <c r="J116" s="67">
        <f t="shared" si="16"/>
        <v>-134.22586371811002</v>
      </c>
      <c r="K116" s="34">
        <f t="shared" si="17"/>
        <v>1064.4312594229023</v>
      </c>
      <c r="L116" s="34">
        <f t="shared" si="18"/>
        <v>52517963.193300314</v>
      </c>
      <c r="M116" s="34">
        <f t="shared" si="19"/>
        <v>46636991.200355038</v>
      </c>
      <c r="N116" s="38">
        <f>'jan-mar'!M116</f>
        <v>41564134.831140369</v>
      </c>
      <c r="O116" s="38">
        <f t="shared" si="20"/>
        <v>5072856.3692146689</v>
      </c>
    </row>
    <row r="117" spans="1:15" s="31" customFormat="1" x14ac:dyDescent="0.2">
      <c r="A117" s="30">
        <v>3212</v>
      </c>
      <c r="B117" s="31" t="s">
        <v>67</v>
      </c>
      <c r="C117" s="33">
        <v>235574078</v>
      </c>
      <c r="D117" s="33">
        <v>20521</v>
      </c>
      <c r="E117" s="34">
        <f t="shared" si="11"/>
        <v>11479.658788558063</v>
      </c>
      <c r="F117" s="35">
        <f t="shared" si="12"/>
        <v>1.0012004118053439</v>
      </c>
      <c r="G117" s="69">
        <f t="shared" si="13"/>
        <v>-8.2582774249509381</v>
      </c>
      <c r="H117" s="36">
        <f t="shared" si="14"/>
        <v>0</v>
      </c>
      <c r="I117" s="69">
        <f t="shared" si="15"/>
        <v>-8.2582774249509381</v>
      </c>
      <c r="J117" s="67">
        <f t="shared" si="16"/>
        <v>-134.22586371811002</v>
      </c>
      <c r="K117" s="34">
        <f t="shared" si="17"/>
        <v>-142.48414114306095</v>
      </c>
      <c r="L117" s="34">
        <f t="shared" si="18"/>
        <v>-169468.11103741819</v>
      </c>
      <c r="M117" s="34">
        <f t="shared" si="19"/>
        <v>-2923917.0603967537</v>
      </c>
      <c r="N117" s="38">
        <f>'jan-mar'!M117</f>
        <v>-4153450.7605620632</v>
      </c>
      <c r="O117" s="38">
        <f t="shared" si="20"/>
        <v>1229533.7001653095</v>
      </c>
    </row>
    <row r="118" spans="1:15" s="31" customFormat="1" x14ac:dyDescent="0.2">
      <c r="A118" s="30">
        <v>3214</v>
      </c>
      <c r="B118" s="31" t="s">
        <v>66</v>
      </c>
      <c r="C118" s="33">
        <v>219114811</v>
      </c>
      <c r="D118" s="33">
        <v>16244</v>
      </c>
      <c r="E118" s="34">
        <f t="shared" si="11"/>
        <v>13488.968911598129</v>
      </c>
      <c r="F118" s="35">
        <f t="shared" si="12"/>
        <v>1.1764427390979872</v>
      </c>
      <c r="G118" s="69">
        <f t="shared" si="13"/>
        <v>-1213.8443512489905</v>
      </c>
      <c r="H118" s="36">
        <f t="shared" si="14"/>
        <v>0</v>
      </c>
      <c r="I118" s="69">
        <f t="shared" si="15"/>
        <v>-1213.8443512489905</v>
      </c>
      <c r="J118" s="67">
        <f t="shared" si="16"/>
        <v>-134.22586371811002</v>
      </c>
      <c r="K118" s="34">
        <f t="shared" si="17"/>
        <v>-1348.0702149671006</v>
      </c>
      <c r="L118" s="34">
        <f t="shared" si="18"/>
        <v>-19717687.6416886</v>
      </c>
      <c r="M118" s="34">
        <f t="shared" si="19"/>
        <v>-21898052.571925581</v>
      </c>
      <c r="N118" s="38">
        <f>'jan-mar'!M118</f>
        <v>-22507187.943724491</v>
      </c>
      <c r="O118" s="38">
        <f t="shared" si="20"/>
        <v>609135.3717989102</v>
      </c>
    </row>
    <row r="119" spans="1:15" s="31" customFormat="1" x14ac:dyDescent="0.2">
      <c r="A119" s="30">
        <v>3216</v>
      </c>
      <c r="B119" s="31" t="s">
        <v>64</v>
      </c>
      <c r="C119" s="33">
        <v>202879568</v>
      </c>
      <c r="D119" s="33">
        <v>19493</v>
      </c>
      <c r="E119" s="34">
        <f t="shared" si="11"/>
        <v>10407.8165495306</v>
      </c>
      <c r="F119" s="35">
        <f t="shared" si="12"/>
        <v>0.90771950693957737</v>
      </c>
      <c r="G119" s="69">
        <f t="shared" si="13"/>
        <v>634.84706599152662</v>
      </c>
      <c r="H119" s="36">
        <f t="shared" si="14"/>
        <v>0</v>
      </c>
      <c r="I119" s="69">
        <f t="shared" si="15"/>
        <v>634.84706599152662</v>
      </c>
      <c r="J119" s="67">
        <f t="shared" si="16"/>
        <v>-134.22586371811002</v>
      </c>
      <c r="K119" s="34">
        <f t="shared" si="17"/>
        <v>500.6212022734166</v>
      </c>
      <c r="L119" s="34">
        <f t="shared" si="18"/>
        <v>12375073.857372828</v>
      </c>
      <c r="M119" s="34">
        <f t="shared" si="19"/>
        <v>9758609.0959157106</v>
      </c>
      <c r="N119" s="38">
        <f>'jan-mar'!M119</f>
        <v>8046435.5726408856</v>
      </c>
      <c r="O119" s="38">
        <f t="shared" si="20"/>
        <v>1712173.523274825</v>
      </c>
    </row>
    <row r="120" spans="1:15" s="31" customFormat="1" x14ac:dyDescent="0.2">
      <c r="A120" s="30">
        <v>3218</v>
      </c>
      <c r="B120" s="31" t="s">
        <v>65</v>
      </c>
      <c r="C120" s="33">
        <v>227812444</v>
      </c>
      <c r="D120" s="33">
        <v>22005</v>
      </c>
      <c r="E120" s="34">
        <f t="shared" si="11"/>
        <v>10352.758191320154</v>
      </c>
      <c r="F120" s="35">
        <f t="shared" si="12"/>
        <v>0.90291758277711287</v>
      </c>
      <c r="G120" s="69">
        <f t="shared" si="13"/>
        <v>667.8820809177945</v>
      </c>
      <c r="H120" s="36">
        <f t="shared" si="14"/>
        <v>0</v>
      </c>
      <c r="I120" s="69">
        <f t="shared" si="15"/>
        <v>667.8820809177945</v>
      </c>
      <c r="J120" s="67">
        <f t="shared" si="16"/>
        <v>-134.22586371811002</v>
      </c>
      <c r="K120" s="34">
        <f t="shared" si="17"/>
        <v>533.65621719968453</v>
      </c>
      <c r="L120" s="34">
        <f t="shared" si="18"/>
        <v>14696745.190596068</v>
      </c>
      <c r="M120" s="34">
        <f t="shared" si="19"/>
        <v>11743105.059479058</v>
      </c>
      <c r="N120" s="38">
        <f>'jan-mar'!M120</f>
        <v>9923610.9576546755</v>
      </c>
      <c r="O120" s="38">
        <f t="shared" si="20"/>
        <v>1819494.1018243823</v>
      </c>
    </row>
    <row r="121" spans="1:15" s="31" customFormat="1" x14ac:dyDescent="0.2">
      <c r="A121" s="30">
        <v>3220</v>
      </c>
      <c r="B121" s="31" t="s">
        <v>72</v>
      </c>
      <c r="C121" s="33">
        <v>106921346</v>
      </c>
      <c r="D121" s="33">
        <v>11482</v>
      </c>
      <c r="E121" s="34">
        <f t="shared" si="11"/>
        <v>9312.0837833130117</v>
      </c>
      <c r="F121" s="35">
        <f t="shared" si="12"/>
        <v>0.81215498564395305</v>
      </c>
      <c r="G121" s="69">
        <f t="shared" si="13"/>
        <v>1292.2867257220798</v>
      </c>
      <c r="H121" s="36">
        <f t="shared" si="14"/>
        <v>352.52759858813658</v>
      </c>
      <c r="I121" s="69">
        <f t="shared" si="15"/>
        <v>1644.8143243102163</v>
      </c>
      <c r="J121" s="67">
        <f t="shared" si="16"/>
        <v>-134.22586371811002</v>
      </c>
      <c r="K121" s="34">
        <f t="shared" si="17"/>
        <v>1510.5884605921062</v>
      </c>
      <c r="L121" s="34">
        <f t="shared" si="18"/>
        <v>18885758.071729902</v>
      </c>
      <c r="M121" s="34">
        <f t="shared" si="19"/>
        <v>17344576.704518564</v>
      </c>
      <c r="N121" s="38">
        <f>'jan-mar'!M121</f>
        <v>15832075.435373498</v>
      </c>
      <c r="O121" s="38">
        <f t="shared" si="20"/>
        <v>1512501.2691450659</v>
      </c>
    </row>
    <row r="122" spans="1:15" s="31" customFormat="1" x14ac:dyDescent="0.2">
      <c r="A122" s="30">
        <v>3222</v>
      </c>
      <c r="B122" s="31" t="s">
        <v>73</v>
      </c>
      <c r="C122" s="33">
        <v>532324203</v>
      </c>
      <c r="D122" s="33">
        <v>48188</v>
      </c>
      <c r="E122" s="34">
        <f t="shared" si="11"/>
        <v>11046.820847513904</v>
      </c>
      <c r="F122" s="35">
        <f t="shared" si="12"/>
        <v>0.96345037647761078</v>
      </c>
      <c r="G122" s="69">
        <f t="shared" si="13"/>
        <v>251.44448720154469</v>
      </c>
      <c r="H122" s="36">
        <f t="shared" si="14"/>
        <v>0</v>
      </c>
      <c r="I122" s="69">
        <f t="shared" si="15"/>
        <v>251.44448720154469</v>
      </c>
      <c r="J122" s="67">
        <f t="shared" si="16"/>
        <v>-134.22586371811002</v>
      </c>
      <c r="K122" s="34">
        <f t="shared" si="17"/>
        <v>117.21862348343467</v>
      </c>
      <c r="L122" s="34">
        <f t="shared" si="18"/>
        <v>12116606.949268036</v>
      </c>
      <c r="M122" s="34">
        <f t="shared" si="19"/>
        <v>5648531.0284197498</v>
      </c>
      <c r="N122" s="38">
        <f>'jan-mar'!M122</f>
        <v>2604752.6688872497</v>
      </c>
      <c r="O122" s="38">
        <f t="shared" si="20"/>
        <v>3043778.3595325002</v>
      </c>
    </row>
    <row r="123" spans="1:15" s="31" customFormat="1" x14ac:dyDescent="0.2">
      <c r="A123" s="30">
        <v>3224</v>
      </c>
      <c r="B123" s="31" t="s">
        <v>71</v>
      </c>
      <c r="C123" s="33">
        <v>216703623</v>
      </c>
      <c r="D123" s="33">
        <v>20099</v>
      </c>
      <c r="E123" s="34">
        <f t="shared" si="11"/>
        <v>10781.811184636052</v>
      </c>
      <c r="F123" s="35">
        <f t="shared" si="12"/>
        <v>0.94033751323901382</v>
      </c>
      <c r="G123" s="69">
        <f t="shared" si="13"/>
        <v>410.45028492825583</v>
      </c>
      <c r="H123" s="36">
        <f t="shared" si="14"/>
        <v>0</v>
      </c>
      <c r="I123" s="69">
        <f t="shared" si="15"/>
        <v>410.45028492825583</v>
      </c>
      <c r="J123" s="67">
        <f t="shared" si="16"/>
        <v>-134.22586371811002</v>
      </c>
      <c r="K123" s="34">
        <f t="shared" si="17"/>
        <v>276.22442121014581</v>
      </c>
      <c r="L123" s="34">
        <f t="shared" si="18"/>
        <v>8249640.2767730141</v>
      </c>
      <c r="M123" s="34">
        <f t="shared" si="19"/>
        <v>5551834.6419027206</v>
      </c>
      <c r="N123" s="38">
        <f>'jan-mar'!M123</f>
        <v>4579202.2567644436</v>
      </c>
      <c r="O123" s="38">
        <f t="shared" si="20"/>
        <v>972632.38513827696</v>
      </c>
    </row>
    <row r="124" spans="1:15" s="31" customFormat="1" x14ac:dyDescent="0.2">
      <c r="A124" s="30">
        <v>3226</v>
      </c>
      <c r="B124" s="31" t="s">
        <v>70</v>
      </c>
      <c r="C124" s="33">
        <v>157234539</v>
      </c>
      <c r="D124" s="33">
        <v>18058</v>
      </c>
      <c r="E124" s="34">
        <f t="shared" si="11"/>
        <v>8707.1956473585124</v>
      </c>
      <c r="F124" s="35">
        <f t="shared" si="12"/>
        <v>0.75939956303353229</v>
      </c>
      <c r="G124" s="69">
        <f t="shared" si="13"/>
        <v>1655.2196072947793</v>
      </c>
      <c r="H124" s="36">
        <f t="shared" si="14"/>
        <v>564.2384461722113</v>
      </c>
      <c r="I124" s="69">
        <f t="shared" si="15"/>
        <v>2219.4580534669903</v>
      </c>
      <c r="J124" s="67">
        <f t="shared" si="16"/>
        <v>-134.22586371811002</v>
      </c>
      <c r="K124" s="34">
        <f t="shared" si="17"/>
        <v>2085.2321897488805</v>
      </c>
      <c r="L124" s="34">
        <f t="shared" si="18"/>
        <v>40078973.529506914</v>
      </c>
      <c r="M124" s="34">
        <f t="shared" si="19"/>
        <v>37655122.882485285</v>
      </c>
      <c r="N124" s="38">
        <f>'jan-mar'!M124</f>
        <v>35460001.504004046</v>
      </c>
      <c r="O124" s="38">
        <f t="shared" si="20"/>
        <v>2195121.3784812391</v>
      </c>
    </row>
    <row r="125" spans="1:15" s="31" customFormat="1" x14ac:dyDescent="0.2">
      <c r="A125" s="30">
        <v>3228</v>
      </c>
      <c r="B125" s="31" t="s">
        <v>77</v>
      </c>
      <c r="C125" s="33">
        <v>230453571</v>
      </c>
      <c r="D125" s="33">
        <v>24645</v>
      </c>
      <c r="E125" s="34">
        <f t="shared" si="11"/>
        <v>9350.92598904443</v>
      </c>
      <c r="F125" s="35">
        <f t="shared" si="12"/>
        <v>0.81554261528434657</v>
      </c>
      <c r="G125" s="69">
        <f t="shared" si="13"/>
        <v>1268.9814022832288</v>
      </c>
      <c r="H125" s="36">
        <f t="shared" si="14"/>
        <v>338.93282658214019</v>
      </c>
      <c r="I125" s="69">
        <f t="shared" si="15"/>
        <v>1607.9142288653691</v>
      </c>
      <c r="J125" s="67">
        <f t="shared" si="16"/>
        <v>-134.22586371811002</v>
      </c>
      <c r="K125" s="34">
        <f t="shared" si="17"/>
        <v>1473.688365147259</v>
      </c>
      <c r="L125" s="34">
        <f t="shared" si="18"/>
        <v>39627046.170387022</v>
      </c>
      <c r="M125" s="34">
        <f t="shared" si="19"/>
        <v>36319049.759054199</v>
      </c>
      <c r="N125" s="38">
        <f>'jan-mar'!M125</f>
        <v>36016714.234443434</v>
      </c>
      <c r="O125" s="38">
        <f t="shared" si="20"/>
        <v>302335.52461076528</v>
      </c>
    </row>
    <row r="126" spans="1:15" s="31" customFormat="1" x14ac:dyDescent="0.2">
      <c r="A126" s="30">
        <v>3230</v>
      </c>
      <c r="B126" s="31" t="s">
        <v>75</v>
      </c>
      <c r="C126" s="33">
        <v>87121968</v>
      </c>
      <c r="D126" s="33">
        <v>7398</v>
      </c>
      <c r="E126" s="34">
        <f t="shared" si="11"/>
        <v>11776.421735604217</v>
      </c>
      <c r="F126" s="35">
        <f t="shared" si="12"/>
        <v>1.027082643173346</v>
      </c>
      <c r="G126" s="69">
        <f t="shared" si="13"/>
        <v>-186.31604565264351</v>
      </c>
      <c r="H126" s="36">
        <f t="shared" si="14"/>
        <v>0</v>
      </c>
      <c r="I126" s="69">
        <f t="shared" si="15"/>
        <v>-186.31604565264351</v>
      </c>
      <c r="J126" s="67">
        <f t="shared" si="16"/>
        <v>-134.22586371811002</v>
      </c>
      <c r="K126" s="34">
        <f t="shared" si="17"/>
        <v>-320.5419093707535</v>
      </c>
      <c r="L126" s="34">
        <f t="shared" si="18"/>
        <v>-1378366.1057382566</v>
      </c>
      <c r="M126" s="34">
        <f t="shared" si="19"/>
        <v>-2371369.0455248342</v>
      </c>
      <c r="N126" s="38">
        <f>'jan-mar'!M126</f>
        <v>-2803524.5710461535</v>
      </c>
      <c r="O126" s="38">
        <f t="shared" si="20"/>
        <v>432155.52552131936</v>
      </c>
    </row>
    <row r="127" spans="1:15" s="31" customFormat="1" x14ac:dyDescent="0.2">
      <c r="A127" s="30">
        <v>3232</v>
      </c>
      <c r="B127" s="31" t="s">
        <v>74</v>
      </c>
      <c r="C127" s="33">
        <v>297652206</v>
      </c>
      <c r="D127" s="33">
        <v>25882</v>
      </c>
      <c r="E127" s="34">
        <f t="shared" si="11"/>
        <v>11500.35569121397</v>
      </c>
      <c r="F127" s="35">
        <f t="shared" si="12"/>
        <v>1.0030054957232426</v>
      </c>
      <c r="G127" s="69">
        <f t="shared" si="13"/>
        <v>-20.676419018495288</v>
      </c>
      <c r="H127" s="36">
        <f t="shared" si="14"/>
        <v>0</v>
      </c>
      <c r="I127" s="69">
        <f t="shared" si="15"/>
        <v>-20.676419018495288</v>
      </c>
      <c r="J127" s="67">
        <f t="shared" si="16"/>
        <v>-134.22586371811002</v>
      </c>
      <c r="K127" s="34">
        <f t="shared" si="17"/>
        <v>-154.90228273660531</v>
      </c>
      <c r="L127" s="34">
        <f t="shared" si="18"/>
        <v>-535147.07703669509</v>
      </c>
      <c r="M127" s="34">
        <f t="shared" si="19"/>
        <v>-4009180.8817888186</v>
      </c>
      <c r="N127" s="38">
        <f>'jan-mar'!M127</f>
        <v>-6174033.079726507</v>
      </c>
      <c r="O127" s="38">
        <f t="shared" si="20"/>
        <v>2164852.1979376883</v>
      </c>
    </row>
    <row r="128" spans="1:15" s="31" customFormat="1" x14ac:dyDescent="0.2">
      <c r="A128" s="30">
        <v>3234</v>
      </c>
      <c r="B128" s="31" t="s">
        <v>119</v>
      </c>
      <c r="C128" s="33">
        <v>89868202</v>
      </c>
      <c r="D128" s="33">
        <v>9357</v>
      </c>
      <c r="E128" s="34">
        <f t="shared" si="11"/>
        <v>9604.3819600299248</v>
      </c>
      <c r="F128" s="35">
        <f t="shared" si="12"/>
        <v>0.83764782130128213</v>
      </c>
      <c r="G128" s="69">
        <f t="shared" si="13"/>
        <v>1116.907819691932</v>
      </c>
      <c r="H128" s="36">
        <f t="shared" si="14"/>
        <v>250.22323673721701</v>
      </c>
      <c r="I128" s="69">
        <f t="shared" si="15"/>
        <v>1367.1310564291489</v>
      </c>
      <c r="J128" s="67">
        <f t="shared" si="16"/>
        <v>-134.22586371811002</v>
      </c>
      <c r="K128" s="34">
        <f t="shared" si="17"/>
        <v>1232.9051927110388</v>
      </c>
      <c r="L128" s="34">
        <f t="shared" si="18"/>
        <v>12792245.295007546</v>
      </c>
      <c r="M128" s="34">
        <f t="shared" si="19"/>
        <v>11536293.888197189</v>
      </c>
      <c r="N128" s="38">
        <f>'jan-mar'!M128</f>
        <v>9988392.7132110875</v>
      </c>
      <c r="O128" s="38">
        <f t="shared" si="20"/>
        <v>1547901.1749861017</v>
      </c>
    </row>
    <row r="129" spans="1:15" s="31" customFormat="1" x14ac:dyDescent="0.2">
      <c r="A129" s="30">
        <v>3236</v>
      </c>
      <c r="B129" s="31" t="s">
        <v>118</v>
      </c>
      <c r="C129" s="33">
        <v>63635609</v>
      </c>
      <c r="D129" s="33">
        <v>7037</v>
      </c>
      <c r="E129" s="34">
        <f t="shared" si="11"/>
        <v>9043.0025579081994</v>
      </c>
      <c r="F129" s="35">
        <f t="shared" si="12"/>
        <v>0.78868702038065586</v>
      </c>
      <c r="G129" s="69">
        <f t="shared" si="13"/>
        <v>1453.7354609649672</v>
      </c>
      <c r="H129" s="36">
        <f t="shared" si="14"/>
        <v>446.70602747982093</v>
      </c>
      <c r="I129" s="69">
        <f t="shared" si="15"/>
        <v>1900.4414884447881</v>
      </c>
      <c r="J129" s="67">
        <f t="shared" si="16"/>
        <v>-134.22586371811002</v>
      </c>
      <c r="K129" s="34">
        <f t="shared" si="17"/>
        <v>1766.215624726678</v>
      </c>
      <c r="L129" s="34">
        <f t="shared" si="18"/>
        <v>13373406.754185975</v>
      </c>
      <c r="M129" s="34">
        <f t="shared" si="19"/>
        <v>12428859.351201633</v>
      </c>
      <c r="N129" s="38">
        <f>'jan-mar'!M129</f>
        <v>11014759.068073791</v>
      </c>
      <c r="O129" s="38">
        <f t="shared" si="20"/>
        <v>1414100.2831278425</v>
      </c>
    </row>
    <row r="130" spans="1:15" s="31" customFormat="1" x14ac:dyDescent="0.2">
      <c r="A130" s="30">
        <v>3238</v>
      </c>
      <c r="B130" s="31" t="s">
        <v>79</v>
      </c>
      <c r="C130" s="33">
        <v>143880741</v>
      </c>
      <c r="D130" s="33">
        <v>16126</v>
      </c>
      <c r="E130" s="34">
        <f t="shared" si="11"/>
        <v>8922.2833312662788</v>
      </c>
      <c r="F130" s="35">
        <f t="shared" si="12"/>
        <v>0.77815847230680713</v>
      </c>
      <c r="G130" s="69">
        <f t="shared" si="13"/>
        <v>1526.1669969501195</v>
      </c>
      <c r="H130" s="36">
        <f t="shared" si="14"/>
        <v>488.9577568044931</v>
      </c>
      <c r="I130" s="69">
        <f t="shared" si="15"/>
        <v>2015.1247537546126</v>
      </c>
      <c r="J130" s="67">
        <f t="shared" si="16"/>
        <v>-134.22586371811002</v>
      </c>
      <c r="K130" s="34">
        <f t="shared" si="17"/>
        <v>1880.8988900365025</v>
      </c>
      <c r="L130" s="34">
        <f t="shared" si="18"/>
        <v>32495901.779046882</v>
      </c>
      <c r="M130" s="34">
        <f t="shared" si="19"/>
        <v>30331375.500728641</v>
      </c>
      <c r="N130" s="38">
        <f>'jan-mar'!M130</f>
        <v>27441227.811760381</v>
      </c>
      <c r="O130" s="38">
        <f t="shared" si="20"/>
        <v>2890147.6889682598</v>
      </c>
    </row>
    <row r="131" spans="1:15" s="31" customFormat="1" x14ac:dyDescent="0.2">
      <c r="A131" s="30">
        <v>3240</v>
      </c>
      <c r="B131" s="31" t="s">
        <v>78</v>
      </c>
      <c r="C131" s="33">
        <v>249719064</v>
      </c>
      <c r="D131" s="33">
        <v>27916</v>
      </c>
      <c r="E131" s="34">
        <f t="shared" si="11"/>
        <v>8945.3741223671004</v>
      </c>
      <c r="F131" s="35">
        <f t="shared" si="12"/>
        <v>0.78017233961635613</v>
      </c>
      <c r="G131" s="69">
        <f t="shared" si="13"/>
        <v>1512.3125222896265</v>
      </c>
      <c r="H131" s="36">
        <f t="shared" si="14"/>
        <v>480.87597991920552</v>
      </c>
      <c r="I131" s="69">
        <f t="shared" si="15"/>
        <v>1993.188502208832</v>
      </c>
      <c r="J131" s="67">
        <f t="shared" si="16"/>
        <v>-134.22586371811002</v>
      </c>
      <c r="K131" s="34">
        <f t="shared" si="17"/>
        <v>1858.9626384907219</v>
      </c>
      <c r="L131" s="34">
        <f t="shared" si="18"/>
        <v>55641850.227661751</v>
      </c>
      <c r="M131" s="34">
        <f t="shared" si="19"/>
        <v>51894801.016106993</v>
      </c>
      <c r="N131" s="38">
        <f>'jan-mar'!M131</f>
        <v>48779601.627781443</v>
      </c>
      <c r="O131" s="38">
        <f t="shared" si="20"/>
        <v>3115199.3883255497</v>
      </c>
    </row>
    <row r="132" spans="1:15" s="31" customFormat="1" x14ac:dyDescent="0.2">
      <c r="A132" s="30">
        <v>3242</v>
      </c>
      <c r="B132" s="31" t="s">
        <v>80</v>
      </c>
      <c r="C132" s="33">
        <v>24727174</v>
      </c>
      <c r="D132" s="33">
        <v>3041</v>
      </c>
      <c r="E132" s="34">
        <f t="shared" si="11"/>
        <v>8131.2640578756991</v>
      </c>
      <c r="F132" s="35">
        <f t="shared" si="12"/>
        <v>0.70916959059422713</v>
      </c>
      <c r="G132" s="69">
        <f t="shared" si="13"/>
        <v>2000.7785609844673</v>
      </c>
      <c r="H132" s="36">
        <f t="shared" si="14"/>
        <v>765.81450249119598</v>
      </c>
      <c r="I132" s="69">
        <f t="shared" si="15"/>
        <v>2766.5930634756633</v>
      </c>
      <c r="J132" s="67">
        <f t="shared" si="16"/>
        <v>-134.22586371811002</v>
      </c>
      <c r="K132" s="34">
        <f t="shared" si="17"/>
        <v>2632.3671997575534</v>
      </c>
      <c r="L132" s="34">
        <f t="shared" si="18"/>
        <v>8413209.5060294922</v>
      </c>
      <c r="M132" s="34">
        <f t="shared" si="19"/>
        <v>8005028.6544627203</v>
      </c>
      <c r="N132" s="38">
        <f>'jan-mar'!M132</f>
        <v>7690237.9418804012</v>
      </c>
      <c r="O132" s="38">
        <f t="shared" si="20"/>
        <v>314790.71258231904</v>
      </c>
    </row>
    <row r="133" spans="1:15" s="31" customFormat="1" x14ac:dyDescent="0.2">
      <c r="A133" s="30">
        <v>3301</v>
      </c>
      <c r="B133" s="31" t="s">
        <v>129</v>
      </c>
      <c r="C133" s="33">
        <v>1066623616</v>
      </c>
      <c r="D133" s="33">
        <v>104487</v>
      </c>
      <c r="E133" s="34">
        <f t="shared" si="11"/>
        <v>10208.194473953698</v>
      </c>
      <c r="F133" s="35">
        <f t="shared" si="12"/>
        <v>0.89030943335165535</v>
      </c>
      <c r="G133" s="69">
        <f t="shared" si="13"/>
        <v>754.62031133766834</v>
      </c>
      <c r="H133" s="36">
        <f t="shared" si="14"/>
        <v>38.888856863896578</v>
      </c>
      <c r="I133" s="69">
        <f t="shared" si="15"/>
        <v>793.50916820156488</v>
      </c>
      <c r="J133" s="67">
        <f t="shared" si="16"/>
        <v>-134.22586371811002</v>
      </c>
      <c r="K133" s="34">
        <f t="shared" si="17"/>
        <v>659.28330448345491</v>
      </c>
      <c r="L133" s="34">
        <f t="shared" si="18"/>
        <v>82911392.457876906</v>
      </c>
      <c r="M133" s="34">
        <f t="shared" si="19"/>
        <v>68886534.635562748</v>
      </c>
      <c r="N133" s="38">
        <f>'jan-mar'!M133</f>
        <v>56146656.084847316</v>
      </c>
      <c r="O133" s="38">
        <f t="shared" si="20"/>
        <v>12739878.550715432</v>
      </c>
    </row>
    <row r="134" spans="1:15" s="31" customFormat="1" x14ac:dyDescent="0.2">
      <c r="A134" s="30">
        <v>3303</v>
      </c>
      <c r="B134" s="31" t="s">
        <v>130</v>
      </c>
      <c r="C134" s="33">
        <v>327124427</v>
      </c>
      <c r="D134" s="33">
        <v>28848</v>
      </c>
      <c r="E134" s="34">
        <f t="shared" si="11"/>
        <v>11339.587735718247</v>
      </c>
      <c r="F134" s="35">
        <f t="shared" si="12"/>
        <v>0.98898409088777373</v>
      </c>
      <c r="G134" s="69">
        <f t="shared" si="13"/>
        <v>75.784354278938551</v>
      </c>
      <c r="H134" s="36">
        <f t="shared" si="14"/>
        <v>0</v>
      </c>
      <c r="I134" s="69">
        <f t="shared" si="15"/>
        <v>75.784354278938551</v>
      </c>
      <c r="J134" s="67">
        <f t="shared" si="16"/>
        <v>-134.22586371811002</v>
      </c>
      <c r="K134" s="34">
        <f t="shared" si="17"/>
        <v>-58.441509439171469</v>
      </c>
      <c r="L134" s="34">
        <f t="shared" si="18"/>
        <v>2186227.0522388192</v>
      </c>
      <c r="M134" s="34">
        <f t="shared" si="19"/>
        <v>-1685920.6643012185</v>
      </c>
      <c r="N134" s="38">
        <f>'jan-mar'!M134</f>
        <v>-3764671.494395724</v>
      </c>
      <c r="O134" s="38">
        <f t="shared" si="20"/>
        <v>2078750.8300945056</v>
      </c>
    </row>
    <row r="135" spans="1:15" s="31" customFormat="1" x14ac:dyDescent="0.2">
      <c r="A135" s="30">
        <v>3305</v>
      </c>
      <c r="B135" s="31" t="s">
        <v>131</v>
      </c>
      <c r="C135" s="33">
        <v>306867474</v>
      </c>
      <c r="D135" s="33">
        <v>31581</v>
      </c>
      <c r="E135" s="34">
        <f t="shared" si="11"/>
        <v>9716.8384155029926</v>
      </c>
      <c r="F135" s="35">
        <f t="shared" si="12"/>
        <v>0.84745573036927868</v>
      </c>
      <c r="G135" s="69">
        <f t="shared" si="13"/>
        <v>1049.4339464080913</v>
      </c>
      <c r="H135" s="36">
        <f t="shared" si="14"/>
        <v>210.8634773216433</v>
      </c>
      <c r="I135" s="69">
        <f t="shared" si="15"/>
        <v>1260.2974237297346</v>
      </c>
      <c r="J135" s="67">
        <f t="shared" si="16"/>
        <v>-134.22586371811002</v>
      </c>
      <c r="K135" s="34">
        <f t="shared" si="17"/>
        <v>1126.0715600116246</v>
      </c>
      <c r="L135" s="34">
        <f t="shared" si="18"/>
        <v>39801452.938808747</v>
      </c>
      <c r="M135" s="34">
        <f t="shared" si="19"/>
        <v>35562465.936727114</v>
      </c>
      <c r="N135" s="38">
        <f>'jan-mar'!M135</f>
        <v>32295611.80318151</v>
      </c>
      <c r="O135" s="38">
        <f t="shared" si="20"/>
        <v>3266854.1335456036</v>
      </c>
    </row>
    <row r="136" spans="1:15" s="31" customFormat="1" x14ac:dyDescent="0.2">
      <c r="A136" s="30">
        <v>3310</v>
      </c>
      <c r="B136" s="31" t="s">
        <v>132</v>
      </c>
      <c r="C136" s="33">
        <v>83105546</v>
      </c>
      <c r="D136" s="33">
        <v>6989</v>
      </c>
      <c r="E136" s="34">
        <f t="shared" si="11"/>
        <v>11890.906567463157</v>
      </c>
      <c r="F136" s="35">
        <f t="shared" si="12"/>
        <v>1.0370674574360208</v>
      </c>
      <c r="G136" s="69">
        <f t="shared" si="13"/>
        <v>-255.00694476800709</v>
      </c>
      <c r="H136" s="36">
        <f t="shared" si="14"/>
        <v>0</v>
      </c>
      <c r="I136" s="69">
        <f t="shared" si="15"/>
        <v>-255.00694476800709</v>
      </c>
      <c r="J136" s="67">
        <f t="shared" si="16"/>
        <v>-134.22586371811002</v>
      </c>
      <c r="K136" s="34">
        <f t="shared" si="17"/>
        <v>-389.23280848611711</v>
      </c>
      <c r="L136" s="34">
        <f t="shared" si="18"/>
        <v>-1782243.5369836015</v>
      </c>
      <c r="M136" s="34">
        <f t="shared" si="19"/>
        <v>-2720348.0985094723</v>
      </c>
      <c r="N136" s="38">
        <f>'jan-mar'!M136</f>
        <v>-3252956.121551984</v>
      </c>
      <c r="O136" s="38">
        <f t="shared" si="20"/>
        <v>532608.02304251166</v>
      </c>
    </row>
    <row r="137" spans="1:15" s="31" customFormat="1" x14ac:dyDescent="0.2">
      <c r="A137" s="30">
        <v>3312</v>
      </c>
      <c r="B137" s="31" t="s">
        <v>142</v>
      </c>
      <c r="C137" s="33">
        <v>341243174</v>
      </c>
      <c r="D137" s="33">
        <v>28470</v>
      </c>
      <c r="E137" s="34">
        <f t="shared" ref="E137:E200" si="21">IF(ISNUMBER(C137),(C137)/D137,"")</f>
        <v>11986.061608710923</v>
      </c>
      <c r="F137" s="35">
        <f t="shared" ref="F137:F200" si="22">IF(ISNUMBER(C137),E137/E$366,"")</f>
        <v>1.0453664206924527</v>
      </c>
      <c r="G137" s="69">
        <f t="shared" ref="G137:G200" si="23">IF(ISNUMBER(D137),(E$366-E137)*0.6,"")</f>
        <v>-312.09996951666687</v>
      </c>
      <c r="H137" s="36">
        <f t="shared" ref="H137:H200" si="24">IF(ISNUMBER(D137),(IF(E137&gt;=E$366*0.9,0,IF(E137&lt;0.9*E$366,(E$366*0.9-E137)*0.35))),"")</f>
        <v>0</v>
      </c>
      <c r="I137" s="69">
        <f t="shared" ref="I137:I200" si="25">IF(ISNUMBER(C137),G137+H137,"")</f>
        <v>-312.09996951666687</v>
      </c>
      <c r="J137" s="67">
        <f t="shared" ref="J137:J200" si="26">IF(ISNUMBER(D137),I$368,"")</f>
        <v>-134.22586371811002</v>
      </c>
      <c r="K137" s="34">
        <f t="shared" ref="K137:K200" si="27">IF(ISNUMBER(I137),I137+J137,"")</f>
        <v>-446.32583323477689</v>
      </c>
      <c r="L137" s="34">
        <f t="shared" ref="L137:L200" si="28">IF(ISNUMBER(I137),(I137*D137),"")</f>
        <v>-8885486.1321395058</v>
      </c>
      <c r="M137" s="34">
        <f t="shared" ref="M137:M200" si="29">IF(ISNUMBER(K137),(K137*D137),"")</f>
        <v>-12706896.472194098</v>
      </c>
      <c r="N137" s="38">
        <f>'jan-mar'!M137</f>
        <v>-14181260.152809411</v>
      </c>
      <c r="O137" s="38">
        <f t="shared" ref="O137:O200" si="30">IF(ISNUMBER(M137),(M137-N137),"")</f>
        <v>1474363.6806153134</v>
      </c>
    </row>
    <row r="138" spans="1:15" s="31" customFormat="1" x14ac:dyDescent="0.2">
      <c r="A138" s="30">
        <v>3314</v>
      </c>
      <c r="B138" s="31" t="s">
        <v>141</v>
      </c>
      <c r="C138" s="33">
        <v>211524116</v>
      </c>
      <c r="D138" s="33">
        <v>20779</v>
      </c>
      <c r="E138" s="34">
        <f t="shared" si="21"/>
        <v>10179.706241878819</v>
      </c>
      <c r="F138" s="35">
        <f t="shared" si="22"/>
        <v>0.88782482730104662</v>
      </c>
      <c r="G138" s="69">
        <f t="shared" si="23"/>
        <v>771.71325058259538</v>
      </c>
      <c r="H138" s="36">
        <f t="shared" si="24"/>
        <v>48.859738090104017</v>
      </c>
      <c r="I138" s="69">
        <f t="shared" si="25"/>
        <v>820.57298867269935</v>
      </c>
      <c r="J138" s="67">
        <f t="shared" si="26"/>
        <v>-134.22586371811002</v>
      </c>
      <c r="K138" s="34">
        <f t="shared" si="27"/>
        <v>686.34712495458939</v>
      </c>
      <c r="L138" s="34">
        <f t="shared" si="28"/>
        <v>17050686.131630018</v>
      </c>
      <c r="M138" s="34">
        <f t="shared" si="29"/>
        <v>14261606.909431413</v>
      </c>
      <c r="N138" s="38">
        <f>'jan-mar'!M138</f>
        <v>11120667.631688548</v>
      </c>
      <c r="O138" s="38">
        <f t="shared" si="30"/>
        <v>3140939.2777428646</v>
      </c>
    </row>
    <row r="139" spans="1:15" s="31" customFormat="1" x14ac:dyDescent="0.2">
      <c r="A139" s="30">
        <v>3316</v>
      </c>
      <c r="B139" s="31" t="s">
        <v>140</v>
      </c>
      <c r="C139" s="33">
        <v>130134674</v>
      </c>
      <c r="D139" s="33">
        <v>14665</v>
      </c>
      <c r="E139" s="34">
        <f t="shared" si="21"/>
        <v>8873.8270712580979</v>
      </c>
      <c r="F139" s="35">
        <f t="shared" si="22"/>
        <v>0.77393235127234816</v>
      </c>
      <c r="G139" s="69">
        <f t="shared" si="23"/>
        <v>1555.240752955028</v>
      </c>
      <c r="H139" s="36">
        <f t="shared" si="24"/>
        <v>505.91744780735638</v>
      </c>
      <c r="I139" s="69">
        <f t="shared" si="25"/>
        <v>2061.1582007623842</v>
      </c>
      <c r="J139" s="67">
        <f t="shared" si="26"/>
        <v>-134.22586371811002</v>
      </c>
      <c r="K139" s="34">
        <f t="shared" si="27"/>
        <v>1926.9323370442742</v>
      </c>
      <c r="L139" s="34">
        <f t="shared" si="28"/>
        <v>30226885.014180366</v>
      </c>
      <c r="M139" s="34">
        <f t="shared" si="29"/>
        <v>28258462.722754281</v>
      </c>
      <c r="N139" s="38">
        <f>'jan-mar'!M139</f>
        <v>26671086.734240741</v>
      </c>
      <c r="O139" s="38">
        <f t="shared" si="30"/>
        <v>1587375.9885135405</v>
      </c>
    </row>
    <row r="140" spans="1:15" s="31" customFormat="1" x14ac:dyDescent="0.2">
      <c r="A140" s="30">
        <v>3318</v>
      </c>
      <c r="B140" s="31" t="s">
        <v>139</v>
      </c>
      <c r="C140" s="33">
        <v>25269562</v>
      </c>
      <c r="D140" s="33">
        <v>2241</v>
      </c>
      <c r="E140" s="34">
        <f t="shared" si="21"/>
        <v>11276.020526550647</v>
      </c>
      <c r="F140" s="35">
        <f t="shared" si="22"/>
        <v>0.98344006582847898</v>
      </c>
      <c r="G140" s="69">
        <f t="shared" si="23"/>
        <v>113.9246797794989</v>
      </c>
      <c r="H140" s="36">
        <f t="shared" si="24"/>
        <v>0</v>
      </c>
      <c r="I140" s="69">
        <f t="shared" si="25"/>
        <v>113.9246797794989</v>
      </c>
      <c r="J140" s="67">
        <f t="shared" si="26"/>
        <v>-134.22586371811002</v>
      </c>
      <c r="K140" s="34">
        <f t="shared" si="27"/>
        <v>-20.301183938611118</v>
      </c>
      <c r="L140" s="34">
        <f t="shared" si="28"/>
        <v>255305.20738585704</v>
      </c>
      <c r="M140" s="34">
        <f t="shared" si="29"/>
        <v>-45494.953206427512</v>
      </c>
      <c r="N140" s="38">
        <f>'jan-mar'!M140</f>
        <v>-325773.63940449385</v>
      </c>
      <c r="O140" s="38">
        <f t="shared" si="30"/>
        <v>280278.68619806634</v>
      </c>
    </row>
    <row r="141" spans="1:15" s="31" customFormat="1" x14ac:dyDescent="0.2">
      <c r="A141" s="30">
        <v>3320</v>
      </c>
      <c r="B141" s="31" t="s">
        <v>133</v>
      </c>
      <c r="C141" s="33">
        <v>13372766</v>
      </c>
      <c r="D141" s="33">
        <v>1115</v>
      </c>
      <c r="E141" s="34">
        <f t="shared" si="21"/>
        <v>11993.512107623319</v>
      </c>
      <c r="F141" s="35">
        <f t="shared" si="22"/>
        <v>1.0460162172340259</v>
      </c>
      <c r="G141" s="69">
        <f t="shared" si="23"/>
        <v>-316.57026886410455</v>
      </c>
      <c r="H141" s="36">
        <f t="shared" si="24"/>
        <v>0</v>
      </c>
      <c r="I141" s="69">
        <f t="shared" si="25"/>
        <v>-316.57026886410455</v>
      </c>
      <c r="J141" s="67">
        <f t="shared" si="26"/>
        <v>-134.22586371811002</v>
      </c>
      <c r="K141" s="34">
        <f t="shared" si="27"/>
        <v>-450.79613258221457</v>
      </c>
      <c r="L141" s="34">
        <f t="shared" si="28"/>
        <v>-352975.84978347656</v>
      </c>
      <c r="M141" s="34">
        <f t="shared" si="29"/>
        <v>-502637.68782916927</v>
      </c>
      <c r="N141" s="38">
        <f>'jan-mar'!M141</f>
        <v>-303609.41023472132</v>
      </c>
      <c r="O141" s="38">
        <f t="shared" si="30"/>
        <v>-199028.27759444795</v>
      </c>
    </row>
    <row r="142" spans="1:15" s="31" customFormat="1" x14ac:dyDescent="0.2">
      <c r="A142" s="30">
        <v>3322</v>
      </c>
      <c r="B142" s="31" t="s">
        <v>385</v>
      </c>
      <c r="C142" s="33">
        <v>43040967</v>
      </c>
      <c r="D142" s="33">
        <v>3301</v>
      </c>
      <c r="E142" s="34">
        <f t="shared" si="21"/>
        <v>13038.766131475311</v>
      </c>
      <c r="F142" s="35">
        <f t="shared" si="22"/>
        <v>1.1371782263492165</v>
      </c>
      <c r="G142" s="69">
        <f t="shared" si="23"/>
        <v>-943.72268317529995</v>
      </c>
      <c r="H142" s="36">
        <f t="shared" si="24"/>
        <v>0</v>
      </c>
      <c r="I142" s="69">
        <f t="shared" si="25"/>
        <v>-943.72268317529995</v>
      </c>
      <c r="J142" s="67">
        <f t="shared" si="26"/>
        <v>-134.22586371811002</v>
      </c>
      <c r="K142" s="34">
        <f t="shared" si="27"/>
        <v>-1077.9485468934099</v>
      </c>
      <c r="L142" s="34">
        <f t="shared" si="28"/>
        <v>-3115228.5771616651</v>
      </c>
      <c r="M142" s="34">
        <f t="shared" si="29"/>
        <v>-3558308.1532951463</v>
      </c>
      <c r="N142" s="38">
        <f>'jan-mar'!M142</f>
        <v>-2546337.7549639577</v>
      </c>
      <c r="O142" s="38">
        <f t="shared" si="30"/>
        <v>-1011970.3983311886</v>
      </c>
    </row>
    <row r="143" spans="1:15" s="31" customFormat="1" x14ac:dyDescent="0.2">
      <c r="A143" s="30">
        <v>3324</v>
      </c>
      <c r="B143" s="31" t="s">
        <v>134</v>
      </c>
      <c r="C143" s="33">
        <v>60097021</v>
      </c>
      <c r="D143" s="33">
        <v>4986</v>
      </c>
      <c r="E143" s="34">
        <f t="shared" si="21"/>
        <v>12053.153028479743</v>
      </c>
      <c r="F143" s="35">
        <f t="shared" si="22"/>
        <v>1.0512178103842873</v>
      </c>
      <c r="G143" s="69">
        <f t="shared" si="23"/>
        <v>-352.35482137795879</v>
      </c>
      <c r="H143" s="36">
        <f t="shared" si="24"/>
        <v>0</v>
      </c>
      <c r="I143" s="69">
        <f t="shared" si="25"/>
        <v>-352.35482137795879</v>
      </c>
      <c r="J143" s="67">
        <f t="shared" si="26"/>
        <v>-134.22586371811002</v>
      </c>
      <c r="K143" s="34">
        <f t="shared" si="27"/>
        <v>-486.58068509606881</v>
      </c>
      <c r="L143" s="34">
        <f t="shared" si="28"/>
        <v>-1756841.1393905026</v>
      </c>
      <c r="M143" s="34">
        <f t="shared" si="29"/>
        <v>-2426091.295888999</v>
      </c>
      <c r="N143" s="38">
        <f>'jan-mar'!M143</f>
        <v>-260567.20092405085</v>
      </c>
      <c r="O143" s="38">
        <f t="shared" si="30"/>
        <v>-2165524.094964948</v>
      </c>
    </row>
    <row r="144" spans="1:15" s="31" customFormat="1" x14ac:dyDescent="0.2">
      <c r="A144" s="30">
        <v>3326</v>
      </c>
      <c r="B144" s="31" t="s">
        <v>135</v>
      </c>
      <c r="C144" s="33">
        <v>37692085</v>
      </c>
      <c r="D144" s="33">
        <v>2666</v>
      </c>
      <c r="E144" s="34">
        <f t="shared" si="21"/>
        <v>14138.0663915979</v>
      </c>
      <c r="F144" s="35">
        <f t="shared" si="22"/>
        <v>1.23305388723815</v>
      </c>
      <c r="G144" s="69">
        <f t="shared" si="23"/>
        <v>-1603.3028392488534</v>
      </c>
      <c r="H144" s="36">
        <f t="shared" si="24"/>
        <v>0</v>
      </c>
      <c r="I144" s="69">
        <f t="shared" si="25"/>
        <v>-1603.3028392488534</v>
      </c>
      <c r="J144" s="67">
        <f t="shared" si="26"/>
        <v>-134.22586371811002</v>
      </c>
      <c r="K144" s="34">
        <f t="shared" si="27"/>
        <v>-1737.5287029669635</v>
      </c>
      <c r="L144" s="34">
        <f t="shared" si="28"/>
        <v>-4274405.3694374431</v>
      </c>
      <c r="M144" s="34">
        <f t="shared" si="29"/>
        <v>-4632251.5221099248</v>
      </c>
      <c r="N144" s="38">
        <f>'jan-mar'!M144</f>
        <v>-4097633.4800769193</v>
      </c>
      <c r="O144" s="38">
        <f t="shared" si="30"/>
        <v>-534618.04203300551</v>
      </c>
    </row>
    <row r="145" spans="1:15" s="31" customFormat="1" x14ac:dyDescent="0.2">
      <c r="A145" s="30">
        <v>3328</v>
      </c>
      <c r="B145" s="31" t="s">
        <v>136</v>
      </c>
      <c r="C145" s="33">
        <v>62581714</v>
      </c>
      <c r="D145" s="33">
        <v>5007</v>
      </c>
      <c r="E145" s="34">
        <f t="shared" si="21"/>
        <v>12498.844417815058</v>
      </c>
      <c r="F145" s="35">
        <f t="shared" si="22"/>
        <v>1.0900888614111153</v>
      </c>
      <c r="G145" s="69">
        <f t="shared" si="23"/>
        <v>-619.76965497914819</v>
      </c>
      <c r="H145" s="36">
        <f t="shared" si="24"/>
        <v>0</v>
      </c>
      <c r="I145" s="69">
        <f t="shared" si="25"/>
        <v>-619.76965497914819</v>
      </c>
      <c r="J145" s="67">
        <f t="shared" si="26"/>
        <v>-134.22586371811002</v>
      </c>
      <c r="K145" s="34">
        <f t="shared" si="27"/>
        <v>-753.99551869725815</v>
      </c>
      <c r="L145" s="34">
        <f t="shared" si="28"/>
        <v>-3103186.6624805951</v>
      </c>
      <c r="M145" s="34">
        <f t="shared" si="29"/>
        <v>-3775255.5621171715</v>
      </c>
      <c r="N145" s="38">
        <f>'jan-mar'!M145</f>
        <v>-594840.16434551543</v>
      </c>
      <c r="O145" s="38">
        <f t="shared" si="30"/>
        <v>-3180415.397771656</v>
      </c>
    </row>
    <row r="146" spans="1:15" s="31" customFormat="1" x14ac:dyDescent="0.2">
      <c r="A146" s="30">
        <v>3330</v>
      </c>
      <c r="B146" s="31" t="s">
        <v>137</v>
      </c>
      <c r="C146" s="33">
        <v>82753395</v>
      </c>
      <c r="D146" s="33">
        <v>4496</v>
      </c>
      <c r="E146" s="34">
        <f t="shared" si="21"/>
        <v>18406.004225978646</v>
      </c>
      <c r="F146" s="35">
        <f t="shared" si="22"/>
        <v>1.6052828180841288</v>
      </c>
      <c r="G146" s="69">
        <f t="shared" si="23"/>
        <v>-4164.0655398773006</v>
      </c>
      <c r="H146" s="36">
        <f t="shared" si="24"/>
        <v>0</v>
      </c>
      <c r="I146" s="69">
        <f t="shared" si="25"/>
        <v>-4164.0655398773006</v>
      </c>
      <c r="J146" s="67">
        <f t="shared" si="26"/>
        <v>-134.22586371811002</v>
      </c>
      <c r="K146" s="34">
        <f t="shared" si="27"/>
        <v>-4298.2914035954109</v>
      </c>
      <c r="L146" s="34">
        <f t="shared" si="28"/>
        <v>-18721638.667288344</v>
      </c>
      <c r="M146" s="34">
        <f t="shared" si="29"/>
        <v>-19325118.150564969</v>
      </c>
      <c r="N146" s="38">
        <f>'jan-mar'!M146</f>
        <v>-12675639.721089959</v>
      </c>
      <c r="O146" s="38">
        <f t="shared" si="30"/>
        <v>-6649478.4294750094</v>
      </c>
    </row>
    <row r="147" spans="1:15" s="31" customFormat="1" x14ac:dyDescent="0.2">
      <c r="A147" s="30">
        <v>3332</v>
      </c>
      <c r="B147" s="31" t="s">
        <v>138</v>
      </c>
      <c r="C147" s="33">
        <v>37060157</v>
      </c>
      <c r="D147" s="33">
        <v>3526</v>
      </c>
      <c r="E147" s="34">
        <f t="shared" si="21"/>
        <v>10510.53800340329</v>
      </c>
      <c r="F147" s="35">
        <f t="shared" si="22"/>
        <v>0.91667837617191794</v>
      </c>
      <c r="G147" s="69">
        <f t="shared" si="23"/>
        <v>573.21419366791304</v>
      </c>
      <c r="H147" s="36">
        <f t="shared" si="24"/>
        <v>0</v>
      </c>
      <c r="I147" s="69">
        <f t="shared" si="25"/>
        <v>573.21419366791304</v>
      </c>
      <c r="J147" s="67">
        <f t="shared" si="26"/>
        <v>-134.22586371811002</v>
      </c>
      <c r="K147" s="34">
        <f t="shared" si="27"/>
        <v>438.98832994980302</v>
      </c>
      <c r="L147" s="34">
        <f t="shared" si="28"/>
        <v>2021153.2468730614</v>
      </c>
      <c r="M147" s="34">
        <f t="shared" si="29"/>
        <v>1547872.8514030054</v>
      </c>
      <c r="N147" s="38">
        <f>'jan-mar'!M147</f>
        <v>1294325.8940918169</v>
      </c>
      <c r="O147" s="38">
        <f t="shared" si="30"/>
        <v>253546.95731118857</v>
      </c>
    </row>
    <row r="148" spans="1:15" s="31" customFormat="1" x14ac:dyDescent="0.2">
      <c r="A148" s="30">
        <v>3334</v>
      </c>
      <c r="B148" s="31" t="s">
        <v>143</v>
      </c>
      <c r="C148" s="33">
        <v>28746973</v>
      </c>
      <c r="D148" s="33">
        <v>2781</v>
      </c>
      <c r="E148" s="34">
        <f t="shared" si="21"/>
        <v>10336.919453434017</v>
      </c>
      <c r="F148" s="35">
        <f t="shared" si="22"/>
        <v>0.90153620453354677</v>
      </c>
      <c r="G148" s="69">
        <f t="shared" si="23"/>
        <v>677.38532364947673</v>
      </c>
      <c r="H148" s="36">
        <f t="shared" si="24"/>
        <v>0</v>
      </c>
      <c r="I148" s="69">
        <f t="shared" si="25"/>
        <v>677.38532364947673</v>
      </c>
      <c r="J148" s="67">
        <f t="shared" si="26"/>
        <v>-134.22586371811002</v>
      </c>
      <c r="K148" s="34">
        <f t="shared" si="27"/>
        <v>543.15945993136665</v>
      </c>
      <c r="L148" s="34">
        <f t="shared" si="28"/>
        <v>1883808.5850691949</v>
      </c>
      <c r="M148" s="34">
        <f t="shared" si="29"/>
        <v>1510526.4580691308</v>
      </c>
      <c r="N148" s="38">
        <f>'jan-mar'!M148</f>
        <v>1573928.4445805319</v>
      </c>
      <c r="O148" s="38">
        <f t="shared" si="30"/>
        <v>-63401.986511401134</v>
      </c>
    </row>
    <row r="149" spans="1:15" s="31" customFormat="1" x14ac:dyDescent="0.2">
      <c r="A149" s="30">
        <v>3336</v>
      </c>
      <c r="B149" s="31" t="s">
        <v>144</v>
      </c>
      <c r="C149" s="33">
        <v>12316417</v>
      </c>
      <c r="D149" s="33">
        <v>1395</v>
      </c>
      <c r="E149" s="34">
        <f t="shared" si="21"/>
        <v>8828.9727598566315</v>
      </c>
      <c r="F149" s="35">
        <f t="shared" si="22"/>
        <v>0.7700203748039226</v>
      </c>
      <c r="G149" s="69">
        <f t="shared" si="23"/>
        <v>1582.1533397959079</v>
      </c>
      <c r="H149" s="36">
        <f t="shared" si="24"/>
        <v>521.61645679786966</v>
      </c>
      <c r="I149" s="69">
        <f t="shared" si="25"/>
        <v>2103.7697965937778</v>
      </c>
      <c r="J149" s="67">
        <f t="shared" si="26"/>
        <v>-134.22586371811002</v>
      </c>
      <c r="K149" s="34">
        <f t="shared" si="27"/>
        <v>1969.5439328756677</v>
      </c>
      <c r="L149" s="34">
        <f t="shared" si="28"/>
        <v>2934758.8662483199</v>
      </c>
      <c r="M149" s="34">
        <f t="shared" si="29"/>
        <v>2747513.7863615565</v>
      </c>
      <c r="N149" s="38">
        <f>'jan-mar'!M149</f>
        <v>2573401.106666611</v>
      </c>
      <c r="O149" s="38">
        <f t="shared" si="30"/>
        <v>174112.67969494546</v>
      </c>
    </row>
    <row r="150" spans="1:15" s="31" customFormat="1" x14ac:dyDescent="0.2">
      <c r="A150" s="30">
        <v>3338</v>
      </c>
      <c r="B150" s="31" t="s">
        <v>145</v>
      </c>
      <c r="C150" s="33">
        <v>45853615</v>
      </c>
      <c r="D150" s="33">
        <v>2486</v>
      </c>
      <c r="E150" s="34">
        <f t="shared" si="21"/>
        <v>18444.736524537409</v>
      </c>
      <c r="F150" s="35">
        <f t="shared" si="22"/>
        <v>1.608660862151593</v>
      </c>
      <c r="G150" s="69">
        <f t="shared" si="23"/>
        <v>-4187.3049190125585</v>
      </c>
      <c r="H150" s="36">
        <f t="shared" si="24"/>
        <v>0</v>
      </c>
      <c r="I150" s="69">
        <f t="shared" si="25"/>
        <v>-4187.3049190125585</v>
      </c>
      <c r="J150" s="67">
        <f t="shared" si="26"/>
        <v>-134.22586371811002</v>
      </c>
      <c r="K150" s="34">
        <f t="shared" si="27"/>
        <v>-4321.5307827306688</v>
      </c>
      <c r="L150" s="34">
        <f t="shared" si="28"/>
        <v>-10409640.02866522</v>
      </c>
      <c r="M150" s="34">
        <f t="shared" si="29"/>
        <v>-10743325.525868442</v>
      </c>
      <c r="N150" s="38">
        <f>'jan-mar'!M150</f>
        <v>-4237370.8793215407</v>
      </c>
      <c r="O150" s="38">
        <f t="shared" si="30"/>
        <v>-6505954.6465469012</v>
      </c>
    </row>
    <row r="151" spans="1:15" s="31" customFormat="1" x14ac:dyDescent="0.2">
      <c r="A151" s="30">
        <v>3401</v>
      </c>
      <c r="B151" s="31" t="s">
        <v>82</v>
      </c>
      <c r="C151" s="33">
        <v>166430889</v>
      </c>
      <c r="D151" s="33">
        <v>18058</v>
      </c>
      <c r="E151" s="34">
        <f t="shared" si="21"/>
        <v>9216.4630080850584</v>
      </c>
      <c r="F151" s="35">
        <f t="shared" si="22"/>
        <v>0.80381540331849277</v>
      </c>
      <c r="G151" s="69">
        <f t="shared" si="23"/>
        <v>1349.6591908588518</v>
      </c>
      <c r="H151" s="36">
        <f t="shared" si="24"/>
        <v>385.99486991792025</v>
      </c>
      <c r="I151" s="69">
        <f t="shared" si="25"/>
        <v>1735.654060776772</v>
      </c>
      <c r="J151" s="67">
        <f t="shared" si="26"/>
        <v>-134.22586371811002</v>
      </c>
      <c r="K151" s="34">
        <f t="shared" si="27"/>
        <v>1601.4281970586619</v>
      </c>
      <c r="L151" s="34">
        <f t="shared" si="28"/>
        <v>31342441.029506948</v>
      </c>
      <c r="M151" s="34">
        <f t="shared" si="29"/>
        <v>28918590.382485315</v>
      </c>
      <c r="N151" s="38">
        <f>'jan-mar'!M151</f>
        <v>26852909.354004059</v>
      </c>
      <c r="O151" s="38">
        <f t="shared" si="30"/>
        <v>2065681.0284812562</v>
      </c>
    </row>
    <row r="152" spans="1:15" s="31" customFormat="1" x14ac:dyDescent="0.2">
      <c r="A152" s="30">
        <v>3403</v>
      </c>
      <c r="B152" s="31" t="s">
        <v>83</v>
      </c>
      <c r="C152" s="33">
        <v>341810778</v>
      </c>
      <c r="D152" s="33">
        <v>32879</v>
      </c>
      <c r="E152" s="34">
        <f t="shared" si="21"/>
        <v>10396.021107697923</v>
      </c>
      <c r="F152" s="35">
        <f t="shared" si="22"/>
        <v>0.90669076545537297</v>
      </c>
      <c r="G152" s="69">
        <f t="shared" si="23"/>
        <v>641.92433109113301</v>
      </c>
      <c r="H152" s="36">
        <f t="shared" si="24"/>
        <v>0</v>
      </c>
      <c r="I152" s="69">
        <f t="shared" si="25"/>
        <v>641.92433109113301</v>
      </c>
      <c r="J152" s="67">
        <f t="shared" si="26"/>
        <v>-134.22586371811002</v>
      </c>
      <c r="K152" s="34">
        <f t="shared" si="27"/>
        <v>507.69846737302299</v>
      </c>
      <c r="L152" s="34">
        <f t="shared" si="28"/>
        <v>21105830.081945363</v>
      </c>
      <c r="M152" s="34">
        <f t="shared" si="29"/>
        <v>16692617.908757623</v>
      </c>
      <c r="N152" s="38">
        <f>'jan-mar'!M152</f>
        <v>14104412.40313239</v>
      </c>
      <c r="O152" s="38">
        <f t="shared" si="30"/>
        <v>2588205.5056252331</v>
      </c>
    </row>
    <row r="153" spans="1:15" s="31" customFormat="1" x14ac:dyDescent="0.2">
      <c r="A153" s="30">
        <v>3405</v>
      </c>
      <c r="B153" s="31" t="s">
        <v>103</v>
      </c>
      <c r="C153" s="33">
        <v>304308519</v>
      </c>
      <c r="D153" s="33">
        <v>28768</v>
      </c>
      <c r="E153" s="34">
        <f t="shared" si="21"/>
        <v>10578.021377919911</v>
      </c>
      <c r="F153" s="35">
        <f t="shared" si="22"/>
        <v>0.92256395026436377</v>
      </c>
      <c r="G153" s="69">
        <f t="shared" si="23"/>
        <v>532.72416895794015</v>
      </c>
      <c r="H153" s="36">
        <f t="shared" si="24"/>
        <v>0</v>
      </c>
      <c r="I153" s="69">
        <f t="shared" si="25"/>
        <v>532.72416895794015</v>
      </c>
      <c r="J153" s="67">
        <f t="shared" si="26"/>
        <v>-134.22586371811002</v>
      </c>
      <c r="K153" s="34">
        <f t="shared" si="27"/>
        <v>398.49830523983013</v>
      </c>
      <c r="L153" s="34">
        <f t="shared" si="28"/>
        <v>15325408.892582022</v>
      </c>
      <c r="M153" s="34">
        <f t="shared" si="29"/>
        <v>11463999.245139433</v>
      </c>
      <c r="N153" s="38">
        <f>'jan-mar'!M153</f>
        <v>10235132.861495558</v>
      </c>
      <c r="O153" s="38">
        <f t="shared" si="30"/>
        <v>1228866.3836438749</v>
      </c>
    </row>
    <row r="154" spans="1:15" s="31" customFormat="1" x14ac:dyDescent="0.2">
      <c r="A154" s="30">
        <v>3407</v>
      </c>
      <c r="B154" s="31" t="s">
        <v>104</v>
      </c>
      <c r="C154" s="33">
        <v>288959762</v>
      </c>
      <c r="D154" s="33">
        <v>30903</v>
      </c>
      <c r="E154" s="34">
        <f t="shared" si="21"/>
        <v>9350.5407889201688</v>
      </c>
      <c r="F154" s="35">
        <f t="shared" si="22"/>
        <v>0.81550901998938696</v>
      </c>
      <c r="G154" s="69">
        <f t="shared" si="23"/>
        <v>1269.2125223577855</v>
      </c>
      <c r="H154" s="36">
        <f t="shared" si="24"/>
        <v>339.0676466256316</v>
      </c>
      <c r="I154" s="69">
        <f t="shared" si="25"/>
        <v>1608.2801689834171</v>
      </c>
      <c r="J154" s="67">
        <f t="shared" si="26"/>
        <v>-134.22586371811002</v>
      </c>
      <c r="K154" s="34">
        <f t="shared" si="27"/>
        <v>1474.054305265307</v>
      </c>
      <c r="L154" s="34">
        <f t="shared" si="28"/>
        <v>49700682.062094539</v>
      </c>
      <c r="M154" s="34">
        <f t="shared" si="29"/>
        <v>45552700.195613779</v>
      </c>
      <c r="N154" s="38">
        <f>'jan-mar'!M154</f>
        <v>41953377.357145719</v>
      </c>
      <c r="O154" s="38">
        <f t="shared" si="30"/>
        <v>3599322.8384680599</v>
      </c>
    </row>
    <row r="155" spans="1:15" s="31" customFormat="1" x14ac:dyDescent="0.2">
      <c r="A155" s="30">
        <v>3411</v>
      </c>
      <c r="B155" s="31" t="s">
        <v>84</v>
      </c>
      <c r="C155" s="33">
        <v>322932292</v>
      </c>
      <c r="D155" s="33">
        <v>35612</v>
      </c>
      <c r="E155" s="34">
        <f t="shared" si="21"/>
        <v>9068.0751432101533</v>
      </c>
      <c r="F155" s="35">
        <f t="shared" si="22"/>
        <v>0.79087373021164498</v>
      </c>
      <c r="G155" s="69">
        <f t="shared" si="23"/>
        <v>1438.6919097837947</v>
      </c>
      <c r="H155" s="36">
        <f t="shared" si="24"/>
        <v>437.93062262413702</v>
      </c>
      <c r="I155" s="69">
        <f t="shared" si="25"/>
        <v>1876.6225324079317</v>
      </c>
      <c r="J155" s="67">
        <f t="shared" si="26"/>
        <v>-134.22586371811002</v>
      </c>
      <c r="K155" s="34">
        <f t="shared" si="27"/>
        <v>1742.3966686898216</v>
      </c>
      <c r="L155" s="34">
        <f t="shared" si="28"/>
        <v>66830281.624111265</v>
      </c>
      <c r="M155" s="34">
        <f t="shared" si="29"/>
        <v>62050230.165381923</v>
      </c>
      <c r="N155" s="38">
        <f>'jan-mar'!M155</f>
        <v>56643133.807857573</v>
      </c>
      <c r="O155" s="38">
        <f t="shared" si="30"/>
        <v>5407096.3575243503</v>
      </c>
    </row>
    <row r="156" spans="1:15" s="31" customFormat="1" x14ac:dyDescent="0.2">
      <c r="A156" s="30">
        <v>3412</v>
      </c>
      <c r="B156" s="31" t="s">
        <v>85</v>
      </c>
      <c r="C156" s="33">
        <v>63221140</v>
      </c>
      <c r="D156" s="33">
        <v>7929</v>
      </c>
      <c r="E156" s="34">
        <f t="shared" si="21"/>
        <v>7973.4064825324758</v>
      </c>
      <c r="F156" s="35">
        <f t="shared" si="22"/>
        <v>0.69540201506334498</v>
      </c>
      <c r="G156" s="69">
        <f t="shared" si="23"/>
        <v>2095.4931061904012</v>
      </c>
      <c r="H156" s="36">
        <f t="shared" si="24"/>
        <v>821.06465386132413</v>
      </c>
      <c r="I156" s="69">
        <f t="shared" si="25"/>
        <v>2916.5577600517254</v>
      </c>
      <c r="J156" s="67">
        <f t="shared" si="26"/>
        <v>-134.22586371811002</v>
      </c>
      <c r="K156" s="34">
        <f t="shared" si="27"/>
        <v>2782.3318963336155</v>
      </c>
      <c r="L156" s="34">
        <f t="shared" si="28"/>
        <v>23125386.479450129</v>
      </c>
      <c r="M156" s="34">
        <f t="shared" si="29"/>
        <v>22061109.606029239</v>
      </c>
      <c r="N156" s="38">
        <f>'jan-mar'!M156</f>
        <v>20859220.821117956</v>
      </c>
      <c r="O156" s="38">
        <f t="shared" si="30"/>
        <v>1201888.7849112824</v>
      </c>
    </row>
    <row r="157" spans="1:15" s="31" customFormat="1" x14ac:dyDescent="0.2">
      <c r="A157" s="30">
        <v>3413</v>
      </c>
      <c r="B157" s="31" t="s">
        <v>86</v>
      </c>
      <c r="C157" s="33">
        <v>187584366</v>
      </c>
      <c r="D157" s="33">
        <v>21605</v>
      </c>
      <c r="E157" s="34">
        <f t="shared" si="21"/>
        <v>8682.4515621383944</v>
      </c>
      <c r="F157" s="35">
        <f t="shared" si="22"/>
        <v>0.75724150339356966</v>
      </c>
      <c r="G157" s="69">
        <f t="shared" si="23"/>
        <v>1670.0660584268501</v>
      </c>
      <c r="H157" s="36">
        <f t="shared" si="24"/>
        <v>572.8988759992526</v>
      </c>
      <c r="I157" s="69">
        <f t="shared" si="25"/>
        <v>2242.9649344261024</v>
      </c>
      <c r="J157" s="67">
        <f t="shared" si="26"/>
        <v>-134.22586371811002</v>
      </c>
      <c r="K157" s="34">
        <f t="shared" si="27"/>
        <v>2108.7390707079926</v>
      </c>
      <c r="L157" s="34">
        <f t="shared" si="28"/>
        <v>48459257.408275947</v>
      </c>
      <c r="M157" s="34">
        <f t="shared" si="29"/>
        <v>45559307.622646183</v>
      </c>
      <c r="N157" s="38">
        <f>'jan-mar'!M157</f>
        <v>41409316.189091101</v>
      </c>
      <c r="O157" s="38">
        <f t="shared" si="30"/>
        <v>4149991.4335550815</v>
      </c>
    </row>
    <row r="158" spans="1:15" s="31" customFormat="1" x14ac:dyDescent="0.2">
      <c r="A158" s="30">
        <v>3414</v>
      </c>
      <c r="B158" s="31" t="s">
        <v>87</v>
      </c>
      <c r="C158" s="33">
        <v>40496211</v>
      </c>
      <c r="D158" s="33">
        <v>4992</v>
      </c>
      <c r="E158" s="34">
        <f t="shared" si="21"/>
        <v>8112.2217548076924</v>
      </c>
      <c r="F158" s="35">
        <f t="shared" si="22"/>
        <v>0.7075088128634105</v>
      </c>
      <c r="G158" s="69">
        <f t="shared" si="23"/>
        <v>2012.2039428252713</v>
      </c>
      <c r="H158" s="36">
        <f t="shared" si="24"/>
        <v>772.47930856499829</v>
      </c>
      <c r="I158" s="69">
        <f t="shared" si="25"/>
        <v>2784.6832513902696</v>
      </c>
      <c r="J158" s="67">
        <f t="shared" si="26"/>
        <v>-134.22586371811002</v>
      </c>
      <c r="K158" s="34">
        <f t="shared" si="27"/>
        <v>2650.4573876721597</v>
      </c>
      <c r="L158" s="34">
        <f t="shared" si="28"/>
        <v>13901138.790940225</v>
      </c>
      <c r="M158" s="34">
        <f t="shared" si="29"/>
        <v>13231083.279259421</v>
      </c>
      <c r="N158" s="38">
        <f>'jan-mar'!M158</f>
        <v>12422667.068157502</v>
      </c>
      <c r="O158" s="38">
        <f t="shared" si="30"/>
        <v>808416.21110191941</v>
      </c>
    </row>
    <row r="159" spans="1:15" s="31" customFormat="1" x14ac:dyDescent="0.2">
      <c r="A159" s="30">
        <v>3415</v>
      </c>
      <c r="B159" s="31" t="s">
        <v>88</v>
      </c>
      <c r="C159" s="33">
        <v>72318742</v>
      </c>
      <c r="D159" s="33">
        <v>8112</v>
      </c>
      <c r="E159" s="34">
        <f t="shared" si="21"/>
        <v>8915.0322978303739</v>
      </c>
      <c r="F159" s="35">
        <f t="shared" si="22"/>
        <v>0.77752607218100567</v>
      </c>
      <c r="G159" s="69">
        <f t="shared" si="23"/>
        <v>1530.5176170116624</v>
      </c>
      <c r="H159" s="36">
        <f t="shared" si="24"/>
        <v>491.49561850705982</v>
      </c>
      <c r="I159" s="69">
        <f t="shared" si="25"/>
        <v>2022.0132355187222</v>
      </c>
      <c r="J159" s="67">
        <f t="shared" si="26"/>
        <v>-134.22586371811002</v>
      </c>
      <c r="K159" s="34">
        <f t="shared" si="27"/>
        <v>1887.7873718006122</v>
      </c>
      <c r="L159" s="34">
        <f t="shared" si="28"/>
        <v>16402571.366527874</v>
      </c>
      <c r="M159" s="34">
        <f t="shared" si="29"/>
        <v>15313731.160046566</v>
      </c>
      <c r="N159" s="38">
        <f>'jan-mar'!M159</f>
        <v>14192988.535755936</v>
      </c>
      <c r="O159" s="38">
        <f t="shared" si="30"/>
        <v>1120742.6242906302</v>
      </c>
    </row>
    <row r="160" spans="1:15" s="31" customFormat="1" x14ac:dyDescent="0.2">
      <c r="A160" s="30">
        <v>3416</v>
      </c>
      <c r="B160" s="31" t="s">
        <v>89</v>
      </c>
      <c r="C160" s="33">
        <v>47507904</v>
      </c>
      <c r="D160" s="33">
        <v>6040</v>
      </c>
      <c r="E160" s="34">
        <f t="shared" si="21"/>
        <v>7865.5470198675494</v>
      </c>
      <c r="F160" s="35">
        <f t="shared" si="22"/>
        <v>0.68599503351221547</v>
      </c>
      <c r="G160" s="69">
        <f t="shared" si="23"/>
        <v>2160.2087837893573</v>
      </c>
      <c r="H160" s="36">
        <f t="shared" si="24"/>
        <v>858.81546579404835</v>
      </c>
      <c r="I160" s="69">
        <f t="shared" si="25"/>
        <v>3019.0242495834054</v>
      </c>
      <c r="J160" s="67">
        <f t="shared" si="26"/>
        <v>-134.22586371811002</v>
      </c>
      <c r="K160" s="34">
        <f t="shared" si="27"/>
        <v>2884.7983858652956</v>
      </c>
      <c r="L160" s="34">
        <f t="shared" si="28"/>
        <v>18234906.46748377</v>
      </c>
      <c r="M160" s="34">
        <f t="shared" si="29"/>
        <v>17424182.250626385</v>
      </c>
      <c r="N160" s="38">
        <f>'jan-mar'!M160</f>
        <v>16692486.179581594</v>
      </c>
      <c r="O160" s="38">
        <f t="shared" si="30"/>
        <v>731696.07104479149</v>
      </c>
    </row>
    <row r="161" spans="1:15" s="31" customFormat="1" x14ac:dyDescent="0.2">
      <c r="A161" s="30">
        <v>3417</v>
      </c>
      <c r="B161" s="31" t="s">
        <v>90</v>
      </c>
      <c r="C161" s="33">
        <v>40487459</v>
      </c>
      <c r="D161" s="33">
        <v>4532</v>
      </c>
      <c r="E161" s="34">
        <f t="shared" si="21"/>
        <v>8933.68468667255</v>
      </c>
      <c r="F161" s="35">
        <f t="shared" si="22"/>
        <v>0.77915284347568503</v>
      </c>
      <c r="G161" s="69">
        <f t="shared" si="23"/>
        <v>1519.3261837063567</v>
      </c>
      <c r="H161" s="36">
        <f t="shared" si="24"/>
        <v>484.96728241229818</v>
      </c>
      <c r="I161" s="69">
        <f t="shared" si="25"/>
        <v>2004.2934661186548</v>
      </c>
      <c r="J161" s="67">
        <f t="shared" si="26"/>
        <v>-134.22586371811002</v>
      </c>
      <c r="K161" s="34">
        <f t="shared" si="27"/>
        <v>1870.0676024005447</v>
      </c>
      <c r="L161" s="34">
        <f t="shared" si="28"/>
        <v>9083457.988449743</v>
      </c>
      <c r="M161" s="34">
        <f t="shared" si="29"/>
        <v>8475146.3740792684</v>
      </c>
      <c r="N161" s="38">
        <f>'jan-mar'!M161</f>
        <v>7917071.6652423507</v>
      </c>
      <c r="O161" s="38">
        <f t="shared" si="30"/>
        <v>558074.70883691777</v>
      </c>
    </row>
    <row r="162" spans="1:15" s="31" customFormat="1" x14ac:dyDescent="0.2">
      <c r="A162" s="30">
        <v>3418</v>
      </c>
      <c r="B162" s="31" t="s">
        <v>91</v>
      </c>
      <c r="C162" s="33">
        <v>55576116</v>
      </c>
      <c r="D162" s="33">
        <v>7339</v>
      </c>
      <c r="E162" s="34">
        <f t="shared" si="21"/>
        <v>7572.7096334650496</v>
      </c>
      <c r="F162" s="35">
        <f t="shared" si="22"/>
        <v>0.66045517058959891</v>
      </c>
      <c r="G162" s="69">
        <f t="shared" si="23"/>
        <v>2335.911215630857</v>
      </c>
      <c r="H162" s="36">
        <f t="shared" si="24"/>
        <v>961.30855103492331</v>
      </c>
      <c r="I162" s="69">
        <f t="shared" si="25"/>
        <v>3297.2197666657803</v>
      </c>
      <c r="J162" s="67">
        <f t="shared" si="26"/>
        <v>-134.22586371811002</v>
      </c>
      <c r="K162" s="34">
        <f t="shared" si="27"/>
        <v>3162.9939029476704</v>
      </c>
      <c r="L162" s="34">
        <f t="shared" si="28"/>
        <v>24198295.867560163</v>
      </c>
      <c r="M162" s="34">
        <f t="shared" si="29"/>
        <v>23213212.253732953</v>
      </c>
      <c r="N162" s="38">
        <f>'jan-mar'!M162</f>
        <v>22041249.519552868</v>
      </c>
      <c r="O162" s="38">
        <f t="shared" si="30"/>
        <v>1171962.7341800854</v>
      </c>
    </row>
    <row r="163" spans="1:15" s="31" customFormat="1" x14ac:dyDescent="0.2">
      <c r="A163" s="30">
        <v>3419</v>
      </c>
      <c r="B163" s="31" t="s">
        <v>386</v>
      </c>
      <c r="C163" s="33">
        <v>29086050</v>
      </c>
      <c r="D163" s="33">
        <v>3615</v>
      </c>
      <c r="E163" s="34">
        <f t="shared" si="21"/>
        <v>8045.9336099585062</v>
      </c>
      <c r="F163" s="35">
        <f t="shared" si="22"/>
        <v>0.70172748093157922</v>
      </c>
      <c r="G163" s="69">
        <f t="shared" si="23"/>
        <v>2051.9768297347832</v>
      </c>
      <c r="H163" s="36">
        <f t="shared" si="24"/>
        <v>795.68015926221346</v>
      </c>
      <c r="I163" s="69">
        <f t="shared" si="25"/>
        <v>2847.6569889969969</v>
      </c>
      <c r="J163" s="67">
        <f t="shared" si="26"/>
        <v>-134.22586371811002</v>
      </c>
      <c r="K163" s="34">
        <f t="shared" si="27"/>
        <v>2713.4311252788871</v>
      </c>
      <c r="L163" s="34">
        <f t="shared" si="28"/>
        <v>10294280.015224144</v>
      </c>
      <c r="M163" s="34">
        <f t="shared" si="29"/>
        <v>9809053.517883176</v>
      </c>
      <c r="N163" s="38">
        <f>'jan-mar'!M163</f>
        <v>9764887.4489962682</v>
      </c>
      <c r="O163" s="38">
        <f t="shared" si="30"/>
        <v>44166.068886907771</v>
      </c>
    </row>
    <row r="164" spans="1:15" s="31" customFormat="1" x14ac:dyDescent="0.2">
      <c r="A164" s="30">
        <v>3420</v>
      </c>
      <c r="B164" s="31" t="s">
        <v>92</v>
      </c>
      <c r="C164" s="33">
        <v>196045265</v>
      </c>
      <c r="D164" s="33">
        <v>21761</v>
      </c>
      <c r="E164" s="34">
        <f t="shared" si="21"/>
        <v>9009.0191167685316</v>
      </c>
      <c r="F164" s="35">
        <f t="shared" si="22"/>
        <v>0.78572314872817173</v>
      </c>
      <c r="G164" s="69">
        <f t="shared" si="23"/>
        <v>1474.1255256487677</v>
      </c>
      <c r="H164" s="36">
        <f t="shared" si="24"/>
        <v>458.60023187870462</v>
      </c>
      <c r="I164" s="69">
        <f t="shared" si="25"/>
        <v>1932.7257575274723</v>
      </c>
      <c r="J164" s="67">
        <f t="shared" si="26"/>
        <v>-134.22586371811002</v>
      </c>
      <c r="K164" s="34">
        <f t="shared" si="27"/>
        <v>1798.4998938093622</v>
      </c>
      <c r="L164" s="34">
        <f t="shared" si="28"/>
        <v>42058045.209555328</v>
      </c>
      <c r="M164" s="34">
        <f t="shared" si="29"/>
        <v>39137156.18918553</v>
      </c>
      <c r="N164" s="38">
        <f>'jan-mar'!M164</f>
        <v>36920521.647471026</v>
      </c>
      <c r="O164" s="38">
        <f t="shared" si="30"/>
        <v>2216634.5417145044</v>
      </c>
    </row>
    <row r="165" spans="1:15" s="31" customFormat="1" x14ac:dyDescent="0.2">
      <c r="A165" s="30">
        <v>3421</v>
      </c>
      <c r="B165" s="31" t="s">
        <v>93</v>
      </c>
      <c r="C165" s="33">
        <v>60111736</v>
      </c>
      <c r="D165" s="33">
        <v>6566</v>
      </c>
      <c r="E165" s="34">
        <f t="shared" si="21"/>
        <v>9155.0009137983543</v>
      </c>
      <c r="F165" s="35">
        <f t="shared" si="22"/>
        <v>0.79845497621489281</v>
      </c>
      <c r="G165" s="69">
        <f t="shared" si="23"/>
        <v>1386.5364474308742</v>
      </c>
      <c r="H165" s="36">
        <f t="shared" si="24"/>
        <v>407.50660291826671</v>
      </c>
      <c r="I165" s="69">
        <f t="shared" si="25"/>
        <v>1794.0430503491409</v>
      </c>
      <c r="J165" s="67">
        <f t="shared" si="26"/>
        <v>-134.22586371811002</v>
      </c>
      <c r="K165" s="34">
        <f t="shared" si="27"/>
        <v>1659.8171866310308</v>
      </c>
      <c r="L165" s="34">
        <f t="shared" si="28"/>
        <v>11779686.668592459</v>
      </c>
      <c r="M165" s="34">
        <f t="shared" si="29"/>
        <v>10898359.647419348</v>
      </c>
      <c r="N165" s="38">
        <f>'jan-mar'!M165</f>
        <v>10345210.853349796</v>
      </c>
      <c r="O165" s="38">
        <f t="shared" si="30"/>
        <v>553148.79406955279</v>
      </c>
    </row>
    <row r="166" spans="1:15" s="31" customFormat="1" x14ac:dyDescent="0.2">
      <c r="A166" s="30">
        <v>3422</v>
      </c>
      <c r="B166" s="31" t="s">
        <v>94</v>
      </c>
      <c r="C166" s="33">
        <v>46014267</v>
      </c>
      <c r="D166" s="33">
        <v>4289</v>
      </c>
      <c r="E166" s="34">
        <f t="shared" si="21"/>
        <v>10728.437164840288</v>
      </c>
      <c r="F166" s="35">
        <f t="shared" si="22"/>
        <v>0.93568248894051398</v>
      </c>
      <c r="G166" s="69">
        <f t="shared" si="23"/>
        <v>442.47469680571373</v>
      </c>
      <c r="H166" s="36">
        <f t="shared" si="24"/>
        <v>0</v>
      </c>
      <c r="I166" s="69">
        <f t="shared" si="25"/>
        <v>442.47469680571373</v>
      </c>
      <c r="J166" s="67">
        <f t="shared" si="26"/>
        <v>-134.22586371811002</v>
      </c>
      <c r="K166" s="34">
        <f t="shared" si="27"/>
        <v>308.24883308760371</v>
      </c>
      <c r="L166" s="34">
        <f t="shared" si="28"/>
        <v>1897773.9745997062</v>
      </c>
      <c r="M166" s="34">
        <f t="shared" si="29"/>
        <v>1322079.2451127323</v>
      </c>
      <c r="N166" s="38">
        <f>'jan-mar'!M166</f>
        <v>3936628.2589197783</v>
      </c>
      <c r="O166" s="38">
        <f t="shared" si="30"/>
        <v>-2614549.0138070462</v>
      </c>
    </row>
    <row r="167" spans="1:15" s="31" customFormat="1" x14ac:dyDescent="0.2">
      <c r="A167" s="30">
        <v>3423</v>
      </c>
      <c r="B167" s="31" t="s">
        <v>95</v>
      </c>
      <c r="C167" s="33">
        <v>19041000</v>
      </c>
      <c r="D167" s="33">
        <v>2276</v>
      </c>
      <c r="E167" s="34">
        <f t="shared" si="21"/>
        <v>8365.992970123023</v>
      </c>
      <c r="F167" s="35">
        <f t="shared" si="22"/>
        <v>0.72964151296868651</v>
      </c>
      <c r="G167" s="69">
        <f t="shared" si="23"/>
        <v>1859.9412136360729</v>
      </c>
      <c r="H167" s="36">
        <f t="shared" si="24"/>
        <v>683.6593832046326</v>
      </c>
      <c r="I167" s="69">
        <f t="shared" si="25"/>
        <v>2543.6005968407053</v>
      </c>
      <c r="J167" s="67">
        <f t="shared" si="26"/>
        <v>-134.22586371811002</v>
      </c>
      <c r="K167" s="34">
        <f t="shared" si="27"/>
        <v>2409.3747331225954</v>
      </c>
      <c r="L167" s="34">
        <f t="shared" si="28"/>
        <v>5789234.9584094454</v>
      </c>
      <c r="M167" s="34">
        <f t="shared" si="29"/>
        <v>5483736.8925870275</v>
      </c>
      <c r="N167" s="38">
        <f>'jan-mar'!M167</f>
        <v>5460612.3479019385</v>
      </c>
      <c r="O167" s="38">
        <f t="shared" si="30"/>
        <v>23124.544685089029</v>
      </c>
    </row>
    <row r="168" spans="1:15" s="31" customFormat="1" x14ac:dyDescent="0.2">
      <c r="A168" s="30">
        <v>3424</v>
      </c>
      <c r="B168" s="31" t="s">
        <v>96</v>
      </c>
      <c r="C168" s="33">
        <v>18773709</v>
      </c>
      <c r="D168" s="33">
        <v>1837</v>
      </c>
      <c r="E168" s="34">
        <f t="shared" si="21"/>
        <v>10219.765378334241</v>
      </c>
      <c r="F168" s="35">
        <f t="shared" si="22"/>
        <v>0.89131859176342865</v>
      </c>
      <c r="G168" s="69">
        <f t="shared" si="23"/>
        <v>747.6777687093421</v>
      </c>
      <c r="H168" s="36">
        <f t="shared" si="24"/>
        <v>34.839040330706297</v>
      </c>
      <c r="I168" s="69">
        <f t="shared" si="25"/>
        <v>782.51680904004843</v>
      </c>
      <c r="J168" s="67">
        <f t="shared" si="26"/>
        <v>-134.22586371811002</v>
      </c>
      <c r="K168" s="34">
        <f t="shared" si="27"/>
        <v>648.29094532193835</v>
      </c>
      <c r="L168" s="34">
        <f t="shared" si="28"/>
        <v>1437483.378206569</v>
      </c>
      <c r="M168" s="34">
        <f t="shared" si="29"/>
        <v>1190910.4665564008</v>
      </c>
      <c r="N168" s="38">
        <f>'jan-mar'!M168</f>
        <v>3458478.5720763882</v>
      </c>
      <c r="O168" s="38">
        <f t="shared" si="30"/>
        <v>-2267568.1055199876</v>
      </c>
    </row>
    <row r="169" spans="1:15" s="31" customFormat="1" x14ac:dyDescent="0.2">
      <c r="A169" s="30">
        <v>3425</v>
      </c>
      <c r="B169" s="31" t="s">
        <v>97</v>
      </c>
      <c r="C169" s="33">
        <v>10100717</v>
      </c>
      <c r="D169" s="33">
        <v>1361</v>
      </c>
      <c r="E169" s="34">
        <f t="shared" si="21"/>
        <v>7421.5407788390885</v>
      </c>
      <c r="F169" s="35">
        <f t="shared" si="22"/>
        <v>0.64727095298423698</v>
      </c>
      <c r="G169" s="69">
        <f t="shared" si="23"/>
        <v>2426.6125284064337</v>
      </c>
      <c r="H169" s="36">
        <f t="shared" si="24"/>
        <v>1014.2176501540097</v>
      </c>
      <c r="I169" s="69">
        <f t="shared" si="25"/>
        <v>3440.8301785604435</v>
      </c>
      <c r="J169" s="67">
        <f t="shared" si="26"/>
        <v>-134.22586371811002</v>
      </c>
      <c r="K169" s="34">
        <f t="shared" si="27"/>
        <v>3306.6043148423337</v>
      </c>
      <c r="L169" s="34">
        <f t="shared" si="28"/>
        <v>4682969.8730207635</v>
      </c>
      <c r="M169" s="34">
        <f t="shared" si="29"/>
        <v>4500288.4725004165</v>
      </c>
      <c r="N169" s="38">
        <f>'jan-mar'!M169</f>
        <v>4216829.6747120116</v>
      </c>
      <c r="O169" s="38">
        <f t="shared" si="30"/>
        <v>283458.79778840486</v>
      </c>
    </row>
    <row r="170" spans="1:15" s="31" customFormat="1" x14ac:dyDescent="0.2">
      <c r="A170" s="30">
        <v>3426</v>
      </c>
      <c r="B170" s="31" t="s">
        <v>98</v>
      </c>
      <c r="C170" s="33">
        <v>12621740</v>
      </c>
      <c r="D170" s="33">
        <v>1604</v>
      </c>
      <c r="E170" s="34">
        <f t="shared" si="21"/>
        <v>7868.9152119700748</v>
      </c>
      <c r="F170" s="35">
        <f t="shared" si="22"/>
        <v>0.68628879096461015</v>
      </c>
      <c r="G170" s="69">
        <f t="shared" si="23"/>
        <v>2158.1878685278421</v>
      </c>
      <c r="H170" s="36">
        <f t="shared" si="24"/>
        <v>857.63659855816445</v>
      </c>
      <c r="I170" s="69">
        <f t="shared" si="25"/>
        <v>3015.8244670860067</v>
      </c>
      <c r="J170" s="67">
        <f t="shared" si="26"/>
        <v>-134.22586371811002</v>
      </c>
      <c r="K170" s="34">
        <f t="shared" si="27"/>
        <v>2881.5986033678969</v>
      </c>
      <c r="L170" s="34">
        <f t="shared" si="28"/>
        <v>4837382.4452059548</v>
      </c>
      <c r="M170" s="34">
        <f t="shared" si="29"/>
        <v>4622084.1598021062</v>
      </c>
      <c r="N170" s="38">
        <f>'jan-mar'!M170</f>
        <v>4827018.8810345829</v>
      </c>
      <c r="O170" s="38">
        <f t="shared" si="30"/>
        <v>-204934.72123247664</v>
      </c>
    </row>
    <row r="171" spans="1:15" s="31" customFormat="1" x14ac:dyDescent="0.2">
      <c r="A171" s="30">
        <v>3427</v>
      </c>
      <c r="B171" s="31" t="s">
        <v>99</v>
      </c>
      <c r="C171" s="33">
        <v>52803379</v>
      </c>
      <c r="D171" s="33">
        <v>5692</v>
      </c>
      <c r="E171" s="34">
        <f t="shared" si="21"/>
        <v>9276.7707308503159</v>
      </c>
      <c r="F171" s="35">
        <f t="shared" si="22"/>
        <v>0.8090751517116942</v>
      </c>
      <c r="G171" s="69">
        <f t="shared" si="23"/>
        <v>1313.4745571996973</v>
      </c>
      <c r="H171" s="36">
        <f t="shared" si="24"/>
        <v>364.88716695008014</v>
      </c>
      <c r="I171" s="69">
        <f t="shared" si="25"/>
        <v>1678.3617241497775</v>
      </c>
      <c r="J171" s="67">
        <f t="shared" si="26"/>
        <v>-134.22586371811002</v>
      </c>
      <c r="K171" s="34">
        <f t="shared" si="27"/>
        <v>1544.1358604316674</v>
      </c>
      <c r="L171" s="34">
        <f t="shared" si="28"/>
        <v>9553234.9338605329</v>
      </c>
      <c r="M171" s="34">
        <f t="shared" si="29"/>
        <v>8789221.317577051</v>
      </c>
      <c r="N171" s="38">
        <f>'jan-mar'!M171</f>
        <v>9468354.3878110014</v>
      </c>
      <c r="O171" s="38">
        <f t="shared" si="30"/>
        <v>-679133.07023395039</v>
      </c>
    </row>
    <row r="172" spans="1:15" s="31" customFormat="1" x14ac:dyDescent="0.2">
      <c r="A172" s="30">
        <v>3428</v>
      </c>
      <c r="B172" s="31" t="s">
        <v>100</v>
      </c>
      <c r="C172" s="33">
        <v>23747217</v>
      </c>
      <c r="D172" s="33">
        <v>2526</v>
      </c>
      <c r="E172" s="34">
        <f t="shared" si="21"/>
        <v>9401.1152019002384</v>
      </c>
      <c r="F172" s="35">
        <f t="shared" si="22"/>
        <v>0.81991987609888461</v>
      </c>
      <c r="G172" s="69">
        <f t="shared" si="23"/>
        <v>1238.8678745697437</v>
      </c>
      <c r="H172" s="36">
        <f t="shared" si="24"/>
        <v>321.36660208260724</v>
      </c>
      <c r="I172" s="69">
        <f t="shared" si="25"/>
        <v>1560.2344766523508</v>
      </c>
      <c r="J172" s="67">
        <f t="shared" si="26"/>
        <v>-134.22586371811002</v>
      </c>
      <c r="K172" s="34">
        <f t="shared" si="27"/>
        <v>1426.0086129342408</v>
      </c>
      <c r="L172" s="34">
        <f t="shared" si="28"/>
        <v>3941152.2880238383</v>
      </c>
      <c r="M172" s="34">
        <f t="shared" si="29"/>
        <v>3602097.7562718922</v>
      </c>
      <c r="N172" s="38">
        <f>'jan-mar'!M172</f>
        <v>4823719.3799210461</v>
      </c>
      <c r="O172" s="38">
        <f t="shared" si="30"/>
        <v>-1221621.6236491539</v>
      </c>
    </row>
    <row r="173" spans="1:15" s="31" customFormat="1" x14ac:dyDescent="0.2">
      <c r="A173" s="30">
        <v>3429</v>
      </c>
      <c r="B173" s="31" t="s">
        <v>101</v>
      </c>
      <c r="C173" s="33">
        <v>13184008</v>
      </c>
      <c r="D173" s="33">
        <v>1532</v>
      </c>
      <c r="E173" s="34">
        <f t="shared" si="21"/>
        <v>8605.7493472584865</v>
      </c>
      <c r="F173" s="35">
        <f t="shared" si="22"/>
        <v>0.75055190655636339</v>
      </c>
      <c r="G173" s="69">
        <f t="shared" si="23"/>
        <v>1716.0873873547948</v>
      </c>
      <c r="H173" s="36">
        <f t="shared" si="24"/>
        <v>599.74465120722039</v>
      </c>
      <c r="I173" s="69">
        <f t="shared" si="25"/>
        <v>2315.8320385620154</v>
      </c>
      <c r="J173" s="67">
        <f t="shared" si="26"/>
        <v>-134.22586371811002</v>
      </c>
      <c r="K173" s="34">
        <f t="shared" si="27"/>
        <v>2181.6061748439056</v>
      </c>
      <c r="L173" s="34">
        <f t="shared" si="28"/>
        <v>3547854.6830770075</v>
      </c>
      <c r="M173" s="34">
        <f t="shared" si="29"/>
        <v>3342220.6598608634</v>
      </c>
      <c r="N173" s="38">
        <f>'jan-mar'!M173</f>
        <v>3553572.3310130797</v>
      </c>
      <c r="O173" s="38">
        <f t="shared" si="30"/>
        <v>-211351.67115221638</v>
      </c>
    </row>
    <row r="174" spans="1:15" s="31" customFormat="1" x14ac:dyDescent="0.2">
      <c r="A174" s="30">
        <v>3430</v>
      </c>
      <c r="B174" s="31" t="s">
        <v>102</v>
      </c>
      <c r="C174" s="33">
        <v>15627007</v>
      </c>
      <c r="D174" s="33">
        <v>1891</v>
      </c>
      <c r="E174" s="34">
        <f t="shared" si="21"/>
        <v>8263.8852459016398</v>
      </c>
      <c r="F174" s="35">
        <f t="shared" si="22"/>
        <v>0.72073617027323544</v>
      </c>
      <c r="G174" s="69">
        <f t="shared" si="23"/>
        <v>1921.2058481689028</v>
      </c>
      <c r="H174" s="36">
        <f t="shared" si="24"/>
        <v>719.39708668211676</v>
      </c>
      <c r="I174" s="69">
        <f t="shared" si="25"/>
        <v>2640.6029348510197</v>
      </c>
      <c r="J174" s="67">
        <f t="shared" si="26"/>
        <v>-134.22586371811002</v>
      </c>
      <c r="K174" s="34">
        <f t="shared" si="27"/>
        <v>2506.3770711329098</v>
      </c>
      <c r="L174" s="34">
        <f t="shared" si="28"/>
        <v>4993380.149803278</v>
      </c>
      <c r="M174" s="34">
        <f t="shared" si="29"/>
        <v>4739559.0415123329</v>
      </c>
      <c r="N174" s="38">
        <f>'jan-mar'!M174</f>
        <v>4375820.9345925162</v>
      </c>
      <c r="O174" s="38">
        <f t="shared" si="30"/>
        <v>363738.1069198167</v>
      </c>
    </row>
    <row r="175" spans="1:15" s="31" customFormat="1" x14ac:dyDescent="0.2">
      <c r="A175" s="30">
        <v>3431</v>
      </c>
      <c r="B175" s="31" t="s">
        <v>105</v>
      </c>
      <c r="C175" s="33">
        <v>20365647</v>
      </c>
      <c r="D175" s="33">
        <v>2503</v>
      </c>
      <c r="E175" s="34">
        <f t="shared" si="21"/>
        <v>8136.4950059928087</v>
      </c>
      <c r="F175" s="35">
        <f t="shared" si="22"/>
        <v>0.70962580863218849</v>
      </c>
      <c r="G175" s="69">
        <f t="shared" si="23"/>
        <v>1997.6399921142015</v>
      </c>
      <c r="H175" s="36">
        <f t="shared" si="24"/>
        <v>763.98367065020761</v>
      </c>
      <c r="I175" s="69">
        <f t="shared" si="25"/>
        <v>2761.6236627644093</v>
      </c>
      <c r="J175" s="67">
        <f t="shared" si="26"/>
        <v>-134.22586371811002</v>
      </c>
      <c r="K175" s="34">
        <f t="shared" si="27"/>
        <v>2627.3977990462995</v>
      </c>
      <c r="L175" s="34">
        <f t="shared" si="28"/>
        <v>6912344.0278993165</v>
      </c>
      <c r="M175" s="34">
        <f t="shared" si="29"/>
        <v>6576376.6910128873</v>
      </c>
      <c r="N175" s="38">
        <f>'jan-mar'!M175</f>
        <v>6165989.9597752858</v>
      </c>
      <c r="O175" s="38">
        <f t="shared" si="30"/>
        <v>410386.73123760149</v>
      </c>
    </row>
    <row r="176" spans="1:15" s="31" customFormat="1" x14ac:dyDescent="0.2">
      <c r="A176" s="30">
        <v>3432</v>
      </c>
      <c r="B176" s="31" t="s">
        <v>106</v>
      </c>
      <c r="C176" s="33">
        <v>18775027</v>
      </c>
      <c r="D176" s="33">
        <v>1983</v>
      </c>
      <c r="E176" s="34">
        <f t="shared" si="21"/>
        <v>9467.9914271306097</v>
      </c>
      <c r="F176" s="35">
        <f t="shared" si="22"/>
        <v>0.82575249756210878</v>
      </c>
      <c r="G176" s="69">
        <f t="shared" si="23"/>
        <v>1198.7421394315209</v>
      </c>
      <c r="H176" s="36">
        <f t="shared" si="24"/>
        <v>297.95992325197727</v>
      </c>
      <c r="I176" s="69">
        <f t="shared" si="25"/>
        <v>1496.7020626834981</v>
      </c>
      <c r="J176" s="67">
        <f t="shared" si="26"/>
        <v>-134.22586371811002</v>
      </c>
      <c r="K176" s="34">
        <f t="shared" si="27"/>
        <v>1362.476198965388</v>
      </c>
      <c r="L176" s="34">
        <f t="shared" si="28"/>
        <v>2967960.1903013769</v>
      </c>
      <c r="M176" s="34">
        <f t="shared" si="29"/>
        <v>2701790.3025483643</v>
      </c>
      <c r="N176" s="38">
        <f>'jan-mar'!M176</f>
        <v>3480050.165175546</v>
      </c>
      <c r="O176" s="38">
        <f t="shared" si="30"/>
        <v>-778259.86262718169</v>
      </c>
    </row>
    <row r="177" spans="1:15" s="31" customFormat="1" x14ac:dyDescent="0.2">
      <c r="A177" s="30">
        <v>3433</v>
      </c>
      <c r="B177" s="31" t="s">
        <v>107</v>
      </c>
      <c r="C177" s="33">
        <v>30092235</v>
      </c>
      <c r="D177" s="33">
        <v>2141</v>
      </c>
      <c r="E177" s="34">
        <f t="shared" si="21"/>
        <v>14055.224194301729</v>
      </c>
      <c r="F177" s="35">
        <f t="shared" si="22"/>
        <v>1.2258287907805396</v>
      </c>
      <c r="G177" s="69">
        <f t="shared" si="23"/>
        <v>-1553.5975208711504</v>
      </c>
      <c r="H177" s="36">
        <f t="shared" si="24"/>
        <v>0</v>
      </c>
      <c r="I177" s="69">
        <f t="shared" si="25"/>
        <v>-1553.5975208711504</v>
      </c>
      <c r="J177" s="67">
        <f t="shared" si="26"/>
        <v>-134.22586371811002</v>
      </c>
      <c r="K177" s="34">
        <f t="shared" si="27"/>
        <v>-1687.8233845892605</v>
      </c>
      <c r="L177" s="34">
        <f t="shared" si="28"/>
        <v>-3326252.2921851329</v>
      </c>
      <c r="M177" s="34">
        <f t="shared" si="29"/>
        <v>-3613629.8664056067</v>
      </c>
      <c r="N177" s="38">
        <f>'jan-mar'!M177</f>
        <v>-202871.99454039271</v>
      </c>
      <c r="O177" s="38">
        <f t="shared" si="30"/>
        <v>-3410757.8718652138</v>
      </c>
    </row>
    <row r="178" spans="1:15" s="31" customFormat="1" x14ac:dyDescent="0.2">
      <c r="A178" s="30">
        <v>3434</v>
      </c>
      <c r="B178" s="31" t="s">
        <v>108</v>
      </c>
      <c r="C178" s="33">
        <v>21025190</v>
      </c>
      <c r="D178" s="33">
        <v>2212</v>
      </c>
      <c r="E178" s="34">
        <f t="shared" si="21"/>
        <v>9505.0587703435813</v>
      </c>
      <c r="F178" s="35">
        <f t="shared" si="22"/>
        <v>0.82898533226328885</v>
      </c>
      <c r="G178" s="69">
        <f t="shared" si="23"/>
        <v>1176.501733503738</v>
      </c>
      <c r="H178" s="36">
        <f t="shared" si="24"/>
        <v>284.98635312743727</v>
      </c>
      <c r="I178" s="69">
        <f t="shared" si="25"/>
        <v>1461.4880866311753</v>
      </c>
      <c r="J178" s="67">
        <f t="shared" si="26"/>
        <v>-134.22586371811002</v>
      </c>
      <c r="K178" s="34">
        <f t="shared" si="27"/>
        <v>1327.2622229130652</v>
      </c>
      <c r="L178" s="34">
        <f t="shared" si="28"/>
        <v>3232811.6476281597</v>
      </c>
      <c r="M178" s="34">
        <f t="shared" si="29"/>
        <v>2935904.0370837003</v>
      </c>
      <c r="N178" s="38">
        <f>'jan-mar'!M178</f>
        <v>3613452.5701050465</v>
      </c>
      <c r="O178" s="38">
        <f t="shared" si="30"/>
        <v>-677548.5330213462</v>
      </c>
    </row>
    <row r="179" spans="1:15" s="31" customFormat="1" x14ac:dyDescent="0.2">
      <c r="A179" s="30">
        <v>3435</v>
      </c>
      <c r="B179" s="31" t="s">
        <v>109</v>
      </c>
      <c r="C179" s="33">
        <v>31432461</v>
      </c>
      <c r="D179" s="33">
        <v>3531</v>
      </c>
      <c r="E179" s="34">
        <f t="shared" si="21"/>
        <v>8901.858113848768</v>
      </c>
      <c r="F179" s="35">
        <f t="shared" si="22"/>
        <v>0.77637708346361189</v>
      </c>
      <c r="G179" s="69">
        <f t="shared" si="23"/>
        <v>1538.4221274006261</v>
      </c>
      <c r="H179" s="36">
        <f t="shared" si="24"/>
        <v>496.1065829006219</v>
      </c>
      <c r="I179" s="69">
        <f t="shared" si="25"/>
        <v>2034.5287103012479</v>
      </c>
      <c r="J179" s="67">
        <f t="shared" si="26"/>
        <v>-134.22586371811002</v>
      </c>
      <c r="K179" s="34">
        <f t="shared" si="27"/>
        <v>1900.3028465831378</v>
      </c>
      <c r="L179" s="34">
        <f t="shared" si="28"/>
        <v>7183920.876073706</v>
      </c>
      <c r="M179" s="34">
        <f t="shared" si="29"/>
        <v>6709969.3512850599</v>
      </c>
      <c r="N179" s="38">
        <f>'jan-mar'!M179</f>
        <v>7678577.1906378474</v>
      </c>
      <c r="O179" s="38">
        <f t="shared" si="30"/>
        <v>-968607.83935278747</v>
      </c>
    </row>
    <row r="180" spans="1:15" s="31" customFormat="1" x14ac:dyDescent="0.2">
      <c r="A180" s="30">
        <v>3436</v>
      </c>
      <c r="B180" s="31" t="s">
        <v>110</v>
      </c>
      <c r="C180" s="33">
        <v>66930790</v>
      </c>
      <c r="D180" s="33">
        <v>5586</v>
      </c>
      <c r="E180" s="34">
        <f t="shared" si="21"/>
        <v>11981.881489437881</v>
      </c>
      <c r="F180" s="35">
        <f t="shared" si="22"/>
        <v>1.0450018508725085</v>
      </c>
      <c r="G180" s="69">
        <f t="shared" si="23"/>
        <v>-309.5918979528418</v>
      </c>
      <c r="H180" s="36">
        <f t="shared" si="24"/>
        <v>0</v>
      </c>
      <c r="I180" s="69">
        <f t="shared" si="25"/>
        <v>-309.5918979528418</v>
      </c>
      <c r="J180" s="67">
        <f t="shared" si="26"/>
        <v>-134.22586371811002</v>
      </c>
      <c r="K180" s="34">
        <f t="shared" si="27"/>
        <v>-443.81776167095182</v>
      </c>
      <c r="L180" s="34">
        <f t="shared" si="28"/>
        <v>-1729380.3419645743</v>
      </c>
      <c r="M180" s="34">
        <f t="shared" si="29"/>
        <v>-2479166.0166939367</v>
      </c>
      <c r="N180" s="38">
        <f>'jan-mar'!M180</f>
        <v>1959329.9298913451</v>
      </c>
      <c r="O180" s="38">
        <f t="shared" si="30"/>
        <v>-4438495.9465852818</v>
      </c>
    </row>
    <row r="181" spans="1:15" s="31" customFormat="1" x14ac:dyDescent="0.2">
      <c r="A181" s="30">
        <v>3437</v>
      </c>
      <c r="B181" s="31" t="s">
        <v>111</v>
      </c>
      <c r="C181" s="33">
        <v>45113519</v>
      </c>
      <c r="D181" s="33">
        <v>5756</v>
      </c>
      <c r="E181" s="34">
        <f t="shared" si="21"/>
        <v>7837.6509728978453</v>
      </c>
      <c r="F181" s="35">
        <f t="shared" si="22"/>
        <v>0.68356207498720711</v>
      </c>
      <c r="G181" s="69">
        <f t="shared" si="23"/>
        <v>2176.9464119711797</v>
      </c>
      <c r="H181" s="36">
        <f t="shared" si="24"/>
        <v>868.57908223344475</v>
      </c>
      <c r="I181" s="69">
        <f t="shared" si="25"/>
        <v>3045.5254942046245</v>
      </c>
      <c r="J181" s="67">
        <f t="shared" si="26"/>
        <v>-134.22586371811002</v>
      </c>
      <c r="K181" s="34">
        <f t="shared" si="27"/>
        <v>2911.2996304865146</v>
      </c>
      <c r="L181" s="34">
        <f t="shared" si="28"/>
        <v>17530044.744641818</v>
      </c>
      <c r="M181" s="34">
        <f t="shared" si="29"/>
        <v>16757440.673080377</v>
      </c>
      <c r="N181" s="38">
        <f>'jan-mar'!M181</f>
        <v>16833579.665607892</v>
      </c>
      <c r="O181" s="38">
        <f t="shared" si="30"/>
        <v>-76138.992527514696</v>
      </c>
    </row>
    <row r="182" spans="1:15" s="31" customFormat="1" x14ac:dyDescent="0.2">
      <c r="A182" s="30">
        <v>3438</v>
      </c>
      <c r="B182" s="31" t="s">
        <v>112</v>
      </c>
      <c r="C182" s="33">
        <v>35243081</v>
      </c>
      <c r="D182" s="33">
        <v>3119</v>
      </c>
      <c r="E182" s="34">
        <f t="shared" si="21"/>
        <v>11299.480923372876</v>
      </c>
      <c r="F182" s="35">
        <f t="shared" si="22"/>
        <v>0.9854861683644659</v>
      </c>
      <c r="G182" s="69">
        <f t="shared" si="23"/>
        <v>99.848441686161451</v>
      </c>
      <c r="H182" s="36">
        <f t="shared" si="24"/>
        <v>0</v>
      </c>
      <c r="I182" s="69">
        <f t="shared" si="25"/>
        <v>99.848441686161451</v>
      </c>
      <c r="J182" s="67">
        <f t="shared" si="26"/>
        <v>-134.22586371811002</v>
      </c>
      <c r="K182" s="34">
        <f t="shared" si="27"/>
        <v>-34.377422031948569</v>
      </c>
      <c r="L182" s="34">
        <f t="shared" si="28"/>
        <v>311427.28961913759</v>
      </c>
      <c r="M182" s="34">
        <f t="shared" si="29"/>
        <v>-107223.17931764759</v>
      </c>
      <c r="N182" s="38">
        <f>'jan-mar'!M182</f>
        <v>1545905.7946887033</v>
      </c>
      <c r="O182" s="38">
        <f t="shared" si="30"/>
        <v>-1653128.9740063509</v>
      </c>
    </row>
    <row r="183" spans="1:15" s="31" customFormat="1" x14ac:dyDescent="0.2">
      <c r="A183" s="30">
        <v>3439</v>
      </c>
      <c r="B183" s="31" t="s">
        <v>113</v>
      </c>
      <c r="C183" s="33">
        <v>41650021</v>
      </c>
      <c r="D183" s="33">
        <v>4413</v>
      </c>
      <c r="E183" s="34">
        <f t="shared" si="21"/>
        <v>9438.0287786086556</v>
      </c>
      <c r="F183" s="35">
        <f t="shared" si="22"/>
        <v>0.82313930002797486</v>
      </c>
      <c r="G183" s="69">
        <f t="shared" si="23"/>
        <v>1216.7197285446935</v>
      </c>
      <c r="H183" s="36">
        <f t="shared" si="24"/>
        <v>308.44685023466127</v>
      </c>
      <c r="I183" s="69">
        <f t="shared" si="25"/>
        <v>1525.1665787793547</v>
      </c>
      <c r="J183" s="67">
        <f t="shared" si="26"/>
        <v>-134.22586371811002</v>
      </c>
      <c r="K183" s="34">
        <f t="shared" si="27"/>
        <v>1390.9407150612446</v>
      </c>
      <c r="L183" s="34">
        <f t="shared" si="28"/>
        <v>6730560.1121532926</v>
      </c>
      <c r="M183" s="34">
        <f t="shared" si="29"/>
        <v>6138221.3755652728</v>
      </c>
      <c r="N183" s="38">
        <f>'jan-mar'!M183</f>
        <v>5420285.7784012556</v>
      </c>
      <c r="O183" s="38">
        <f t="shared" si="30"/>
        <v>717935.59716401715</v>
      </c>
    </row>
    <row r="184" spans="1:15" s="31" customFormat="1" x14ac:dyDescent="0.2">
      <c r="A184" s="30">
        <v>3440</v>
      </c>
      <c r="B184" s="31" t="s">
        <v>114</v>
      </c>
      <c r="C184" s="33">
        <v>54623262</v>
      </c>
      <c r="D184" s="33">
        <v>5124</v>
      </c>
      <c r="E184" s="34">
        <f t="shared" si="21"/>
        <v>10660.277517564402</v>
      </c>
      <c r="F184" s="35">
        <f t="shared" si="22"/>
        <v>0.92973793360328205</v>
      </c>
      <c r="G184" s="69">
        <f t="shared" si="23"/>
        <v>483.37048517124566</v>
      </c>
      <c r="H184" s="36">
        <f t="shared" si="24"/>
        <v>0</v>
      </c>
      <c r="I184" s="69">
        <f t="shared" si="25"/>
        <v>483.37048517124566</v>
      </c>
      <c r="J184" s="67">
        <f t="shared" si="26"/>
        <v>-134.22586371811002</v>
      </c>
      <c r="K184" s="34">
        <f t="shared" si="27"/>
        <v>349.14462145313564</v>
      </c>
      <c r="L184" s="34">
        <f t="shared" si="28"/>
        <v>2476790.3660174627</v>
      </c>
      <c r="M184" s="34">
        <f t="shared" si="29"/>
        <v>1789017.040325867</v>
      </c>
      <c r="N184" s="38">
        <f>'jan-mar'!M184</f>
        <v>2604065.5251634866</v>
      </c>
      <c r="O184" s="38">
        <f t="shared" si="30"/>
        <v>-815048.48483761959</v>
      </c>
    </row>
    <row r="185" spans="1:15" s="31" customFormat="1" x14ac:dyDescent="0.2">
      <c r="A185" s="30">
        <v>3441</v>
      </c>
      <c r="B185" s="31" t="s">
        <v>115</v>
      </c>
      <c r="C185" s="33">
        <v>59286621</v>
      </c>
      <c r="D185" s="33">
        <v>6177</v>
      </c>
      <c r="E185" s="34">
        <f t="shared" si="21"/>
        <v>9597.963574550753</v>
      </c>
      <c r="F185" s="35">
        <f t="shared" si="22"/>
        <v>0.83708804070995679</v>
      </c>
      <c r="G185" s="69">
        <f t="shared" si="23"/>
        <v>1120.758850979435</v>
      </c>
      <c r="H185" s="36">
        <f t="shared" si="24"/>
        <v>252.46967165492714</v>
      </c>
      <c r="I185" s="69">
        <f t="shared" si="25"/>
        <v>1373.2285226343622</v>
      </c>
      <c r="J185" s="67">
        <f t="shared" si="26"/>
        <v>-134.22586371811002</v>
      </c>
      <c r="K185" s="34">
        <f t="shared" si="27"/>
        <v>1239.0026589162521</v>
      </c>
      <c r="L185" s="34">
        <f t="shared" si="28"/>
        <v>8482432.5843124557</v>
      </c>
      <c r="M185" s="34">
        <f t="shared" si="29"/>
        <v>7653319.4241256891</v>
      </c>
      <c r="N185" s="38">
        <f>'jan-mar'!M185</f>
        <v>8016312.103928064</v>
      </c>
      <c r="O185" s="38">
        <f t="shared" si="30"/>
        <v>-362992.67980237491</v>
      </c>
    </row>
    <row r="186" spans="1:15" s="31" customFormat="1" x14ac:dyDescent="0.2">
      <c r="A186" s="30">
        <v>3442</v>
      </c>
      <c r="B186" s="31" t="s">
        <v>116</v>
      </c>
      <c r="C186" s="33">
        <v>131621846</v>
      </c>
      <c r="D186" s="33">
        <v>14840</v>
      </c>
      <c r="E186" s="34">
        <f t="shared" si="21"/>
        <v>8869.3966307277624</v>
      </c>
      <c r="F186" s="35">
        <f t="shared" si="22"/>
        <v>0.77354594964097978</v>
      </c>
      <c r="G186" s="69">
        <f t="shared" si="23"/>
        <v>1557.8990172732294</v>
      </c>
      <c r="H186" s="36">
        <f t="shared" si="24"/>
        <v>507.46810199297386</v>
      </c>
      <c r="I186" s="69">
        <f t="shared" si="25"/>
        <v>2065.3671192662032</v>
      </c>
      <c r="J186" s="67">
        <f t="shared" si="26"/>
        <v>-134.22586371811002</v>
      </c>
      <c r="K186" s="34">
        <f t="shared" si="27"/>
        <v>1931.1412555480931</v>
      </c>
      <c r="L186" s="34">
        <f t="shared" si="28"/>
        <v>30650048.049910456</v>
      </c>
      <c r="M186" s="34">
        <f t="shared" si="29"/>
        <v>28658136.232333701</v>
      </c>
      <c r="N186" s="38">
        <f>'jan-mar'!M186</f>
        <v>26802585.776654128</v>
      </c>
      <c r="O186" s="38">
        <f t="shared" si="30"/>
        <v>1855550.4556795731</v>
      </c>
    </row>
    <row r="187" spans="1:15" s="31" customFormat="1" x14ac:dyDescent="0.2">
      <c r="A187" s="30">
        <v>3443</v>
      </c>
      <c r="B187" s="31" t="s">
        <v>117</v>
      </c>
      <c r="C187" s="33">
        <v>116489373</v>
      </c>
      <c r="D187" s="33">
        <v>13691</v>
      </c>
      <c r="E187" s="34">
        <f t="shared" si="21"/>
        <v>8508.4634431378272</v>
      </c>
      <c r="F187" s="35">
        <f t="shared" si="22"/>
        <v>0.74206709972869511</v>
      </c>
      <c r="G187" s="69">
        <f t="shared" si="23"/>
        <v>1774.4589298271906</v>
      </c>
      <c r="H187" s="36">
        <f t="shared" si="24"/>
        <v>633.79471764945117</v>
      </c>
      <c r="I187" s="69">
        <f t="shared" si="25"/>
        <v>2408.2536474766416</v>
      </c>
      <c r="J187" s="67">
        <f t="shared" si="26"/>
        <v>-134.22586371811002</v>
      </c>
      <c r="K187" s="34">
        <f t="shared" si="27"/>
        <v>2274.0277837585318</v>
      </c>
      <c r="L187" s="34">
        <f t="shared" si="28"/>
        <v>32971400.687602699</v>
      </c>
      <c r="M187" s="34">
        <f t="shared" si="29"/>
        <v>31133714.387438059</v>
      </c>
      <c r="N187" s="38">
        <f>'jan-mar'!M187</f>
        <v>28257022.865894306</v>
      </c>
      <c r="O187" s="38">
        <f t="shared" si="30"/>
        <v>2876691.5215437524</v>
      </c>
    </row>
    <row r="188" spans="1:15" s="31" customFormat="1" x14ac:dyDescent="0.2">
      <c r="A188" s="30">
        <v>3446</v>
      </c>
      <c r="B188" s="31" t="s">
        <v>120</v>
      </c>
      <c r="C188" s="33">
        <v>128929962</v>
      </c>
      <c r="D188" s="33">
        <v>13593</v>
      </c>
      <c r="E188" s="34">
        <f t="shared" si="21"/>
        <v>9485.0262635179879</v>
      </c>
      <c r="F188" s="35">
        <f t="shared" si="22"/>
        <v>0.8272381937417792</v>
      </c>
      <c r="G188" s="69">
        <f t="shared" si="23"/>
        <v>1188.5212375990941</v>
      </c>
      <c r="H188" s="36">
        <f t="shared" si="24"/>
        <v>291.99773051639494</v>
      </c>
      <c r="I188" s="69">
        <f t="shared" si="25"/>
        <v>1480.5189681154891</v>
      </c>
      <c r="J188" s="67">
        <f t="shared" si="26"/>
        <v>-134.22586371811002</v>
      </c>
      <c r="K188" s="34">
        <f t="shared" si="27"/>
        <v>1346.293104397379</v>
      </c>
      <c r="L188" s="34">
        <f t="shared" si="28"/>
        <v>20124694.333593842</v>
      </c>
      <c r="M188" s="34">
        <f t="shared" si="29"/>
        <v>18300162.168073572</v>
      </c>
      <c r="N188" s="38">
        <f>'jan-mar'!M188</f>
        <v>15877297.456142828</v>
      </c>
      <c r="O188" s="38">
        <f t="shared" si="30"/>
        <v>2422864.7119307443</v>
      </c>
    </row>
    <row r="189" spans="1:15" s="31" customFormat="1" x14ac:dyDescent="0.2">
      <c r="A189" s="30">
        <v>3447</v>
      </c>
      <c r="B189" s="31" t="s">
        <v>121</v>
      </c>
      <c r="C189" s="33">
        <v>43023523</v>
      </c>
      <c r="D189" s="33">
        <v>5587</v>
      </c>
      <c r="E189" s="34">
        <f t="shared" si="21"/>
        <v>7700.6484696617144</v>
      </c>
      <c r="F189" s="35">
        <f t="shared" si="22"/>
        <v>0.6716133781500595</v>
      </c>
      <c r="G189" s="69">
        <f t="shared" si="23"/>
        <v>2259.1479139128583</v>
      </c>
      <c r="H189" s="36">
        <f t="shared" si="24"/>
        <v>916.52995836609057</v>
      </c>
      <c r="I189" s="69">
        <f t="shared" si="25"/>
        <v>3175.6778722789486</v>
      </c>
      <c r="J189" s="67">
        <f t="shared" si="26"/>
        <v>-134.22586371811002</v>
      </c>
      <c r="K189" s="34">
        <f t="shared" si="27"/>
        <v>3041.4520085608387</v>
      </c>
      <c r="L189" s="34">
        <f t="shared" si="28"/>
        <v>17742512.272422485</v>
      </c>
      <c r="M189" s="34">
        <f t="shared" si="29"/>
        <v>16992592.371829405</v>
      </c>
      <c r="N189" s="38">
        <f>'jan-mar'!M189</f>
        <v>15891384.352362977</v>
      </c>
      <c r="O189" s="38">
        <f t="shared" si="30"/>
        <v>1101208.0194664281</v>
      </c>
    </row>
    <row r="190" spans="1:15" s="31" customFormat="1" x14ac:dyDescent="0.2">
      <c r="A190" s="30">
        <v>3448</v>
      </c>
      <c r="B190" s="31" t="s">
        <v>122</v>
      </c>
      <c r="C190" s="33">
        <v>57460584</v>
      </c>
      <c r="D190" s="33">
        <v>6510</v>
      </c>
      <c r="E190" s="34">
        <f t="shared" si="21"/>
        <v>8826.5105990783413</v>
      </c>
      <c r="F190" s="35">
        <f t="shared" si="22"/>
        <v>0.76980563702899751</v>
      </c>
      <c r="G190" s="69">
        <f t="shared" si="23"/>
        <v>1583.630636262882</v>
      </c>
      <c r="H190" s="36">
        <f t="shared" si="24"/>
        <v>522.47821307027118</v>
      </c>
      <c r="I190" s="69">
        <f t="shared" si="25"/>
        <v>2106.1088493331531</v>
      </c>
      <c r="J190" s="67">
        <f t="shared" si="26"/>
        <v>-134.22586371811002</v>
      </c>
      <c r="K190" s="34">
        <f t="shared" si="27"/>
        <v>1971.882985615043</v>
      </c>
      <c r="L190" s="34">
        <f t="shared" si="28"/>
        <v>13710768.609158827</v>
      </c>
      <c r="M190" s="34">
        <f t="shared" si="29"/>
        <v>12836958.23635393</v>
      </c>
      <c r="N190" s="38">
        <f>'jan-mar'!M190</f>
        <v>14645211.647777511</v>
      </c>
      <c r="O190" s="38">
        <f t="shared" si="30"/>
        <v>-1808253.4114235807</v>
      </c>
    </row>
    <row r="191" spans="1:15" s="31" customFormat="1" x14ac:dyDescent="0.2">
      <c r="A191" s="30">
        <v>3449</v>
      </c>
      <c r="B191" s="31" t="s">
        <v>123</v>
      </c>
      <c r="C191" s="33">
        <v>28839604</v>
      </c>
      <c r="D191" s="33">
        <v>2836</v>
      </c>
      <c r="E191" s="34">
        <f t="shared" si="21"/>
        <v>10169.112834978843</v>
      </c>
      <c r="F191" s="35">
        <f t="shared" si="22"/>
        <v>0.88690092149983513</v>
      </c>
      <c r="G191" s="69">
        <f t="shared" si="23"/>
        <v>778.06929472258082</v>
      </c>
      <c r="H191" s="36">
        <f t="shared" si="24"/>
        <v>52.567430505095579</v>
      </c>
      <c r="I191" s="69">
        <f t="shared" si="25"/>
        <v>830.63672522767638</v>
      </c>
      <c r="J191" s="67">
        <f t="shared" si="26"/>
        <v>-134.22586371811002</v>
      </c>
      <c r="K191" s="34">
        <f t="shared" si="27"/>
        <v>696.4108615095663</v>
      </c>
      <c r="L191" s="34">
        <f t="shared" si="28"/>
        <v>2355685.7527456903</v>
      </c>
      <c r="M191" s="34">
        <f t="shared" si="29"/>
        <v>1975021.2032411301</v>
      </c>
      <c r="N191" s="38">
        <f>'jan-mar'!M191</f>
        <v>3065983.2036247342</v>
      </c>
      <c r="O191" s="38">
        <f t="shared" si="30"/>
        <v>-1090962.0003836041</v>
      </c>
    </row>
    <row r="192" spans="1:15" s="31" customFormat="1" x14ac:dyDescent="0.2">
      <c r="A192" s="30">
        <v>3450</v>
      </c>
      <c r="B192" s="31" t="s">
        <v>124</v>
      </c>
      <c r="C192" s="33">
        <v>10640347</v>
      </c>
      <c r="D192" s="33">
        <v>1366</v>
      </c>
      <c r="E192" s="34">
        <f t="shared" si="21"/>
        <v>7789.4194729136161</v>
      </c>
      <c r="F192" s="35">
        <f t="shared" si="22"/>
        <v>0.67935555643681866</v>
      </c>
      <c r="G192" s="69">
        <f t="shared" si="23"/>
        <v>2205.885311961717</v>
      </c>
      <c r="H192" s="36">
        <f t="shared" si="24"/>
        <v>885.46010722792505</v>
      </c>
      <c r="I192" s="69">
        <f t="shared" si="25"/>
        <v>3091.3454191896421</v>
      </c>
      <c r="J192" s="67">
        <f t="shared" si="26"/>
        <v>-134.22586371811002</v>
      </c>
      <c r="K192" s="34">
        <f t="shared" si="27"/>
        <v>2957.1195554715323</v>
      </c>
      <c r="L192" s="34">
        <f t="shared" si="28"/>
        <v>4222777.8426130507</v>
      </c>
      <c r="M192" s="34">
        <f t="shared" si="29"/>
        <v>4039425.3127741129</v>
      </c>
      <c r="N192" s="38">
        <f>'jan-mar'!M192</f>
        <v>3978688.5073523931</v>
      </c>
      <c r="O192" s="38">
        <f t="shared" si="30"/>
        <v>60736.805421719793</v>
      </c>
    </row>
    <row r="193" spans="1:15" s="31" customFormat="1" x14ac:dyDescent="0.2">
      <c r="A193" s="30">
        <v>3451</v>
      </c>
      <c r="B193" s="31" t="s">
        <v>125</v>
      </c>
      <c r="C193" s="33">
        <v>66126844</v>
      </c>
      <c r="D193" s="33">
        <v>6562</v>
      </c>
      <c r="E193" s="34">
        <f t="shared" si="21"/>
        <v>10077.239256324292</v>
      </c>
      <c r="F193" s="35">
        <f t="shared" si="22"/>
        <v>0.87888815156675582</v>
      </c>
      <c r="G193" s="69">
        <f t="shared" si="23"/>
        <v>833.19344191531161</v>
      </c>
      <c r="H193" s="36">
        <f t="shared" si="24"/>
        <v>84.723183034188509</v>
      </c>
      <c r="I193" s="69">
        <f t="shared" si="25"/>
        <v>917.91662494950015</v>
      </c>
      <c r="J193" s="67">
        <f t="shared" si="26"/>
        <v>-134.22586371811002</v>
      </c>
      <c r="K193" s="34">
        <f t="shared" si="27"/>
        <v>783.69076123139007</v>
      </c>
      <c r="L193" s="34">
        <f t="shared" si="28"/>
        <v>6023368.8929186203</v>
      </c>
      <c r="M193" s="34">
        <f t="shared" si="29"/>
        <v>5142578.7752003819</v>
      </c>
      <c r="N193" s="38">
        <f>'jan-mar'!M193</f>
        <v>7047334.6172374887</v>
      </c>
      <c r="O193" s="38">
        <f t="shared" si="30"/>
        <v>-1904755.8420371069</v>
      </c>
    </row>
    <row r="194" spans="1:15" s="31" customFormat="1" x14ac:dyDescent="0.2">
      <c r="A194" s="30">
        <v>3452</v>
      </c>
      <c r="B194" s="31" t="s">
        <v>126</v>
      </c>
      <c r="C194" s="33">
        <v>22667637</v>
      </c>
      <c r="D194" s="33">
        <v>2112</v>
      </c>
      <c r="E194" s="34">
        <f t="shared" si="21"/>
        <v>10732.782670454546</v>
      </c>
      <c r="F194" s="35">
        <f t="shared" si="22"/>
        <v>0.93606148295859692</v>
      </c>
      <c r="G194" s="69">
        <f t="shared" si="23"/>
        <v>439.86739343715925</v>
      </c>
      <c r="H194" s="36">
        <f t="shared" si="24"/>
        <v>0</v>
      </c>
      <c r="I194" s="69">
        <f t="shared" si="25"/>
        <v>439.86739343715925</v>
      </c>
      <c r="J194" s="67">
        <f t="shared" si="26"/>
        <v>-134.22586371811002</v>
      </c>
      <c r="K194" s="34">
        <f t="shared" si="27"/>
        <v>305.64152971904923</v>
      </c>
      <c r="L194" s="34">
        <f t="shared" si="28"/>
        <v>928999.93493928039</v>
      </c>
      <c r="M194" s="34">
        <f t="shared" si="29"/>
        <v>645514.91076663195</v>
      </c>
      <c r="N194" s="38">
        <f>'jan-mar'!M194</f>
        <v>982643.36447019596</v>
      </c>
      <c r="O194" s="38">
        <f t="shared" si="30"/>
        <v>-337128.45370356401</v>
      </c>
    </row>
    <row r="195" spans="1:15" s="31" customFormat="1" x14ac:dyDescent="0.2">
      <c r="A195" s="30">
        <v>3453</v>
      </c>
      <c r="B195" s="31" t="s">
        <v>127</v>
      </c>
      <c r="C195" s="33">
        <v>36117598</v>
      </c>
      <c r="D195" s="33">
        <v>3298</v>
      </c>
      <c r="E195" s="34">
        <f t="shared" si="21"/>
        <v>10951.363856882959</v>
      </c>
      <c r="F195" s="35">
        <f t="shared" si="22"/>
        <v>0.9551250786538934</v>
      </c>
      <c r="G195" s="69">
        <f t="shared" si="23"/>
        <v>308.71868158011131</v>
      </c>
      <c r="H195" s="36">
        <f t="shared" si="24"/>
        <v>0</v>
      </c>
      <c r="I195" s="69">
        <f t="shared" si="25"/>
        <v>308.71868158011131</v>
      </c>
      <c r="J195" s="67">
        <f t="shared" si="26"/>
        <v>-134.22586371811002</v>
      </c>
      <c r="K195" s="34">
        <f t="shared" si="27"/>
        <v>174.49281786200129</v>
      </c>
      <c r="L195" s="34">
        <f t="shared" si="28"/>
        <v>1018154.2118512071</v>
      </c>
      <c r="M195" s="34">
        <f t="shared" si="29"/>
        <v>575477.3133088802</v>
      </c>
      <c r="N195" s="38">
        <f>'jan-mar'!M195</f>
        <v>743300.46838196623</v>
      </c>
      <c r="O195" s="38">
        <f t="shared" si="30"/>
        <v>-167823.15507308603</v>
      </c>
    </row>
    <row r="196" spans="1:15" s="31" customFormat="1" x14ac:dyDescent="0.2">
      <c r="A196" s="30">
        <v>3454</v>
      </c>
      <c r="B196" s="31" t="s">
        <v>128</v>
      </c>
      <c r="C196" s="33">
        <v>21244159</v>
      </c>
      <c r="D196" s="33">
        <v>1645</v>
      </c>
      <c r="E196" s="34">
        <f t="shared" si="21"/>
        <v>12914.382370820669</v>
      </c>
      <c r="F196" s="35">
        <f t="shared" si="22"/>
        <v>1.1263300753124061</v>
      </c>
      <c r="G196" s="69">
        <f t="shared" si="23"/>
        <v>-869.09242678251462</v>
      </c>
      <c r="H196" s="36">
        <f t="shared" si="24"/>
        <v>0</v>
      </c>
      <c r="I196" s="69">
        <f t="shared" si="25"/>
        <v>-869.09242678251462</v>
      </c>
      <c r="J196" s="67">
        <f t="shared" si="26"/>
        <v>-134.22586371811002</v>
      </c>
      <c r="K196" s="34">
        <f t="shared" si="27"/>
        <v>-1003.3182905006247</v>
      </c>
      <c r="L196" s="34">
        <f t="shared" si="28"/>
        <v>-1429657.0420572367</v>
      </c>
      <c r="M196" s="34">
        <f t="shared" si="29"/>
        <v>-1650458.5878735275</v>
      </c>
      <c r="N196" s="38">
        <f>'jan-mar'!M196</f>
        <v>-32101.06801445271</v>
      </c>
      <c r="O196" s="38">
        <f t="shared" si="30"/>
        <v>-1618357.5198590748</v>
      </c>
    </row>
    <row r="197" spans="1:15" s="31" customFormat="1" x14ac:dyDescent="0.2">
      <c r="A197" s="30">
        <v>3901</v>
      </c>
      <c r="B197" s="31" t="s">
        <v>146</v>
      </c>
      <c r="C197" s="33">
        <v>254469471</v>
      </c>
      <c r="D197" s="33">
        <v>27939</v>
      </c>
      <c r="E197" s="34">
        <f t="shared" si="21"/>
        <v>9108.0379040051539</v>
      </c>
      <c r="F197" s="35">
        <f t="shared" si="22"/>
        <v>0.7943590892542598</v>
      </c>
      <c r="G197" s="69">
        <f t="shared" si="23"/>
        <v>1414.7142533067945</v>
      </c>
      <c r="H197" s="36">
        <f t="shared" si="24"/>
        <v>423.94365634588684</v>
      </c>
      <c r="I197" s="69">
        <f t="shared" si="25"/>
        <v>1838.6579096526814</v>
      </c>
      <c r="J197" s="67">
        <f t="shared" si="26"/>
        <v>-134.22586371811002</v>
      </c>
      <c r="K197" s="34">
        <f t="shared" si="27"/>
        <v>1704.4320459345713</v>
      </c>
      <c r="L197" s="34">
        <f t="shared" si="28"/>
        <v>51370263.337786265</v>
      </c>
      <c r="M197" s="34">
        <f t="shared" si="29"/>
        <v>47620126.931365989</v>
      </c>
      <c r="N197" s="38">
        <f>'jan-mar'!M197</f>
        <v>44302440.297927164</v>
      </c>
      <c r="O197" s="38">
        <f t="shared" si="30"/>
        <v>3317686.6334388256</v>
      </c>
    </row>
    <row r="198" spans="1:15" s="31" customFormat="1" x14ac:dyDescent="0.2">
      <c r="A198" s="30">
        <v>3903</v>
      </c>
      <c r="B198" s="31" t="s">
        <v>150</v>
      </c>
      <c r="C198" s="33">
        <v>267176047</v>
      </c>
      <c r="D198" s="33">
        <v>26872</v>
      </c>
      <c r="E198" s="34">
        <f t="shared" si="21"/>
        <v>9942.5441723727308</v>
      </c>
      <c r="F198" s="35">
        <f t="shared" si="22"/>
        <v>0.86714069669859617</v>
      </c>
      <c r="G198" s="69">
        <f t="shared" si="23"/>
        <v>914.01049228624834</v>
      </c>
      <c r="H198" s="36">
        <f t="shared" si="24"/>
        <v>131.86646241723491</v>
      </c>
      <c r="I198" s="69">
        <f t="shared" si="25"/>
        <v>1045.8769547034833</v>
      </c>
      <c r="J198" s="67">
        <f t="shared" si="26"/>
        <v>-134.22586371811002</v>
      </c>
      <c r="K198" s="34">
        <f t="shared" si="27"/>
        <v>911.65109098537323</v>
      </c>
      <c r="L198" s="34">
        <f t="shared" si="28"/>
        <v>28104805.526792005</v>
      </c>
      <c r="M198" s="34">
        <f t="shared" si="29"/>
        <v>24497888.11695895</v>
      </c>
      <c r="N198" s="38">
        <f>'jan-mar'!M198</f>
        <v>20729914.202469628</v>
      </c>
      <c r="O198" s="38">
        <f t="shared" si="30"/>
        <v>3767973.9144893214</v>
      </c>
    </row>
    <row r="199" spans="1:15" s="31" customFormat="1" x14ac:dyDescent="0.2">
      <c r="A199" s="30">
        <v>3905</v>
      </c>
      <c r="B199" s="31" t="s">
        <v>147</v>
      </c>
      <c r="C199" s="33">
        <v>631162826</v>
      </c>
      <c r="D199" s="33">
        <v>59174</v>
      </c>
      <c r="E199" s="34">
        <f t="shared" si="21"/>
        <v>10666.218710920337</v>
      </c>
      <c r="F199" s="35">
        <f t="shared" si="22"/>
        <v>0.93025609580166602</v>
      </c>
      <c r="G199" s="69">
        <f t="shared" si="23"/>
        <v>479.80576915768467</v>
      </c>
      <c r="H199" s="36">
        <f t="shared" si="24"/>
        <v>0</v>
      </c>
      <c r="I199" s="69">
        <f t="shared" si="25"/>
        <v>479.80576915768467</v>
      </c>
      <c r="J199" s="67">
        <f t="shared" si="26"/>
        <v>-134.22586371811002</v>
      </c>
      <c r="K199" s="34">
        <f t="shared" si="27"/>
        <v>345.57990543957465</v>
      </c>
      <c r="L199" s="34">
        <f t="shared" si="28"/>
        <v>28392026.584136833</v>
      </c>
      <c r="M199" s="34">
        <f t="shared" si="29"/>
        <v>20449345.32448139</v>
      </c>
      <c r="N199" s="38">
        <f>'jan-mar'!M199</f>
        <v>17377760.576117147</v>
      </c>
      <c r="O199" s="38">
        <f t="shared" si="30"/>
        <v>3071584.7483642437</v>
      </c>
    </row>
    <row r="200" spans="1:15" s="31" customFormat="1" x14ac:dyDescent="0.2">
      <c r="A200" s="30">
        <v>3907</v>
      </c>
      <c r="B200" s="31" t="s">
        <v>148</v>
      </c>
      <c r="C200" s="33">
        <v>658426663</v>
      </c>
      <c r="D200" s="33">
        <v>66231</v>
      </c>
      <c r="E200" s="34">
        <f t="shared" si="21"/>
        <v>9941.3667768869564</v>
      </c>
      <c r="F200" s="35">
        <f t="shared" si="22"/>
        <v>0.86703800994919644</v>
      </c>
      <c r="G200" s="69">
        <f t="shared" si="23"/>
        <v>914.71692957771302</v>
      </c>
      <c r="H200" s="36">
        <f t="shared" si="24"/>
        <v>132.27855083725598</v>
      </c>
      <c r="I200" s="69">
        <f t="shared" si="25"/>
        <v>1046.9954804149691</v>
      </c>
      <c r="J200" s="67">
        <f t="shared" si="26"/>
        <v>-134.22586371811002</v>
      </c>
      <c r="K200" s="34">
        <f t="shared" si="27"/>
        <v>912.76961669685898</v>
      </c>
      <c r="L200" s="34">
        <f t="shared" si="28"/>
        <v>69343557.663363814</v>
      </c>
      <c r="M200" s="34">
        <f t="shared" si="29"/>
        <v>60453644.483449668</v>
      </c>
      <c r="N200" s="38">
        <f>'jan-mar'!M200</f>
        <v>55833221.10102959</v>
      </c>
      <c r="O200" s="38">
        <f t="shared" si="30"/>
        <v>4620423.3824200779</v>
      </c>
    </row>
    <row r="201" spans="1:15" s="31" customFormat="1" x14ac:dyDescent="0.2">
      <c r="A201" s="30">
        <v>3909</v>
      </c>
      <c r="B201" s="31" t="s">
        <v>149</v>
      </c>
      <c r="C201" s="33">
        <v>480496405</v>
      </c>
      <c r="D201" s="33">
        <v>48715</v>
      </c>
      <c r="E201" s="34">
        <f t="shared" ref="E201:E264" si="31">IF(ISNUMBER(C201),(C201)/D201,"")</f>
        <v>9863.4179410859069</v>
      </c>
      <c r="F201" s="35">
        <f t="shared" ref="F201:F264" si="32">IF(ISNUMBER(C201),E201/E$366,"")</f>
        <v>0.86023968885436186</v>
      </c>
      <c r="G201" s="69">
        <f t="shared" ref="G201:G264" si="33">IF(ISNUMBER(D201),(E$366-E201)*0.6,"")</f>
        <v>961.48623105834258</v>
      </c>
      <c r="H201" s="36">
        <f t="shared" ref="H201:H264" si="34">IF(ISNUMBER(D201),(IF(E201&gt;=E$366*0.9,0,IF(E201&lt;0.9*E$366,(E$366*0.9-E201)*0.35))),"")</f>
        <v>159.56064336762327</v>
      </c>
      <c r="I201" s="69">
        <f t="shared" ref="I201:I264" si="35">IF(ISNUMBER(C201),G201+H201,"")</f>
        <v>1121.0468744259658</v>
      </c>
      <c r="J201" s="67">
        <f t="shared" ref="J201:J264" si="36">IF(ISNUMBER(D201),I$368,"")</f>
        <v>-134.22586371811002</v>
      </c>
      <c r="K201" s="34">
        <f t="shared" ref="K201:K264" si="37">IF(ISNUMBER(I201),I201+J201,"")</f>
        <v>986.82101070785575</v>
      </c>
      <c r="L201" s="34">
        <f t="shared" ref="L201:L264" si="38">IF(ISNUMBER(I201),(I201*D201),"")</f>
        <v>54611798.487660922</v>
      </c>
      <c r="M201" s="34">
        <f t="shared" ref="M201:M264" si="39">IF(ISNUMBER(K201),(K201*D201),"")</f>
        <v>48072985.536633193</v>
      </c>
      <c r="N201" s="38">
        <f>'jan-mar'!M201</f>
        <v>43884136.16524291</v>
      </c>
      <c r="O201" s="38">
        <f t="shared" ref="O201:O264" si="40">IF(ISNUMBER(M201),(M201-N201),"")</f>
        <v>4188849.3713902831</v>
      </c>
    </row>
    <row r="202" spans="1:15" s="31" customFormat="1" x14ac:dyDescent="0.2">
      <c r="A202" s="30">
        <v>3911</v>
      </c>
      <c r="B202" s="31" t="s">
        <v>151</v>
      </c>
      <c r="C202" s="33">
        <v>304247220</v>
      </c>
      <c r="D202" s="33">
        <v>27501</v>
      </c>
      <c r="E202" s="34">
        <f t="shared" si="31"/>
        <v>11063.132976982655</v>
      </c>
      <c r="F202" s="35">
        <f t="shared" si="32"/>
        <v>0.96487304164931564</v>
      </c>
      <c r="G202" s="69">
        <f t="shared" si="33"/>
        <v>241.65720952029369</v>
      </c>
      <c r="H202" s="36">
        <f t="shared" si="34"/>
        <v>0</v>
      </c>
      <c r="I202" s="69">
        <f t="shared" si="35"/>
        <v>241.65720952029369</v>
      </c>
      <c r="J202" s="67">
        <f t="shared" si="36"/>
        <v>-134.22586371811002</v>
      </c>
      <c r="K202" s="34">
        <f t="shared" si="37"/>
        <v>107.43134580218367</v>
      </c>
      <c r="L202" s="34">
        <f t="shared" si="38"/>
        <v>6645814.9190175971</v>
      </c>
      <c r="M202" s="34">
        <f t="shared" si="39"/>
        <v>2954469.4409058532</v>
      </c>
      <c r="N202" s="38">
        <f>'jan-mar'!M202</f>
        <v>2062533.3879237254</v>
      </c>
      <c r="O202" s="38">
        <f t="shared" si="40"/>
        <v>891936.05298212776</v>
      </c>
    </row>
    <row r="203" spans="1:15" s="31" customFormat="1" x14ac:dyDescent="0.2">
      <c r="A203" s="30">
        <v>4001</v>
      </c>
      <c r="B203" s="31" t="s">
        <v>152</v>
      </c>
      <c r="C203" s="33">
        <v>371438587</v>
      </c>
      <c r="D203" s="33">
        <v>37193</v>
      </c>
      <c r="E203" s="34">
        <f t="shared" si="31"/>
        <v>9986.7874868926956</v>
      </c>
      <c r="F203" s="35">
        <f t="shared" si="32"/>
        <v>0.87099938496911977</v>
      </c>
      <c r="G203" s="69">
        <f t="shared" si="33"/>
        <v>887.46450357426943</v>
      </c>
      <c r="H203" s="36">
        <f t="shared" si="34"/>
        <v>116.38130233524724</v>
      </c>
      <c r="I203" s="69">
        <f t="shared" si="35"/>
        <v>1003.8458059095167</v>
      </c>
      <c r="J203" s="67">
        <f t="shared" si="36"/>
        <v>-134.22586371811002</v>
      </c>
      <c r="K203" s="34">
        <f t="shared" si="37"/>
        <v>869.61994219140661</v>
      </c>
      <c r="L203" s="34">
        <f t="shared" si="38"/>
        <v>37336037.059192657</v>
      </c>
      <c r="M203" s="34">
        <f t="shared" si="39"/>
        <v>32343774.509924985</v>
      </c>
      <c r="N203" s="38">
        <f>'jan-mar'!M203</f>
        <v>27178308.01874641</v>
      </c>
      <c r="O203" s="38">
        <f t="shared" si="40"/>
        <v>5165466.4911785759</v>
      </c>
    </row>
    <row r="204" spans="1:15" s="31" customFormat="1" x14ac:dyDescent="0.2">
      <c r="A204" s="30">
        <v>4003</v>
      </c>
      <c r="B204" s="31" t="s">
        <v>153</v>
      </c>
      <c r="C204" s="33">
        <v>519206718</v>
      </c>
      <c r="D204" s="33">
        <v>56619</v>
      </c>
      <c r="E204" s="34">
        <f t="shared" si="31"/>
        <v>9170.1852381709323</v>
      </c>
      <c r="F204" s="35">
        <f t="shared" si="32"/>
        <v>0.79977927967153939</v>
      </c>
      <c r="G204" s="69">
        <f t="shared" si="33"/>
        <v>1377.4258528073274</v>
      </c>
      <c r="H204" s="36">
        <f t="shared" si="34"/>
        <v>402.19208938786437</v>
      </c>
      <c r="I204" s="69">
        <f t="shared" si="35"/>
        <v>1779.6179421951917</v>
      </c>
      <c r="J204" s="67">
        <f t="shared" si="36"/>
        <v>-134.22586371811002</v>
      </c>
      <c r="K204" s="34">
        <f t="shared" si="37"/>
        <v>1645.3920784770817</v>
      </c>
      <c r="L204" s="34">
        <f t="shared" si="38"/>
        <v>100760188.26914956</v>
      </c>
      <c r="M204" s="34">
        <f t="shared" si="39"/>
        <v>93160454.091293886</v>
      </c>
      <c r="N204" s="38">
        <f>'jan-mar'!M204</f>
        <v>85361361.423159033</v>
      </c>
      <c r="O204" s="38">
        <f t="shared" si="40"/>
        <v>7799092.6681348532</v>
      </c>
    </row>
    <row r="205" spans="1:15" s="31" customFormat="1" x14ac:dyDescent="0.2">
      <c r="A205" s="30">
        <v>4005</v>
      </c>
      <c r="B205" s="31" t="s">
        <v>154</v>
      </c>
      <c r="C205" s="33">
        <v>127934270</v>
      </c>
      <c r="D205" s="33">
        <v>13266</v>
      </c>
      <c r="E205" s="34">
        <f t="shared" si="31"/>
        <v>9643.7712950399509</v>
      </c>
      <c r="F205" s="35">
        <f t="shared" si="32"/>
        <v>0.84108316891562795</v>
      </c>
      <c r="G205" s="69">
        <f t="shared" si="33"/>
        <v>1093.2742186859161</v>
      </c>
      <c r="H205" s="36">
        <f t="shared" si="34"/>
        <v>236.43696948370788</v>
      </c>
      <c r="I205" s="69">
        <f t="shared" si="35"/>
        <v>1329.7111881696239</v>
      </c>
      <c r="J205" s="67">
        <f t="shared" si="36"/>
        <v>-134.22586371811002</v>
      </c>
      <c r="K205" s="34">
        <f t="shared" si="37"/>
        <v>1195.4853244515139</v>
      </c>
      <c r="L205" s="34">
        <f t="shared" si="38"/>
        <v>17639948.622258231</v>
      </c>
      <c r="M205" s="34">
        <f t="shared" si="39"/>
        <v>15859308.314173782</v>
      </c>
      <c r="N205" s="38">
        <f>'jan-mar'!M205</f>
        <v>17374648.991461828</v>
      </c>
      <c r="O205" s="38">
        <f t="shared" si="40"/>
        <v>-1515340.6772880461</v>
      </c>
    </row>
    <row r="206" spans="1:15" s="31" customFormat="1" x14ac:dyDescent="0.2">
      <c r="A206" s="30">
        <v>4010</v>
      </c>
      <c r="B206" s="31" t="s">
        <v>155</v>
      </c>
      <c r="C206" s="33">
        <v>21812994</v>
      </c>
      <c r="D206" s="33">
        <v>2382</v>
      </c>
      <c r="E206" s="34">
        <f t="shared" si="31"/>
        <v>9157.4282115869009</v>
      </c>
      <c r="F206" s="35">
        <f t="shared" si="32"/>
        <v>0.79866667340818298</v>
      </c>
      <c r="G206" s="69">
        <f t="shared" si="33"/>
        <v>1385.0800687577462</v>
      </c>
      <c r="H206" s="36">
        <f t="shared" si="34"/>
        <v>406.65704869227534</v>
      </c>
      <c r="I206" s="69">
        <f t="shared" si="35"/>
        <v>1791.7371174500215</v>
      </c>
      <c r="J206" s="67">
        <f t="shared" si="36"/>
        <v>-134.22586371811002</v>
      </c>
      <c r="K206" s="34">
        <f t="shared" si="37"/>
        <v>1657.5112537319114</v>
      </c>
      <c r="L206" s="34">
        <f t="shared" si="38"/>
        <v>4267917.8137659514</v>
      </c>
      <c r="M206" s="34">
        <f t="shared" si="39"/>
        <v>3948191.8063894128</v>
      </c>
      <c r="N206" s="38">
        <f>'jan-mar'!M206</f>
        <v>3731741.7798780389</v>
      </c>
      <c r="O206" s="38">
        <f t="shared" si="40"/>
        <v>216450.02651137393</v>
      </c>
    </row>
    <row r="207" spans="1:15" s="31" customFormat="1" x14ac:dyDescent="0.2">
      <c r="A207" s="30">
        <v>4012</v>
      </c>
      <c r="B207" s="31" t="s">
        <v>156</v>
      </c>
      <c r="C207" s="33">
        <v>142911689</v>
      </c>
      <c r="D207" s="33">
        <v>14269</v>
      </c>
      <c r="E207" s="34">
        <f t="shared" si="31"/>
        <v>10015.536407596888</v>
      </c>
      <c r="F207" s="35">
        <f t="shared" si="32"/>
        <v>0.87350672702328302</v>
      </c>
      <c r="G207" s="69">
        <f t="shared" si="33"/>
        <v>870.21515115175384</v>
      </c>
      <c r="H207" s="36">
        <f t="shared" si="34"/>
        <v>106.31918008877983</v>
      </c>
      <c r="I207" s="69">
        <f t="shared" si="35"/>
        <v>976.53433124053367</v>
      </c>
      <c r="J207" s="67">
        <f t="shared" si="36"/>
        <v>-134.22586371811002</v>
      </c>
      <c r="K207" s="34">
        <f t="shared" si="37"/>
        <v>842.3084675224236</v>
      </c>
      <c r="L207" s="34">
        <f t="shared" si="38"/>
        <v>13934168.372471174</v>
      </c>
      <c r="M207" s="34">
        <f t="shared" si="39"/>
        <v>12018899.523077462</v>
      </c>
      <c r="N207" s="38">
        <f>'jan-mar'!M207</f>
        <v>9759717.5091224685</v>
      </c>
      <c r="O207" s="38">
        <f t="shared" si="40"/>
        <v>2259182.0139549933</v>
      </c>
    </row>
    <row r="208" spans="1:15" s="31" customFormat="1" x14ac:dyDescent="0.2">
      <c r="A208" s="30">
        <v>4014</v>
      </c>
      <c r="B208" s="31" t="s">
        <v>157</v>
      </c>
      <c r="C208" s="33">
        <v>100492834</v>
      </c>
      <c r="D208" s="33">
        <v>10445</v>
      </c>
      <c r="E208" s="34">
        <f t="shared" si="31"/>
        <v>9621.1425562470085</v>
      </c>
      <c r="F208" s="35">
        <f t="shared" si="32"/>
        <v>0.83910959957742504</v>
      </c>
      <c r="G208" s="69">
        <f t="shared" si="33"/>
        <v>1106.8514619616817</v>
      </c>
      <c r="H208" s="36">
        <f t="shared" si="34"/>
        <v>244.35702806123771</v>
      </c>
      <c r="I208" s="69">
        <f t="shared" si="35"/>
        <v>1351.2084900229195</v>
      </c>
      <c r="J208" s="67">
        <f t="shared" si="36"/>
        <v>-134.22586371811002</v>
      </c>
      <c r="K208" s="34">
        <f t="shared" si="37"/>
        <v>1216.9826263048094</v>
      </c>
      <c r="L208" s="34">
        <f t="shared" si="38"/>
        <v>14113372.678289395</v>
      </c>
      <c r="M208" s="34">
        <f t="shared" si="39"/>
        <v>12711383.531753734</v>
      </c>
      <c r="N208" s="38">
        <f>'jan-mar'!M208</f>
        <v>19490162.685758237</v>
      </c>
      <c r="O208" s="38">
        <f t="shared" si="40"/>
        <v>-6778779.154004503</v>
      </c>
    </row>
    <row r="209" spans="1:15" s="31" customFormat="1" x14ac:dyDescent="0.2">
      <c r="A209" s="30">
        <v>4016</v>
      </c>
      <c r="B209" s="31" t="s">
        <v>158</v>
      </c>
      <c r="C209" s="33">
        <v>33802127</v>
      </c>
      <c r="D209" s="33">
        <v>4086</v>
      </c>
      <c r="E209" s="34">
        <f t="shared" si="31"/>
        <v>8272.6693587860991</v>
      </c>
      <c r="F209" s="35">
        <f t="shared" si="32"/>
        <v>0.72150227818630608</v>
      </c>
      <c r="G209" s="69">
        <f t="shared" si="33"/>
        <v>1915.9353804382272</v>
      </c>
      <c r="H209" s="36">
        <f t="shared" si="34"/>
        <v>716.322647172556</v>
      </c>
      <c r="I209" s="69">
        <f t="shared" si="35"/>
        <v>2632.2580276107833</v>
      </c>
      <c r="J209" s="67">
        <f t="shared" si="36"/>
        <v>-134.22586371811002</v>
      </c>
      <c r="K209" s="34">
        <f t="shared" si="37"/>
        <v>2498.0321638926735</v>
      </c>
      <c r="L209" s="34">
        <f t="shared" si="38"/>
        <v>10755406.300817661</v>
      </c>
      <c r="M209" s="34">
        <f t="shared" si="39"/>
        <v>10206959.421665464</v>
      </c>
      <c r="N209" s="38">
        <f>'jan-mar'!M209</f>
        <v>9934674.8637202643</v>
      </c>
      <c r="O209" s="38">
        <f t="shared" si="40"/>
        <v>272284.55794519931</v>
      </c>
    </row>
    <row r="210" spans="1:15" s="31" customFormat="1" x14ac:dyDescent="0.2">
      <c r="A210" s="30">
        <v>4018</v>
      </c>
      <c r="B210" s="31" t="s">
        <v>159</v>
      </c>
      <c r="C210" s="33">
        <v>62369279</v>
      </c>
      <c r="D210" s="33">
        <v>6539</v>
      </c>
      <c r="E210" s="34">
        <f t="shared" si="31"/>
        <v>9538.0454197889594</v>
      </c>
      <c r="F210" s="35">
        <f t="shared" si="32"/>
        <v>0.83186226855704959</v>
      </c>
      <c r="G210" s="69">
        <f t="shared" si="33"/>
        <v>1156.7097438365111</v>
      </c>
      <c r="H210" s="36">
        <f t="shared" si="34"/>
        <v>273.44102582155489</v>
      </c>
      <c r="I210" s="69">
        <f t="shared" si="35"/>
        <v>1430.1507696580659</v>
      </c>
      <c r="J210" s="67">
        <f t="shared" si="36"/>
        <v>-134.22586371811002</v>
      </c>
      <c r="K210" s="34">
        <f t="shared" si="37"/>
        <v>1295.9249059399558</v>
      </c>
      <c r="L210" s="34">
        <f t="shared" si="38"/>
        <v>9351755.8827940933</v>
      </c>
      <c r="M210" s="34">
        <f t="shared" si="39"/>
        <v>8474052.9599413704</v>
      </c>
      <c r="N210" s="38">
        <f>'jan-mar'!M210</f>
        <v>8883092.1970917303</v>
      </c>
      <c r="O210" s="38">
        <f t="shared" si="40"/>
        <v>-409039.2371503599</v>
      </c>
    </row>
    <row r="211" spans="1:15" s="31" customFormat="1" x14ac:dyDescent="0.2">
      <c r="A211" s="30">
        <v>4020</v>
      </c>
      <c r="B211" s="31" t="s">
        <v>387</v>
      </c>
      <c r="C211" s="33">
        <v>90346859</v>
      </c>
      <c r="D211" s="33">
        <v>10904</v>
      </c>
      <c r="E211" s="34">
        <f t="shared" si="31"/>
        <v>8285.662050623625</v>
      </c>
      <c r="F211" s="35">
        <f t="shared" si="32"/>
        <v>0.72263543803519958</v>
      </c>
      <c r="G211" s="69">
        <f t="shared" si="33"/>
        <v>1908.1397653357117</v>
      </c>
      <c r="H211" s="36">
        <f t="shared" si="34"/>
        <v>711.77520502942195</v>
      </c>
      <c r="I211" s="69">
        <f t="shared" si="35"/>
        <v>2619.9149703651337</v>
      </c>
      <c r="J211" s="67">
        <f t="shared" si="36"/>
        <v>-134.22586371811002</v>
      </c>
      <c r="K211" s="34">
        <f t="shared" si="37"/>
        <v>2485.6891066470239</v>
      </c>
      <c r="L211" s="34">
        <f t="shared" si="38"/>
        <v>28567552.836861417</v>
      </c>
      <c r="M211" s="34">
        <f t="shared" si="39"/>
        <v>27103954.018879149</v>
      </c>
      <c r="N211" s="38">
        <f>'jan-mar'!M211</f>
        <v>25556328.392145324</v>
      </c>
      <c r="O211" s="38">
        <f t="shared" si="40"/>
        <v>1547625.6267338246</v>
      </c>
    </row>
    <row r="212" spans="1:15" s="31" customFormat="1" x14ac:dyDescent="0.2">
      <c r="A212" s="30">
        <v>4022</v>
      </c>
      <c r="B212" s="31" t="s">
        <v>162</v>
      </c>
      <c r="C212" s="33">
        <v>33181109</v>
      </c>
      <c r="D212" s="33">
        <v>2979</v>
      </c>
      <c r="E212" s="34">
        <f t="shared" si="31"/>
        <v>11138.338032896945</v>
      </c>
      <c r="F212" s="35">
        <f t="shared" si="32"/>
        <v>0.97143206351033806</v>
      </c>
      <c r="G212" s="69">
        <f t="shared" si="33"/>
        <v>196.53417597171975</v>
      </c>
      <c r="H212" s="36">
        <f t="shared" si="34"/>
        <v>0</v>
      </c>
      <c r="I212" s="69">
        <f t="shared" si="35"/>
        <v>196.53417597171975</v>
      </c>
      <c r="J212" s="67">
        <f t="shared" si="36"/>
        <v>-134.22586371811002</v>
      </c>
      <c r="K212" s="34">
        <f t="shared" si="37"/>
        <v>62.308312253609728</v>
      </c>
      <c r="L212" s="34">
        <f t="shared" si="38"/>
        <v>585475.31021975318</v>
      </c>
      <c r="M212" s="34">
        <f t="shared" si="39"/>
        <v>185616.46220350338</v>
      </c>
      <c r="N212" s="38">
        <f>'jan-mar'!M212</f>
        <v>1497375.2174984443</v>
      </c>
      <c r="O212" s="38">
        <f t="shared" si="40"/>
        <v>-1311758.7552949409</v>
      </c>
    </row>
    <row r="213" spans="1:15" s="31" customFormat="1" x14ac:dyDescent="0.2">
      <c r="A213" s="30">
        <v>4024</v>
      </c>
      <c r="B213" s="31" t="s">
        <v>161</v>
      </c>
      <c r="C213" s="33">
        <v>20815089</v>
      </c>
      <c r="D213" s="33">
        <v>1630</v>
      </c>
      <c r="E213" s="34">
        <f t="shared" si="31"/>
        <v>12769.993251533742</v>
      </c>
      <c r="F213" s="35">
        <f t="shared" si="32"/>
        <v>1.1137371534884257</v>
      </c>
      <c r="G213" s="69">
        <f t="shared" si="33"/>
        <v>-782.45895521035857</v>
      </c>
      <c r="H213" s="36">
        <f t="shared" si="34"/>
        <v>0</v>
      </c>
      <c r="I213" s="69">
        <f t="shared" si="35"/>
        <v>-782.45895521035857</v>
      </c>
      <c r="J213" s="67">
        <f t="shared" si="36"/>
        <v>-134.22586371811002</v>
      </c>
      <c r="K213" s="34">
        <f t="shared" si="37"/>
        <v>-916.68481892846853</v>
      </c>
      <c r="L213" s="34">
        <f t="shared" si="38"/>
        <v>-1275408.0969928845</v>
      </c>
      <c r="M213" s="34">
        <f t="shared" si="39"/>
        <v>-1494196.2548534037</v>
      </c>
      <c r="N213" s="38">
        <f>'jan-mar'!M213</f>
        <v>-166979.35128483808</v>
      </c>
      <c r="O213" s="38">
        <f t="shared" si="40"/>
        <v>-1327216.9035685656</v>
      </c>
    </row>
    <row r="214" spans="1:15" s="31" customFormat="1" x14ac:dyDescent="0.2">
      <c r="A214" s="30">
        <v>4026</v>
      </c>
      <c r="B214" s="31" t="s">
        <v>160</v>
      </c>
      <c r="C214" s="33">
        <v>102207024</v>
      </c>
      <c r="D214" s="33">
        <v>5533</v>
      </c>
      <c r="E214" s="34">
        <f t="shared" si="31"/>
        <v>18472.261702512198</v>
      </c>
      <c r="F214" s="35">
        <f t="shared" si="32"/>
        <v>1.6110614752735475</v>
      </c>
      <c r="G214" s="69">
        <f t="shared" si="33"/>
        <v>-4203.8200257974322</v>
      </c>
      <c r="H214" s="36">
        <f t="shared" si="34"/>
        <v>0</v>
      </c>
      <c r="I214" s="69">
        <f t="shared" si="35"/>
        <v>-4203.8200257974322</v>
      </c>
      <c r="J214" s="67">
        <f t="shared" si="36"/>
        <v>-134.22586371811002</v>
      </c>
      <c r="K214" s="34">
        <f t="shared" si="37"/>
        <v>-4338.0458895155425</v>
      </c>
      <c r="L214" s="34">
        <f t="shared" si="38"/>
        <v>-23259736.202737194</v>
      </c>
      <c r="M214" s="34">
        <f t="shared" si="39"/>
        <v>-24002407.906689499</v>
      </c>
      <c r="N214" s="38">
        <f>'jan-mar'!M214</f>
        <v>-10458993.124330685</v>
      </c>
      <c r="O214" s="38">
        <f t="shared" si="40"/>
        <v>-13543414.782358814</v>
      </c>
    </row>
    <row r="215" spans="1:15" s="31" customFormat="1" x14ac:dyDescent="0.2">
      <c r="A215" s="30">
        <v>4028</v>
      </c>
      <c r="B215" s="31" t="s">
        <v>163</v>
      </c>
      <c r="C215" s="33">
        <v>27319000</v>
      </c>
      <c r="D215" s="33">
        <v>2458</v>
      </c>
      <c r="E215" s="34">
        <f t="shared" si="31"/>
        <v>11114.320585842148</v>
      </c>
      <c r="F215" s="35">
        <f t="shared" si="32"/>
        <v>0.96933737774269635</v>
      </c>
      <c r="G215" s="69">
        <f t="shared" si="33"/>
        <v>210.94464420459806</v>
      </c>
      <c r="H215" s="36">
        <f t="shared" si="34"/>
        <v>0</v>
      </c>
      <c r="I215" s="69">
        <f t="shared" si="35"/>
        <v>210.94464420459806</v>
      </c>
      <c r="J215" s="67">
        <f t="shared" si="36"/>
        <v>-134.22586371811002</v>
      </c>
      <c r="K215" s="34">
        <f t="shared" si="37"/>
        <v>76.718780486488043</v>
      </c>
      <c r="L215" s="34">
        <f t="shared" si="38"/>
        <v>518501.93545490206</v>
      </c>
      <c r="M215" s="34">
        <f t="shared" si="39"/>
        <v>188574.76243578762</v>
      </c>
      <c r="N215" s="38">
        <f>'jan-mar'!M215</f>
        <v>1215295.4052404091</v>
      </c>
      <c r="O215" s="38">
        <f t="shared" si="40"/>
        <v>-1026720.6428046215</v>
      </c>
    </row>
    <row r="216" spans="1:15" s="31" customFormat="1" x14ac:dyDescent="0.2">
      <c r="A216" s="30">
        <v>4030</v>
      </c>
      <c r="B216" s="31" t="s">
        <v>164</v>
      </c>
      <c r="C216" s="33">
        <v>20122757</v>
      </c>
      <c r="D216" s="33">
        <v>1471</v>
      </c>
      <c r="E216" s="34">
        <f t="shared" si="31"/>
        <v>13679.644459551326</v>
      </c>
      <c r="F216" s="35">
        <f t="shared" si="32"/>
        <v>1.1930725397434758</v>
      </c>
      <c r="G216" s="69">
        <f t="shared" si="33"/>
        <v>-1328.2496800209085</v>
      </c>
      <c r="H216" s="36">
        <f t="shared" si="34"/>
        <v>0</v>
      </c>
      <c r="I216" s="69">
        <f t="shared" si="35"/>
        <v>-1328.2496800209085</v>
      </c>
      <c r="J216" s="67">
        <f t="shared" si="36"/>
        <v>-134.22586371811002</v>
      </c>
      <c r="K216" s="34">
        <f t="shared" si="37"/>
        <v>-1462.4755437390186</v>
      </c>
      <c r="L216" s="34">
        <f t="shared" si="38"/>
        <v>-1953855.2793107564</v>
      </c>
      <c r="M216" s="34">
        <f t="shared" si="39"/>
        <v>-2151301.5248400965</v>
      </c>
      <c r="N216" s="38">
        <f>'jan-mar'!M216</f>
        <v>348425.28604908101</v>
      </c>
      <c r="O216" s="38">
        <f t="shared" si="40"/>
        <v>-2499726.8108891775</v>
      </c>
    </row>
    <row r="217" spans="1:15" s="31" customFormat="1" x14ac:dyDescent="0.2">
      <c r="A217" s="30">
        <v>4032</v>
      </c>
      <c r="B217" s="31" t="s">
        <v>165</v>
      </c>
      <c r="C217" s="33">
        <v>15774997</v>
      </c>
      <c r="D217" s="33">
        <v>1256</v>
      </c>
      <c r="E217" s="34">
        <f t="shared" si="31"/>
        <v>12559.710987261147</v>
      </c>
      <c r="F217" s="35">
        <f t="shared" si="32"/>
        <v>1.0953973497135152</v>
      </c>
      <c r="G217" s="69">
        <f t="shared" si="33"/>
        <v>-656.28959664680144</v>
      </c>
      <c r="H217" s="36">
        <f t="shared" si="34"/>
        <v>0</v>
      </c>
      <c r="I217" s="69">
        <f t="shared" si="35"/>
        <v>-656.28959664680144</v>
      </c>
      <c r="J217" s="67">
        <f t="shared" si="36"/>
        <v>-134.22586371811002</v>
      </c>
      <c r="K217" s="34">
        <f t="shared" si="37"/>
        <v>-790.51546036491141</v>
      </c>
      <c r="L217" s="34">
        <f t="shared" si="38"/>
        <v>-824299.73338838259</v>
      </c>
      <c r="M217" s="34">
        <f t="shared" si="39"/>
        <v>-992887.41821832873</v>
      </c>
      <c r="N217" s="38">
        <f>'jan-mar'!M217</f>
        <v>497335.09250689764</v>
      </c>
      <c r="O217" s="38">
        <f t="shared" si="40"/>
        <v>-1490222.5107252263</v>
      </c>
    </row>
    <row r="218" spans="1:15" s="31" customFormat="1" x14ac:dyDescent="0.2">
      <c r="A218" s="30">
        <v>4034</v>
      </c>
      <c r="B218" s="31" t="s">
        <v>166</v>
      </c>
      <c r="C218" s="33">
        <v>43315376</v>
      </c>
      <c r="D218" s="33">
        <v>2212</v>
      </c>
      <c r="E218" s="34">
        <f t="shared" si="31"/>
        <v>19581.996383363472</v>
      </c>
      <c r="F218" s="35">
        <f t="shared" si="32"/>
        <v>1.7078471759574723</v>
      </c>
      <c r="G218" s="69">
        <f t="shared" si="33"/>
        <v>-4869.6608343081962</v>
      </c>
      <c r="H218" s="36">
        <f t="shared" si="34"/>
        <v>0</v>
      </c>
      <c r="I218" s="69">
        <f t="shared" si="35"/>
        <v>-4869.6608343081962</v>
      </c>
      <c r="J218" s="67">
        <f t="shared" si="36"/>
        <v>-134.22586371811002</v>
      </c>
      <c r="K218" s="34">
        <f t="shared" si="37"/>
        <v>-5003.8866980263065</v>
      </c>
      <c r="L218" s="34">
        <f t="shared" si="38"/>
        <v>-10771689.765489729</v>
      </c>
      <c r="M218" s="34">
        <f t="shared" si="39"/>
        <v>-11068597.376034189</v>
      </c>
      <c r="N218" s="38">
        <f>'jan-mar'!M218</f>
        <v>-4635340.8803939028</v>
      </c>
      <c r="O218" s="38">
        <f t="shared" si="40"/>
        <v>-6433256.4956402862</v>
      </c>
    </row>
    <row r="219" spans="1:15" s="31" customFormat="1" x14ac:dyDescent="0.2">
      <c r="A219" s="30">
        <v>4036</v>
      </c>
      <c r="B219" s="31" t="s">
        <v>167</v>
      </c>
      <c r="C219" s="33">
        <v>79337756</v>
      </c>
      <c r="D219" s="33">
        <v>3851</v>
      </c>
      <c r="E219" s="34">
        <f t="shared" si="31"/>
        <v>20601.858218644509</v>
      </c>
      <c r="F219" s="35">
        <f t="shared" si="32"/>
        <v>1.7967946009877056</v>
      </c>
      <c r="G219" s="69">
        <f t="shared" si="33"/>
        <v>-5481.5779354768183</v>
      </c>
      <c r="H219" s="36">
        <f t="shared" si="34"/>
        <v>0</v>
      </c>
      <c r="I219" s="69">
        <f t="shared" si="35"/>
        <v>-5481.5779354768183</v>
      </c>
      <c r="J219" s="67">
        <f t="shared" si="36"/>
        <v>-134.22586371811002</v>
      </c>
      <c r="K219" s="34">
        <f t="shared" si="37"/>
        <v>-5615.8037991949286</v>
      </c>
      <c r="L219" s="34">
        <f t="shared" si="38"/>
        <v>-21109556.629521228</v>
      </c>
      <c r="M219" s="34">
        <f t="shared" si="39"/>
        <v>-21626460.430699669</v>
      </c>
      <c r="N219" s="38">
        <f>'jan-mar'!M219</f>
        <v>-10547388.101716513</v>
      </c>
      <c r="O219" s="38">
        <f t="shared" si="40"/>
        <v>-11079072.328983156</v>
      </c>
    </row>
    <row r="220" spans="1:15" s="31" customFormat="1" x14ac:dyDescent="0.2">
      <c r="A220" s="30">
        <v>4201</v>
      </c>
      <c r="B220" s="31" t="s">
        <v>168</v>
      </c>
      <c r="C220" s="33">
        <v>60739158</v>
      </c>
      <c r="D220" s="33">
        <v>6825</v>
      </c>
      <c r="E220" s="34">
        <f t="shared" si="31"/>
        <v>8899.5103296703292</v>
      </c>
      <c r="F220" s="35">
        <f t="shared" si="32"/>
        <v>0.77617232106347633</v>
      </c>
      <c r="G220" s="69">
        <f t="shared" si="33"/>
        <v>1539.8307979076892</v>
      </c>
      <c r="H220" s="36">
        <f t="shared" si="34"/>
        <v>496.92830736307548</v>
      </c>
      <c r="I220" s="69">
        <f t="shared" si="35"/>
        <v>2036.7591052707646</v>
      </c>
      <c r="J220" s="67">
        <f t="shared" si="36"/>
        <v>-134.22586371811002</v>
      </c>
      <c r="K220" s="34">
        <f t="shared" si="37"/>
        <v>1902.5332415526545</v>
      </c>
      <c r="L220" s="34">
        <f t="shared" si="38"/>
        <v>13900880.893472968</v>
      </c>
      <c r="M220" s="34">
        <f t="shared" si="39"/>
        <v>12984789.373596868</v>
      </c>
      <c r="N220" s="38">
        <f>'jan-mar'!M220</f>
        <v>11925579.654121583</v>
      </c>
      <c r="O220" s="38">
        <f t="shared" si="40"/>
        <v>1059209.7194752842</v>
      </c>
    </row>
    <row r="221" spans="1:15" s="31" customFormat="1" x14ac:dyDescent="0.2">
      <c r="A221" s="30">
        <v>4202</v>
      </c>
      <c r="B221" s="31" t="s">
        <v>169</v>
      </c>
      <c r="C221" s="33">
        <v>241904430</v>
      </c>
      <c r="D221" s="33">
        <v>24969</v>
      </c>
      <c r="E221" s="34">
        <f t="shared" si="31"/>
        <v>9688.1905562897991</v>
      </c>
      <c r="F221" s="35">
        <f t="shared" si="32"/>
        <v>0.84495720241040084</v>
      </c>
      <c r="G221" s="69">
        <f t="shared" si="33"/>
        <v>1066.6226619360073</v>
      </c>
      <c r="H221" s="36">
        <f t="shared" si="34"/>
        <v>220.890228046261</v>
      </c>
      <c r="I221" s="69">
        <f t="shared" si="35"/>
        <v>1287.5128899822682</v>
      </c>
      <c r="J221" s="67">
        <f t="shared" si="36"/>
        <v>-134.22586371811002</v>
      </c>
      <c r="K221" s="34">
        <f t="shared" si="37"/>
        <v>1153.2870262641582</v>
      </c>
      <c r="L221" s="34">
        <f t="shared" si="38"/>
        <v>32147909.349967256</v>
      </c>
      <c r="M221" s="34">
        <f t="shared" si="39"/>
        <v>28796423.758789767</v>
      </c>
      <c r="N221" s="38">
        <f>'jan-mar'!M221</f>
        <v>27306484.609540209</v>
      </c>
      <c r="O221" s="38">
        <f t="shared" si="40"/>
        <v>1489939.1492495574</v>
      </c>
    </row>
    <row r="222" spans="1:15" s="31" customFormat="1" x14ac:dyDescent="0.2">
      <c r="A222" s="30">
        <v>4203</v>
      </c>
      <c r="B222" s="31" t="s">
        <v>170</v>
      </c>
      <c r="C222" s="33">
        <v>437875631</v>
      </c>
      <c r="D222" s="33">
        <v>46355</v>
      </c>
      <c r="E222" s="34">
        <f t="shared" si="31"/>
        <v>9446.1359292417219</v>
      </c>
      <c r="F222" s="35">
        <f t="shared" si="32"/>
        <v>0.8238463665620851</v>
      </c>
      <c r="G222" s="69">
        <f t="shared" si="33"/>
        <v>1211.8554381648537</v>
      </c>
      <c r="H222" s="36">
        <f t="shared" si="34"/>
        <v>305.60934751308804</v>
      </c>
      <c r="I222" s="69">
        <f t="shared" si="35"/>
        <v>1517.4647856779418</v>
      </c>
      <c r="J222" s="67">
        <f t="shared" si="36"/>
        <v>-134.22586371811002</v>
      </c>
      <c r="K222" s="34">
        <f t="shared" si="37"/>
        <v>1383.2389219598317</v>
      </c>
      <c r="L222" s="34">
        <f t="shared" si="38"/>
        <v>70342080.140100986</v>
      </c>
      <c r="M222" s="34">
        <f t="shared" si="39"/>
        <v>64120040.227448002</v>
      </c>
      <c r="N222" s="38">
        <f>'jan-mar'!M222</f>
        <v>57713619.558982544</v>
      </c>
      <c r="O222" s="38">
        <f t="shared" si="40"/>
        <v>6406420.6684654579</v>
      </c>
    </row>
    <row r="223" spans="1:15" s="31" customFormat="1" x14ac:dyDescent="0.2">
      <c r="A223" s="30">
        <v>4204</v>
      </c>
      <c r="B223" s="31" t="s">
        <v>183</v>
      </c>
      <c r="C223" s="33">
        <v>1139230062</v>
      </c>
      <c r="D223" s="33">
        <v>116986</v>
      </c>
      <c r="E223" s="34">
        <f t="shared" si="31"/>
        <v>9738.1743285521352</v>
      </c>
      <c r="F223" s="35">
        <f t="shared" si="32"/>
        <v>0.84931654568831383</v>
      </c>
      <c r="G223" s="69">
        <f t="shared" si="33"/>
        <v>1036.6323985786057</v>
      </c>
      <c r="H223" s="36">
        <f t="shared" si="34"/>
        <v>203.39590775444339</v>
      </c>
      <c r="I223" s="69">
        <f t="shared" si="35"/>
        <v>1240.0283063330492</v>
      </c>
      <c r="J223" s="67">
        <f t="shared" si="36"/>
        <v>-134.22586371811002</v>
      </c>
      <c r="K223" s="34">
        <f t="shared" si="37"/>
        <v>1105.8024426149391</v>
      </c>
      <c r="L223" s="34">
        <f t="shared" si="38"/>
        <v>145065951.4446781</v>
      </c>
      <c r="M223" s="34">
        <f t="shared" si="39"/>
        <v>129363404.55175127</v>
      </c>
      <c r="N223" s="38">
        <f>'jan-mar'!M223</f>
        <v>112214016.83354843</v>
      </c>
      <c r="O223" s="38">
        <f t="shared" si="40"/>
        <v>17149387.718202844</v>
      </c>
    </row>
    <row r="224" spans="1:15" s="31" customFormat="1" x14ac:dyDescent="0.2">
      <c r="A224" s="30">
        <v>4205</v>
      </c>
      <c r="B224" s="31" t="s">
        <v>188</v>
      </c>
      <c r="C224" s="33">
        <v>214066290</v>
      </c>
      <c r="D224" s="33">
        <v>23690</v>
      </c>
      <c r="E224" s="34">
        <f t="shared" si="31"/>
        <v>9036.1456310679605</v>
      </c>
      <c r="F224" s="35">
        <f t="shared" si="32"/>
        <v>0.78808899232924645</v>
      </c>
      <c r="G224" s="69">
        <f t="shared" si="33"/>
        <v>1457.8496170691105</v>
      </c>
      <c r="H224" s="36">
        <f t="shared" si="34"/>
        <v>449.10595187390453</v>
      </c>
      <c r="I224" s="69">
        <f t="shared" si="35"/>
        <v>1906.9555689430151</v>
      </c>
      <c r="J224" s="67">
        <f t="shared" si="36"/>
        <v>-134.22586371811002</v>
      </c>
      <c r="K224" s="34">
        <f t="shared" si="37"/>
        <v>1772.729705224905</v>
      </c>
      <c r="L224" s="34">
        <f t="shared" si="38"/>
        <v>45175777.428260028</v>
      </c>
      <c r="M224" s="34">
        <f t="shared" si="39"/>
        <v>41995966.716778003</v>
      </c>
      <c r="N224" s="38">
        <f>'jan-mar'!M224</f>
        <v>39640817.350130439</v>
      </c>
      <c r="O224" s="38">
        <f t="shared" si="40"/>
        <v>2355149.3666475639</v>
      </c>
    </row>
    <row r="225" spans="1:15" s="31" customFormat="1" x14ac:dyDescent="0.2">
      <c r="A225" s="30">
        <v>4206</v>
      </c>
      <c r="B225" s="31" t="s">
        <v>184</v>
      </c>
      <c r="C225" s="33">
        <v>90268107</v>
      </c>
      <c r="D225" s="33">
        <v>9876</v>
      </c>
      <c r="E225" s="34">
        <f t="shared" si="31"/>
        <v>9140.1485419198052</v>
      </c>
      <c r="F225" s="35">
        <f t="shared" si="32"/>
        <v>0.79715962405199481</v>
      </c>
      <c r="G225" s="69">
        <f t="shared" si="33"/>
        <v>1395.4478705580036</v>
      </c>
      <c r="H225" s="36">
        <f t="shared" si="34"/>
        <v>412.70493307575885</v>
      </c>
      <c r="I225" s="69">
        <f t="shared" si="35"/>
        <v>1808.1528036337625</v>
      </c>
      <c r="J225" s="67">
        <f t="shared" si="36"/>
        <v>-134.22586371811002</v>
      </c>
      <c r="K225" s="34">
        <f t="shared" si="37"/>
        <v>1673.9269399156524</v>
      </c>
      <c r="L225" s="34">
        <f t="shared" si="38"/>
        <v>17857317.08868704</v>
      </c>
      <c r="M225" s="34">
        <f t="shared" si="39"/>
        <v>16531702.458606983</v>
      </c>
      <c r="N225" s="38">
        <f>'jan-mar'!M225</f>
        <v>14652132.361282757</v>
      </c>
      <c r="O225" s="38">
        <f t="shared" si="40"/>
        <v>1879570.0973242261</v>
      </c>
    </row>
    <row r="226" spans="1:15" s="31" customFormat="1" x14ac:dyDescent="0.2">
      <c r="A226" s="30">
        <v>4207</v>
      </c>
      <c r="B226" s="31" t="s">
        <v>185</v>
      </c>
      <c r="C226" s="33">
        <v>90145044</v>
      </c>
      <c r="D226" s="33">
        <v>9279</v>
      </c>
      <c r="E226" s="34">
        <f t="shared" si="31"/>
        <v>9714.9524733268663</v>
      </c>
      <c r="F226" s="35">
        <f t="shared" si="32"/>
        <v>0.84729124759865304</v>
      </c>
      <c r="G226" s="69">
        <f t="shared" si="33"/>
        <v>1050.5655117137669</v>
      </c>
      <c r="H226" s="36">
        <f t="shared" si="34"/>
        <v>211.5235570832875</v>
      </c>
      <c r="I226" s="69">
        <f t="shared" si="35"/>
        <v>1262.0890687970543</v>
      </c>
      <c r="J226" s="67">
        <f t="shared" si="36"/>
        <v>-134.22586371811002</v>
      </c>
      <c r="K226" s="34">
        <f t="shared" si="37"/>
        <v>1127.8632050789442</v>
      </c>
      <c r="L226" s="34">
        <f t="shared" si="38"/>
        <v>11710924.469367867</v>
      </c>
      <c r="M226" s="34">
        <f t="shared" si="39"/>
        <v>10465442.679927524</v>
      </c>
      <c r="N226" s="38">
        <f>'jan-mar'!M226</f>
        <v>10703202.584021132</v>
      </c>
      <c r="O226" s="38">
        <f t="shared" si="40"/>
        <v>-237759.90409360826</v>
      </c>
    </row>
    <row r="227" spans="1:15" s="31" customFormat="1" x14ac:dyDescent="0.2">
      <c r="A227" s="30">
        <v>4211</v>
      </c>
      <c r="B227" s="31" t="s">
        <v>171</v>
      </c>
      <c r="C227" s="33">
        <v>18835807</v>
      </c>
      <c r="D227" s="33">
        <v>2444</v>
      </c>
      <c r="E227" s="34">
        <f t="shared" si="31"/>
        <v>7706.9586743044192</v>
      </c>
      <c r="F227" s="35">
        <f t="shared" si="32"/>
        <v>0.6721637237311624</v>
      </c>
      <c r="G227" s="69">
        <f t="shared" si="33"/>
        <v>2255.3617911272354</v>
      </c>
      <c r="H227" s="36">
        <f t="shared" si="34"/>
        <v>914.3213867411439</v>
      </c>
      <c r="I227" s="69">
        <f t="shared" si="35"/>
        <v>3169.6831778683791</v>
      </c>
      <c r="J227" s="67">
        <f t="shared" si="36"/>
        <v>-134.22586371811002</v>
      </c>
      <c r="K227" s="34">
        <f t="shared" si="37"/>
        <v>3035.4573141502692</v>
      </c>
      <c r="L227" s="34">
        <f t="shared" si="38"/>
        <v>7746705.6867103186</v>
      </c>
      <c r="M227" s="34">
        <f t="shared" si="39"/>
        <v>7418657.6757832579</v>
      </c>
      <c r="N227" s="38">
        <f>'jan-mar'!M227</f>
        <v>7150954.1146187764</v>
      </c>
      <c r="O227" s="38">
        <f t="shared" si="40"/>
        <v>267703.56116448157</v>
      </c>
    </row>
    <row r="228" spans="1:15" s="31" customFormat="1" x14ac:dyDescent="0.2">
      <c r="A228" s="30">
        <v>4212</v>
      </c>
      <c r="B228" s="31" t="s">
        <v>172</v>
      </c>
      <c r="C228" s="33">
        <v>17770612</v>
      </c>
      <c r="D228" s="33">
        <v>2268</v>
      </c>
      <c r="E228" s="34">
        <f t="shared" si="31"/>
        <v>7835.3668430335101</v>
      </c>
      <c r="F228" s="35">
        <f t="shared" si="32"/>
        <v>0.68336286420900272</v>
      </c>
      <c r="G228" s="69">
        <f t="shared" si="33"/>
        <v>2178.3168898897807</v>
      </c>
      <c r="H228" s="36">
        <f t="shared" si="34"/>
        <v>869.37852768596213</v>
      </c>
      <c r="I228" s="69">
        <f t="shared" si="35"/>
        <v>3047.6954175757428</v>
      </c>
      <c r="J228" s="67">
        <f t="shared" si="36"/>
        <v>-134.22586371811002</v>
      </c>
      <c r="K228" s="34">
        <f t="shared" si="37"/>
        <v>2913.4695538576329</v>
      </c>
      <c r="L228" s="34">
        <f t="shared" si="38"/>
        <v>6912173.2070617843</v>
      </c>
      <c r="M228" s="34">
        <f t="shared" si="39"/>
        <v>6607748.9481491111</v>
      </c>
      <c r="N228" s="38">
        <f>'jan-mar'!M228</f>
        <v>6206316.4256773265</v>
      </c>
      <c r="O228" s="38">
        <f t="shared" si="40"/>
        <v>401432.52247178461</v>
      </c>
    </row>
    <row r="229" spans="1:15" s="31" customFormat="1" x14ac:dyDescent="0.2">
      <c r="A229" s="30">
        <v>4213</v>
      </c>
      <c r="B229" s="31" t="s">
        <v>173</v>
      </c>
      <c r="C229" s="33">
        <v>57081112</v>
      </c>
      <c r="D229" s="33">
        <v>6323</v>
      </c>
      <c r="E229" s="34">
        <f t="shared" si="31"/>
        <v>9027.536296061995</v>
      </c>
      <c r="F229" s="35">
        <f t="shared" si="32"/>
        <v>0.78733812769885048</v>
      </c>
      <c r="G229" s="69">
        <f t="shared" si="33"/>
        <v>1463.0152180726898</v>
      </c>
      <c r="H229" s="36">
        <f t="shared" si="34"/>
        <v>452.1192191259924</v>
      </c>
      <c r="I229" s="69">
        <f t="shared" si="35"/>
        <v>1915.1344371986822</v>
      </c>
      <c r="J229" s="67">
        <f t="shared" si="36"/>
        <v>-134.22586371811002</v>
      </c>
      <c r="K229" s="34">
        <f t="shared" si="37"/>
        <v>1780.9085734805722</v>
      </c>
      <c r="L229" s="34">
        <f t="shared" si="38"/>
        <v>12109395.046407267</v>
      </c>
      <c r="M229" s="34">
        <f t="shared" si="39"/>
        <v>11260684.910117658</v>
      </c>
      <c r="N229" s="38">
        <f>'jan-mar'!M229</f>
        <v>10648682.24702722</v>
      </c>
      <c r="O229" s="38">
        <f t="shared" si="40"/>
        <v>612002.66309043765</v>
      </c>
    </row>
    <row r="230" spans="1:15" s="31" customFormat="1" x14ac:dyDescent="0.2">
      <c r="A230" s="30">
        <v>4214</v>
      </c>
      <c r="B230" s="31" t="s">
        <v>174</v>
      </c>
      <c r="C230" s="33">
        <v>56912007</v>
      </c>
      <c r="D230" s="33">
        <v>6236</v>
      </c>
      <c r="E230" s="34">
        <f t="shared" si="31"/>
        <v>9126.364175753688</v>
      </c>
      <c r="F230" s="35">
        <f t="shared" si="32"/>
        <v>0.79595741819063703</v>
      </c>
      <c r="G230" s="69">
        <f t="shared" si="33"/>
        <v>1403.7184902576739</v>
      </c>
      <c r="H230" s="36">
        <f t="shared" si="34"/>
        <v>417.52946123389989</v>
      </c>
      <c r="I230" s="69">
        <f t="shared" si="35"/>
        <v>1821.2479514915738</v>
      </c>
      <c r="J230" s="67">
        <f t="shared" si="36"/>
        <v>-134.22586371811002</v>
      </c>
      <c r="K230" s="34">
        <f t="shared" si="37"/>
        <v>1687.0220877734637</v>
      </c>
      <c r="L230" s="34">
        <f t="shared" si="38"/>
        <v>11357302.225501454</v>
      </c>
      <c r="M230" s="34">
        <f t="shared" si="39"/>
        <v>10520269.73935532</v>
      </c>
      <c r="N230" s="38">
        <f>'jan-mar'!M230</f>
        <v>11888015.849084573</v>
      </c>
      <c r="O230" s="38">
        <f t="shared" si="40"/>
        <v>-1367746.1097292528</v>
      </c>
    </row>
    <row r="231" spans="1:15" s="31" customFormat="1" x14ac:dyDescent="0.2">
      <c r="A231" s="30">
        <v>4215</v>
      </c>
      <c r="B231" s="31" t="s">
        <v>175</v>
      </c>
      <c r="C231" s="33">
        <v>117527933</v>
      </c>
      <c r="D231" s="33">
        <v>11523</v>
      </c>
      <c r="E231" s="34">
        <f t="shared" si="31"/>
        <v>10199.421418033498</v>
      </c>
      <c r="F231" s="35">
        <f t="shared" si="32"/>
        <v>0.88954428977362066</v>
      </c>
      <c r="G231" s="69">
        <f t="shared" si="33"/>
        <v>759.88414488978776</v>
      </c>
      <c r="H231" s="36">
        <f t="shared" si="34"/>
        <v>41.959426435966265</v>
      </c>
      <c r="I231" s="69">
        <f t="shared" si="35"/>
        <v>801.84357132575406</v>
      </c>
      <c r="J231" s="67">
        <f t="shared" si="36"/>
        <v>-134.22586371811002</v>
      </c>
      <c r="K231" s="34">
        <f t="shared" si="37"/>
        <v>667.61770760764398</v>
      </c>
      <c r="L231" s="34">
        <f t="shared" si="38"/>
        <v>9239643.4723866638</v>
      </c>
      <c r="M231" s="34">
        <f t="shared" si="39"/>
        <v>7692958.8447628813</v>
      </c>
      <c r="N231" s="38">
        <f>'jan-mar'!M231</f>
        <v>6279738.1283096932</v>
      </c>
      <c r="O231" s="38">
        <f t="shared" si="40"/>
        <v>1413220.7164531881</v>
      </c>
    </row>
    <row r="232" spans="1:15" s="31" customFormat="1" x14ac:dyDescent="0.2">
      <c r="A232" s="30">
        <v>4216</v>
      </c>
      <c r="B232" s="31" t="s">
        <v>176</v>
      </c>
      <c r="C232" s="33">
        <v>44286431</v>
      </c>
      <c r="D232" s="33">
        <v>5480</v>
      </c>
      <c r="E232" s="34">
        <f t="shared" si="31"/>
        <v>8081.4655109489049</v>
      </c>
      <c r="F232" s="35">
        <f t="shared" si="32"/>
        <v>0.70482640177574862</v>
      </c>
      <c r="G232" s="69">
        <f t="shared" si="33"/>
        <v>2030.6576891405439</v>
      </c>
      <c r="H232" s="36">
        <f t="shared" si="34"/>
        <v>783.24399391557392</v>
      </c>
      <c r="I232" s="69">
        <f t="shared" si="35"/>
        <v>2813.9016830561177</v>
      </c>
      <c r="J232" s="67">
        <f t="shared" si="36"/>
        <v>-134.22586371811002</v>
      </c>
      <c r="K232" s="34">
        <f t="shared" si="37"/>
        <v>2679.6758193380078</v>
      </c>
      <c r="L232" s="34">
        <f t="shared" si="38"/>
        <v>15420181.223147525</v>
      </c>
      <c r="M232" s="34">
        <f t="shared" si="39"/>
        <v>14684623.489972282</v>
      </c>
      <c r="N232" s="38">
        <f>'jan-mar'!M232</f>
        <v>14026724.673858799</v>
      </c>
      <c r="O232" s="38">
        <f t="shared" si="40"/>
        <v>657898.81611348316</v>
      </c>
    </row>
    <row r="233" spans="1:15" s="31" customFormat="1" x14ac:dyDescent="0.2">
      <c r="A233" s="30">
        <v>4217</v>
      </c>
      <c r="B233" s="31" t="s">
        <v>177</v>
      </c>
      <c r="C233" s="33">
        <v>18224113</v>
      </c>
      <c r="D233" s="33">
        <v>1802</v>
      </c>
      <c r="E233" s="34">
        <f t="shared" si="31"/>
        <v>10113.27025527192</v>
      </c>
      <c r="F233" s="35">
        <f t="shared" si="32"/>
        <v>0.88203060132493849</v>
      </c>
      <c r="G233" s="69">
        <f t="shared" si="33"/>
        <v>811.57484254673466</v>
      </c>
      <c r="H233" s="36">
        <f t="shared" si="34"/>
        <v>72.112333402518644</v>
      </c>
      <c r="I233" s="69">
        <f t="shared" si="35"/>
        <v>883.68717594925329</v>
      </c>
      <c r="J233" s="67">
        <f t="shared" si="36"/>
        <v>-134.22586371811002</v>
      </c>
      <c r="K233" s="34">
        <f t="shared" si="37"/>
        <v>749.46131223114321</v>
      </c>
      <c r="L233" s="34">
        <f t="shared" si="38"/>
        <v>1592404.2910605543</v>
      </c>
      <c r="M233" s="34">
        <f t="shared" si="39"/>
        <v>1350529.2846405201</v>
      </c>
      <c r="N233" s="38">
        <f>'jan-mar'!M233</f>
        <v>2689829.1935937144</v>
      </c>
      <c r="O233" s="38">
        <f t="shared" si="40"/>
        <v>-1339299.9089531943</v>
      </c>
    </row>
    <row r="234" spans="1:15" s="31" customFormat="1" x14ac:dyDescent="0.2">
      <c r="A234" s="30">
        <v>4218</v>
      </c>
      <c r="B234" s="31" t="s">
        <v>178</v>
      </c>
      <c r="C234" s="33">
        <v>15208887</v>
      </c>
      <c r="D234" s="33">
        <v>1380</v>
      </c>
      <c r="E234" s="34">
        <f t="shared" si="31"/>
        <v>11020.932608695652</v>
      </c>
      <c r="F234" s="35">
        <f t="shared" si="32"/>
        <v>0.96119252928518528</v>
      </c>
      <c r="G234" s="69">
        <f t="shared" si="33"/>
        <v>266.97743049249584</v>
      </c>
      <c r="H234" s="36">
        <f t="shared" si="34"/>
        <v>0</v>
      </c>
      <c r="I234" s="69">
        <f t="shared" si="35"/>
        <v>266.97743049249584</v>
      </c>
      <c r="J234" s="67">
        <f t="shared" si="36"/>
        <v>-134.22586371811002</v>
      </c>
      <c r="K234" s="34">
        <f t="shared" si="37"/>
        <v>132.75156677438582</v>
      </c>
      <c r="L234" s="34">
        <f t="shared" si="38"/>
        <v>368428.85407964425</v>
      </c>
      <c r="M234" s="34">
        <f t="shared" si="39"/>
        <v>183197.16214865242</v>
      </c>
      <c r="N234" s="38">
        <f>'jan-mar'!M234</f>
        <v>2064578.0087454643</v>
      </c>
      <c r="O234" s="38">
        <f t="shared" si="40"/>
        <v>-1881380.8465968119</v>
      </c>
    </row>
    <row r="235" spans="1:15" s="31" customFormat="1" x14ac:dyDescent="0.2">
      <c r="A235" s="30">
        <v>4219</v>
      </c>
      <c r="B235" s="31" t="s">
        <v>179</v>
      </c>
      <c r="C235" s="33">
        <v>32395348</v>
      </c>
      <c r="D235" s="33">
        <v>3967</v>
      </c>
      <c r="E235" s="34">
        <f t="shared" si="31"/>
        <v>8166.2082177968241</v>
      </c>
      <c r="F235" s="35">
        <f t="shared" si="32"/>
        <v>0.71221725150014992</v>
      </c>
      <c r="G235" s="69">
        <f t="shared" si="33"/>
        <v>1979.8120650317924</v>
      </c>
      <c r="H235" s="36">
        <f t="shared" si="34"/>
        <v>753.58404651880221</v>
      </c>
      <c r="I235" s="69">
        <f t="shared" si="35"/>
        <v>2733.3961115505945</v>
      </c>
      <c r="J235" s="67">
        <f t="shared" si="36"/>
        <v>-134.22586371811002</v>
      </c>
      <c r="K235" s="34">
        <f t="shared" si="37"/>
        <v>2599.1702478324846</v>
      </c>
      <c r="L235" s="34">
        <f t="shared" si="38"/>
        <v>10843382.374521209</v>
      </c>
      <c r="M235" s="34">
        <f t="shared" si="39"/>
        <v>10310908.373151466</v>
      </c>
      <c r="N235" s="38">
        <f>'jan-mar'!M235</f>
        <v>10486149.226879172</v>
      </c>
      <c r="O235" s="38">
        <f t="shared" si="40"/>
        <v>-175240.85372770578</v>
      </c>
    </row>
    <row r="236" spans="1:15" s="31" customFormat="1" x14ac:dyDescent="0.2">
      <c r="A236" s="30">
        <v>4220</v>
      </c>
      <c r="B236" s="31" t="s">
        <v>180</v>
      </c>
      <c r="C236" s="33">
        <v>13939355</v>
      </c>
      <c r="D236" s="33">
        <v>1180</v>
      </c>
      <c r="E236" s="34">
        <f t="shared" si="31"/>
        <v>11813.012711864407</v>
      </c>
      <c r="F236" s="35">
        <f t="shared" si="32"/>
        <v>1.0302739314489675</v>
      </c>
      <c r="G236" s="69">
        <f t="shared" si="33"/>
        <v>-208.27063140875725</v>
      </c>
      <c r="H236" s="36">
        <f t="shared" si="34"/>
        <v>0</v>
      </c>
      <c r="I236" s="69">
        <f t="shared" si="35"/>
        <v>-208.27063140875725</v>
      </c>
      <c r="J236" s="67">
        <f t="shared" si="36"/>
        <v>-134.22586371811002</v>
      </c>
      <c r="K236" s="34">
        <f t="shared" si="37"/>
        <v>-342.49649512686727</v>
      </c>
      <c r="L236" s="34">
        <f t="shared" si="38"/>
        <v>-245759.34506233357</v>
      </c>
      <c r="M236" s="34">
        <f t="shared" si="39"/>
        <v>-404145.86424970336</v>
      </c>
      <c r="N236" s="38">
        <f>'jan-mar'!M236</f>
        <v>685258.30313017871</v>
      </c>
      <c r="O236" s="38">
        <f t="shared" si="40"/>
        <v>-1089404.1673798822</v>
      </c>
    </row>
    <row r="237" spans="1:15" s="31" customFormat="1" x14ac:dyDescent="0.2">
      <c r="A237" s="30">
        <v>4221</v>
      </c>
      <c r="B237" s="31" t="s">
        <v>181</v>
      </c>
      <c r="C237" s="33">
        <v>27075782</v>
      </c>
      <c r="D237" s="33">
        <v>1205</v>
      </c>
      <c r="E237" s="34">
        <f t="shared" si="31"/>
        <v>22469.528630705394</v>
      </c>
      <c r="F237" s="35">
        <f t="shared" si="32"/>
        <v>1.9596837965738831</v>
      </c>
      <c r="G237" s="69">
        <f t="shared" si="33"/>
        <v>-6602.1801827133495</v>
      </c>
      <c r="H237" s="36">
        <f t="shared" si="34"/>
        <v>0</v>
      </c>
      <c r="I237" s="69">
        <f t="shared" si="35"/>
        <v>-6602.1801827133495</v>
      </c>
      <c r="J237" s="67">
        <f t="shared" si="36"/>
        <v>-134.22586371811002</v>
      </c>
      <c r="K237" s="34">
        <f t="shared" si="37"/>
        <v>-6736.4060464314598</v>
      </c>
      <c r="L237" s="34">
        <f t="shared" si="38"/>
        <v>-7955627.1201695865</v>
      </c>
      <c r="M237" s="34">
        <f t="shared" si="39"/>
        <v>-8117369.2859499091</v>
      </c>
      <c r="N237" s="38">
        <f>'jan-mar'!M237</f>
        <v>-3804751.7106124116</v>
      </c>
      <c r="O237" s="38">
        <f t="shared" si="40"/>
        <v>-4312617.5753374975</v>
      </c>
    </row>
    <row r="238" spans="1:15" s="31" customFormat="1" x14ac:dyDescent="0.2">
      <c r="A238" s="30">
        <v>4222</v>
      </c>
      <c r="B238" s="31" t="s">
        <v>182</v>
      </c>
      <c r="C238" s="33">
        <v>53177591</v>
      </c>
      <c r="D238" s="33">
        <v>1011</v>
      </c>
      <c r="E238" s="34">
        <f t="shared" si="31"/>
        <v>52599.001978239365</v>
      </c>
      <c r="F238" s="35">
        <f t="shared" si="32"/>
        <v>4.5874309865074085</v>
      </c>
      <c r="G238" s="69">
        <f t="shared" si="33"/>
        <v>-24679.86419123373</v>
      </c>
      <c r="H238" s="36">
        <f t="shared" si="34"/>
        <v>0</v>
      </c>
      <c r="I238" s="69">
        <f t="shared" si="35"/>
        <v>-24679.86419123373</v>
      </c>
      <c r="J238" s="67">
        <f t="shared" si="36"/>
        <v>-134.22586371811002</v>
      </c>
      <c r="K238" s="34">
        <f t="shared" si="37"/>
        <v>-24814.090054951841</v>
      </c>
      <c r="L238" s="34">
        <f t="shared" si="38"/>
        <v>-24951342.6973373</v>
      </c>
      <c r="M238" s="34">
        <f t="shared" si="39"/>
        <v>-25087045.045556311</v>
      </c>
      <c r="N238" s="38">
        <f>'jan-mar'!M238</f>
        <v>-13561548.267576054</v>
      </c>
      <c r="O238" s="38">
        <f t="shared" si="40"/>
        <v>-11525496.777980257</v>
      </c>
    </row>
    <row r="239" spans="1:15" s="31" customFormat="1" x14ac:dyDescent="0.2">
      <c r="A239" s="30">
        <v>4223</v>
      </c>
      <c r="B239" s="31" t="s">
        <v>186</v>
      </c>
      <c r="C239" s="33">
        <v>128699890</v>
      </c>
      <c r="D239" s="33">
        <v>15452</v>
      </c>
      <c r="E239" s="34">
        <f t="shared" si="31"/>
        <v>8329.0117784105623</v>
      </c>
      <c r="F239" s="35">
        <f t="shared" si="32"/>
        <v>0.72641619198541196</v>
      </c>
      <c r="G239" s="69">
        <f t="shared" si="33"/>
        <v>1882.1299286635494</v>
      </c>
      <c r="H239" s="36">
        <f t="shared" si="34"/>
        <v>696.60280030399383</v>
      </c>
      <c r="I239" s="69">
        <f t="shared" si="35"/>
        <v>2578.7327289675432</v>
      </c>
      <c r="J239" s="67">
        <f t="shared" si="36"/>
        <v>-134.22586371811002</v>
      </c>
      <c r="K239" s="34">
        <f t="shared" si="37"/>
        <v>2444.5068652494333</v>
      </c>
      <c r="L239" s="34">
        <f t="shared" si="38"/>
        <v>39846578.128006473</v>
      </c>
      <c r="M239" s="34">
        <f t="shared" si="39"/>
        <v>37772520.081834242</v>
      </c>
      <c r="N239" s="38">
        <f>'jan-mar'!M239</f>
        <v>39471484.101836883</v>
      </c>
      <c r="O239" s="38">
        <f t="shared" si="40"/>
        <v>-1698964.0200026408</v>
      </c>
    </row>
    <row r="240" spans="1:15" s="31" customFormat="1" x14ac:dyDescent="0.2">
      <c r="A240" s="30">
        <v>4224</v>
      </c>
      <c r="B240" s="31" t="s">
        <v>187</v>
      </c>
      <c r="C240" s="33">
        <v>23624299</v>
      </c>
      <c r="D240" s="33">
        <v>923</v>
      </c>
      <c r="E240" s="34">
        <f t="shared" si="31"/>
        <v>25595.123510292524</v>
      </c>
      <c r="F240" s="35">
        <f t="shared" si="32"/>
        <v>2.2322830905266242</v>
      </c>
      <c r="G240" s="69">
        <f t="shared" si="33"/>
        <v>-8477.5371104656278</v>
      </c>
      <c r="H240" s="36">
        <f t="shared" si="34"/>
        <v>0</v>
      </c>
      <c r="I240" s="69">
        <f t="shared" si="35"/>
        <v>-8477.5371104656278</v>
      </c>
      <c r="J240" s="67">
        <f t="shared" si="36"/>
        <v>-134.22586371811002</v>
      </c>
      <c r="K240" s="34">
        <f t="shared" si="37"/>
        <v>-8611.7629741837372</v>
      </c>
      <c r="L240" s="34">
        <f t="shared" si="38"/>
        <v>-7824766.7529597748</v>
      </c>
      <c r="M240" s="34">
        <f t="shared" si="39"/>
        <v>-7948657.2251715893</v>
      </c>
      <c r="N240" s="38">
        <f>'jan-mar'!M240</f>
        <v>-3795675.5160956471</v>
      </c>
      <c r="O240" s="38">
        <f t="shared" si="40"/>
        <v>-4152981.7090759422</v>
      </c>
    </row>
    <row r="241" spans="1:15" s="31" customFormat="1" x14ac:dyDescent="0.2">
      <c r="A241" s="30">
        <v>4225</v>
      </c>
      <c r="B241" s="31" t="s">
        <v>189</v>
      </c>
      <c r="C241" s="33">
        <v>90450153</v>
      </c>
      <c r="D241" s="33">
        <v>10835</v>
      </c>
      <c r="E241" s="34">
        <f t="shared" si="31"/>
        <v>8347.9605906783563</v>
      </c>
      <c r="F241" s="35">
        <f t="shared" si="32"/>
        <v>0.72806881590003969</v>
      </c>
      <c r="G241" s="69">
        <f t="shared" si="33"/>
        <v>1870.760641302873</v>
      </c>
      <c r="H241" s="36">
        <f t="shared" si="34"/>
        <v>689.97071601026596</v>
      </c>
      <c r="I241" s="69">
        <f t="shared" si="35"/>
        <v>2560.7313573131387</v>
      </c>
      <c r="J241" s="67">
        <f t="shared" si="36"/>
        <v>-134.22586371811002</v>
      </c>
      <c r="K241" s="34">
        <f t="shared" si="37"/>
        <v>2426.5054935950288</v>
      </c>
      <c r="L241" s="34">
        <f t="shared" si="38"/>
        <v>27745524.256487858</v>
      </c>
      <c r="M241" s="34">
        <f t="shared" si="39"/>
        <v>26291187.023102138</v>
      </c>
      <c r="N241" s="38">
        <f>'jan-mar'!M241</f>
        <v>24866373.981708042</v>
      </c>
      <c r="O241" s="38">
        <f t="shared" si="40"/>
        <v>1424813.0413940959</v>
      </c>
    </row>
    <row r="242" spans="1:15" s="31" customFormat="1" x14ac:dyDescent="0.2">
      <c r="A242" s="30">
        <v>4226</v>
      </c>
      <c r="B242" s="31" t="s">
        <v>190</v>
      </c>
      <c r="C242" s="33">
        <v>15847242</v>
      </c>
      <c r="D242" s="33">
        <v>1776</v>
      </c>
      <c r="E242" s="34">
        <f t="shared" si="31"/>
        <v>8922.9966216216217</v>
      </c>
      <c r="F242" s="35">
        <f t="shared" si="32"/>
        <v>0.77822068204758954</v>
      </c>
      <c r="G242" s="69">
        <f t="shared" si="33"/>
        <v>1525.7390227369137</v>
      </c>
      <c r="H242" s="36">
        <f t="shared" si="34"/>
        <v>488.70810518012308</v>
      </c>
      <c r="I242" s="69">
        <f t="shared" si="35"/>
        <v>2014.4471279170368</v>
      </c>
      <c r="J242" s="67">
        <f t="shared" si="36"/>
        <v>-134.22586371811002</v>
      </c>
      <c r="K242" s="34">
        <f t="shared" si="37"/>
        <v>1880.2212641989267</v>
      </c>
      <c r="L242" s="34">
        <f t="shared" si="38"/>
        <v>3577658.0991806574</v>
      </c>
      <c r="M242" s="34">
        <f t="shared" si="39"/>
        <v>3339272.9652172937</v>
      </c>
      <c r="N242" s="38">
        <f>'jan-mar'!M242</f>
        <v>3043650.1838637278</v>
      </c>
      <c r="O242" s="38">
        <f t="shared" si="40"/>
        <v>295622.78135356586</v>
      </c>
    </row>
    <row r="243" spans="1:15" s="31" customFormat="1" x14ac:dyDescent="0.2">
      <c r="A243" s="30">
        <v>4227</v>
      </c>
      <c r="B243" s="31" t="s">
        <v>191</v>
      </c>
      <c r="C243" s="33">
        <v>77247660</v>
      </c>
      <c r="D243" s="33">
        <v>6192</v>
      </c>
      <c r="E243" s="34">
        <f t="shared" si="31"/>
        <v>12475.397286821706</v>
      </c>
      <c r="F243" s="35">
        <f t="shared" si="32"/>
        <v>1.088043915856671</v>
      </c>
      <c r="G243" s="69">
        <f t="shared" si="33"/>
        <v>-605.70137638313679</v>
      </c>
      <c r="H243" s="36">
        <f t="shared" si="34"/>
        <v>0</v>
      </c>
      <c r="I243" s="69">
        <f t="shared" si="35"/>
        <v>-605.70137638313679</v>
      </c>
      <c r="J243" s="67">
        <f t="shared" si="36"/>
        <v>-134.22586371811002</v>
      </c>
      <c r="K243" s="34">
        <f t="shared" si="37"/>
        <v>-739.92724010124675</v>
      </c>
      <c r="L243" s="34">
        <f t="shared" si="38"/>
        <v>-3750502.9225643831</v>
      </c>
      <c r="M243" s="34">
        <f t="shared" si="39"/>
        <v>-4581629.4707069201</v>
      </c>
      <c r="N243" s="38">
        <f>'jan-mar'!M243</f>
        <v>1998332.2140148985</v>
      </c>
      <c r="O243" s="38">
        <f t="shared" si="40"/>
        <v>-6579961.6847218182</v>
      </c>
    </row>
    <row r="244" spans="1:15" s="31" customFormat="1" x14ac:dyDescent="0.2">
      <c r="A244" s="30">
        <v>4228</v>
      </c>
      <c r="B244" s="31" t="s">
        <v>192</v>
      </c>
      <c r="C244" s="33">
        <v>60709383</v>
      </c>
      <c r="D244" s="33">
        <v>1873</v>
      </c>
      <c r="E244" s="34">
        <f t="shared" si="31"/>
        <v>32412.911372130271</v>
      </c>
      <c r="F244" s="35">
        <f t="shared" si="32"/>
        <v>2.8268976292163082</v>
      </c>
      <c r="G244" s="69">
        <f t="shared" si="33"/>
        <v>-12568.209827568275</v>
      </c>
      <c r="H244" s="36">
        <f t="shared" si="34"/>
        <v>0</v>
      </c>
      <c r="I244" s="69">
        <f t="shared" si="35"/>
        <v>-12568.209827568275</v>
      </c>
      <c r="J244" s="67">
        <f t="shared" si="36"/>
        <v>-134.22586371811002</v>
      </c>
      <c r="K244" s="34">
        <f t="shared" si="37"/>
        <v>-12702.435691286384</v>
      </c>
      <c r="L244" s="34">
        <f t="shared" si="38"/>
        <v>-23540257.007035378</v>
      </c>
      <c r="M244" s="34">
        <f t="shared" si="39"/>
        <v>-23791662.049779397</v>
      </c>
      <c r="N244" s="38">
        <f>'jan-mar'!M244</f>
        <v>-12398777.442304602</v>
      </c>
      <c r="O244" s="38">
        <f t="shared" si="40"/>
        <v>-11392884.607474795</v>
      </c>
    </row>
    <row r="245" spans="1:15" s="31" customFormat="1" x14ac:dyDescent="0.2">
      <c r="A245" s="30">
        <v>4601</v>
      </c>
      <c r="B245" s="31" t="s">
        <v>216</v>
      </c>
      <c r="C245" s="33">
        <v>3508139770</v>
      </c>
      <c r="D245" s="33">
        <v>291940</v>
      </c>
      <c r="E245" s="34">
        <f t="shared" si="31"/>
        <v>12016.646468452422</v>
      </c>
      <c r="F245" s="35">
        <f t="shared" si="32"/>
        <v>1.048033884484906</v>
      </c>
      <c r="G245" s="69">
        <f t="shared" si="33"/>
        <v>-330.45088536156618</v>
      </c>
      <c r="H245" s="36">
        <f t="shared" si="34"/>
        <v>0</v>
      </c>
      <c r="I245" s="69">
        <f t="shared" si="35"/>
        <v>-330.45088536156618</v>
      </c>
      <c r="J245" s="67">
        <f t="shared" si="36"/>
        <v>-134.22586371811002</v>
      </c>
      <c r="K245" s="34">
        <f t="shared" si="37"/>
        <v>-464.6767490796762</v>
      </c>
      <c r="L245" s="34">
        <f t="shared" si="38"/>
        <v>-96471831.472455636</v>
      </c>
      <c r="M245" s="34">
        <f t="shared" si="39"/>
        <v>-135657730.12632066</v>
      </c>
      <c r="N245" s="38">
        <f>'jan-mar'!M245</f>
        <v>-156377989.13625491</v>
      </c>
      <c r="O245" s="38">
        <f t="shared" si="40"/>
        <v>20720259.009934247</v>
      </c>
    </row>
    <row r="246" spans="1:15" s="31" customFormat="1" x14ac:dyDescent="0.2">
      <c r="A246" s="30">
        <v>4602</v>
      </c>
      <c r="B246" s="31" t="s">
        <v>388</v>
      </c>
      <c r="C246" s="33">
        <v>198938008</v>
      </c>
      <c r="D246" s="33">
        <v>17349</v>
      </c>
      <c r="E246" s="34">
        <f t="shared" si="31"/>
        <v>11466.828520375815</v>
      </c>
      <c r="F246" s="35">
        <f t="shared" si="32"/>
        <v>1.0000814177634267</v>
      </c>
      <c r="G246" s="69">
        <f t="shared" si="33"/>
        <v>-0.56011651560220344</v>
      </c>
      <c r="H246" s="36">
        <f t="shared" si="34"/>
        <v>0</v>
      </c>
      <c r="I246" s="69">
        <f t="shared" si="35"/>
        <v>-0.56011651560220344</v>
      </c>
      <c r="J246" s="67">
        <f t="shared" si="36"/>
        <v>-134.22586371811002</v>
      </c>
      <c r="K246" s="34">
        <f t="shared" si="37"/>
        <v>-134.78598023371222</v>
      </c>
      <c r="L246" s="34">
        <f t="shared" si="38"/>
        <v>-9717.4614291826274</v>
      </c>
      <c r="M246" s="34">
        <f t="shared" si="39"/>
        <v>-2338401.9710746733</v>
      </c>
      <c r="N246" s="38">
        <f>'jan-mar'!M246</f>
        <v>-2942584.0094728041</v>
      </c>
      <c r="O246" s="38">
        <f t="shared" si="40"/>
        <v>604182.0383981308</v>
      </c>
    </row>
    <row r="247" spans="1:15" s="31" customFormat="1" x14ac:dyDescent="0.2">
      <c r="A247" s="30">
        <v>4611</v>
      </c>
      <c r="B247" s="31" t="s">
        <v>217</v>
      </c>
      <c r="C247" s="33">
        <v>41845729</v>
      </c>
      <c r="D247" s="33">
        <v>4072</v>
      </c>
      <c r="E247" s="34">
        <f t="shared" si="31"/>
        <v>10276.456041257368</v>
      </c>
      <c r="F247" s="35">
        <f t="shared" si="32"/>
        <v>0.89626287766160573</v>
      </c>
      <c r="G247" s="69">
        <f t="shared" si="33"/>
        <v>713.66337095546589</v>
      </c>
      <c r="H247" s="36">
        <f t="shared" si="34"/>
        <v>14.997308307611819</v>
      </c>
      <c r="I247" s="69">
        <f t="shared" si="35"/>
        <v>728.66067926307767</v>
      </c>
      <c r="J247" s="67">
        <f t="shared" si="36"/>
        <v>-134.22586371811002</v>
      </c>
      <c r="K247" s="34">
        <f t="shared" si="37"/>
        <v>594.43481554496771</v>
      </c>
      <c r="L247" s="34">
        <f t="shared" si="38"/>
        <v>2967106.2859592522</v>
      </c>
      <c r="M247" s="34">
        <f t="shared" si="39"/>
        <v>2420538.5688991086</v>
      </c>
      <c r="N247" s="38">
        <f>'jan-mar'!M247</f>
        <v>3416345.0123271924</v>
      </c>
      <c r="O247" s="38">
        <f t="shared" si="40"/>
        <v>-995806.44342808379</v>
      </c>
    </row>
    <row r="248" spans="1:15" s="31" customFormat="1" x14ac:dyDescent="0.2">
      <c r="A248" s="30">
        <v>4612</v>
      </c>
      <c r="B248" s="31" t="s">
        <v>218</v>
      </c>
      <c r="C248" s="33">
        <v>54417036</v>
      </c>
      <c r="D248" s="33">
        <v>5742</v>
      </c>
      <c r="E248" s="34">
        <f t="shared" si="31"/>
        <v>9477.0177638453497</v>
      </c>
      <c r="F248" s="35">
        <f t="shared" si="32"/>
        <v>0.82653973106811673</v>
      </c>
      <c r="G248" s="69">
        <f t="shared" si="33"/>
        <v>1193.3263374026769</v>
      </c>
      <c r="H248" s="36">
        <f t="shared" si="34"/>
        <v>294.80070540181828</v>
      </c>
      <c r="I248" s="69">
        <f t="shared" si="35"/>
        <v>1488.1270428044952</v>
      </c>
      <c r="J248" s="67">
        <f t="shared" si="36"/>
        <v>-134.22586371811002</v>
      </c>
      <c r="K248" s="34">
        <f t="shared" si="37"/>
        <v>1353.9011790863851</v>
      </c>
      <c r="L248" s="34">
        <f t="shared" si="38"/>
        <v>8544825.4797834121</v>
      </c>
      <c r="M248" s="34">
        <f t="shared" si="39"/>
        <v>7774100.5703140236</v>
      </c>
      <c r="N248" s="38">
        <f>'jan-mar'!M248</f>
        <v>6732130.0642148247</v>
      </c>
      <c r="O248" s="38">
        <f t="shared" si="40"/>
        <v>1041970.5060991989</v>
      </c>
    </row>
    <row r="249" spans="1:15" s="31" customFormat="1" x14ac:dyDescent="0.2">
      <c r="A249" s="30">
        <v>4613</v>
      </c>
      <c r="B249" s="31" t="s">
        <v>219</v>
      </c>
      <c r="C249" s="33">
        <v>135494395</v>
      </c>
      <c r="D249" s="33">
        <v>12268</v>
      </c>
      <c r="E249" s="34">
        <f t="shared" si="31"/>
        <v>11044.538229540267</v>
      </c>
      <c r="F249" s="35">
        <f t="shared" si="32"/>
        <v>0.96325129755921324</v>
      </c>
      <c r="G249" s="69">
        <f t="shared" si="33"/>
        <v>252.81405798572666</v>
      </c>
      <c r="H249" s="36">
        <f t="shared" si="34"/>
        <v>0</v>
      </c>
      <c r="I249" s="69">
        <f t="shared" si="35"/>
        <v>252.81405798572666</v>
      </c>
      <c r="J249" s="67">
        <f t="shared" si="36"/>
        <v>-134.22586371811002</v>
      </c>
      <c r="K249" s="34">
        <f t="shared" si="37"/>
        <v>118.58819426761664</v>
      </c>
      <c r="L249" s="34">
        <f t="shared" si="38"/>
        <v>3101522.8633688949</v>
      </c>
      <c r="M249" s="34">
        <f t="shared" si="39"/>
        <v>1454839.967275121</v>
      </c>
      <c r="N249" s="38">
        <f>'jan-mar'!M249</f>
        <v>227451.66407214463</v>
      </c>
      <c r="O249" s="38">
        <f t="shared" si="40"/>
        <v>1227388.3032029765</v>
      </c>
    </row>
    <row r="250" spans="1:15" s="31" customFormat="1" x14ac:dyDescent="0.2">
      <c r="A250" s="30">
        <v>4614</v>
      </c>
      <c r="B250" s="31" t="s">
        <v>220</v>
      </c>
      <c r="C250" s="33">
        <v>224780495</v>
      </c>
      <c r="D250" s="33">
        <v>19287</v>
      </c>
      <c r="E250" s="34">
        <f t="shared" si="31"/>
        <v>11654.507958728678</v>
      </c>
      <c r="F250" s="35">
        <f t="shared" si="32"/>
        <v>1.0164499121958195</v>
      </c>
      <c r="G250" s="69">
        <f t="shared" si="33"/>
        <v>-113.16777952732009</v>
      </c>
      <c r="H250" s="36">
        <f t="shared" si="34"/>
        <v>0</v>
      </c>
      <c r="I250" s="69">
        <f t="shared" si="35"/>
        <v>-113.16777952732009</v>
      </c>
      <c r="J250" s="67">
        <f t="shared" si="36"/>
        <v>-134.22586371811002</v>
      </c>
      <c r="K250" s="34">
        <f t="shared" si="37"/>
        <v>-247.3936432454301</v>
      </c>
      <c r="L250" s="34">
        <f t="shared" si="38"/>
        <v>-2182666.9637434226</v>
      </c>
      <c r="M250" s="34">
        <f t="shared" si="39"/>
        <v>-4771481.1972746104</v>
      </c>
      <c r="N250" s="38">
        <f>'jan-mar'!M250</f>
        <v>-6693496.8909390671</v>
      </c>
      <c r="O250" s="38">
        <f t="shared" si="40"/>
        <v>1922015.6936644567</v>
      </c>
    </row>
    <row r="251" spans="1:15" s="31" customFormat="1" x14ac:dyDescent="0.2">
      <c r="A251" s="30">
        <v>4615</v>
      </c>
      <c r="B251" s="31" t="s">
        <v>221</v>
      </c>
      <c r="C251" s="33">
        <v>32124837</v>
      </c>
      <c r="D251" s="33">
        <v>3203</v>
      </c>
      <c r="E251" s="34">
        <f t="shared" si="31"/>
        <v>10029.60880424602</v>
      </c>
      <c r="F251" s="35">
        <f t="shared" si="32"/>
        <v>0.87473405351265932</v>
      </c>
      <c r="G251" s="69">
        <f t="shared" si="33"/>
        <v>861.77171316227498</v>
      </c>
      <c r="H251" s="36">
        <f t="shared" si="34"/>
        <v>101.39384126158383</v>
      </c>
      <c r="I251" s="69">
        <f t="shared" si="35"/>
        <v>963.16555442385879</v>
      </c>
      <c r="J251" s="67">
        <f t="shared" si="36"/>
        <v>-134.22586371811002</v>
      </c>
      <c r="K251" s="34">
        <f t="shared" si="37"/>
        <v>828.93969070574872</v>
      </c>
      <c r="L251" s="34">
        <f t="shared" si="38"/>
        <v>3085019.2708196198</v>
      </c>
      <c r="M251" s="34">
        <f t="shared" si="39"/>
        <v>2655093.8293305133</v>
      </c>
      <c r="N251" s="38">
        <f>'jan-mar'!M251</f>
        <v>2100239.0294287833</v>
      </c>
      <c r="O251" s="38">
        <f t="shared" si="40"/>
        <v>554854.79990172992</v>
      </c>
    </row>
    <row r="252" spans="1:15" s="31" customFormat="1" x14ac:dyDescent="0.2">
      <c r="A252" s="30">
        <v>4616</v>
      </c>
      <c r="B252" s="31" t="s">
        <v>222</v>
      </c>
      <c r="C252" s="33">
        <v>37113456</v>
      </c>
      <c r="D252" s="33">
        <v>2922</v>
      </c>
      <c r="E252" s="34">
        <f t="shared" si="31"/>
        <v>12701.388090349075</v>
      </c>
      <c r="F252" s="35">
        <f t="shared" si="32"/>
        <v>1.1077537425791639</v>
      </c>
      <c r="G252" s="69">
        <f t="shared" si="33"/>
        <v>-741.29585849955834</v>
      </c>
      <c r="H252" s="36">
        <f t="shared" si="34"/>
        <v>0</v>
      </c>
      <c r="I252" s="69">
        <f t="shared" si="35"/>
        <v>-741.29585849955834</v>
      </c>
      <c r="J252" s="67">
        <f t="shared" si="36"/>
        <v>-134.22586371811002</v>
      </c>
      <c r="K252" s="34">
        <f t="shared" si="37"/>
        <v>-875.52172221766841</v>
      </c>
      <c r="L252" s="34">
        <f t="shared" si="38"/>
        <v>-2166066.4985357095</v>
      </c>
      <c r="M252" s="34">
        <f t="shared" si="39"/>
        <v>-2558274.4723200272</v>
      </c>
      <c r="N252" s="38">
        <f>'jan-mar'!M252</f>
        <v>-2914835.1389290183</v>
      </c>
      <c r="O252" s="38">
        <f t="shared" si="40"/>
        <v>356560.6666089911</v>
      </c>
    </row>
    <row r="253" spans="1:15" s="31" customFormat="1" x14ac:dyDescent="0.2">
      <c r="A253" s="30">
        <v>4617</v>
      </c>
      <c r="B253" s="31" t="s">
        <v>223</v>
      </c>
      <c r="C253" s="33">
        <v>162403327</v>
      </c>
      <c r="D253" s="33">
        <v>13089</v>
      </c>
      <c r="E253" s="34">
        <f t="shared" si="31"/>
        <v>12407.619145847659</v>
      </c>
      <c r="F253" s="35">
        <f t="shared" si="32"/>
        <v>1.082132633657042</v>
      </c>
      <c r="G253" s="69">
        <f t="shared" si="33"/>
        <v>-565.03449179870836</v>
      </c>
      <c r="H253" s="36">
        <f t="shared" si="34"/>
        <v>0</v>
      </c>
      <c r="I253" s="69">
        <f t="shared" si="35"/>
        <v>-565.03449179870836</v>
      </c>
      <c r="J253" s="67">
        <f t="shared" si="36"/>
        <v>-134.22586371811002</v>
      </c>
      <c r="K253" s="34">
        <f t="shared" si="37"/>
        <v>-699.26035551681844</v>
      </c>
      <c r="L253" s="34">
        <f t="shared" si="38"/>
        <v>-7395736.4631532934</v>
      </c>
      <c r="M253" s="34">
        <f t="shared" si="39"/>
        <v>-9152618.7933596373</v>
      </c>
      <c r="N253" s="38">
        <f>'jan-mar'!M253</f>
        <v>-2341130.4582621101</v>
      </c>
      <c r="O253" s="38">
        <f t="shared" si="40"/>
        <v>-6811488.3350975271</v>
      </c>
    </row>
    <row r="254" spans="1:15" s="31" customFormat="1" x14ac:dyDescent="0.2">
      <c r="A254" s="30">
        <v>4618</v>
      </c>
      <c r="B254" s="31" t="s">
        <v>224</v>
      </c>
      <c r="C254" s="33">
        <v>161505424</v>
      </c>
      <c r="D254" s="33">
        <v>11017</v>
      </c>
      <c r="E254" s="34">
        <f t="shared" si="31"/>
        <v>14659.65544159027</v>
      </c>
      <c r="F254" s="35">
        <f t="shared" si="32"/>
        <v>1.2785443657675308</v>
      </c>
      <c r="G254" s="69">
        <f t="shared" si="33"/>
        <v>-1916.2562692442752</v>
      </c>
      <c r="H254" s="36">
        <f t="shared" si="34"/>
        <v>0</v>
      </c>
      <c r="I254" s="69">
        <f t="shared" si="35"/>
        <v>-1916.2562692442752</v>
      </c>
      <c r="J254" s="67">
        <f t="shared" si="36"/>
        <v>-134.22586371811002</v>
      </c>
      <c r="K254" s="34">
        <f t="shared" si="37"/>
        <v>-2050.4821329623851</v>
      </c>
      <c r="L254" s="34">
        <f t="shared" si="38"/>
        <v>-21111395.318264179</v>
      </c>
      <c r="M254" s="34">
        <f t="shared" si="39"/>
        <v>-22590161.658846598</v>
      </c>
      <c r="N254" s="38">
        <f>'jan-mar'!M254</f>
        <v>-9674651.2006779518</v>
      </c>
      <c r="O254" s="38">
        <f t="shared" si="40"/>
        <v>-12915510.458168646</v>
      </c>
    </row>
    <row r="255" spans="1:15" s="31" customFormat="1" x14ac:dyDescent="0.2">
      <c r="A255" s="30">
        <v>4619</v>
      </c>
      <c r="B255" s="31" t="s">
        <v>225</v>
      </c>
      <c r="C255" s="33">
        <v>36378982</v>
      </c>
      <c r="D255" s="33">
        <v>968</v>
      </c>
      <c r="E255" s="34">
        <f t="shared" si="31"/>
        <v>37581.592975206615</v>
      </c>
      <c r="F255" s="35">
        <f t="shared" si="32"/>
        <v>3.2776850824678476</v>
      </c>
      <c r="G255" s="69">
        <f t="shared" si="33"/>
        <v>-15669.418789414081</v>
      </c>
      <c r="H255" s="36">
        <f t="shared" si="34"/>
        <v>0</v>
      </c>
      <c r="I255" s="69">
        <f t="shared" si="35"/>
        <v>-15669.418789414081</v>
      </c>
      <c r="J255" s="67">
        <f t="shared" si="36"/>
        <v>-134.22586371811002</v>
      </c>
      <c r="K255" s="34">
        <f t="shared" si="37"/>
        <v>-15803.644653132191</v>
      </c>
      <c r="L255" s="34">
        <f t="shared" si="38"/>
        <v>-15167997.38815283</v>
      </c>
      <c r="M255" s="34">
        <f t="shared" si="39"/>
        <v>-15297928.024231961</v>
      </c>
      <c r="N255" s="38">
        <f>'jan-mar'!M255</f>
        <v>-7685715.2662844928</v>
      </c>
      <c r="O255" s="38">
        <f t="shared" si="40"/>
        <v>-7612212.7579474682</v>
      </c>
    </row>
    <row r="256" spans="1:15" s="31" customFormat="1" x14ac:dyDescent="0.2">
      <c r="A256" s="30">
        <v>4620</v>
      </c>
      <c r="B256" s="31" t="s">
        <v>226</v>
      </c>
      <c r="C256" s="33">
        <v>19232702</v>
      </c>
      <c r="D256" s="33">
        <v>1089</v>
      </c>
      <c r="E256" s="34">
        <f t="shared" si="31"/>
        <v>17660.883379247014</v>
      </c>
      <c r="F256" s="35">
        <f t="shared" si="32"/>
        <v>1.5402969755313849</v>
      </c>
      <c r="G256" s="69">
        <f t="shared" si="33"/>
        <v>-3716.9930318383213</v>
      </c>
      <c r="H256" s="36">
        <f t="shared" si="34"/>
        <v>0</v>
      </c>
      <c r="I256" s="69">
        <f t="shared" si="35"/>
        <v>-3716.9930318383213</v>
      </c>
      <c r="J256" s="67">
        <f t="shared" si="36"/>
        <v>-134.22586371811002</v>
      </c>
      <c r="K256" s="34">
        <f t="shared" si="37"/>
        <v>-3851.2188955564311</v>
      </c>
      <c r="L256" s="34">
        <f t="shared" si="38"/>
        <v>-4047805.4116719319</v>
      </c>
      <c r="M256" s="34">
        <f t="shared" si="39"/>
        <v>-4193977.3772609537</v>
      </c>
      <c r="N256" s="38">
        <f>'jan-mar'!M256</f>
        <v>-1202448.0745700549</v>
      </c>
      <c r="O256" s="38">
        <f t="shared" si="40"/>
        <v>-2991529.302690899</v>
      </c>
    </row>
    <row r="257" spans="1:15" s="31" customFormat="1" x14ac:dyDescent="0.2">
      <c r="A257" s="30">
        <v>4621</v>
      </c>
      <c r="B257" s="31" t="s">
        <v>227</v>
      </c>
      <c r="C257" s="33">
        <v>169100273</v>
      </c>
      <c r="D257" s="33">
        <v>16471</v>
      </c>
      <c r="E257" s="34">
        <f t="shared" si="31"/>
        <v>10266.545625645073</v>
      </c>
      <c r="F257" s="35">
        <f t="shared" si="32"/>
        <v>0.89539853906278932</v>
      </c>
      <c r="G257" s="69">
        <f t="shared" si="33"/>
        <v>719.60962032284328</v>
      </c>
      <c r="H257" s="36">
        <f t="shared" si="34"/>
        <v>18.465953771915338</v>
      </c>
      <c r="I257" s="69">
        <f t="shared" si="35"/>
        <v>738.07557409475862</v>
      </c>
      <c r="J257" s="67">
        <f t="shared" si="36"/>
        <v>-134.22586371811002</v>
      </c>
      <c r="K257" s="34">
        <f t="shared" si="37"/>
        <v>603.84971037664855</v>
      </c>
      <c r="L257" s="34">
        <f t="shared" si="38"/>
        <v>12156842.780914769</v>
      </c>
      <c r="M257" s="34">
        <f t="shared" si="39"/>
        <v>9946008.5796137787</v>
      </c>
      <c r="N257" s="38">
        <f>'jan-mar'!M257</f>
        <v>13623922.413946768</v>
      </c>
      <c r="O257" s="38">
        <f t="shared" si="40"/>
        <v>-3677913.8343329895</v>
      </c>
    </row>
    <row r="258" spans="1:15" s="31" customFormat="1" x14ac:dyDescent="0.2">
      <c r="A258" s="30">
        <v>4622</v>
      </c>
      <c r="B258" s="31" t="s">
        <v>228</v>
      </c>
      <c r="C258" s="33">
        <v>91057438</v>
      </c>
      <c r="D258" s="33">
        <v>8496</v>
      </c>
      <c r="E258" s="34">
        <f t="shared" si="31"/>
        <v>10717.683380414313</v>
      </c>
      <c r="F258" s="35">
        <f t="shared" si="32"/>
        <v>0.93474459578584257</v>
      </c>
      <c r="G258" s="69">
        <f t="shared" si="33"/>
        <v>448.92696746129877</v>
      </c>
      <c r="H258" s="36">
        <f t="shared" si="34"/>
        <v>0</v>
      </c>
      <c r="I258" s="69">
        <f t="shared" si="35"/>
        <v>448.92696746129877</v>
      </c>
      <c r="J258" s="67">
        <f t="shared" si="36"/>
        <v>-134.22586371811002</v>
      </c>
      <c r="K258" s="34">
        <f t="shared" si="37"/>
        <v>314.70110374318875</v>
      </c>
      <c r="L258" s="34">
        <f t="shared" si="38"/>
        <v>3814083.5155511945</v>
      </c>
      <c r="M258" s="34">
        <f t="shared" si="39"/>
        <v>2673700.5774021316</v>
      </c>
      <c r="N258" s="38">
        <f>'jan-mar'!M258</f>
        <v>3634067.2843460226</v>
      </c>
      <c r="O258" s="38">
        <f t="shared" si="40"/>
        <v>-960366.70694389101</v>
      </c>
    </row>
    <row r="259" spans="1:15" s="31" customFormat="1" x14ac:dyDescent="0.2">
      <c r="A259" s="30">
        <v>4623</v>
      </c>
      <c r="B259" s="31" t="s">
        <v>229</v>
      </c>
      <c r="C259" s="33">
        <v>27880726</v>
      </c>
      <c r="D259" s="33">
        <v>2502</v>
      </c>
      <c r="E259" s="34">
        <f t="shared" si="31"/>
        <v>11143.375699440448</v>
      </c>
      <c r="F259" s="35">
        <f t="shared" si="32"/>
        <v>0.97187142446267927</v>
      </c>
      <c r="G259" s="69">
        <f t="shared" si="33"/>
        <v>193.51157604561777</v>
      </c>
      <c r="H259" s="36">
        <f t="shared" si="34"/>
        <v>0</v>
      </c>
      <c r="I259" s="69">
        <f t="shared" si="35"/>
        <v>193.51157604561777</v>
      </c>
      <c r="J259" s="67">
        <f t="shared" si="36"/>
        <v>-134.22586371811002</v>
      </c>
      <c r="K259" s="34">
        <f t="shared" si="37"/>
        <v>59.285712327507753</v>
      </c>
      <c r="L259" s="34">
        <f t="shared" si="38"/>
        <v>484165.96326613566</v>
      </c>
      <c r="M259" s="34">
        <f t="shared" si="39"/>
        <v>148332.85224342439</v>
      </c>
      <c r="N259" s="38">
        <f>'jan-mar'!M259</f>
        <v>1113242.7295002039</v>
      </c>
      <c r="O259" s="38">
        <f t="shared" si="40"/>
        <v>-964909.87725677947</v>
      </c>
    </row>
    <row r="260" spans="1:15" s="31" customFormat="1" x14ac:dyDescent="0.2">
      <c r="A260" s="30">
        <v>4624</v>
      </c>
      <c r="B260" s="31" t="s">
        <v>389</v>
      </c>
      <c r="C260" s="33">
        <v>273406862</v>
      </c>
      <c r="D260" s="33">
        <v>26080</v>
      </c>
      <c r="E260" s="34">
        <f t="shared" si="31"/>
        <v>10483.39194785276</v>
      </c>
      <c r="F260" s="35">
        <f t="shared" si="32"/>
        <v>0.91431082827727406</v>
      </c>
      <c r="G260" s="69">
        <f t="shared" si="33"/>
        <v>589.50182699823051</v>
      </c>
      <c r="H260" s="36">
        <f t="shared" si="34"/>
        <v>0</v>
      </c>
      <c r="I260" s="69">
        <f t="shared" si="35"/>
        <v>589.50182699823051</v>
      </c>
      <c r="J260" s="67">
        <f t="shared" si="36"/>
        <v>-134.22586371811002</v>
      </c>
      <c r="K260" s="34">
        <f t="shared" si="37"/>
        <v>455.27596328012049</v>
      </c>
      <c r="L260" s="34">
        <f t="shared" si="38"/>
        <v>15374207.648113852</v>
      </c>
      <c r="M260" s="34">
        <f t="shared" si="39"/>
        <v>11873597.122345543</v>
      </c>
      <c r="N260" s="38">
        <f>'jan-mar'!M260</f>
        <v>9693285.1794425827</v>
      </c>
      <c r="O260" s="38">
        <f t="shared" si="40"/>
        <v>2180311.9429029599</v>
      </c>
    </row>
    <row r="261" spans="1:15" s="31" customFormat="1" x14ac:dyDescent="0.2">
      <c r="A261" s="30">
        <v>4625</v>
      </c>
      <c r="B261" s="31" t="s">
        <v>230</v>
      </c>
      <c r="C261" s="33">
        <v>115096568</v>
      </c>
      <c r="D261" s="33">
        <v>5300</v>
      </c>
      <c r="E261" s="34">
        <f t="shared" si="31"/>
        <v>21716.33358490566</v>
      </c>
      <c r="F261" s="35">
        <f t="shared" si="32"/>
        <v>1.8939937613634237</v>
      </c>
      <c r="G261" s="69">
        <f t="shared" si="33"/>
        <v>-6150.2631552335088</v>
      </c>
      <c r="H261" s="36">
        <f t="shared" si="34"/>
        <v>0</v>
      </c>
      <c r="I261" s="69">
        <f t="shared" si="35"/>
        <v>-6150.2631552335088</v>
      </c>
      <c r="J261" s="67">
        <f t="shared" si="36"/>
        <v>-134.22586371811002</v>
      </c>
      <c r="K261" s="34">
        <f t="shared" si="37"/>
        <v>-6284.4890189516191</v>
      </c>
      <c r="L261" s="34">
        <f t="shared" si="38"/>
        <v>-32596394.722737595</v>
      </c>
      <c r="M261" s="34">
        <f t="shared" si="39"/>
        <v>-33307791.800443582</v>
      </c>
      <c r="N261" s="38">
        <f>'jan-mar'!M261</f>
        <v>-33396833.377797332</v>
      </c>
      <c r="O261" s="38">
        <f t="shared" si="40"/>
        <v>89041.577353749424</v>
      </c>
    </row>
    <row r="262" spans="1:15" s="31" customFormat="1" x14ac:dyDescent="0.2">
      <c r="A262" s="30">
        <v>4626</v>
      </c>
      <c r="B262" s="31" t="s">
        <v>235</v>
      </c>
      <c r="C262" s="33">
        <v>415960478</v>
      </c>
      <c r="D262" s="33">
        <v>39768</v>
      </c>
      <c r="E262" s="34">
        <f t="shared" si="31"/>
        <v>10459.678082880708</v>
      </c>
      <c r="F262" s="35">
        <f t="shared" si="32"/>
        <v>0.91224261947309082</v>
      </c>
      <c r="G262" s="69">
        <f t="shared" si="33"/>
        <v>603.73014598146221</v>
      </c>
      <c r="H262" s="36">
        <f t="shared" si="34"/>
        <v>0</v>
      </c>
      <c r="I262" s="69">
        <f t="shared" si="35"/>
        <v>603.73014598146221</v>
      </c>
      <c r="J262" s="67">
        <f t="shared" si="36"/>
        <v>-134.22586371811002</v>
      </c>
      <c r="K262" s="34">
        <f t="shared" si="37"/>
        <v>469.5042822633522</v>
      </c>
      <c r="L262" s="34">
        <f t="shared" si="38"/>
        <v>24009140.445390791</v>
      </c>
      <c r="M262" s="34">
        <f t="shared" si="39"/>
        <v>18671246.29704899</v>
      </c>
      <c r="N262" s="38">
        <f>'jan-mar'!M262</f>
        <v>16173471.326444509</v>
      </c>
      <c r="O262" s="38">
        <f t="shared" si="40"/>
        <v>2497774.9706044812</v>
      </c>
    </row>
    <row r="263" spans="1:15" s="31" customFormat="1" x14ac:dyDescent="0.2">
      <c r="A263" s="30">
        <v>4627</v>
      </c>
      <c r="B263" s="31" t="s">
        <v>231</v>
      </c>
      <c r="C263" s="33">
        <v>291484251</v>
      </c>
      <c r="D263" s="33">
        <v>30145</v>
      </c>
      <c r="E263" s="34">
        <f t="shared" si="31"/>
        <v>9669.4062365234695</v>
      </c>
      <c r="F263" s="35">
        <f t="shared" si="32"/>
        <v>0.84331892473752457</v>
      </c>
      <c r="G263" s="69">
        <f t="shared" si="33"/>
        <v>1077.8932537958051</v>
      </c>
      <c r="H263" s="36">
        <f t="shared" si="34"/>
        <v>227.46473996447637</v>
      </c>
      <c r="I263" s="69">
        <f t="shared" si="35"/>
        <v>1305.3579937602815</v>
      </c>
      <c r="J263" s="67">
        <f t="shared" si="36"/>
        <v>-134.22586371811002</v>
      </c>
      <c r="K263" s="34">
        <f t="shared" si="37"/>
        <v>1171.1321300421714</v>
      </c>
      <c r="L263" s="34">
        <f t="shared" si="38"/>
        <v>39350016.721903682</v>
      </c>
      <c r="M263" s="34">
        <f t="shared" si="39"/>
        <v>35303778.060121261</v>
      </c>
      <c r="N263" s="38">
        <f>'jan-mar'!M263</f>
        <v>30511082.988863774</v>
      </c>
      <c r="O263" s="38">
        <f t="shared" si="40"/>
        <v>4792695.0712574869</v>
      </c>
    </row>
    <row r="264" spans="1:15" s="31" customFormat="1" x14ac:dyDescent="0.2">
      <c r="A264" s="30">
        <v>4628</v>
      </c>
      <c r="B264" s="31" t="s">
        <v>232</v>
      </c>
      <c r="C264" s="33">
        <v>49196041</v>
      </c>
      <c r="D264" s="33">
        <v>3852</v>
      </c>
      <c r="E264" s="34">
        <f t="shared" si="31"/>
        <v>12771.557892004153</v>
      </c>
      <c r="F264" s="35">
        <f t="shared" si="32"/>
        <v>1.1138736138756338</v>
      </c>
      <c r="G264" s="69">
        <f t="shared" si="33"/>
        <v>-783.39773949260518</v>
      </c>
      <c r="H264" s="36">
        <f t="shared" si="34"/>
        <v>0</v>
      </c>
      <c r="I264" s="69">
        <f t="shared" si="35"/>
        <v>-783.39773949260518</v>
      </c>
      <c r="J264" s="67">
        <f t="shared" si="36"/>
        <v>-134.22586371811002</v>
      </c>
      <c r="K264" s="34">
        <f t="shared" si="37"/>
        <v>-917.62360321071515</v>
      </c>
      <c r="L264" s="34">
        <f t="shared" si="38"/>
        <v>-3017648.0925255152</v>
      </c>
      <c r="M264" s="34">
        <f t="shared" si="39"/>
        <v>-3534686.1195676746</v>
      </c>
      <c r="N264" s="38">
        <f>'jan-mar'!M264</f>
        <v>723814.82383484684</v>
      </c>
      <c r="O264" s="38">
        <f t="shared" si="40"/>
        <v>-4258500.9434025213</v>
      </c>
    </row>
    <row r="265" spans="1:15" s="31" customFormat="1" x14ac:dyDescent="0.2">
      <c r="A265" s="30">
        <v>4629</v>
      </c>
      <c r="B265" s="31" t="s">
        <v>233</v>
      </c>
      <c r="C265" s="33">
        <v>19459329</v>
      </c>
      <c r="D265" s="33">
        <v>384</v>
      </c>
      <c r="E265" s="34">
        <f t="shared" ref="E265:E328" si="41">IF(ISNUMBER(C265),(C265)/D265,"")</f>
        <v>50675.3359375</v>
      </c>
      <c r="F265" s="35">
        <f t="shared" ref="F265:F328" si="42">IF(ISNUMBER(C265),E265/E$366,"")</f>
        <v>4.4196581225540079</v>
      </c>
      <c r="G265" s="69">
        <f t="shared" ref="G265:G328" si="43">IF(ISNUMBER(D265),(E$366-E265)*0.6,"")</f>
        <v>-23525.664566790114</v>
      </c>
      <c r="H265" s="36">
        <f t="shared" ref="H265:H328" si="44">IF(ISNUMBER(D265),(IF(E265&gt;=E$366*0.9,0,IF(E265&lt;0.9*E$366,(E$366*0.9-E265)*0.35))),"")</f>
        <v>0</v>
      </c>
      <c r="I265" s="69">
        <f t="shared" ref="I265:I328" si="45">IF(ISNUMBER(C265),G265+H265,"")</f>
        <v>-23525.664566790114</v>
      </c>
      <c r="J265" s="67">
        <f t="shared" ref="J265:J328" si="46">IF(ISNUMBER(D265),I$368,"")</f>
        <v>-134.22586371811002</v>
      </c>
      <c r="K265" s="34">
        <f t="shared" ref="K265:K328" si="47">IF(ISNUMBER(I265),I265+J265,"")</f>
        <v>-23659.890430508225</v>
      </c>
      <c r="L265" s="34">
        <f t="shared" ref="L265:L328" si="48">IF(ISNUMBER(I265),(I265*D265),"")</f>
        <v>-9033855.1936474033</v>
      </c>
      <c r="M265" s="34">
        <f t="shared" ref="M265:M328" si="49">IF(ISNUMBER(K265),(K265*D265),"")</f>
        <v>-9085397.9253151584</v>
      </c>
      <c r="N265" s="38">
        <f>'jan-mar'!M265</f>
        <v>-4320173.1882781452</v>
      </c>
      <c r="O265" s="38">
        <f t="shared" ref="O265:O328" si="50">IF(ISNUMBER(M265),(M265-N265),"")</f>
        <v>-4765224.7370370133</v>
      </c>
    </row>
    <row r="266" spans="1:15" s="31" customFormat="1" x14ac:dyDescent="0.2">
      <c r="A266" s="30">
        <v>4630</v>
      </c>
      <c r="B266" s="31" t="s">
        <v>234</v>
      </c>
      <c r="C266" s="33">
        <v>75437757</v>
      </c>
      <c r="D266" s="33">
        <v>8200</v>
      </c>
      <c r="E266" s="34">
        <f t="shared" si="41"/>
        <v>9199.7264634146341</v>
      </c>
      <c r="F266" s="35">
        <f t="shared" si="42"/>
        <v>0.80235572270212041</v>
      </c>
      <c r="G266" s="69">
        <f t="shared" si="43"/>
        <v>1359.7011176611063</v>
      </c>
      <c r="H266" s="36">
        <f t="shared" si="44"/>
        <v>391.85266055256875</v>
      </c>
      <c r="I266" s="69">
        <f t="shared" si="45"/>
        <v>1751.5537782136751</v>
      </c>
      <c r="J266" s="67">
        <f t="shared" si="46"/>
        <v>-134.22586371811002</v>
      </c>
      <c r="K266" s="34">
        <f t="shared" si="47"/>
        <v>1617.327914495565</v>
      </c>
      <c r="L266" s="34">
        <f t="shared" si="48"/>
        <v>14362740.981352136</v>
      </c>
      <c r="M266" s="34">
        <f t="shared" si="49"/>
        <v>13262088.898863632</v>
      </c>
      <c r="N266" s="38">
        <f>'jan-mar'!M266</f>
        <v>12352493.430226676</v>
      </c>
      <c r="O266" s="38">
        <f t="shared" si="50"/>
        <v>909595.46863695607</v>
      </c>
    </row>
    <row r="267" spans="1:15" s="31" customFormat="1" x14ac:dyDescent="0.2">
      <c r="A267" s="30">
        <v>4631</v>
      </c>
      <c r="B267" s="31" t="s">
        <v>390</v>
      </c>
      <c r="C267" s="33">
        <v>299110648</v>
      </c>
      <c r="D267" s="33">
        <v>29986</v>
      </c>
      <c r="E267" s="34">
        <f t="shared" si="41"/>
        <v>9975.0099379710537</v>
      </c>
      <c r="F267" s="35">
        <f t="shared" si="42"/>
        <v>0.86997220401822262</v>
      </c>
      <c r="G267" s="69">
        <f t="shared" si="43"/>
        <v>894.53103292725461</v>
      </c>
      <c r="H267" s="36">
        <f t="shared" si="44"/>
        <v>120.50344445782193</v>
      </c>
      <c r="I267" s="69">
        <f t="shared" si="45"/>
        <v>1015.0344773850766</v>
      </c>
      <c r="J267" s="67">
        <f t="shared" si="46"/>
        <v>-134.22586371811002</v>
      </c>
      <c r="K267" s="34">
        <f t="shared" si="47"/>
        <v>880.80861366696649</v>
      </c>
      <c r="L267" s="34">
        <f t="shared" si="48"/>
        <v>30436823.838868905</v>
      </c>
      <c r="M267" s="34">
        <f t="shared" si="49"/>
        <v>26411927.089417659</v>
      </c>
      <c r="N267" s="38">
        <f>'jan-mar'!M267</f>
        <v>22370683.69089964</v>
      </c>
      <c r="O267" s="38">
        <f t="shared" si="50"/>
        <v>4041243.3985180184</v>
      </c>
    </row>
    <row r="268" spans="1:15" s="31" customFormat="1" x14ac:dyDescent="0.2">
      <c r="A268" s="30">
        <v>4632</v>
      </c>
      <c r="B268" s="31" t="s">
        <v>236</v>
      </c>
      <c r="C268" s="33">
        <v>40918090</v>
      </c>
      <c r="D268" s="33">
        <v>2881</v>
      </c>
      <c r="E268" s="34">
        <f t="shared" si="41"/>
        <v>14202.738632419299</v>
      </c>
      <c r="F268" s="35">
        <f t="shared" si="42"/>
        <v>1.2386942878228169</v>
      </c>
      <c r="G268" s="69">
        <f t="shared" si="43"/>
        <v>-1642.1061837416928</v>
      </c>
      <c r="H268" s="36">
        <f t="shared" si="44"/>
        <v>0</v>
      </c>
      <c r="I268" s="69">
        <f t="shared" si="45"/>
        <v>-1642.1061837416928</v>
      </c>
      <c r="J268" s="67">
        <f t="shared" si="46"/>
        <v>-134.22586371811002</v>
      </c>
      <c r="K268" s="34">
        <f t="shared" si="47"/>
        <v>-1776.3320474598029</v>
      </c>
      <c r="L268" s="34">
        <f t="shared" si="48"/>
        <v>-4730907.9153598165</v>
      </c>
      <c r="M268" s="34">
        <f t="shared" si="49"/>
        <v>-5117612.6287316922</v>
      </c>
      <c r="N268" s="38">
        <f>'jan-mar'!M268</f>
        <v>-4380805.286534735</v>
      </c>
      <c r="O268" s="38">
        <f t="shared" si="50"/>
        <v>-736807.34219695721</v>
      </c>
    </row>
    <row r="269" spans="1:15" s="31" customFormat="1" x14ac:dyDescent="0.2">
      <c r="A269" s="30">
        <v>4633</v>
      </c>
      <c r="B269" s="31" t="s">
        <v>237</v>
      </c>
      <c r="C269" s="33">
        <v>5468852</v>
      </c>
      <c r="D269" s="33">
        <v>519</v>
      </c>
      <c r="E269" s="34">
        <f t="shared" si="41"/>
        <v>10537.287090558766</v>
      </c>
      <c r="F269" s="35">
        <f t="shared" si="42"/>
        <v>0.91901130239984496</v>
      </c>
      <c r="G269" s="69">
        <f t="shared" si="43"/>
        <v>557.16474137462717</v>
      </c>
      <c r="H269" s="36">
        <f t="shared" si="44"/>
        <v>0</v>
      </c>
      <c r="I269" s="69">
        <f t="shared" si="45"/>
        <v>557.16474137462717</v>
      </c>
      <c r="J269" s="67">
        <f t="shared" si="46"/>
        <v>-134.22586371811002</v>
      </c>
      <c r="K269" s="34">
        <f t="shared" si="47"/>
        <v>422.93887765651715</v>
      </c>
      <c r="L269" s="34">
        <f t="shared" si="48"/>
        <v>289168.5007734315</v>
      </c>
      <c r="M269" s="34">
        <f t="shared" si="49"/>
        <v>219505.27750373239</v>
      </c>
      <c r="N269" s="38">
        <f>'jan-mar'!M269</f>
        <v>135162.96115531819</v>
      </c>
      <c r="O269" s="38">
        <f t="shared" si="50"/>
        <v>84342.316348414199</v>
      </c>
    </row>
    <row r="270" spans="1:15" s="31" customFormat="1" x14ac:dyDescent="0.2">
      <c r="A270" s="30">
        <v>4634</v>
      </c>
      <c r="B270" s="31" t="s">
        <v>238</v>
      </c>
      <c r="C270" s="33">
        <v>29219062</v>
      </c>
      <c r="D270" s="33">
        <v>1694</v>
      </c>
      <c r="E270" s="34">
        <f t="shared" si="41"/>
        <v>17248.56080283353</v>
      </c>
      <c r="F270" s="35">
        <f t="shared" si="42"/>
        <v>1.5043361912515174</v>
      </c>
      <c r="G270" s="69">
        <f t="shared" si="43"/>
        <v>-3469.5994859902312</v>
      </c>
      <c r="H270" s="36">
        <f t="shared" si="44"/>
        <v>0</v>
      </c>
      <c r="I270" s="69">
        <f t="shared" si="45"/>
        <v>-3469.5994859902312</v>
      </c>
      <c r="J270" s="67">
        <f t="shared" si="46"/>
        <v>-134.22586371811002</v>
      </c>
      <c r="K270" s="34">
        <f t="shared" si="47"/>
        <v>-3603.825349708341</v>
      </c>
      <c r="L270" s="34">
        <f t="shared" si="48"/>
        <v>-5877501.5292674517</v>
      </c>
      <c r="M270" s="34">
        <f t="shared" si="49"/>
        <v>-6104880.14240593</v>
      </c>
      <c r="N270" s="38">
        <f>'jan-mar'!M270</f>
        <v>-2824941.3159978618</v>
      </c>
      <c r="O270" s="38">
        <f t="shared" si="50"/>
        <v>-3279938.8264080682</v>
      </c>
    </row>
    <row r="271" spans="1:15" s="31" customFormat="1" x14ac:dyDescent="0.2">
      <c r="A271" s="30">
        <v>4635</v>
      </c>
      <c r="B271" s="31" t="s">
        <v>239</v>
      </c>
      <c r="C271" s="33">
        <v>27704359</v>
      </c>
      <c r="D271" s="33">
        <v>2234</v>
      </c>
      <c r="E271" s="34">
        <f t="shared" si="41"/>
        <v>12401.235004476275</v>
      </c>
      <c r="F271" s="35">
        <f t="shared" si="42"/>
        <v>1.0815758396714559</v>
      </c>
      <c r="G271" s="69">
        <f t="shared" si="43"/>
        <v>-561.20400697587831</v>
      </c>
      <c r="H271" s="36">
        <f t="shared" si="44"/>
        <v>0</v>
      </c>
      <c r="I271" s="69">
        <f t="shared" si="45"/>
        <v>-561.20400697587831</v>
      </c>
      <c r="J271" s="67">
        <f t="shared" si="46"/>
        <v>-134.22586371811002</v>
      </c>
      <c r="K271" s="34">
        <f t="shared" si="47"/>
        <v>-695.42987069398828</v>
      </c>
      <c r="L271" s="34">
        <f t="shared" si="48"/>
        <v>-1253729.7515841122</v>
      </c>
      <c r="M271" s="34">
        <f t="shared" si="49"/>
        <v>-1553590.3311303698</v>
      </c>
      <c r="N271" s="38">
        <f>'jan-mar'!M271</f>
        <v>-1375200.3182640052</v>
      </c>
      <c r="O271" s="38">
        <f t="shared" si="50"/>
        <v>-178390.01286636456</v>
      </c>
    </row>
    <row r="272" spans="1:15" s="31" customFormat="1" x14ac:dyDescent="0.2">
      <c r="A272" s="30">
        <v>4636</v>
      </c>
      <c r="B272" s="31" t="s">
        <v>240</v>
      </c>
      <c r="C272" s="33">
        <v>9265182</v>
      </c>
      <c r="D272" s="33">
        <v>750</v>
      </c>
      <c r="E272" s="34">
        <f t="shared" si="41"/>
        <v>12353.575999999999</v>
      </c>
      <c r="F272" s="35">
        <f t="shared" si="42"/>
        <v>1.0774192514150662</v>
      </c>
      <c r="G272" s="69">
        <f t="shared" si="43"/>
        <v>-532.60860429011257</v>
      </c>
      <c r="H272" s="36">
        <f t="shared" si="44"/>
        <v>0</v>
      </c>
      <c r="I272" s="69">
        <f t="shared" si="45"/>
        <v>-532.60860429011257</v>
      </c>
      <c r="J272" s="67">
        <f t="shared" si="46"/>
        <v>-134.22586371811002</v>
      </c>
      <c r="K272" s="34">
        <f t="shared" si="47"/>
        <v>-666.83446800822253</v>
      </c>
      <c r="L272" s="34">
        <f t="shared" si="48"/>
        <v>-399456.45321758441</v>
      </c>
      <c r="M272" s="34">
        <f t="shared" si="49"/>
        <v>-500125.85100616689</v>
      </c>
      <c r="N272" s="38">
        <f>'jan-mar'!M272</f>
        <v>-559800.03648075426</v>
      </c>
      <c r="O272" s="38">
        <f t="shared" si="50"/>
        <v>59674.185474587372</v>
      </c>
    </row>
    <row r="273" spans="1:15" s="31" customFormat="1" x14ac:dyDescent="0.2">
      <c r="A273" s="30">
        <v>4637</v>
      </c>
      <c r="B273" s="31" t="s">
        <v>241</v>
      </c>
      <c r="C273" s="33">
        <v>13150679</v>
      </c>
      <c r="D273" s="33">
        <v>1268</v>
      </c>
      <c r="E273" s="34">
        <f t="shared" si="41"/>
        <v>10371.197949526813</v>
      </c>
      <c r="F273" s="35">
        <f t="shared" si="42"/>
        <v>0.90452580945441619</v>
      </c>
      <c r="G273" s="69">
        <f t="shared" si="43"/>
        <v>656.81822599379882</v>
      </c>
      <c r="H273" s="36">
        <f t="shared" si="44"/>
        <v>0</v>
      </c>
      <c r="I273" s="69">
        <f t="shared" si="45"/>
        <v>656.81822599379882</v>
      </c>
      <c r="J273" s="67">
        <f t="shared" si="46"/>
        <v>-134.22586371811002</v>
      </c>
      <c r="K273" s="34">
        <f t="shared" si="47"/>
        <v>522.59236227568886</v>
      </c>
      <c r="L273" s="34">
        <f t="shared" si="48"/>
        <v>832845.51056013687</v>
      </c>
      <c r="M273" s="34">
        <f t="shared" si="49"/>
        <v>662647.11536557344</v>
      </c>
      <c r="N273" s="38">
        <f>'jan-mar'!M273</f>
        <v>643081.99912320578</v>
      </c>
      <c r="O273" s="38">
        <f t="shared" si="50"/>
        <v>19565.116242367658</v>
      </c>
    </row>
    <row r="274" spans="1:15" s="31" customFormat="1" x14ac:dyDescent="0.2">
      <c r="A274" s="30">
        <v>4638</v>
      </c>
      <c r="B274" s="31" t="s">
        <v>242</v>
      </c>
      <c r="C274" s="33">
        <v>54088516</v>
      </c>
      <c r="D274" s="33">
        <v>3879</v>
      </c>
      <c r="E274" s="34">
        <f t="shared" si="41"/>
        <v>13943.93297241557</v>
      </c>
      <c r="F274" s="35">
        <f t="shared" si="42"/>
        <v>1.2161225077598457</v>
      </c>
      <c r="G274" s="69">
        <f t="shared" si="43"/>
        <v>-1486.8227877394554</v>
      </c>
      <c r="H274" s="36">
        <f t="shared" si="44"/>
        <v>0</v>
      </c>
      <c r="I274" s="69">
        <f t="shared" si="45"/>
        <v>-1486.8227877394554</v>
      </c>
      <c r="J274" s="67">
        <f t="shared" si="46"/>
        <v>-134.22586371811002</v>
      </c>
      <c r="K274" s="34">
        <f t="shared" si="47"/>
        <v>-1621.0486514575655</v>
      </c>
      <c r="L274" s="34">
        <f t="shared" si="48"/>
        <v>-5767385.5936413473</v>
      </c>
      <c r="M274" s="34">
        <f t="shared" si="49"/>
        <v>-6288047.7190038962</v>
      </c>
      <c r="N274" s="38">
        <f>'jan-mar'!M274</f>
        <v>-1696830.7862784609</v>
      </c>
      <c r="O274" s="38">
        <f t="shared" si="50"/>
        <v>-4591216.9327254351</v>
      </c>
    </row>
    <row r="275" spans="1:15" s="31" customFormat="1" x14ac:dyDescent="0.2">
      <c r="A275" s="30">
        <v>4639</v>
      </c>
      <c r="B275" s="31" t="s">
        <v>243</v>
      </c>
      <c r="C275" s="33">
        <v>36832049</v>
      </c>
      <c r="D275" s="33">
        <v>2551</v>
      </c>
      <c r="E275" s="34">
        <f t="shared" si="41"/>
        <v>14438.278714229713</v>
      </c>
      <c r="F275" s="35">
        <f t="shared" si="42"/>
        <v>1.2592369564899639</v>
      </c>
      <c r="G275" s="69">
        <f t="shared" si="43"/>
        <v>-1783.4302328279409</v>
      </c>
      <c r="H275" s="36">
        <f t="shared" si="44"/>
        <v>0</v>
      </c>
      <c r="I275" s="69">
        <f t="shared" si="45"/>
        <v>-1783.4302328279409</v>
      </c>
      <c r="J275" s="67">
        <f t="shared" si="46"/>
        <v>-134.22586371811002</v>
      </c>
      <c r="K275" s="34">
        <f t="shared" si="47"/>
        <v>-1917.656096546051</v>
      </c>
      <c r="L275" s="34">
        <f t="shared" si="48"/>
        <v>-4549530.5239440771</v>
      </c>
      <c r="M275" s="34">
        <f t="shared" si="49"/>
        <v>-4891940.7022889759</v>
      </c>
      <c r="N275" s="38">
        <f>'jan-mar'!M275</f>
        <v>-1730862.7184832031</v>
      </c>
      <c r="O275" s="38">
        <f t="shared" si="50"/>
        <v>-3161077.9838057728</v>
      </c>
    </row>
    <row r="276" spans="1:15" s="31" customFormat="1" x14ac:dyDescent="0.2">
      <c r="A276" s="30">
        <v>4640</v>
      </c>
      <c r="B276" s="31" t="s">
        <v>244</v>
      </c>
      <c r="C276" s="33">
        <v>123908622</v>
      </c>
      <c r="D276" s="33">
        <v>12319</v>
      </c>
      <c r="E276" s="34">
        <f t="shared" si="41"/>
        <v>10058.334442730742</v>
      </c>
      <c r="F276" s="35">
        <f t="shared" si="42"/>
        <v>0.87723936500405497</v>
      </c>
      <c r="G276" s="69">
        <f t="shared" si="43"/>
        <v>844.53633007144163</v>
      </c>
      <c r="H276" s="36">
        <f t="shared" si="44"/>
        <v>91.339867791930999</v>
      </c>
      <c r="I276" s="69">
        <f t="shared" si="45"/>
        <v>935.87619786337268</v>
      </c>
      <c r="J276" s="67">
        <f t="shared" si="46"/>
        <v>-134.22586371811002</v>
      </c>
      <c r="K276" s="34">
        <f t="shared" si="47"/>
        <v>801.6503341452626</v>
      </c>
      <c r="L276" s="34">
        <f t="shared" si="48"/>
        <v>11529058.881478889</v>
      </c>
      <c r="M276" s="34">
        <f t="shared" si="49"/>
        <v>9875530.4663354903</v>
      </c>
      <c r="N276" s="38">
        <f>'jan-mar'!M276</f>
        <v>10949689.479373446</v>
      </c>
      <c r="O276" s="38">
        <f t="shared" si="50"/>
        <v>-1074159.0130379554</v>
      </c>
    </row>
    <row r="277" spans="1:15" s="31" customFormat="1" x14ac:dyDescent="0.2">
      <c r="A277" s="30">
        <v>4641</v>
      </c>
      <c r="B277" s="31" t="s">
        <v>245</v>
      </c>
      <c r="C277" s="33">
        <v>48564597</v>
      </c>
      <c r="D277" s="33">
        <v>1800</v>
      </c>
      <c r="E277" s="34">
        <f t="shared" si="41"/>
        <v>26980.331666666665</v>
      </c>
      <c r="F277" s="35">
        <f t="shared" si="42"/>
        <v>2.3530942576651657</v>
      </c>
      <c r="G277" s="69">
        <f t="shared" si="43"/>
        <v>-9308.6620042901122</v>
      </c>
      <c r="H277" s="36">
        <f t="shared" si="44"/>
        <v>0</v>
      </c>
      <c r="I277" s="69">
        <f t="shared" si="45"/>
        <v>-9308.6620042901122</v>
      </c>
      <c r="J277" s="67">
        <f t="shared" si="46"/>
        <v>-134.22586371811002</v>
      </c>
      <c r="K277" s="34">
        <f t="shared" si="47"/>
        <v>-9442.8878680082216</v>
      </c>
      <c r="L277" s="34">
        <f t="shared" si="48"/>
        <v>-16755591.607722202</v>
      </c>
      <c r="M277" s="34">
        <f t="shared" si="49"/>
        <v>-16997198.1624148</v>
      </c>
      <c r="N277" s="38">
        <f>'jan-mar'!M277</f>
        <v>-7822956.2075538104</v>
      </c>
      <c r="O277" s="38">
        <f t="shared" si="50"/>
        <v>-9174241.954860989</v>
      </c>
    </row>
    <row r="278" spans="1:15" s="31" customFormat="1" x14ac:dyDescent="0.2">
      <c r="A278" s="30">
        <v>4642</v>
      </c>
      <c r="B278" s="31" t="s">
        <v>246</v>
      </c>
      <c r="C278" s="33">
        <v>34282369</v>
      </c>
      <c r="D278" s="33">
        <v>2160</v>
      </c>
      <c r="E278" s="34">
        <f t="shared" si="41"/>
        <v>15871.467129629629</v>
      </c>
      <c r="F278" s="35">
        <f t="shared" si="42"/>
        <v>1.3842327301555748</v>
      </c>
      <c r="G278" s="69">
        <f t="shared" si="43"/>
        <v>-2643.3432820678904</v>
      </c>
      <c r="H278" s="36">
        <f t="shared" si="44"/>
        <v>0</v>
      </c>
      <c r="I278" s="69">
        <f t="shared" si="45"/>
        <v>-2643.3432820678904</v>
      </c>
      <c r="J278" s="67">
        <f t="shared" si="46"/>
        <v>-134.22586371811002</v>
      </c>
      <c r="K278" s="34">
        <f t="shared" si="47"/>
        <v>-2777.5691457860003</v>
      </c>
      <c r="L278" s="34">
        <f t="shared" si="48"/>
        <v>-5709621.4892666433</v>
      </c>
      <c r="M278" s="34">
        <f t="shared" si="49"/>
        <v>-5999549.3548977608</v>
      </c>
      <c r="N278" s="38">
        <f>'jan-mar'!M278</f>
        <v>-2171885.4090645718</v>
      </c>
      <c r="O278" s="38">
        <f t="shared" si="50"/>
        <v>-3827663.9458331889</v>
      </c>
    </row>
    <row r="279" spans="1:15" s="31" customFormat="1" x14ac:dyDescent="0.2">
      <c r="A279" s="30">
        <v>4643</v>
      </c>
      <c r="B279" s="31" t="s">
        <v>247</v>
      </c>
      <c r="C279" s="33">
        <v>76604436</v>
      </c>
      <c r="D279" s="33">
        <v>5239</v>
      </c>
      <c r="E279" s="34">
        <f t="shared" si="41"/>
        <v>14621.957625501051</v>
      </c>
      <c r="F279" s="35">
        <f t="shared" si="42"/>
        <v>1.2752565442662238</v>
      </c>
      <c r="G279" s="69">
        <f t="shared" si="43"/>
        <v>-1893.6375795907434</v>
      </c>
      <c r="H279" s="36">
        <f t="shared" si="44"/>
        <v>0</v>
      </c>
      <c r="I279" s="69">
        <f t="shared" si="45"/>
        <v>-1893.6375795907434</v>
      </c>
      <c r="J279" s="67">
        <f t="shared" si="46"/>
        <v>-134.22586371811002</v>
      </c>
      <c r="K279" s="34">
        <f t="shared" si="47"/>
        <v>-2027.8634433088534</v>
      </c>
      <c r="L279" s="34">
        <f t="shared" si="48"/>
        <v>-9920767.279475905</v>
      </c>
      <c r="M279" s="34">
        <f t="shared" si="49"/>
        <v>-10623976.579495084</v>
      </c>
      <c r="N279" s="38">
        <f>'jan-mar'!M279</f>
        <v>-4796871.4364302289</v>
      </c>
      <c r="O279" s="38">
        <f t="shared" si="50"/>
        <v>-5827105.1430648547</v>
      </c>
    </row>
    <row r="280" spans="1:15" s="31" customFormat="1" x14ac:dyDescent="0.2">
      <c r="A280" s="30">
        <v>4644</v>
      </c>
      <c r="B280" s="31" t="s">
        <v>248</v>
      </c>
      <c r="C280" s="33">
        <v>82498243</v>
      </c>
      <c r="D280" s="33">
        <v>5371</v>
      </c>
      <c r="E280" s="34">
        <f t="shared" si="41"/>
        <v>15359.940979333458</v>
      </c>
      <c r="F280" s="35">
        <f t="shared" si="42"/>
        <v>1.3396198891505628</v>
      </c>
      <c r="G280" s="69">
        <f t="shared" si="43"/>
        <v>-2336.4275918901881</v>
      </c>
      <c r="H280" s="36">
        <f t="shared" si="44"/>
        <v>0</v>
      </c>
      <c r="I280" s="69">
        <f t="shared" si="45"/>
        <v>-2336.4275918901881</v>
      </c>
      <c r="J280" s="67">
        <f t="shared" si="46"/>
        <v>-134.22586371811002</v>
      </c>
      <c r="K280" s="34">
        <f t="shared" si="47"/>
        <v>-2470.6534556082979</v>
      </c>
      <c r="L280" s="34">
        <f t="shared" si="48"/>
        <v>-12548952.596042201</v>
      </c>
      <c r="M280" s="34">
        <f t="shared" si="49"/>
        <v>-13269879.710072167</v>
      </c>
      <c r="N280" s="38">
        <f>'jan-mar'!M280</f>
        <v>-3257377.863650837</v>
      </c>
      <c r="O280" s="38">
        <f t="shared" si="50"/>
        <v>-10012501.846421331</v>
      </c>
    </row>
    <row r="281" spans="1:15" s="31" customFormat="1" x14ac:dyDescent="0.2">
      <c r="A281" s="30">
        <v>4645</v>
      </c>
      <c r="B281" s="31" t="s">
        <v>249</v>
      </c>
      <c r="C281" s="33">
        <v>30209562</v>
      </c>
      <c r="D281" s="33">
        <v>2986</v>
      </c>
      <c r="E281" s="34">
        <f t="shared" si="41"/>
        <v>10117.066979236437</v>
      </c>
      <c r="F281" s="35">
        <f t="shared" si="42"/>
        <v>0.88236173325723721</v>
      </c>
      <c r="G281" s="69">
        <f t="shared" si="43"/>
        <v>809.29680816802465</v>
      </c>
      <c r="H281" s="36">
        <f t="shared" si="44"/>
        <v>70.783480014937766</v>
      </c>
      <c r="I281" s="69">
        <f t="shared" si="45"/>
        <v>880.08028818296248</v>
      </c>
      <c r="J281" s="67">
        <f t="shared" si="46"/>
        <v>-134.22586371811002</v>
      </c>
      <c r="K281" s="34">
        <f t="shared" si="47"/>
        <v>745.8544244648524</v>
      </c>
      <c r="L281" s="34">
        <f t="shared" si="48"/>
        <v>2627919.7405143259</v>
      </c>
      <c r="M281" s="34">
        <f t="shared" si="49"/>
        <v>2227121.3114520493</v>
      </c>
      <c r="N281" s="38">
        <f>'jan-mar'!M281</f>
        <v>2137254.2828362016</v>
      </c>
      <c r="O281" s="38">
        <f t="shared" si="50"/>
        <v>89867.028615847696</v>
      </c>
    </row>
    <row r="282" spans="1:15" s="31" customFormat="1" x14ac:dyDescent="0.2">
      <c r="A282" s="30">
        <v>4646</v>
      </c>
      <c r="B282" s="31" t="s">
        <v>250</v>
      </c>
      <c r="C282" s="33">
        <v>29866990</v>
      </c>
      <c r="D282" s="33">
        <v>2869</v>
      </c>
      <c r="E282" s="34">
        <f t="shared" si="41"/>
        <v>10410.243987452073</v>
      </c>
      <c r="F282" s="35">
        <f t="shared" si="42"/>
        <v>0.90793121635458485</v>
      </c>
      <c r="G282" s="69">
        <f t="shared" si="43"/>
        <v>633.39060323864283</v>
      </c>
      <c r="H282" s="36">
        <f t="shared" si="44"/>
        <v>0</v>
      </c>
      <c r="I282" s="69">
        <f t="shared" si="45"/>
        <v>633.39060323864283</v>
      </c>
      <c r="J282" s="67">
        <f t="shared" si="46"/>
        <v>-134.22586371811002</v>
      </c>
      <c r="K282" s="34">
        <f t="shared" si="47"/>
        <v>499.16473952053281</v>
      </c>
      <c r="L282" s="34">
        <f t="shared" si="48"/>
        <v>1817197.6406916662</v>
      </c>
      <c r="M282" s="34">
        <f t="shared" si="49"/>
        <v>1432103.6376844086</v>
      </c>
      <c r="N282" s="38">
        <f>'jan-mar'!M282</f>
        <v>1086495.8068489549</v>
      </c>
      <c r="O282" s="38">
        <f t="shared" si="50"/>
        <v>345607.8308354537</v>
      </c>
    </row>
    <row r="283" spans="1:15" s="31" customFormat="1" x14ac:dyDescent="0.2">
      <c r="A283" s="30">
        <v>4647</v>
      </c>
      <c r="B283" s="31" t="s">
        <v>391</v>
      </c>
      <c r="C283" s="33">
        <v>240701170</v>
      </c>
      <c r="D283" s="33">
        <v>22450</v>
      </c>
      <c r="E283" s="34">
        <f t="shared" si="41"/>
        <v>10721.655679287305</v>
      </c>
      <c r="F283" s="35">
        <f t="shared" si="42"/>
        <v>0.93509104051392256</v>
      </c>
      <c r="G283" s="69">
        <f t="shared" si="43"/>
        <v>446.54358813750366</v>
      </c>
      <c r="H283" s="36">
        <f t="shared" si="44"/>
        <v>0</v>
      </c>
      <c r="I283" s="69">
        <f t="shared" si="45"/>
        <v>446.54358813750366</v>
      </c>
      <c r="J283" s="67">
        <f t="shared" si="46"/>
        <v>-134.22586371811002</v>
      </c>
      <c r="K283" s="34">
        <f t="shared" si="47"/>
        <v>312.31772441939364</v>
      </c>
      <c r="L283" s="34">
        <f t="shared" si="48"/>
        <v>10024903.553686958</v>
      </c>
      <c r="M283" s="34">
        <f t="shared" si="49"/>
        <v>7011532.9132153876</v>
      </c>
      <c r="N283" s="38">
        <f>'jan-mar'!M283</f>
        <v>6849613.6280094301</v>
      </c>
      <c r="O283" s="38">
        <f t="shared" si="50"/>
        <v>161919.28520595748</v>
      </c>
    </row>
    <row r="284" spans="1:15" s="31" customFormat="1" x14ac:dyDescent="0.2">
      <c r="A284" s="30">
        <v>4648</v>
      </c>
      <c r="B284" s="31" t="s">
        <v>251</v>
      </c>
      <c r="C284" s="33">
        <v>48438778</v>
      </c>
      <c r="D284" s="33">
        <v>3392</v>
      </c>
      <c r="E284" s="34">
        <f t="shared" si="41"/>
        <v>14280.300117924528</v>
      </c>
      <c r="F284" s="35">
        <f t="shared" si="42"/>
        <v>1.24545882609511</v>
      </c>
      <c r="G284" s="69">
        <f t="shared" si="43"/>
        <v>-1688.6430750448296</v>
      </c>
      <c r="H284" s="36">
        <f t="shared" si="44"/>
        <v>0</v>
      </c>
      <c r="I284" s="69">
        <f t="shared" si="45"/>
        <v>-1688.6430750448296</v>
      </c>
      <c r="J284" s="67">
        <f t="shared" si="46"/>
        <v>-134.22586371811002</v>
      </c>
      <c r="K284" s="34">
        <f t="shared" si="47"/>
        <v>-1822.8689387629397</v>
      </c>
      <c r="L284" s="34">
        <f t="shared" si="48"/>
        <v>-5727877.3105520625</v>
      </c>
      <c r="M284" s="34">
        <f t="shared" si="49"/>
        <v>-6183171.4402838917</v>
      </c>
      <c r="N284" s="38">
        <f>'jan-mar'!M284</f>
        <v>-2188111.9297902887</v>
      </c>
      <c r="O284" s="38">
        <f t="shared" si="50"/>
        <v>-3995059.5104936031</v>
      </c>
    </row>
    <row r="285" spans="1:15" s="31" customFormat="1" x14ac:dyDescent="0.2">
      <c r="A285" s="30">
        <v>4649</v>
      </c>
      <c r="B285" s="31" t="s">
        <v>392</v>
      </c>
      <c r="C285" s="33">
        <v>93470880</v>
      </c>
      <c r="D285" s="33">
        <v>9610</v>
      </c>
      <c r="E285" s="34">
        <f t="shared" si="41"/>
        <v>9726.4183142559832</v>
      </c>
      <c r="F285" s="35">
        <f t="shared" si="42"/>
        <v>0.84829124288347535</v>
      </c>
      <c r="G285" s="69">
        <f t="shared" si="43"/>
        <v>1043.6860071562969</v>
      </c>
      <c r="H285" s="36">
        <f t="shared" si="44"/>
        <v>207.51051275809658</v>
      </c>
      <c r="I285" s="69">
        <f t="shared" si="45"/>
        <v>1251.1965199143935</v>
      </c>
      <c r="J285" s="67">
        <f t="shared" si="46"/>
        <v>-134.22586371811002</v>
      </c>
      <c r="K285" s="34">
        <f t="shared" si="47"/>
        <v>1116.9706561962835</v>
      </c>
      <c r="L285" s="34">
        <f t="shared" si="48"/>
        <v>12023998.556377321</v>
      </c>
      <c r="M285" s="34">
        <f t="shared" si="49"/>
        <v>10734088.006046284</v>
      </c>
      <c r="N285" s="38">
        <f>'jan-mar'!M285</f>
        <v>9721314.084814433</v>
      </c>
      <c r="O285" s="38">
        <f t="shared" si="50"/>
        <v>1012773.921231851</v>
      </c>
    </row>
    <row r="286" spans="1:15" s="31" customFormat="1" x14ac:dyDescent="0.2">
      <c r="A286" s="30">
        <v>4650</v>
      </c>
      <c r="B286" s="31" t="s">
        <v>252</v>
      </c>
      <c r="C286" s="33">
        <v>56784563</v>
      </c>
      <c r="D286" s="33">
        <v>5926</v>
      </c>
      <c r="E286" s="34">
        <f t="shared" si="41"/>
        <v>9582.2752278096523</v>
      </c>
      <c r="F286" s="35">
        <f t="shared" si="42"/>
        <v>0.83571977885592064</v>
      </c>
      <c r="G286" s="69">
        <f t="shared" si="43"/>
        <v>1130.1718590240955</v>
      </c>
      <c r="H286" s="36">
        <f t="shared" si="44"/>
        <v>257.96059301431239</v>
      </c>
      <c r="I286" s="69">
        <f t="shared" si="45"/>
        <v>1388.1324520384078</v>
      </c>
      <c r="J286" s="67">
        <f t="shared" si="46"/>
        <v>-134.22586371811002</v>
      </c>
      <c r="K286" s="34">
        <f t="shared" si="47"/>
        <v>1253.9065883202977</v>
      </c>
      <c r="L286" s="34">
        <f t="shared" si="48"/>
        <v>8226072.9107796047</v>
      </c>
      <c r="M286" s="34">
        <f t="shared" si="49"/>
        <v>7430650.4423860842</v>
      </c>
      <c r="N286" s="38">
        <f>'jan-mar'!M286</f>
        <v>6751279.0253808852</v>
      </c>
      <c r="O286" s="38">
        <f t="shared" si="50"/>
        <v>679371.41700519901</v>
      </c>
    </row>
    <row r="287" spans="1:15" s="31" customFormat="1" x14ac:dyDescent="0.2">
      <c r="A287" s="30">
        <v>4651</v>
      </c>
      <c r="B287" s="31" t="s">
        <v>253</v>
      </c>
      <c r="C287" s="33">
        <v>69194737</v>
      </c>
      <c r="D287" s="33">
        <v>7271</v>
      </c>
      <c r="E287" s="34">
        <f t="shared" si="41"/>
        <v>9516.5365149222944</v>
      </c>
      <c r="F287" s="35">
        <f t="shared" si="42"/>
        <v>0.82998636572695406</v>
      </c>
      <c r="G287" s="69">
        <f t="shared" si="43"/>
        <v>1169.6150867565102</v>
      </c>
      <c r="H287" s="36">
        <f t="shared" si="44"/>
        <v>280.96914252488767</v>
      </c>
      <c r="I287" s="69">
        <f t="shared" si="45"/>
        <v>1450.5842292813979</v>
      </c>
      <c r="J287" s="67">
        <f t="shared" si="46"/>
        <v>-134.22586371811002</v>
      </c>
      <c r="K287" s="34">
        <f t="shared" si="47"/>
        <v>1316.3583655632879</v>
      </c>
      <c r="L287" s="34">
        <f t="shared" si="48"/>
        <v>10547197.931105044</v>
      </c>
      <c r="M287" s="34">
        <f t="shared" si="49"/>
        <v>9571241.6760106664</v>
      </c>
      <c r="N287" s="38">
        <f>'jan-mar'!M287</f>
        <v>9342431.9556436706</v>
      </c>
      <c r="O287" s="38">
        <f t="shared" si="50"/>
        <v>228809.72036699578</v>
      </c>
    </row>
    <row r="288" spans="1:15" s="31" customFormat="1" x14ac:dyDescent="0.2">
      <c r="A288" s="30">
        <v>5001</v>
      </c>
      <c r="B288" s="31" t="s">
        <v>339</v>
      </c>
      <c r="C288" s="33">
        <v>2466827738</v>
      </c>
      <c r="D288" s="33">
        <v>214565</v>
      </c>
      <c r="E288" s="34">
        <f t="shared" si="41"/>
        <v>11496.878512338919</v>
      </c>
      <c r="F288" s="35">
        <f t="shared" si="42"/>
        <v>1.0027022329707738</v>
      </c>
      <c r="G288" s="69">
        <f t="shared" si="43"/>
        <v>-18.590111693464497</v>
      </c>
      <c r="H288" s="36">
        <f t="shared" si="44"/>
        <v>0</v>
      </c>
      <c r="I288" s="69">
        <f t="shared" si="45"/>
        <v>-18.590111693464497</v>
      </c>
      <c r="J288" s="67">
        <f t="shared" si="46"/>
        <v>-134.22586371811002</v>
      </c>
      <c r="K288" s="34">
        <f t="shared" si="47"/>
        <v>-152.81597541157453</v>
      </c>
      <c r="L288" s="34">
        <f t="shared" si="48"/>
        <v>-3988787.3155082096</v>
      </c>
      <c r="M288" s="34">
        <f t="shared" si="49"/>
        <v>-32788959.76418449</v>
      </c>
      <c r="N288" s="38">
        <f>'jan-mar'!M288</f>
        <v>-43344959.872657225</v>
      </c>
      <c r="O288" s="38">
        <f t="shared" si="50"/>
        <v>10556000.108472735</v>
      </c>
    </row>
    <row r="289" spans="1:15" s="31" customFormat="1" x14ac:dyDescent="0.2">
      <c r="A289" s="30">
        <v>5006</v>
      </c>
      <c r="B289" s="31" t="s">
        <v>340</v>
      </c>
      <c r="C289" s="33">
        <v>205442627</v>
      </c>
      <c r="D289" s="33">
        <v>24032</v>
      </c>
      <c r="E289" s="34">
        <f t="shared" si="41"/>
        <v>8548.7111767643146</v>
      </c>
      <c r="F289" s="35">
        <f t="shared" si="42"/>
        <v>0.74557731272572558</v>
      </c>
      <c r="G289" s="69">
        <f t="shared" si="43"/>
        <v>1750.310289651298</v>
      </c>
      <c r="H289" s="36">
        <f t="shared" si="44"/>
        <v>619.70801088018061</v>
      </c>
      <c r="I289" s="69">
        <f t="shared" si="45"/>
        <v>2370.0183005314784</v>
      </c>
      <c r="J289" s="67">
        <f t="shared" si="46"/>
        <v>-134.22586371811002</v>
      </c>
      <c r="K289" s="34">
        <f t="shared" si="47"/>
        <v>2235.7924368133686</v>
      </c>
      <c r="L289" s="34">
        <f t="shared" si="48"/>
        <v>56956279.798372492</v>
      </c>
      <c r="M289" s="34">
        <f t="shared" si="49"/>
        <v>53730563.841498874</v>
      </c>
      <c r="N289" s="38">
        <f>'jan-mar'!M289</f>
        <v>51476374.0627326</v>
      </c>
      <c r="O289" s="38">
        <f t="shared" si="50"/>
        <v>2254189.7787662745</v>
      </c>
    </row>
    <row r="290" spans="1:15" s="31" customFormat="1" x14ac:dyDescent="0.2">
      <c r="A290" s="30">
        <v>5007</v>
      </c>
      <c r="B290" s="31" t="s">
        <v>341</v>
      </c>
      <c r="C290" s="33">
        <v>137675584</v>
      </c>
      <c r="D290" s="33">
        <v>15083</v>
      </c>
      <c r="E290" s="34">
        <f t="shared" si="41"/>
        <v>9127.8647483922305</v>
      </c>
      <c r="F290" s="35">
        <f t="shared" si="42"/>
        <v>0.79608829089089095</v>
      </c>
      <c r="G290" s="69">
        <f t="shared" si="43"/>
        <v>1402.8181466745484</v>
      </c>
      <c r="H290" s="36">
        <f t="shared" si="44"/>
        <v>417.00426081041002</v>
      </c>
      <c r="I290" s="69">
        <f t="shared" si="45"/>
        <v>1819.8224074849584</v>
      </c>
      <c r="J290" s="67">
        <f t="shared" si="46"/>
        <v>-134.22586371811002</v>
      </c>
      <c r="K290" s="34">
        <f t="shared" si="47"/>
        <v>1685.5965437668483</v>
      </c>
      <c r="L290" s="34">
        <f t="shared" si="48"/>
        <v>27448381.372095626</v>
      </c>
      <c r="M290" s="34">
        <f t="shared" si="49"/>
        <v>25423852.669635374</v>
      </c>
      <c r="N290" s="38">
        <f>'jan-mar'!M290</f>
        <v>23207278.882976677</v>
      </c>
      <c r="O290" s="38">
        <f t="shared" si="50"/>
        <v>2216573.7866586968</v>
      </c>
    </row>
    <row r="291" spans="1:15" s="31" customFormat="1" x14ac:dyDescent="0.2">
      <c r="A291" s="30">
        <v>5014</v>
      </c>
      <c r="B291" s="31" t="s">
        <v>343</v>
      </c>
      <c r="C291" s="33">
        <v>79450874</v>
      </c>
      <c r="D291" s="33">
        <v>5453</v>
      </c>
      <c r="E291" s="34">
        <f t="shared" si="41"/>
        <v>14570.12176783422</v>
      </c>
      <c r="F291" s="35">
        <f t="shared" si="42"/>
        <v>1.2707356710418349</v>
      </c>
      <c r="G291" s="69">
        <f t="shared" si="43"/>
        <v>-1862.5360649906452</v>
      </c>
      <c r="H291" s="36">
        <f t="shared" si="44"/>
        <v>0</v>
      </c>
      <c r="I291" s="69">
        <f t="shared" si="45"/>
        <v>-1862.5360649906452</v>
      </c>
      <c r="J291" s="67">
        <f t="shared" si="46"/>
        <v>-134.22586371811002</v>
      </c>
      <c r="K291" s="34">
        <f t="shared" si="47"/>
        <v>-1996.7619287087552</v>
      </c>
      <c r="L291" s="34">
        <f t="shared" si="48"/>
        <v>-10156409.162393989</v>
      </c>
      <c r="M291" s="34">
        <f t="shared" si="49"/>
        <v>-10888342.797248842</v>
      </c>
      <c r="N291" s="38">
        <f>'jan-mar'!M291</f>
        <v>-11071236.5684394</v>
      </c>
      <c r="O291" s="38">
        <f t="shared" si="50"/>
        <v>182893.77119055763</v>
      </c>
    </row>
    <row r="292" spans="1:15" s="31" customFormat="1" x14ac:dyDescent="0.2">
      <c r="A292" s="30">
        <v>5020</v>
      </c>
      <c r="B292" s="31" t="s">
        <v>346</v>
      </c>
      <c r="C292" s="33">
        <v>8185889</v>
      </c>
      <c r="D292" s="33">
        <v>898</v>
      </c>
      <c r="E292" s="34">
        <f t="shared" si="41"/>
        <v>9115.6893095768373</v>
      </c>
      <c r="F292" s="35">
        <f t="shared" si="42"/>
        <v>0.79502640790460977</v>
      </c>
      <c r="G292" s="69">
        <f t="shared" si="43"/>
        <v>1410.1234099637843</v>
      </c>
      <c r="H292" s="36">
        <f t="shared" si="44"/>
        <v>421.26566439579761</v>
      </c>
      <c r="I292" s="69">
        <f t="shared" si="45"/>
        <v>1831.3890743595819</v>
      </c>
      <c r="J292" s="67">
        <f t="shared" si="46"/>
        <v>-134.22586371811002</v>
      </c>
      <c r="K292" s="34">
        <f t="shared" si="47"/>
        <v>1697.1632106414718</v>
      </c>
      <c r="L292" s="34">
        <f t="shared" si="48"/>
        <v>1644587.3887749044</v>
      </c>
      <c r="M292" s="34">
        <f t="shared" si="49"/>
        <v>1524052.5631560415</v>
      </c>
      <c r="N292" s="38">
        <f>'jan-mar'!M292</f>
        <v>1573812.5822126274</v>
      </c>
      <c r="O292" s="38">
        <f t="shared" si="50"/>
        <v>-49760.01905658585</v>
      </c>
    </row>
    <row r="293" spans="1:15" s="31" customFormat="1" x14ac:dyDescent="0.2">
      <c r="A293" s="30">
        <v>5021</v>
      </c>
      <c r="B293" s="31" t="s">
        <v>347</v>
      </c>
      <c r="C293" s="33">
        <v>68979335</v>
      </c>
      <c r="D293" s="33">
        <v>7389</v>
      </c>
      <c r="E293" s="34">
        <f t="shared" si="41"/>
        <v>9335.4087156584119</v>
      </c>
      <c r="F293" s="35">
        <f t="shared" si="42"/>
        <v>0.81418927362233984</v>
      </c>
      <c r="G293" s="69">
        <f t="shared" si="43"/>
        <v>1278.2917663148396</v>
      </c>
      <c r="H293" s="36">
        <f t="shared" si="44"/>
        <v>344.36387226724651</v>
      </c>
      <c r="I293" s="69">
        <f t="shared" si="45"/>
        <v>1622.6556385820861</v>
      </c>
      <c r="J293" s="67">
        <f t="shared" si="46"/>
        <v>-134.22586371811002</v>
      </c>
      <c r="K293" s="34">
        <f t="shared" si="47"/>
        <v>1488.429774863976</v>
      </c>
      <c r="L293" s="34">
        <f t="shared" si="48"/>
        <v>11989802.513483034</v>
      </c>
      <c r="M293" s="34">
        <f t="shared" si="49"/>
        <v>10998007.606469918</v>
      </c>
      <c r="N293" s="38">
        <f>'jan-mar'!M293</f>
        <v>10543919.995956693</v>
      </c>
      <c r="O293" s="38">
        <f t="shared" si="50"/>
        <v>454087.6105132252</v>
      </c>
    </row>
    <row r="294" spans="1:15" s="31" customFormat="1" x14ac:dyDescent="0.2">
      <c r="A294" s="30">
        <v>5022</v>
      </c>
      <c r="B294" s="31" t="s">
        <v>348</v>
      </c>
      <c r="C294" s="33">
        <v>25683288</v>
      </c>
      <c r="D294" s="33">
        <v>2484</v>
      </c>
      <c r="E294" s="34">
        <f t="shared" si="41"/>
        <v>10339.487922705313</v>
      </c>
      <c r="F294" s="35">
        <f t="shared" si="42"/>
        <v>0.90176021402193807</v>
      </c>
      <c r="G294" s="69">
        <f t="shared" si="43"/>
        <v>675.84424208669873</v>
      </c>
      <c r="H294" s="36">
        <f t="shared" si="44"/>
        <v>0</v>
      </c>
      <c r="I294" s="69">
        <f t="shared" si="45"/>
        <v>675.84424208669873</v>
      </c>
      <c r="J294" s="67">
        <f t="shared" si="46"/>
        <v>-134.22586371811002</v>
      </c>
      <c r="K294" s="34">
        <f t="shared" si="47"/>
        <v>541.61837836858876</v>
      </c>
      <c r="L294" s="34">
        <f t="shared" si="48"/>
        <v>1678797.0973433596</v>
      </c>
      <c r="M294" s="34">
        <f t="shared" si="49"/>
        <v>1345380.0518675745</v>
      </c>
      <c r="N294" s="38">
        <f>'jan-mar'!M294</f>
        <v>3307752.5757418363</v>
      </c>
      <c r="O294" s="38">
        <f t="shared" si="50"/>
        <v>-1962372.5238742619</v>
      </c>
    </row>
    <row r="295" spans="1:15" s="31" customFormat="1" x14ac:dyDescent="0.2">
      <c r="A295" s="30">
        <v>5025</v>
      </c>
      <c r="B295" s="31" t="s">
        <v>349</v>
      </c>
      <c r="C295" s="33">
        <v>55056315</v>
      </c>
      <c r="D295" s="33">
        <v>5685</v>
      </c>
      <c r="E295" s="34">
        <f t="shared" si="41"/>
        <v>9684.4881266490756</v>
      </c>
      <c r="F295" s="35">
        <f t="shared" si="42"/>
        <v>0.84463429437373794</v>
      </c>
      <c r="G295" s="69">
        <f t="shared" si="43"/>
        <v>1068.8441197204413</v>
      </c>
      <c r="H295" s="36">
        <f t="shared" si="44"/>
        <v>222.18607842051424</v>
      </c>
      <c r="I295" s="69">
        <f t="shared" si="45"/>
        <v>1291.0301981409555</v>
      </c>
      <c r="J295" s="67">
        <f t="shared" si="46"/>
        <v>-134.22586371811002</v>
      </c>
      <c r="K295" s="34">
        <f t="shared" si="47"/>
        <v>1156.8043344228454</v>
      </c>
      <c r="L295" s="34">
        <f t="shared" si="48"/>
        <v>7339506.6764313318</v>
      </c>
      <c r="M295" s="34">
        <f t="shared" si="49"/>
        <v>6576432.641193876</v>
      </c>
      <c r="N295" s="38">
        <f>'jan-mar'!M295</f>
        <v>6610017.2621144662</v>
      </c>
      <c r="O295" s="38">
        <f t="shared" si="50"/>
        <v>-33584.620920590125</v>
      </c>
    </row>
    <row r="296" spans="1:15" s="31" customFormat="1" x14ac:dyDescent="0.2">
      <c r="A296" s="30">
        <v>5026</v>
      </c>
      <c r="B296" s="31" t="s">
        <v>350</v>
      </c>
      <c r="C296" s="33">
        <v>16129261</v>
      </c>
      <c r="D296" s="33">
        <v>2035</v>
      </c>
      <c r="E296" s="34">
        <f t="shared" si="41"/>
        <v>7925.9267813267816</v>
      </c>
      <c r="F296" s="35">
        <f t="shared" si="42"/>
        <v>0.69126106477247773</v>
      </c>
      <c r="G296" s="69">
        <f t="shared" si="43"/>
        <v>2123.9809269138177</v>
      </c>
      <c r="H296" s="36">
        <f t="shared" si="44"/>
        <v>837.68254928331714</v>
      </c>
      <c r="I296" s="69">
        <f t="shared" si="45"/>
        <v>2961.663476197135</v>
      </c>
      <c r="J296" s="67">
        <f t="shared" si="46"/>
        <v>-134.22586371811002</v>
      </c>
      <c r="K296" s="34">
        <f t="shared" si="47"/>
        <v>2827.4376124790251</v>
      </c>
      <c r="L296" s="34">
        <f t="shared" si="48"/>
        <v>6026985.1740611698</v>
      </c>
      <c r="M296" s="34">
        <f t="shared" si="49"/>
        <v>5753835.5413948158</v>
      </c>
      <c r="N296" s="38">
        <f>'jan-mar'!M296</f>
        <v>5285642.6846355209</v>
      </c>
      <c r="O296" s="38">
        <f t="shared" si="50"/>
        <v>468192.85675929487</v>
      </c>
    </row>
    <row r="297" spans="1:15" s="31" customFormat="1" x14ac:dyDescent="0.2">
      <c r="A297" s="30">
        <v>5027</v>
      </c>
      <c r="B297" s="31" t="s">
        <v>351</v>
      </c>
      <c r="C297" s="33">
        <v>49815607</v>
      </c>
      <c r="D297" s="33">
        <v>6140</v>
      </c>
      <c r="E297" s="34">
        <f t="shared" si="41"/>
        <v>8113.2910423452768</v>
      </c>
      <c r="F297" s="35">
        <f t="shared" si="42"/>
        <v>0.7076020709595513</v>
      </c>
      <c r="G297" s="69">
        <f t="shared" si="43"/>
        <v>2011.5623703027206</v>
      </c>
      <c r="H297" s="36">
        <f t="shared" si="44"/>
        <v>772.10505792684376</v>
      </c>
      <c r="I297" s="69">
        <f t="shared" si="45"/>
        <v>2783.6674282295644</v>
      </c>
      <c r="J297" s="67">
        <f t="shared" si="46"/>
        <v>-134.22586371811002</v>
      </c>
      <c r="K297" s="34">
        <f t="shared" si="47"/>
        <v>2649.4415645114545</v>
      </c>
      <c r="L297" s="34">
        <f t="shared" si="48"/>
        <v>17091718.009329524</v>
      </c>
      <c r="M297" s="34">
        <f t="shared" si="49"/>
        <v>16267571.206100332</v>
      </c>
      <c r="N297" s="38">
        <f>'jan-mar'!M297</f>
        <v>15236317.382389238</v>
      </c>
      <c r="O297" s="38">
        <f t="shared" si="50"/>
        <v>1031253.8237110935</v>
      </c>
    </row>
    <row r="298" spans="1:15" s="31" customFormat="1" x14ac:dyDescent="0.2">
      <c r="A298" s="30">
        <v>5028</v>
      </c>
      <c r="B298" s="31" t="s">
        <v>352</v>
      </c>
      <c r="C298" s="33">
        <v>159687406</v>
      </c>
      <c r="D298" s="33">
        <v>17560</v>
      </c>
      <c r="E298" s="34">
        <f t="shared" si="41"/>
        <v>9093.8158314350803</v>
      </c>
      <c r="F298" s="35">
        <f t="shared" si="42"/>
        <v>0.79311870875374568</v>
      </c>
      <c r="G298" s="69">
        <f t="shared" si="43"/>
        <v>1423.2474968488386</v>
      </c>
      <c r="H298" s="36">
        <f t="shared" si="44"/>
        <v>428.92138174541259</v>
      </c>
      <c r="I298" s="69">
        <f t="shared" si="45"/>
        <v>1852.1688785942513</v>
      </c>
      <c r="J298" s="67">
        <f t="shared" si="46"/>
        <v>-134.22586371811002</v>
      </c>
      <c r="K298" s="34">
        <f t="shared" si="47"/>
        <v>1717.9430148761412</v>
      </c>
      <c r="L298" s="34">
        <f t="shared" si="48"/>
        <v>32524085.508115053</v>
      </c>
      <c r="M298" s="34">
        <f t="shared" si="49"/>
        <v>30167079.341225039</v>
      </c>
      <c r="N298" s="38">
        <f>'jan-mar'!M298</f>
        <v>27468053.483021986</v>
      </c>
      <c r="O298" s="38">
        <f t="shared" si="50"/>
        <v>2699025.8582030535</v>
      </c>
    </row>
    <row r="299" spans="1:15" s="31" customFormat="1" x14ac:dyDescent="0.2">
      <c r="A299" s="30">
        <v>5029</v>
      </c>
      <c r="B299" s="31" t="s">
        <v>353</v>
      </c>
      <c r="C299" s="33">
        <v>76344101</v>
      </c>
      <c r="D299" s="33">
        <v>8484</v>
      </c>
      <c r="E299" s="34">
        <f t="shared" si="41"/>
        <v>8998.5974776049025</v>
      </c>
      <c r="F299" s="35">
        <f t="shared" si="42"/>
        <v>0.78481422367957077</v>
      </c>
      <c r="G299" s="69">
        <f t="shared" si="43"/>
        <v>1480.3785091469454</v>
      </c>
      <c r="H299" s="36">
        <f t="shared" si="44"/>
        <v>462.24780558597485</v>
      </c>
      <c r="I299" s="69">
        <f t="shared" si="45"/>
        <v>1942.6263147329203</v>
      </c>
      <c r="J299" s="67">
        <f t="shared" si="46"/>
        <v>-134.22586371811002</v>
      </c>
      <c r="K299" s="34">
        <f t="shared" si="47"/>
        <v>1808.4004510148102</v>
      </c>
      <c r="L299" s="34">
        <f t="shared" si="48"/>
        <v>16481241.654194096</v>
      </c>
      <c r="M299" s="34">
        <f t="shared" si="49"/>
        <v>15342469.426409649</v>
      </c>
      <c r="N299" s="38">
        <f>'jan-mar'!M299</f>
        <v>13742394.294200378</v>
      </c>
      <c r="O299" s="38">
        <f t="shared" si="50"/>
        <v>1600075.1322092712</v>
      </c>
    </row>
    <row r="300" spans="1:15" s="31" customFormat="1" x14ac:dyDescent="0.2">
      <c r="A300" s="30">
        <v>5031</v>
      </c>
      <c r="B300" s="31" t="s">
        <v>354</v>
      </c>
      <c r="C300" s="33">
        <v>154851035</v>
      </c>
      <c r="D300" s="33">
        <v>14783</v>
      </c>
      <c r="E300" s="34">
        <f t="shared" si="41"/>
        <v>10474.939795711291</v>
      </c>
      <c r="F300" s="35">
        <f t="shared" si="42"/>
        <v>0.91357367237738651</v>
      </c>
      <c r="G300" s="69">
        <f t="shared" si="43"/>
        <v>594.57311828311242</v>
      </c>
      <c r="H300" s="36">
        <f t="shared" si="44"/>
        <v>0</v>
      </c>
      <c r="I300" s="69">
        <f t="shared" si="45"/>
        <v>594.57311828311242</v>
      </c>
      <c r="J300" s="67">
        <f t="shared" si="46"/>
        <v>-134.22586371811002</v>
      </c>
      <c r="K300" s="34">
        <f t="shared" si="47"/>
        <v>460.3472545650024</v>
      </c>
      <c r="L300" s="34">
        <f t="shared" si="48"/>
        <v>8789574.4075792506</v>
      </c>
      <c r="M300" s="34">
        <f t="shared" si="49"/>
        <v>6805313.4642344303</v>
      </c>
      <c r="N300" s="38">
        <f>'jan-mar'!M300</f>
        <v>5304795.2257400146</v>
      </c>
      <c r="O300" s="38">
        <f t="shared" si="50"/>
        <v>1500518.2384944158</v>
      </c>
    </row>
    <row r="301" spans="1:15" s="31" customFormat="1" x14ac:dyDescent="0.2">
      <c r="A301" s="30">
        <v>5032</v>
      </c>
      <c r="B301" s="31" t="s">
        <v>355</v>
      </c>
      <c r="C301" s="33">
        <v>40369694</v>
      </c>
      <c r="D301" s="33">
        <v>4216</v>
      </c>
      <c r="E301" s="34">
        <f t="shared" si="41"/>
        <v>9575.3543643263765</v>
      </c>
      <c r="F301" s="35">
        <f t="shared" si="42"/>
        <v>0.83511617455921361</v>
      </c>
      <c r="G301" s="69">
        <f t="shared" si="43"/>
        <v>1134.3243771140608</v>
      </c>
      <c r="H301" s="36">
        <f t="shared" si="44"/>
        <v>260.3828952334589</v>
      </c>
      <c r="I301" s="69">
        <f t="shared" si="45"/>
        <v>1394.7072723475196</v>
      </c>
      <c r="J301" s="67">
        <f t="shared" si="46"/>
        <v>-134.22586371811002</v>
      </c>
      <c r="K301" s="34">
        <f t="shared" si="47"/>
        <v>1260.4814086294095</v>
      </c>
      <c r="L301" s="34">
        <f t="shared" si="48"/>
        <v>5880085.8602171429</v>
      </c>
      <c r="M301" s="34">
        <f t="shared" si="49"/>
        <v>5314189.6187815908</v>
      </c>
      <c r="N301" s="38">
        <f>'jan-mar'!M301</f>
        <v>6594461.8123701978</v>
      </c>
      <c r="O301" s="38">
        <f t="shared" si="50"/>
        <v>-1280272.193588607</v>
      </c>
    </row>
    <row r="302" spans="1:15" s="31" customFormat="1" x14ac:dyDescent="0.2">
      <c r="A302" s="30">
        <v>5033</v>
      </c>
      <c r="B302" s="31" t="s">
        <v>356</v>
      </c>
      <c r="C302" s="33">
        <v>22096841</v>
      </c>
      <c r="D302" s="33">
        <v>773</v>
      </c>
      <c r="E302" s="34">
        <f t="shared" si="41"/>
        <v>28585.822768434671</v>
      </c>
      <c r="F302" s="35">
        <f t="shared" si="42"/>
        <v>2.4931174396992937</v>
      </c>
      <c r="G302" s="69">
        <f t="shared" si="43"/>
        <v>-10271.956665350916</v>
      </c>
      <c r="H302" s="36">
        <f t="shared" si="44"/>
        <v>0</v>
      </c>
      <c r="I302" s="69">
        <f t="shared" si="45"/>
        <v>-10271.956665350916</v>
      </c>
      <c r="J302" s="67">
        <f t="shared" si="46"/>
        <v>-134.22586371811002</v>
      </c>
      <c r="K302" s="34">
        <f t="shared" si="47"/>
        <v>-10406.182529069025</v>
      </c>
      <c r="L302" s="34">
        <f t="shared" si="48"/>
        <v>-7940222.5023162579</v>
      </c>
      <c r="M302" s="34">
        <f t="shared" si="49"/>
        <v>-8043979.0949703567</v>
      </c>
      <c r="N302" s="38">
        <f>'jan-mar'!M302</f>
        <v>-3524369.5487994971</v>
      </c>
      <c r="O302" s="38">
        <f t="shared" si="50"/>
        <v>-4519609.5461708596</v>
      </c>
    </row>
    <row r="303" spans="1:15" s="31" customFormat="1" x14ac:dyDescent="0.2">
      <c r="A303" s="30">
        <v>5034</v>
      </c>
      <c r="B303" s="31" t="s">
        <v>357</v>
      </c>
      <c r="C303" s="33">
        <v>26324092</v>
      </c>
      <c r="D303" s="33">
        <v>2454</v>
      </c>
      <c r="E303" s="34">
        <f t="shared" si="41"/>
        <v>10727.013854930725</v>
      </c>
      <c r="F303" s="35">
        <f t="shared" si="42"/>
        <v>0.93555835472243065</v>
      </c>
      <c r="G303" s="69">
        <f t="shared" si="43"/>
        <v>443.32868275145194</v>
      </c>
      <c r="H303" s="36">
        <f t="shared" si="44"/>
        <v>0</v>
      </c>
      <c r="I303" s="69">
        <f t="shared" si="45"/>
        <v>443.32868275145194</v>
      </c>
      <c r="J303" s="67">
        <f t="shared" si="46"/>
        <v>-134.22586371811002</v>
      </c>
      <c r="K303" s="34">
        <f t="shared" si="47"/>
        <v>309.10281903334192</v>
      </c>
      <c r="L303" s="34">
        <f t="shared" si="48"/>
        <v>1087928.587472063</v>
      </c>
      <c r="M303" s="34">
        <f t="shared" si="49"/>
        <v>758538.31790782104</v>
      </c>
      <c r="N303" s="38">
        <f>'jan-mar'!M303</f>
        <v>4986877.0798995448</v>
      </c>
      <c r="O303" s="38">
        <f t="shared" si="50"/>
        <v>-4228338.7619917234</v>
      </c>
    </row>
    <row r="304" spans="1:15" s="31" customFormat="1" x14ac:dyDescent="0.2">
      <c r="A304" s="30">
        <v>5035</v>
      </c>
      <c r="B304" s="31" t="s">
        <v>358</v>
      </c>
      <c r="C304" s="33">
        <v>228971446</v>
      </c>
      <c r="D304" s="33">
        <v>24717</v>
      </c>
      <c r="E304" s="34">
        <f t="shared" si="41"/>
        <v>9263.7231864708501</v>
      </c>
      <c r="F304" s="35">
        <f t="shared" si="42"/>
        <v>0.80793720788893963</v>
      </c>
      <c r="G304" s="69">
        <f t="shared" si="43"/>
        <v>1321.3030838273767</v>
      </c>
      <c r="H304" s="36">
        <f t="shared" si="44"/>
        <v>369.45380748289313</v>
      </c>
      <c r="I304" s="69">
        <f t="shared" si="45"/>
        <v>1690.7568913102698</v>
      </c>
      <c r="J304" s="67">
        <f t="shared" si="46"/>
        <v>-134.22586371811002</v>
      </c>
      <c r="K304" s="34">
        <f t="shared" si="47"/>
        <v>1556.5310275921597</v>
      </c>
      <c r="L304" s="34">
        <f t="shared" si="48"/>
        <v>41790438.08251594</v>
      </c>
      <c r="M304" s="34">
        <f t="shared" si="49"/>
        <v>38472777.408995412</v>
      </c>
      <c r="N304" s="38">
        <f>'jan-mar'!M304</f>
        <v>34232053.784464948</v>
      </c>
      <c r="O304" s="38">
        <f t="shared" si="50"/>
        <v>4240723.6245304644</v>
      </c>
    </row>
    <row r="305" spans="1:15" s="31" customFormat="1" x14ac:dyDescent="0.2">
      <c r="A305" s="30">
        <v>5036</v>
      </c>
      <c r="B305" s="31" t="s">
        <v>359</v>
      </c>
      <c r="C305" s="33">
        <v>21642902</v>
      </c>
      <c r="D305" s="33">
        <v>2645</v>
      </c>
      <c r="E305" s="34">
        <f t="shared" si="41"/>
        <v>8182.5716446124761</v>
      </c>
      <c r="F305" s="35">
        <f t="shared" si="42"/>
        <v>0.71364439057877016</v>
      </c>
      <c r="G305" s="69">
        <f t="shared" si="43"/>
        <v>1969.994008942401</v>
      </c>
      <c r="H305" s="36">
        <f t="shared" si="44"/>
        <v>747.85684713332398</v>
      </c>
      <c r="I305" s="69">
        <f t="shared" si="45"/>
        <v>2717.850856075725</v>
      </c>
      <c r="J305" s="67">
        <f t="shared" si="46"/>
        <v>-134.22586371811002</v>
      </c>
      <c r="K305" s="34">
        <f t="shared" si="47"/>
        <v>2583.6249923576152</v>
      </c>
      <c r="L305" s="34">
        <f t="shared" si="48"/>
        <v>7188715.5143202925</v>
      </c>
      <c r="M305" s="34">
        <f t="shared" si="49"/>
        <v>6833688.1047858922</v>
      </c>
      <c r="N305" s="38">
        <f>'jan-mar'!M305</f>
        <v>6358264.5167621393</v>
      </c>
      <c r="O305" s="38">
        <f t="shared" si="50"/>
        <v>475423.58802375291</v>
      </c>
    </row>
    <row r="306" spans="1:15" s="31" customFormat="1" x14ac:dyDescent="0.2">
      <c r="A306" s="30">
        <v>5037</v>
      </c>
      <c r="B306" s="31" t="s">
        <v>360</v>
      </c>
      <c r="C306" s="33">
        <v>184499110</v>
      </c>
      <c r="D306" s="33">
        <v>20574</v>
      </c>
      <c r="E306" s="34">
        <f t="shared" si="41"/>
        <v>8967.585787887625</v>
      </c>
      <c r="F306" s="35">
        <f t="shared" si="42"/>
        <v>0.78210953383751169</v>
      </c>
      <c r="G306" s="69">
        <f t="shared" si="43"/>
        <v>1498.9855229773118</v>
      </c>
      <c r="H306" s="36">
        <f t="shared" si="44"/>
        <v>473.10189698702192</v>
      </c>
      <c r="I306" s="69">
        <f t="shared" si="45"/>
        <v>1972.0874199643338</v>
      </c>
      <c r="J306" s="67">
        <f t="shared" si="46"/>
        <v>-134.22586371811002</v>
      </c>
      <c r="K306" s="34">
        <f t="shared" si="47"/>
        <v>1837.8615562462237</v>
      </c>
      <c r="L306" s="34">
        <f t="shared" si="48"/>
        <v>40573726.5783462</v>
      </c>
      <c r="M306" s="34">
        <f t="shared" si="49"/>
        <v>37812163.658209808</v>
      </c>
      <c r="N306" s="38">
        <f>'jan-mar'!M306</f>
        <v>34392771.668644324</v>
      </c>
      <c r="O306" s="38">
        <f t="shared" si="50"/>
        <v>3419391.9895654842</v>
      </c>
    </row>
    <row r="307" spans="1:15" s="31" customFormat="1" x14ac:dyDescent="0.2">
      <c r="A307" s="30">
        <v>5038</v>
      </c>
      <c r="B307" s="31" t="s">
        <v>361</v>
      </c>
      <c r="C307" s="33">
        <v>129332857</v>
      </c>
      <c r="D307" s="33">
        <v>15193</v>
      </c>
      <c r="E307" s="34">
        <f t="shared" si="41"/>
        <v>8512.660896465477</v>
      </c>
      <c r="F307" s="35">
        <f t="shared" si="42"/>
        <v>0.74243318134118741</v>
      </c>
      <c r="G307" s="69">
        <f t="shared" si="43"/>
        <v>1771.9404578306005</v>
      </c>
      <c r="H307" s="36">
        <f t="shared" si="44"/>
        <v>632.32560898477368</v>
      </c>
      <c r="I307" s="69">
        <f t="shared" si="45"/>
        <v>2404.266066815374</v>
      </c>
      <c r="J307" s="67">
        <f t="shared" si="46"/>
        <v>-134.22586371811002</v>
      </c>
      <c r="K307" s="34">
        <f t="shared" si="47"/>
        <v>2270.0402030972641</v>
      </c>
      <c r="L307" s="34">
        <f t="shared" si="48"/>
        <v>36528014.353125975</v>
      </c>
      <c r="M307" s="34">
        <f t="shared" si="49"/>
        <v>34488720.805656731</v>
      </c>
      <c r="N307" s="38">
        <f>'jan-mar'!M307</f>
        <v>31439694.751065101</v>
      </c>
      <c r="O307" s="38">
        <f t="shared" si="50"/>
        <v>3049026.0545916297</v>
      </c>
    </row>
    <row r="308" spans="1:15" s="31" customFormat="1" x14ac:dyDescent="0.2">
      <c r="A308" s="30">
        <v>5041</v>
      </c>
      <c r="B308" s="31" t="s">
        <v>376</v>
      </c>
      <c r="C308" s="33">
        <v>17610262</v>
      </c>
      <c r="D308" s="33">
        <v>2114</v>
      </c>
      <c r="E308" s="34">
        <f t="shared" si="41"/>
        <v>8330.3036896877948</v>
      </c>
      <c r="F308" s="35">
        <f t="shared" si="42"/>
        <v>0.72652886624922108</v>
      </c>
      <c r="G308" s="69">
        <f t="shared" si="43"/>
        <v>1881.3547818972099</v>
      </c>
      <c r="H308" s="36">
        <f t="shared" si="44"/>
        <v>696.15063135696255</v>
      </c>
      <c r="I308" s="69">
        <f t="shared" si="45"/>
        <v>2577.5054132541727</v>
      </c>
      <c r="J308" s="67">
        <f t="shared" si="46"/>
        <v>-134.22586371811002</v>
      </c>
      <c r="K308" s="34">
        <f t="shared" si="47"/>
        <v>2443.2795495360629</v>
      </c>
      <c r="L308" s="34">
        <f t="shared" si="48"/>
        <v>5448846.4436193211</v>
      </c>
      <c r="M308" s="34">
        <f t="shared" si="49"/>
        <v>5165092.9677192373</v>
      </c>
      <c r="N308" s="38">
        <f>'jan-mar'!M308</f>
        <v>5313378.8603535574</v>
      </c>
      <c r="O308" s="38">
        <f t="shared" si="50"/>
        <v>-148285.89263432007</v>
      </c>
    </row>
    <row r="309" spans="1:15" s="31" customFormat="1" x14ac:dyDescent="0.2">
      <c r="A309" s="30">
        <v>5042</v>
      </c>
      <c r="B309" s="31" t="s">
        <v>362</v>
      </c>
      <c r="C309" s="33">
        <v>12907206</v>
      </c>
      <c r="D309" s="33">
        <v>1301</v>
      </c>
      <c r="E309" s="34">
        <f t="shared" si="41"/>
        <v>9920.9884704073793</v>
      </c>
      <c r="F309" s="35">
        <f t="shared" si="42"/>
        <v>0.86526071245150571</v>
      </c>
      <c r="G309" s="69">
        <f t="shared" si="43"/>
        <v>926.94391346545922</v>
      </c>
      <c r="H309" s="36">
        <f t="shared" si="44"/>
        <v>139.41095810510797</v>
      </c>
      <c r="I309" s="69">
        <f t="shared" si="45"/>
        <v>1066.3548715705672</v>
      </c>
      <c r="J309" s="67">
        <f t="shared" si="46"/>
        <v>-134.22586371811002</v>
      </c>
      <c r="K309" s="34">
        <f t="shared" si="47"/>
        <v>932.12900785245711</v>
      </c>
      <c r="L309" s="34">
        <f t="shared" si="48"/>
        <v>1387327.6879133079</v>
      </c>
      <c r="M309" s="34">
        <f t="shared" si="49"/>
        <v>1212699.8392160467</v>
      </c>
      <c r="N309" s="38">
        <f>'jan-mar'!M309</f>
        <v>1926949.6330274267</v>
      </c>
      <c r="O309" s="38">
        <f t="shared" si="50"/>
        <v>-714249.79381137993</v>
      </c>
    </row>
    <row r="310" spans="1:15" s="31" customFormat="1" x14ac:dyDescent="0.2">
      <c r="A310" s="30">
        <v>5043</v>
      </c>
      <c r="B310" s="31" t="s">
        <v>377</v>
      </c>
      <c r="C310" s="33">
        <v>6344784</v>
      </c>
      <c r="D310" s="33">
        <v>423</v>
      </c>
      <c r="E310" s="34">
        <f t="shared" si="41"/>
        <v>14999.489361702128</v>
      </c>
      <c r="F310" s="35">
        <f t="shared" si="42"/>
        <v>1.3081830394448828</v>
      </c>
      <c r="G310" s="69">
        <f t="shared" si="43"/>
        <v>-2120.1566213113897</v>
      </c>
      <c r="H310" s="36">
        <f t="shared" si="44"/>
        <v>0</v>
      </c>
      <c r="I310" s="69">
        <f t="shared" si="45"/>
        <v>-2120.1566213113897</v>
      </c>
      <c r="J310" s="67">
        <f t="shared" si="46"/>
        <v>-134.22586371811002</v>
      </c>
      <c r="K310" s="34">
        <f t="shared" si="47"/>
        <v>-2254.3824850294995</v>
      </c>
      <c r="L310" s="34">
        <f t="shared" si="48"/>
        <v>-896826.25081471785</v>
      </c>
      <c r="M310" s="34">
        <f t="shared" si="49"/>
        <v>-953603.79116747831</v>
      </c>
      <c r="N310" s="38">
        <f>'jan-mar'!M310</f>
        <v>-50225.691775145009</v>
      </c>
      <c r="O310" s="38">
        <f t="shared" si="50"/>
        <v>-903378.0993923333</v>
      </c>
    </row>
    <row r="311" spans="1:15" s="31" customFormat="1" x14ac:dyDescent="0.2">
      <c r="A311" s="30">
        <v>5044</v>
      </c>
      <c r="B311" s="31" t="s">
        <v>363</v>
      </c>
      <c r="C311" s="33">
        <v>16646517</v>
      </c>
      <c r="D311" s="33">
        <v>810</v>
      </c>
      <c r="E311" s="34">
        <f t="shared" si="41"/>
        <v>20551.255555555555</v>
      </c>
      <c r="F311" s="35">
        <f t="shared" si="42"/>
        <v>1.7923812810401125</v>
      </c>
      <c r="G311" s="69">
        <f t="shared" si="43"/>
        <v>-5451.2163376234466</v>
      </c>
      <c r="H311" s="36">
        <f t="shared" si="44"/>
        <v>0</v>
      </c>
      <c r="I311" s="69">
        <f t="shared" si="45"/>
        <v>-5451.2163376234466</v>
      </c>
      <c r="J311" s="67">
        <f t="shared" si="46"/>
        <v>-134.22586371811002</v>
      </c>
      <c r="K311" s="34">
        <f t="shared" si="47"/>
        <v>-5585.4422013415569</v>
      </c>
      <c r="L311" s="34">
        <f t="shared" si="48"/>
        <v>-4415485.2334749922</v>
      </c>
      <c r="M311" s="34">
        <f t="shared" si="49"/>
        <v>-4524208.1830866607</v>
      </c>
      <c r="N311" s="38">
        <f>'jan-mar'!M311</f>
        <v>-1803392.7033992137</v>
      </c>
      <c r="O311" s="38">
        <f t="shared" si="50"/>
        <v>-2720815.4796874467</v>
      </c>
    </row>
    <row r="312" spans="1:15" s="31" customFormat="1" x14ac:dyDescent="0.2">
      <c r="A312" s="30">
        <v>5045</v>
      </c>
      <c r="B312" s="31" t="s">
        <v>364</v>
      </c>
      <c r="C312" s="33">
        <v>23598439</v>
      </c>
      <c r="D312" s="33">
        <v>2322</v>
      </c>
      <c r="E312" s="34">
        <f t="shared" si="41"/>
        <v>10162.979758828596</v>
      </c>
      <c r="F312" s="35">
        <f t="shared" si="42"/>
        <v>0.88636602421060728</v>
      </c>
      <c r="G312" s="69">
        <f t="shared" si="43"/>
        <v>781.74914041272893</v>
      </c>
      <c r="H312" s="36">
        <f t="shared" si="44"/>
        <v>54.714007157681948</v>
      </c>
      <c r="I312" s="69">
        <f t="shared" si="45"/>
        <v>836.46314757041091</v>
      </c>
      <c r="J312" s="67">
        <f t="shared" si="46"/>
        <v>-134.22586371811002</v>
      </c>
      <c r="K312" s="34">
        <f t="shared" si="47"/>
        <v>702.23728385230083</v>
      </c>
      <c r="L312" s="34">
        <f t="shared" si="48"/>
        <v>1942267.428658494</v>
      </c>
      <c r="M312" s="34">
        <f t="shared" si="49"/>
        <v>1630594.9731050425</v>
      </c>
      <c r="N312" s="38">
        <f>'jan-mar'!M312</f>
        <v>3519683.6881934544</v>
      </c>
      <c r="O312" s="38">
        <f t="shared" si="50"/>
        <v>-1889088.7150884119</v>
      </c>
    </row>
    <row r="313" spans="1:15" s="31" customFormat="1" x14ac:dyDescent="0.2">
      <c r="A313" s="30">
        <v>5046</v>
      </c>
      <c r="B313" s="31" t="s">
        <v>365</v>
      </c>
      <c r="C313" s="33">
        <v>9256248</v>
      </c>
      <c r="D313" s="33">
        <v>1222</v>
      </c>
      <c r="E313" s="34">
        <f t="shared" si="41"/>
        <v>7574.6710310965627</v>
      </c>
      <c r="F313" s="35">
        <f t="shared" si="42"/>
        <v>0.66062623422071853</v>
      </c>
      <c r="G313" s="69">
        <f t="shared" si="43"/>
        <v>2334.7343770519492</v>
      </c>
      <c r="H313" s="36">
        <f t="shared" si="44"/>
        <v>960.62206186389369</v>
      </c>
      <c r="I313" s="69">
        <f t="shared" si="45"/>
        <v>3295.3564389158428</v>
      </c>
      <c r="J313" s="67">
        <f t="shared" si="46"/>
        <v>-134.22586371811002</v>
      </c>
      <c r="K313" s="34">
        <f t="shared" si="47"/>
        <v>3161.1305751977329</v>
      </c>
      <c r="L313" s="34">
        <f t="shared" si="48"/>
        <v>4026925.5683551598</v>
      </c>
      <c r="M313" s="34">
        <f t="shared" si="49"/>
        <v>3862901.5628916295</v>
      </c>
      <c r="N313" s="38">
        <f>'jan-mar'!M313</f>
        <v>3651368.7573093888</v>
      </c>
      <c r="O313" s="38">
        <f t="shared" si="50"/>
        <v>211532.80558224069</v>
      </c>
    </row>
    <row r="314" spans="1:15" s="31" customFormat="1" x14ac:dyDescent="0.2">
      <c r="A314" s="30">
        <v>5047</v>
      </c>
      <c r="B314" s="31" t="s">
        <v>366</v>
      </c>
      <c r="C314" s="33">
        <v>33473541</v>
      </c>
      <c r="D314" s="33">
        <v>3924</v>
      </c>
      <c r="E314" s="34">
        <f t="shared" si="41"/>
        <v>8530.464067278288</v>
      </c>
      <c r="F314" s="35">
        <f t="shared" si="42"/>
        <v>0.74398588793966169</v>
      </c>
      <c r="G314" s="69">
        <f t="shared" si="43"/>
        <v>1761.258555342914</v>
      </c>
      <c r="H314" s="36">
        <f t="shared" si="44"/>
        <v>626.09449920028987</v>
      </c>
      <c r="I314" s="69">
        <f t="shared" si="45"/>
        <v>2387.3530545432041</v>
      </c>
      <c r="J314" s="67">
        <f t="shared" si="46"/>
        <v>-134.22586371811002</v>
      </c>
      <c r="K314" s="34">
        <f t="shared" si="47"/>
        <v>2253.1271908250942</v>
      </c>
      <c r="L314" s="34">
        <f t="shared" si="48"/>
        <v>9367973.3860275336</v>
      </c>
      <c r="M314" s="34">
        <f t="shared" si="49"/>
        <v>8841271.0967976693</v>
      </c>
      <c r="N314" s="38">
        <f>'jan-mar'!M314</f>
        <v>8474923.2761718817</v>
      </c>
      <c r="O314" s="38">
        <f t="shared" si="50"/>
        <v>366347.8206257876</v>
      </c>
    </row>
    <row r="315" spans="1:15" s="31" customFormat="1" x14ac:dyDescent="0.2">
      <c r="A315" s="30">
        <v>5049</v>
      </c>
      <c r="B315" s="31" t="s">
        <v>367</v>
      </c>
      <c r="C315" s="33">
        <v>12843345</v>
      </c>
      <c r="D315" s="33">
        <v>1116</v>
      </c>
      <c r="E315" s="34">
        <f t="shared" si="41"/>
        <v>11508.373655913978</v>
      </c>
      <c r="F315" s="35">
        <f t="shared" si="42"/>
        <v>1.0037047838908917</v>
      </c>
      <c r="G315" s="69">
        <f t="shared" si="43"/>
        <v>-25.487197838499924</v>
      </c>
      <c r="H315" s="36">
        <f t="shared" si="44"/>
        <v>0</v>
      </c>
      <c r="I315" s="69">
        <f t="shared" si="45"/>
        <v>-25.487197838499924</v>
      </c>
      <c r="J315" s="67">
        <f t="shared" si="46"/>
        <v>-134.22586371811002</v>
      </c>
      <c r="K315" s="34">
        <f t="shared" si="47"/>
        <v>-159.71306155660994</v>
      </c>
      <c r="L315" s="34">
        <f t="shared" si="48"/>
        <v>-28443.712787765915</v>
      </c>
      <c r="M315" s="34">
        <f t="shared" si="49"/>
        <v>-178239.77669717668</v>
      </c>
      <c r="N315" s="38">
        <f>'jan-mar'!M315</f>
        <v>283152.31531663792</v>
      </c>
      <c r="O315" s="38">
        <f t="shared" si="50"/>
        <v>-461392.0920138146</v>
      </c>
    </row>
    <row r="316" spans="1:15" s="31" customFormat="1" x14ac:dyDescent="0.2">
      <c r="A316" s="30">
        <v>5052</v>
      </c>
      <c r="B316" s="31" t="s">
        <v>368</v>
      </c>
      <c r="C316" s="33">
        <v>5127850</v>
      </c>
      <c r="D316" s="33">
        <v>604</v>
      </c>
      <c r="E316" s="34">
        <f t="shared" si="41"/>
        <v>8489.8178807947024</v>
      </c>
      <c r="F316" s="35">
        <f t="shared" si="42"/>
        <v>0.74044092380830229</v>
      </c>
      <c r="G316" s="69">
        <f t="shared" si="43"/>
        <v>1785.6462672330654</v>
      </c>
      <c r="H316" s="36">
        <f t="shared" si="44"/>
        <v>640.32066446954479</v>
      </c>
      <c r="I316" s="69">
        <f t="shared" si="45"/>
        <v>2425.9669317026101</v>
      </c>
      <c r="J316" s="67">
        <f t="shared" si="46"/>
        <v>-134.22586371811002</v>
      </c>
      <c r="K316" s="34">
        <f t="shared" si="47"/>
        <v>2291.7410679845002</v>
      </c>
      <c r="L316" s="34">
        <f t="shared" si="48"/>
        <v>1465284.0267483764</v>
      </c>
      <c r="M316" s="34">
        <f t="shared" si="49"/>
        <v>1384211.6050626382</v>
      </c>
      <c r="N316" s="38">
        <f>'jan-mar'!M316</f>
        <v>1263204.6529581596</v>
      </c>
      <c r="O316" s="38">
        <f t="shared" si="50"/>
        <v>121006.95210447861</v>
      </c>
    </row>
    <row r="317" spans="1:15" s="31" customFormat="1" x14ac:dyDescent="0.2">
      <c r="A317" s="30">
        <v>5053</v>
      </c>
      <c r="B317" s="31" t="s">
        <v>369</v>
      </c>
      <c r="C317" s="33">
        <v>62840065</v>
      </c>
      <c r="D317" s="33">
        <v>6938</v>
      </c>
      <c r="E317" s="34">
        <f t="shared" si="41"/>
        <v>9057.37460363217</v>
      </c>
      <c r="F317" s="35">
        <f t="shared" si="42"/>
        <v>0.78994048081553103</v>
      </c>
      <c r="G317" s="69">
        <f t="shared" si="43"/>
        <v>1445.1122335305847</v>
      </c>
      <c r="H317" s="36">
        <f t="shared" si="44"/>
        <v>441.67581147643119</v>
      </c>
      <c r="I317" s="69">
        <f t="shared" si="45"/>
        <v>1886.7880450070159</v>
      </c>
      <c r="J317" s="67">
        <f t="shared" si="46"/>
        <v>-134.22586371811002</v>
      </c>
      <c r="K317" s="34">
        <f t="shared" si="47"/>
        <v>1752.5621812889058</v>
      </c>
      <c r="L317" s="34">
        <f t="shared" si="48"/>
        <v>13090535.456258675</v>
      </c>
      <c r="M317" s="34">
        <f t="shared" si="49"/>
        <v>12159276.413782429</v>
      </c>
      <c r="N317" s="38">
        <f>'jan-mar'!M317</f>
        <v>12037936.311794223</v>
      </c>
      <c r="O317" s="38">
        <f t="shared" si="50"/>
        <v>121340.10198820569</v>
      </c>
    </row>
    <row r="318" spans="1:15" s="31" customFormat="1" x14ac:dyDescent="0.2">
      <c r="A318" s="30">
        <v>5054</v>
      </c>
      <c r="B318" s="31" t="s">
        <v>370</v>
      </c>
      <c r="C318" s="33">
        <v>81154734</v>
      </c>
      <c r="D318" s="33">
        <v>10023</v>
      </c>
      <c r="E318" s="34">
        <f t="shared" si="41"/>
        <v>8096.8506435199042</v>
      </c>
      <c r="F318" s="35">
        <f t="shared" si="42"/>
        <v>0.70616821875389058</v>
      </c>
      <c r="G318" s="69">
        <f t="shared" si="43"/>
        <v>2021.4266095979442</v>
      </c>
      <c r="H318" s="36">
        <f t="shared" si="44"/>
        <v>777.85919751572419</v>
      </c>
      <c r="I318" s="69">
        <f t="shared" si="45"/>
        <v>2799.2858071136684</v>
      </c>
      <c r="J318" s="67">
        <f t="shared" si="46"/>
        <v>-134.22586371811002</v>
      </c>
      <c r="K318" s="34">
        <f t="shared" si="47"/>
        <v>2665.0599433955585</v>
      </c>
      <c r="L318" s="34">
        <f t="shared" si="48"/>
        <v>28057241.6447003</v>
      </c>
      <c r="M318" s="34">
        <f t="shared" si="49"/>
        <v>26711895.812653683</v>
      </c>
      <c r="N318" s="38">
        <f>'jan-mar'!M318</f>
        <v>25249149.00090998</v>
      </c>
      <c r="O318" s="38">
        <f t="shared" si="50"/>
        <v>1462746.8117437027</v>
      </c>
    </row>
    <row r="319" spans="1:15" s="31" customFormat="1" x14ac:dyDescent="0.2">
      <c r="A319" s="30">
        <v>5055</v>
      </c>
      <c r="B319" s="31" t="s">
        <v>393</v>
      </c>
      <c r="C319" s="33">
        <v>60924281</v>
      </c>
      <c r="D319" s="33">
        <v>6093</v>
      </c>
      <c r="E319" s="34">
        <f t="shared" si="41"/>
        <v>9999.0613819136706</v>
      </c>
      <c r="F319" s="35">
        <f t="shared" si="42"/>
        <v>0.87206985483027144</v>
      </c>
      <c r="G319" s="69">
        <f t="shared" si="43"/>
        <v>880.10016656168443</v>
      </c>
      <c r="H319" s="36">
        <f t="shared" si="44"/>
        <v>112.08543907790599</v>
      </c>
      <c r="I319" s="69">
        <f t="shared" si="45"/>
        <v>992.18560563959045</v>
      </c>
      <c r="J319" s="67">
        <f t="shared" si="46"/>
        <v>-134.22586371811002</v>
      </c>
      <c r="K319" s="34">
        <f t="shared" si="47"/>
        <v>857.95974192148037</v>
      </c>
      <c r="L319" s="34">
        <f t="shared" si="48"/>
        <v>6045386.8951620245</v>
      </c>
      <c r="M319" s="34">
        <f t="shared" si="49"/>
        <v>5227548.7075275797</v>
      </c>
      <c r="N319" s="38">
        <f>'jan-mar'!M319</f>
        <v>4293104.3455696423</v>
      </c>
      <c r="O319" s="38">
        <f t="shared" si="50"/>
        <v>934444.36195793748</v>
      </c>
    </row>
    <row r="320" spans="1:15" s="31" customFormat="1" x14ac:dyDescent="0.2">
      <c r="A320" s="30">
        <v>5056</v>
      </c>
      <c r="B320" s="31" t="s">
        <v>342</v>
      </c>
      <c r="C320" s="33">
        <v>55229310</v>
      </c>
      <c r="D320" s="33">
        <v>5323</v>
      </c>
      <c r="E320" s="34">
        <f t="shared" si="41"/>
        <v>10375.598346796918</v>
      </c>
      <c r="F320" s="35">
        <f t="shared" si="42"/>
        <v>0.90490959085768641</v>
      </c>
      <c r="G320" s="69">
        <f t="shared" si="43"/>
        <v>654.17798763173596</v>
      </c>
      <c r="H320" s="36">
        <f t="shared" si="44"/>
        <v>0</v>
      </c>
      <c r="I320" s="69">
        <f t="shared" si="45"/>
        <v>654.17798763173596</v>
      </c>
      <c r="J320" s="67">
        <f t="shared" si="46"/>
        <v>-134.22586371811002</v>
      </c>
      <c r="K320" s="34">
        <f t="shared" si="47"/>
        <v>519.95212391362588</v>
      </c>
      <c r="L320" s="34">
        <f t="shared" si="48"/>
        <v>3482189.4281637305</v>
      </c>
      <c r="M320" s="34">
        <f t="shared" si="49"/>
        <v>2767705.1555922306</v>
      </c>
      <c r="N320" s="38">
        <f>'jan-mar'!M320</f>
        <v>2254558.1098839315</v>
      </c>
      <c r="O320" s="38">
        <f t="shared" si="50"/>
        <v>513147.04570829915</v>
      </c>
    </row>
    <row r="321" spans="1:15" s="31" customFormat="1" x14ac:dyDescent="0.2">
      <c r="A321" s="30">
        <v>5057</v>
      </c>
      <c r="B321" s="31" t="s">
        <v>344</v>
      </c>
      <c r="C321" s="33">
        <v>97504163</v>
      </c>
      <c r="D321" s="33">
        <v>10522</v>
      </c>
      <c r="E321" s="34">
        <f t="shared" si="41"/>
        <v>9266.6948298802508</v>
      </c>
      <c r="F321" s="35">
        <f t="shared" si="42"/>
        <v>0.80819638027899321</v>
      </c>
      <c r="G321" s="69">
        <f t="shared" si="43"/>
        <v>1319.5200977817362</v>
      </c>
      <c r="H321" s="36">
        <f t="shared" si="44"/>
        <v>368.41373228960288</v>
      </c>
      <c r="I321" s="69">
        <f t="shared" si="45"/>
        <v>1687.9338300713391</v>
      </c>
      <c r="J321" s="67">
        <f t="shared" si="46"/>
        <v>-134.22586371811002</v>
      </c>
      <c r="K321" s="34">
        <f t="shared" si="47"/>
        <v>1553.707966353229</v>
      </c>
      <c r="L321" s="34">
        <f t="shared" si="48"/>
        <v>17760439.76001063</v>
      </c>
      <c r="M321" s="34">
        <f t="shared" si="49"/>
        <v>16348115.221968675</v>
      </c>
      <c r="N321" s="38">
        <f>'jan-mar'!M321</f>
        <v>14874257.218420127</v>
      </c>
      <c r="O321" s="38">
        <f t="shared" si="50"/>
        <v>1473858.0035485476</v>
      </c>
    </row>
    <row r="322" spans="1:15" s="31" customFormat="1" x14ac:dyDescent="0.2">
      <c r="A322" s="30">
        <v>5058</v>
      </c>
      <c r="B322" s="31" t="s">
        <v>345</v>
      </c>
      <c r="C322" s="33">
        <v>41004568</v>
      </c>
      <c r="D322" s="33">
        <v>4339</v>
      </c>
      <c r="E322" s="34">
        <f t="shared" si="41"/>
        <v>9450.234616271031</v>
      </c>
      <c r="F322" s="35">
        <f t="shared" si="42"/>
        <v>0.82420383425491373</v>
      </c>
      <c r="G322" s="69">
        <f t="shared" si="43"/>
        <v>1209.3962259472682</v>
      </c>
      <c r="H322" s="36">
        <f t="shared" si="44"/>
        <v>304.17480705282986</v>
      </c>
      <c r="I322" s="69">
        <f t="shared" si="45"/>
        <v>1513.5710330000982</v>
      </c>
      <c r="J322" s="67">
        <f t="shared" si="46"/>
        <v>-134.22586371811002</v>
      </c>
      <c r="K322" s="34">
        <f t="shared" si="47"/>
        <v>1379.3451692819881</v>
      </c>
      <c r="L322" s="34">
        <f t="shared" si="48"/>
        <v>6567384.7121874262</v>
      </c>
      <c r="M322" s="34">
        <f t="shared" si="49"/>
        <v>5984978.6895145467</v>
      </c>
      <c r="N322" s="38">
        <f>'jan-mar'!M322</f>
        <v>5196261.6353235971</v>
      </c>
      <c r="O322" s="38">
        <f t="shared" si="50"/>
        <v>788717.05419094954</v>
      </c>
    </row>
    <row r="323" spans="1:15" s="31" customFormat="1" x14ac:dyDescent="0.2">
      <c r="A323" s="30">
        <v>5059</v>
      </c>
      <c r="B323" s="31" t="s">
        <v>394</v>
      </c>
      <c r="C323" s="33">
        <v>168802530</v>
      </c>
      <c r="D323" s="33">
        <v>18793</v>
      </c>
      <c r="E323" s="34">
        <f t="shared" si="41"/>
        <v>8982.2024157931137</v>
      </c>
      <c r="F323" s="35">
        <f t="shared" si="42"/>
        <v>0.78338432554933213</v>
      </c>
      <c r="G323" s="69">
        <f t="shared" si="43"/>
        <v>1490.2155462340186</v>
      </c>
      <c r="H323" s="36">
        <f t="shared" si="44"/>
        <v>467.98607722010087</v>
      </c>
      <c r="I323" s="69">
        <f t="shared" si="45"/>
        <v>1958.2016234541195</v>
      </c>
      <c r="J323" s="67">
        <f t="shared" si="46"/>
        <v>-134.22586371811002</v>
      </c>
      <c r="K323" s="34">
        <f t="shared" si="47"/>
        <v>1823.9757597360094</v>
      </c>
      <c r="L323" s="34">
        <f t="shared" si="48"/>
        <v>36800483.109573267</v>
      </c>
      <c r="M323" s="34">
        <f t="shared" si="49"/>
        <v>34277976.452718824</v>
      </c>
      <c r="N323" s="38">
        <f>'jan-mar'!M323</f>
        <v>31770759.902140211</v>
      </c>
      <c r="O323" s="38">
        <f t="shared" si="50"/>
        <v>2507216.5505786128</v>
      </c>
    </row>
    <row r="324" spans="1:15" s="31" customFormat="1" x14ac:dyDescent="0.2">
      <c r="A324" s="30">
        <v>5060</v>
      </c>
      <c r="B324" s="31" t="s">
        <v>395</v>
      </c>
      <c r="C324" s="33">
        <v>117686428</v>
      </c>
      <c r="D324" s="33">
        <v>9968</v>
      </c>
      <c r="E324" s="34">
        <f t="shared" si="41"/>
        <v>11806.423354735152</v>
      </c>
      <c r="F324" s="35">
        <f t="shared" si="42"/>
        <v>1.0296992395358318</v>
      </c>
      <c r="G324" s="69">
        <f t="shared" si="43"/>
        <v>-204.31701713120455</v>
      </c>
      <c r="H324" s="36">
        <f t="shared" si="44"/>
        <v>0</v>
      </c>
      <c r="I324" s="69">
        <f t="shared" si="45"/>
        <v>-204.31701713120455</v>
      </c>
      <c r="J324" s="67">
        <f t="shared" si="46"/>
        <v>-134.22586371811002</v>
      </c>
      <c r="K324" s="34">
        <f t="shared" si="47"/>
        <v>-338.54288084931454</v>
      </c>
      <c r="L324" s="34">
        <f t="shared" si="48"/>
        <v>-2036632.0267638469</v>
      </c>
      <c r="M324" s="34">
        <f t="shared" si="49"/>
        <v>-3374595.4363059672</v>
      </c>
      <c r="N324" s="38">
        <f>'jan-mar'!M324</f>
        <v>-2177768.5040535345</v>
      </c>
      <c r="O324" s="38">
        <f t="shared" si="50"/>
        <v>-1196826.9322524327</v>
      </c>
    </row>
    <row r="325" spans="1:15" s="31" customFormat="1" x14ac:dyDescent="0.2">
      <c r="A325" s="30">
        <v>5061</v>
      </c>
      <c r="B325" s="31" t="s">
        <v>273</v>
      </c>
      <c r="C325" s="33">
        <v>19337442</v>
      </c>
      <c r="D325" s="33">
        <v>1958</v>
      </c>
      <c r="E325" s="34">
        <f t="shared" si="41"/>
        <v>9876.1195097037798</v>
      </c>
      <c r="F325" s="35">
        <f t="shared" si="42"/>
        <v>0.86134745834167992</v>
      </c>
      <c r="G325" s="69">
        <f t="shared" si="43"/>
        <v>953.86528988761893</v>
      </c>
      <c r="H325" s="36">
        <f t="shared" si="44"/>
        <v>155.11509435136776</v>
      </c>
      <c r="I325" s="69">
        <f t="shared" si="45"/>
        <v>1108.9803842389867</v>
      </c>
      <c r="J325" s="67">
        <f t="shared" si="46"/>
        <v>-134.22586371811002</v>
      </c>
      <c r="K325" s="34">
        <f t="shared" si="47"/>
        <v>974.75452052087667</v>
      </c>
      <c r="L325" s="34">
        <f t="shared" si="48"/>
        <v>2171383.5923399362</v>
      </c>
      <c r="M325" s="34">
        <f t="shared" si="49"/>
        <v>1908569.3511798766</v>
      </c>
      <c r="N325" s="38">
        <f>'jan-mar'!M325</f>
        <v>3159255.6519736354</v>
      </c>
      <c r="O325" s="38">
        <f t="shared" si="50"/>
        <v>-1250686.3007937588</v>
      </c>
    </row>
    <row r="326" spans="1:15" s="31" customFormat="1" x14ac:dyDescent="0.2">
      <c r="A326" s="30">
        <v>5501</v>
      </c>
      <c r="B326" s="31" t="s">
        <v>311</v>
      </c>
      <c r="C326" s="33">
        <v>887052202</v>
      </c>
      <c r="D326" s="33">
        <v>78745</v>
      </c>
      <c r="E326" s="34">
        <f t="shared" si="41"/>
        <v>11264.870175884183</v>
      </c>
      <c r="F326" s="35">
        <f t="shared" si="42"/>
        <v>0.98246758608107021</v>
      </c>
      <c r="G326" s="69">
        <f t="shared" si="43"/>
        <v>120.61489017937674</v>
      </c>
      <c r="H326" s="36">
        <f t="shared" si="44"/>
        <v>0</v>
      </c>
      <c r="I326" s="69">
        <f t="shared" si="45"/>
        <v>120.61489017937674</v>
      </c>
      <c r="J326" s="67">
        <f t="shared" si="46"/>
        <v>-134.22586371811002</v>
      </c>
      <c r="K326" s="34">
        <f t="shared" si="47"/>
        <v>-13.610973538733276</v>
      </c>
      <c r="L326" s="34">
        <f t="shared" si="48"/>
        <v>9497819.5271750223</v>
      </c>
      <c r="M326" s="34">
        <f t="shared" si="49"/>
        <v>-1071796.1113075519</v>
      </c>
      <c r="N326" s="38">
        <f>'jan-mar'!M326</f>
        <v>-6301643.0582359927</v>
      </c>
      <c r="O326" s="38">
        <f t="shared" si="50"/>
        <v>5229846.9469284406</v>
      </c>
    </row>
    <row r="327" spans="1:15" s="31" customFormat="1" x14ac:dyDescent="0.2">
      <c r="A327" s="30">
        <v>5503</v>
      </c>
      <c r="B327" s="31" t="s">
        <v>372</v>
      </c>
      <c r="C327" s="33">
        <v>250839624</v>
      </c>
      <c r="D327" s="33">
        <v>25056</v>
      </c>
      <c r="E327" s="34">
        <f t="shared" si="41"/>
        <v>10011.159961685824</v>
      </c>
      <c r="F327" s="35">
        <f t="shared" si="42"/>
        <v>0.87312503454190293</v>
      </c>
      <c r="G327" s="69">
        <f t="shared" si="43"/>
        <v>872.84101869839253</v>
      </c>
      <c r="H327" s="36">
        <f t="shared" si="44"/>
        <v>107.85093615765236</v>
      </c>
      <c r="I327" s="69">
        <f t="shared" si="45"/>
        <v>980.69195485604484</v>
      </c>
      <c r="J327" s="67">
        <f t="shared" si="46"/>
        <v>-134.22586371811002</v>
      </c>
      <c r="K327" s="34">
        <f t="shared" si="47"/>
        <v>846.46609113793488</v>
      </c>
      <c r="L327" s="34">
        <f t="shared" si="48"/>
        <v>24572217.62087306</v>
      </c>
      <c r="M327" s="34">
        <f t="shared" si="49"/>
        <v>21209054.379552096</v>
      </c>
      <c r="N327" s="38">
        <f>'jan-mar'!M327</f>
        <v>18073713.25748286</v>
      </c>
      <c r="O327" s="38">
        <f t="shared" si="50"/>
        <v>3135341.1220692359</v>
      </c>
    </row>
    <row r="328" spans="1:15" s="31" customFormat="1" x14ac:dyDescent="0.2">
      <c r="A328" s="30">
        <v>5510</v>
      </c>
      <c r="B328" s="31" t="s">
        <v>312</v>
      </c>
      <c r="C328" s="33">
        <v>23859465</v>
      </c>
      <c r="D328" s="33">
        <v>2845</v>
      </c>
      <c r="E328" s="34">
        <f t="shared" si="41"/>
        <v>8386.4551845342703</v>
      </c>
      <c r="F328" s="35">
        <f t="shared" si="42"/>
        <v>0.73142612851104127</v>
      </c>
      <c r="G328" s="69">
        <f t="shared" si="43"/>
        <v>1847.6638849893245</v>
      </c>
      <c r="H328" s="36">
        <f t="shared" si="44"/>
        <v>676.49760816069602</v>
      </c>
      <c r="I328" s="69">
        <f t="shared" si="45"/>
        <v>2524.1614931500208</v>
      </c>
      <c r="J328" s="67">
        <f t="shared" si="46"/>
        <v>-134.22586371811002</v>
      </c>
      <c r="K328" s="34">
        <f t="shared" si="47"/>
        <v>2389.9356294319109</v>
      </c>
      <c r="L328" s="34">
        <f t="shared" si="48"/>
        <v>7181239.448011809</v>
      </c>
      <c r="M328" s="34">
        <f t="shared" si="49"/>
        <v>6799366.8657337865</v>
      </c>
      <c r="N328" s="38">
        <f>'jan-mar'!M328</f>
        <v>6517291.1723774234</v>
      </c>
      <c r="O328" s="38">
        <f t="shared" si="50"/>
        <v>282075.6933563631</v>
      </c>
    </row>
    <row r="329" spans="1:15" s="31" customFormat="1" x14ac:dyDescent="0.2">
      <c r="A329" s="30">
        <v>5512</v>
      </c>
      <c r="B329" s="31" t="s">
        <v>301</v>
      </c>
      <c r="C329" s="33">
        <v>38618004</v>
      </c>
      <c r="D329" s="33">
        <v>4281</v>
      </c>
      <c r="E329" s="34">
        <f t="shared" ref="E329:E363" si="51">IF(ISNUMBER(C329),(C329)/D329,"")</f>
        <v>9020.7904695164689</v>
      </c>
      <c r="F329" s="35">
        <f t="shared" ref="F329:F363" si="52">IF(ISNUMBER(C329),E329/E$366,"")</f>
        <v>0.78674978927871553</v>
      </c>
      <c r="G329" s="69">
        <f t="shared" ref="G329:G364" si="53">IF(ISNUMBER(D329),(E$366-E329)*0.6,"")</f>
        <v>1467.0627140000054</v>
      </c>
      <c r="H329" s="36">
        <f t="shared" ref="H329:H363" si="54">IF(ISNUMBER(D329),(IF(E329&gt;=E$366*0.9,0,IF(E329&lt;0.9*E$366,(E$366*0.9-E329)*0.35))),"")</f>
        <v>454.48025841692657</v>
      </c>
      <c r="I329" s="69">
        <f t="shared" ref="I329:I363" si="55">IF(ISNUMBER(C329),G329+H329,"")</f>
        <v>1921.5429724169319</v>
      </c>
      <c r="J329" s="67">
        <f t="shared" ref="J329:J363" si="56">IF(ISNUMBER(D329),I$368,"")</f>
        <v>-134.22586371811002</v>
      </c>
      <c r="K329" s="34">
        <f t="shared" ref="K329:K363" si="57">IF(ISNUMBER(I329),I329+J329,"")</f>
        <v>1787.3171086988218</v>
      </c>
      <c r="L329" s="34">
        <f t="shared" ref="L329:L363" si="58">IF(ISNUMBER(I329),(I329*D329),"")</f>
        <v>8226125.4649168858</v>
      </c>
      <c r="M329" s="34">
        <f t="shared" ref="M329:M363" si="59">IF(ISNUMBER(K329),(K329*D329),"")</f>
        <v>7651504.5423396565</v>
      </c>
      <c r="N329" s="38">
        <f>'jan-mar'!M329</f>
        <v>7397722.0866951672</v>
      </c>
      <c r="O329" s="38">
        <f t="shared" ref="O329:O364" si="60">IF(ISNUMBER(M329),(M329-N329),"")</f>
        <v>253782.45564448927</v>
      </c>
    </row>
    <row r="330" spans="1:15" s="31" customFormat="1" x14ac:dyDescent="0.2">
      <c r="A330" s="30">
        <v>5514</v>
      </c>
      <c r="B330" s="31" t="s">
        <v>313</v>
      </c>
      <c r="C330" s="33">
        <v>13959477</v>
      </c>
      <c r="D330" s="33">
        <v>1311</v>
      </c>
      <c r="E330" s="34">
        <f t="shared" si="51"/>
        <v>10647.961098398169</v>
      </c>
      <c r="F330" s="35">
        <f t="shared" si="52"/>
        <v>0.92866375499150222</v>
      </c>
      <c r="G330" s="69">
        <f t="shared" si="53"/>
        <v>490.76033667098523</v>
      </c>
      <c r="H330" s="36">
        <f t="shared" si="54"/>
        <v>0</v>
      </c>
      <c r="I330" s="69">
        <f t="shared" si="55"/>
        <v>490.76033667098523</v>
      </c>
      <c r="J330" s="67">
        <f t="shared" si="56"/>
        <v>-134.22586371811002</v>
      </c>
      <c r="K330" s="34">
        <f t="shared" si="57"/>
        <v>356.53447295287521</v>
      </c>
      <c r="L330" s="34">
        <f t="shared" si="58"/>
        <v>643386.80137566163</v>
      </c>
      <c r="M330" s="34">
        <f t="shared" si="59"/>
        <v>467416.69404121937</v>
      </c>
      <c r="N330" s="38">
        <f>'jan-mar'!M330</f>
        <v>382984.39783164201</v>
      </c>
      <c r="O330" s="38">
        <f t="shared" si="60"/>
        <v>84432.296209577355</v>
      </c>
    </row>
    <row r="331" spans="1:15" s="31" customFormat="1" x14ac:dyDescent="0.2">
      <c r="A331" s="30">
        <v>5516</v>
      </c>
      <c r="B331" s="31" t="s">
        <v>314</v>
      </c>
      <c r="C331" s="33">
        <v>10884402</v>
      </c>
      <c r="D331" s="33">
        <v>1070</v>
      </c>
      <c r="E331" s="34">
        <f t="shared" si="51"/>
        <v>10172.338317757009</v>
      </c>
      <c r="F331" s="35">
        <f t="shared" si="52"/>
        <v>0.88718223253400885</v>
      </c>
      <c r="G331" s="69">
        <f t="shared" si="53"/>
        <v>776.13400505568165</v>
      </c>
      <c r="H331" s="36">
        <f t="shared" si="54"/>
        <v>51.438511532737721</v>
      </c>
      <c r="I331" s="69">
        <f t="shared" si="55"/>
        <v>827.57251658841938</v>
      </c>
      <c r="J331" s="67">
        <f t="shared" si="56"/>
        <v>-134.22586371811002</v>
      </c>
      <c r="K331" s="34">
        <f t="shared" si="57"/>
        <v>693.3466528703093</v>
      </c>
      <c r="L331" s="34">
        <f t="shared" si="58"/>
        <v>885502.59274960868</v>
      </c>
      <c r="M331" s="34">
        <f t="shared" si="59"/>
        <v>741880.91857123096</v>
      </c>
      <c r="N331" s="38">
        <f>'jan-mar'!M331</f>
        <v>594260.73504177306</v>
      </c>
      <c r="O331" s="38">
        <f t="shared" si="60"/>
        <v>147620.18352945789</v>
      </c>
    </row>
    <row r="332" spans="1:15" s="31" customFormat="1" x14ac:dyDescent="0.2">
      <c r="A332" s="30">
        <v>5518</v>
      </c>
      <c r="B332" s="31" t="s">
        <v>373</v>
      </c>
      <c r="C332" s="33">
        <v>7044538</v>
      </c>
      <c r="D332" s="33">
        <v>986</v>
      </c>
      <c r="E332" s="34">
        <f t="shared" si="51"/>
        <v>7144.5618661257604</v>
      </c>
      <c r="F332" s="35">
        <f t="shared" si="52"/>
        <v>0.623114189566636</v>
      </c>
      <c r="G332" s="69">
        <f t="shared" si="53"/>
        <v>2592.7998760344303</v>
      </c>
      <c r="H332" s="36">
        <f t="shared" si="54"/>
        <v>1111.1602696036746</v>
      </c>
      <c r="I332" s="69">
        <f t="shared" si="55"/>
        <v>3703.9601456381051</v>
      </c>
      <c r="J332" s="67">
        <f t="shared" si="56"/>
        <v>-134.22586371811002</v>
      </c>
      <c r="K332" s="34">
        <f t="shared" si="57"/>
        <v>3569.7342819199953</v>
      </c>
      <c r="L332" s="34">
        <f t="shared" si="58"/>
        <v>3652104.7035991717</v>
      </c>
      <c r="M332" s="34">
        <f t="shared" si="59"/>
        <v>3519758.0019731154</v>
      </c>
      <c r="N332" s="38">
        <f>'jan-mar'!M332</f>
        <v>3334942.2766833529</v>
      </c>
      <c r="O332" s="38">
        <f t="shared" si="60"/>
        <v>184815.72528976249</v>
      </c>
    </row>
    <row r="333" spans="1:15" s="31" customFormat="1" x14ac:dyDescent="0.2">
      <c r="A333" s="30">
        <v>5520</v>
      </c>
      <c r="B333" s="31" t="s">
        <v>315</v>
      </c>
      <c r="C333" s="33">
        <v>53043135</v>
      </c>
      <c r="D333" s="33">
        <v>3986</v>
      </c>
      <c r="E333" s="34">
        <f t="shared" si="51"/>
        <v>13307.359508278976</v>
      </c>
      <c r="F333" s="35">
        <f t="shared" si="52"/>
        <v>1.1606036438130221</v>
      </c>
      <c r="G333" s="69">
        <f t="shared" si="53"/>
        <v>-1104.8787092574987</v>
      </c>
      <c r="H333" s="36">
        <f t="shared" si="54"/>
        <v>0</v>
      </c>
      <c r="I333" s="69">
        <f t="shared" si="55"/>
        <v>-1104.8787092574987</v>
      </c>
      <c r="J333" s="67">
        <f t="shared" si="56"/>
        <v>-134.22586371811002</v>
      </c>
      <c r="K333" s="34">
        <f t="shared" si="57"/>
        <v>-1239.1045729756088</v>
      </c>
      <c r="L333" s="34">
        <f t="shared" si="58"/>
        <v>-4404046.5351003902</v>
      </c>
      <c r="M333" s="34">
        <f t="shared" si="59"/>
        <v>-4939070.8278807765</v>
      </c>
      <c r="N333" s="38">
        <f>'jan-mar'!M333</f>
        <v>-1284336.5522830456</v>
      </c>
      <c r="O333" s="38">
        <f t="shared" si="60"/>
        <v>-3654734.2755977307</v>
      </c>
    </row>
    <row r="334" spans="1:15" s="31" customFormat="1" x14ac:dyDescent="0.2">
      <c r="A334" s="30">
        <v>5522</v>
      </c>
      <c r="B334" s="31" t="s">
        <v>316</v>
      </c>
      <c r="C334" s="33">
        <v>18253705</v>
      </c>
      <c r="D334" s="33">
        <v>2069</v>
      </c>
      <c r="E334" s="34">
        <f t="shared" si="51"/>
        <v>8822.4770420492987</v>
      </c>
      <c r="F334" s="35">
        <f t="shared" si="52"/>
        <v>0.76945384966032215</v>
      </c>
      <c r="G334" s="69">
        <f t="shared" si="53"/>
        <v>1586.0507704803076</v>
      </c>
      <c r="H334" s="36">
        <f t="shared" si="54"/>
        <v>523.88995803043611</v>
      </c>
      <c r="I334" s="69">
        <f t="shared" si="55"/>
        <v>2109.9407285107436</v>
      </c>
      <c r="J334" s="67">
        <f t="shared" si="56"/>
        <v>-134.22586371811002</v>
      </c>
      <c r="K334" s="34">
        <f t="shared" si="57"/>
        <v>1975.7148647926335</v>
      </c>
      <c r="L334" s="34">
        <f t="shared" si="58"/>
        <v>4365467.3672887282</v>
      </c>
      <c r="M334" s="34">
        <f t="shared" si="59"/>
        <v>4087754.0552559588</v>
      </c>
      <c r="N334" s="38">
        <f>'jan-mar'!M334</f>
        <v>3850135.8665901199</v>
      </c>
      <c r="O334" s="38">
        <f t="shared" si="60"/>
        <v>237618.18866583891</v>
      </c>
    </row>
    <row r="335" spans="1:15" s="31" customFormat="1" x14ac:dyDescent="0.2">
      <c r="A335" s="30">
        <v>5524</v>
      </c>
      <c r="B335" s="31" t="s">
        <v>317</v>
      </c>
      <c r="C335" s="33">
        <v>72367450</v>
      </c>
      <c r="D335" s="33">
        <v>6714</v>
      </c>
      <c r="E335" s="34">
        <f t="shared" si="51"/>
        <v>10778.589514447423</v>
      </c>
      <c r="F335" s="35">
        <f t="shared" si="52"/>
        <v>0.94005653472049111</v>
      </c>
      <c r="G335" s="69">
        <f t="shared" si="53"/>
        <v>412.38328704143277</v>
      </c>
      <c r="H335" s="36">
        <f t="shared" si="54"/>
        <v>0</v>
      </c>
      <c r="I335" s="69">
        <f t="shared" si="55"/>
        <v>412.38328704143277</v>
      </c>
      <c r="J335" s="67">
        <f t="shared" si="56"/>
        <v>-134.22586371811002</v>
      </c>
      <c r="K335" s="34">
        <f t="shared" si="57"/>
        <v>278.15742332332275</v>
      </c>
      <c r="L335" s="34">
        <f t="shared" si="58"/>
        <v>2768741.3891961798</v>
      </c>
      <c r="M335" s="34">
        <f t="shared" si="59"/>
        <v>1867548.9401927888</v>
      </c>
      <c r="N335" s="38">
        <f>'jan-mar'!M335</f>
        <v>2601947.3518242911</v>
      </c>
      <c r="O335" s="38">
        <f t="shared" si="60"/>
        <v>-734398.41163150221</v>
      </c>
    </row>
    <row r="336" spans="1:15" s="31" customFormat="1" x14ac:dyDescent="0.2">
      <c r="A336" s="30">
        <v>5526</v>
      </c>
      <c r="B336" s="31" t="s">
        <v>318</v>
      </c>
      <c r="C336" s="33">
        <v>32728390</v>
      </c>
      <c r="D336" s="33">
        <v>3485</v>
      </c>
      <c r="E336" s="34">
        <f t="shared" si="51"/>
        <v>9391.2166427546636</v>
      </c>
      <c r="F336" s="35">
        <f t="shared" si="52"/>
        <v>0.81905657156384848</v>
      </c>
      <c r="G336" s="69">
        <f t="shared" si="53"/>
        <v>1244.8070100570887</v>
      </c>
      <c r="H336" s="36">
        <f t="shared" si="54"/>
        <v>324.83109778355845</v>
      </c>
      <c r="I336" s="69">
        <f t="shared" si="55"/>
        <v>1569.6381078406471</v>
      </c>
      <c r="J336" s="67">
        <f t="shared" si="56"/>
        <v>-134.22586371811002</v>
      </c>
      <c r="K336" s="34">
        <f t="shared" si="57"/>
        <v>1435.412244122537</v>
      </c>
      <c r="L336" s="34">
        <f t="shared" si="58"/>
        <v>5470188.8058246551</v>
      </c>
      <c r="M336" s="34">
        <f t="shared" si="59"/>
        <v>5002411.6707670419</v>
      </c>
      <c r="N336" s="38">
        <f>'jan-mar'!M336</f>
        <v>4386374.8003463326</v>
      </c>
      <c r="O336" s="38">
        <f t="shared" si="60"/>
        <v>616036.87042070925</v>
      </c>
    </row>
    <row r="337" spans="1:15" s="31" customFormat="1" x14ac:dyDescent="0.2">
      <c r="A337" s="30">
        <v>5528</v>
      </c>
      <c r="B337" s="31" t="s">
        <v>319</v>
      </c>
      <c r="C337" s="33">
        <v>9200987</v>
      </c>
      <c r="D337" s="33">
        <v>1073</v>
      </c>
      <c r="E337" s="34">
        <f t="shared" si="51"/>
        <v>8575.0111835973912</v>
      </c>
      <c r="F337" s="35">
        <f t="shared" si="52"/>
        <v>0.74787107233624683</v>
      </c>
      <c r="G337" s="69">
        <f t="shared" si="53"/>
        <v>1734.5302855514522</v>
      </c>
      <c r="H337" s="36">
        <f t="shared" si="54"/>
        <v>610.50300848860377</v>
      </c>
      <c r="I337" s="69">
        <f t="shared" si="55"/>
        <v>2345.0332940400558</v>
      </c>
      <c r="J337" s="67">
        <f t="shared" si="56"/>
        <v>-134.22586371811002</v>
      </c>
      <c r="K337" s="34">
        <f t="shared" si="57"/>
        <v>2210.807430321946</v>
      </c>
      <c r="L337" s="34">
        <f t="shared" si="58"/>
        <v>2516220.7245049798</v>
      </c>
      <c r="M337" s="34">
        <f t="shared" si="59"/>
        <v>2372196.3727354482</v>
      </c>
      <c r="N337" s="38">
        <f>'jan-mar'!M337</f>
        <v>2185121.4746260024</v>
      </c>
      <c r="O337" s="38">
        <f t="shared" si="60"/>
        <v>187074.89810944581</v>
      </c>
    </row>
    <row r="338" spans="1:15" s="31" customFormat="1" x14ac:dyDescent="0.2">
      <c r="A338" s="30">
        <v>5530</v>
      </c>
      <c r="B338" s="31" t="s">
        <v>396</v>
      </c>
      <c r="C338" s="33">
        <v>152995720</v>
      </c>
      <c r="D338" s="33">
        <v>14894</v>
      </c>
      <c r="E338" s="34">
        <f t="shared" si="51"/>
        <v>10272.305626426749</v>
      </c>
      <c r="F338" s="35">
        <f t="shared" si="52"/>
        <v>0.89590089851970645</v>
      </c>
      <c r="G338" s="69">
        <f t="shared" si="53"/>
        <v>716.15361985383754</v>
      </c>
      <c r="H338" s="36">
        <f t="shared" si="54"/>
        <v>16.449953498328615</v>
      </c>
      <c r="I338" s="69">
        <f t="shared" si="55"/>
        <v>732.60357335216611</v>
      </c>
      <c r="J338" s="67">
        <f t="shared" si="56"/>
        <v>-134.22586371811002</v>
      </c>
      <c r="K338" s="34">
        <f t="shared" si="57"/>
        <v>598.37770963405615</v>
      </c>
      <c r="L338" s="34">
        <f t="shared" si="58"/>
        <v>10911397.621507162</v>
      </c>
      <c r="M338" s="34">
        <f t="shared" si="59"/>
        <v>8912237.6072896328</v>
      </c>
      <c r="N338" s="38">
        <f>'jan-mar'!M338</f>
        <v>7522948.5619408684</v>
      </c>
      <c r="O338" s="38">
        <f t="shared" si="60"/>
        <v>1389289.0453487644</v>
      </c>
    </row>
    <row r="339" spans="1:15" s="31" customFormat="1" x14ac:dyDescent="0.2">
      <c r="A339" s="30">
        <v>5532</v>
      </c>
      <c r="B339" s="31" t="s">
        <v>320</v>
      </c>
      <c r="C339" s="33">
        <v>47057082</v>
      </c>
      <c r="D339" s="33">
        <v>5571</v>
      </c>
      <c r="E339" s="34">
        <f t="shared" si="51"/>
        <v>8446.7926763597206</v>
      </c>
      <c r="F339" s="35">
        <f t="shared" si="52"/>
        <v>0.7366884732179374</v>
      </c>
      <c r="G339" s="69">
        <f t="shared" si="53"/>
        <v>1811.4613898940545</v>
      </c>
      <c r="H339" s="36">
        <f t="shared" si="54"/>
        <v>655.37948602178847</v>
      </c>
      <c r="I339" s="69">
        <f t="shared" si="55"/>
        <v>2466.8408759158428</v>
      </c>
      <c r="J339" s="67">
        <f t="shared" si="56"/>
        <v>-134.22586371811002</v>
      </c>
      <c r="K339" s="34">
        <f t="shared" si="57"/>
        <v>2332.615012197733</v>
      </c>
      <c r="L339" s="34">
        <f t="shared" si="58"/>
        <v>13742770.519727161</v>
      </c>
      <c r="M339" s="34">
        <f t="shared" si="59"/>
        <v>12994998.232953571</v>
      </c>
      <c r="N339" s="38">
        <f>'jan-mar'!M339</f>
        <v>12196418.557913752</v>
      </c>
      <c r="O339" s="38">
        <f t="shared" si="60"/>
        <v>798579.67503981851</v>
      </c>
    </row>
    <row r="340" spans="1:15" s="31" customFormat="1" x14ac:dyDescent="0.2">
      <c r="A340" s="30">
        <v>5534</v>
      </c>
      <c r="B340" s="31" t="s">
        <v>321</v>
      </c>
      <c r="C340" s="33">
        <v>20229746</v>
      </c>
      <c r="D340" s="33">
        <v>2237</v>
      </c>
      <c r="E340" s="34">
        <f t="shared" si="51"/>
        <v>9043.2481001341075</v>
      </c>
      <c r="F340" s="35">
        <f t="shared" si="52"/>
        <v>0.78870843538803748</v>
      </c>
      <c r="G340" s="69">
        <f t="shared" si="53"/>
        <v>1453.5881356294224</v>
      </c>
      <c r="H340" s="36">
        <f t="shared" si="54"/>
        <v>446.62008770075306</v>
      </c>
      <c r="I340" s="69">
        <f t="shared" si="55"/>
        <v>1900.2082233301753</v>
      </c>
      <c r="J340" s="67">
        <f t="shared" si="56"/>
        <v>-134.22586371811002</v>
      </c>
      <c r="K340" s="34">
        <f t="shared" si="57"/>
        <v>1765.9823596120652</v>
      </c>
      <c r="L340" s="34">
        <f t="shared" si="58"/>
        <v>4250765.7955896026</v>
      </c>
      <c r="M340" s="34">
        <f t="shared" si="59"/>
        <v>3950502.5384521899</v>
      </c>
      <c r="N340" s="38">
        <f>'jan-mar'!M340</f>
        <v>3577757.6833069581</v>
      </c>
      <c r="O340" s="38">
        <f t="shared" si="60"/>
        <v>372744.85514523182</v>
      </c>
    </row>
    <row r="341" spans="1:15" s="31" customFormat="1" x14ac:dyDescent="0.2">
      <c r="A341" s="30">
        <v>5536</v>
      </c>
      <c r="B341" s="31" t="s">
        <v>322</v>
      </c>
      <c r="C341" s="33">
        <v>23756681</v>
      </c>
      <c r="D341" s="33">
        <v>2743</v>
      </c>
      <c r="E341" s="34">
        <f t="shared" si="51"/>
        <v>8660.8388625592415</v>
      </c>
      <c r="F341" s="35">
        <f t="shared" si="52"/>
        <v>0.75535654808980746</v>
      </c>
      <c r="G341" s="69">
        <f t="shared" si="53"/>
        <v>1683.033678174342</v>
      </c>
      <c r="H341" s="36">
        <f t="shared" si="54"/>
        <v>580.46332085195615</v>
      </c>
      <c r="I341" s="69">
        <f t="shared" si="55"/>
        <v>2263.496999026298</v>
      </c>
      <c r="J341" s="67">
        <f t="shared" si="56"/>
        <v>-134.22586371811002</v>
      </c>
      <c r="K341" s="34">
        <f t="shared" si="57"/>
        <v>2129.2711353081881</v>
      </c>
      <c r="L341" s="34">
        <f t="shared" si="58"/>
        <v>6208772.2683291351</v>
      </c>
      <c r="M341" s="34">
        <f t="shared" si="59"/>
        <v>5840590.7241503596</v>
      </c>
      <c r="N341" s="38">
        <f>'jan-mar'!M341</f>
        <v>5559849.2765136296</v>
      </c>
      <c r="O341" s="38">
        <f t="shared" si="60"/>
        <v>280741.44763673004</v>
      </c>
    </row>
    <row r="342" spans="1:15" s="31" customFormat="1" x14ac:dyDescent="0.2">
      <c r="A342" s="30">
        <v>5538</v>
      </c>
      <c r="B342" s="31" t="s">
        <v>397</v>
      </c>
      <c r="C342" s="33">
        <v>18627016</v>
      </c>
      <c r="D342" s="33">
        <v>1825</v>
      </c>
      <c r="E342" s="34">
        <f t="shared" si="51"/>
        <v>10206.584109589041</v>
      </c>
      <c r="F342" s="35">
        <f t="shared" si="52"/>
        <v>0.89016898514716181</v>
      </c>
      <c r="G342" s="69">
        <f t="shared" si="53"/>
        <v>755.58652995646219</v>
      </c>
      <c r="H342" s="36">
        <f t="shared" si="54"/>
        <v>39.452484391526376</v>
      </c>
      <c r="I342" s="69">
        <f t="shared" si="55"/>
        <v>795.03901434798854</v>
      </c>
      <c r="J342" s="67">
        <f t="shared" si="56"/>
        <v>-134.22586371811002</v>
      </c>
      <c r="K342" s="34">
        <f t="shared" si="57"/>
        <v>660.81315062987846</v>
      </c>
      <c r="L342" s="34">
        <f t="shared" si="58"/>
        <v>1450946.2011850791</v>
      </c>
      <c r="M342" s="34">
        <f t="shared" si="59"/>
        <v>1205983.9998995282</v>
      </c>
      <c r="N342" s="38">
        <f>'jan-mar'!M342</f>
        <v>2848531.0637394711</v>
      </c>
      <c r="O342" s="38">
        <f t="shared" si="60"/>
        <v>-1642547.0638399429</v>
      </c>
    </row>
    <row r="343" spans="1:15" s="31" customFormat="1" x14ac:dyDescent="0.2">
      <c r="A343" s="30">
        <v>5540</v>
      </c>
      <c r="B343" s="31" t="s">
        <v>398</v>
      </c>
      <c r="C343" s="33">
        <v>18653128</v>
      </c>
      <c r="D343" s="33">
        <v>1974</v>
      </c>
      <c r="E343" s="34">
        <f t="shared" si="51"/>
        <v>9449.4062816616006</v>
      </c>
      <c r="F343" s="35">
        <f t="shared" si="52"/>
        <v>0.82413159090976296</v>
      </c>
      <c r="G343" s="69">
        <f t="shared" si="53"/>
        <v>1209.8932267129264</v>
      </c>
      <c r="H343" s="36">
        <f t="shared" si="54"/>
        <v>304.46472416613051</v>
      </c>
      <c r="I343" s="69">
        <f t="shared" si="55"/>
        <v>1514.3579508790569</v>
      </c>
      <c r="J343" s="67">
        <f t="shared" si="56"/>
        <v>-134.22586371811002</v>
      </c>
      <c r="K343" s="34">
        <f t="shared" si="57"/>
        <v>1380.1320871609469</v>
      </c>
      <c r="L343" s="34">
        <f t="shared" si="58"/>
        <v>2989342.5950352582</v>
      </c>
      <c r="M343" s="34">
        <f t="shared" si="59"/>
        <v>2724380.7400557091</v>
      </c>
      <c r="N343" s="38">
        <f>'jan-mar'!M343</f>
        <v>4047792.2464228575</v>
      </c>
      <c r="O343" s="38">
        <f t="shared" si="60"/>
        <v>-1323411.5063671484</v>
      </c>
    </row>
    <row r="344" spans="1:15" s="31" customFormat="1" x14ac:dyDescent="0.2">
      <c r="A344" s="30">
        <v>5542</v>
      </c>
      <c r="B344" s="31" t="s">
        <v>323</v>
      </c>
      <c r="C344" s="33">
        <v>26023397</v>
      </c>
      <c r="D344" s="33">
        <v>2794</v>
      </c>
      <c r="E344" s="34">
        <f t="shared" si="51"/>
        <v>9314.0289906943453</v>
      </c>
      <c r="F344" s="35">
        <f t="shared" si="52"/>
        <v>0.81232463723962411</v>
      </c>
      <c r="G344" s="69">
        <f t="shared" si="53"/>
        <v>1291.1196012932796</v>
      </c>
      <c r="H344" s="36">
        <f t="shared" si="54"/>
        <v>351.84677600466983</v>
      </c>
      <c r="I344" s="69">
        <f t="shared" si="55"/>
        <v>1642.9663772979495</v>
      </c>
      <c r="J344" s="67">
        <f t="shared" si="56"/>
        <v>-134.22586371811002</v>
      </c>
      <c r="K344" s="34">
        <f t="shared" si="57"/>
        <v>1508.7405135798394</v>
      </c>
      <c r="L344" s="34">
        <f t="shared" si="58"/>
        <v>4590448.0581704713</v>
      </c>
      <c r="M344" s="34">
        <f t="shared" si="59"/>
        <v>4215420.9949420718</v>
      </c>
      <c r="N344" s="38">
        <f>'jan-mar'!M344</f>
        <v>3842809.0994455284</v>
      </c>
      <c r="O344" s="38">
        <f t="shared" si="60"/>
        <v>372611.8954965435</v>
      </c>
    </row>
    <row r="345" spans="1:15" s="31" customFormat="1" x14ac:dyDescent="0.2">
      <c r="A345" s="30">
        <v>5544</v>
      </c>
      <c r="B345" s="31" t="s">
        <v>324</v>
      </c>
      <c r="C345" s="33">
        <v>43153039</v>
      </c>
      <c r="D345" s="33">
        <v>4794</v>
      </c>
      <c r="E345" s="34">
        <f t="shared" si="51"/>
        <v>9001.4682937004582</v>
      </c>
      <c r="F345" s="35">
        <f t="shared" si="52"/>
        <v>0.78506460239813969</v>
      </c>
      <c r="G345" s="69">
        <f t="shared" si="53"/>
        <v>1478.6560194896119</v>
      </c>
      <c r="H345" s="36">
        <f t="shared" si="54"/>
        <v>461.24301995253035</v>
      </c>
      <c r="I345" s="69">
        <f t="shared" si="55"/>
        <v>1939.8990394421423</v>
      </c>
      <c r="J345" s="67">
        <f t="shared" si="56"/>
        <v>-134.22586371811002</v>
      </c>
      <c r="K345" s="34">
        <f t="shared" si="57"/>
        <v>1805.6731757240323</v>
      </c>
      <c r="L345" s="34">
        <f t="shared" si="58"/>
        <v>9299875.9950856306</v>
      </c>
      <c r="M345" s="34">
        <f t="shared" si="59"/>
        <v>8656397.2044210099</v>
      </c>
      <c r="N345" s="38">
        <f>'jan-mar'!M345</f>
        <v>7731812.5055983728</v>
      </c>
      <c r="O345" s="38">
        <f t="shared" si="60"/>
        <v>924584.69882263709</v>
      </c>
    </row>
    <row r="346" spans="1:15" s="31" customFormat="1" x14ac:dyDescent="0.2">
      <c r="A346" s="30">
        <v>5546</v>
      </c>
      <c r="B346" s="31" t="s">
        <v>325</v>
      </c>
      <c r="C346" s="33">
        <v>12041838</v>
      </c>
      <c r="D346" s="33">
        <v>1157</v>
      </c>
      <c r="E346" s="34">
        <f t="shared" si="51"/>
        <v>10407.811581676749</v>
      </c>
      <c r="F346" s="35">
        <f t="shared" si="52"/>
        <v>0.90771907366735105</v>
      </c>
      <c r="G346" s="69">
        <f t="shared" si="53"/>
        <v>634.85004670383717</v>
      </c>
      <c r="H346" s="36">
        <f t="shared" si="54"/>
        <v>0</v>
      </c>
      <c r="I346" s="69">
        <f t="shared" si="55"/>
        <v>634.85004670383717</v>
      </c>
      <c r="J346" s="67">
        <f t="shared" si="56"/>
        <v>-134.22586371811002</v>
      </c>
      <c r="K346" s="34">
        <f t="shared" si="57"/>
        <v>500.62418298572715</v>
      </c>
      <c r="L346" s="34">
        <f t="shared" si="58"/>
        <v>734521.50403633958</v>
      </c>
      <c r="M346" s="34">
        <f t="shared" si="59"/>
        <v>579222.17971448635</v>
      </c>
      <c r="N346" s="38">
        <f>'jan-mar'!M346</f>
        <v>1646590.2829844214</v>
      </c>
      <c r="O346" s="38">
        <f t="shared" si="60"/>
        <v>-1067368.1032699351</v>
      </c>
    </row>
    <row r="347" spans="1:15" s="31" customFormat="1" x14ac:dyDescent="0.2">
      <c r="A347" s="30">
        <v>5601</v>
      </c>
      <c r="B347" s="31" t="s">
        <v>329</v>
      </c>
      <c r="C347" s="33">
        <v>219140241</v>
      </c>
      <c r="D347" s="33">
        <v>21708</v>
      </c>
      <c r="E347" s="34">
        <f t="shared" si="51"/>
        <v>10094.906992813709</v>
      </c>
      <c r="F347" s="35">
        <f t="shared" si="52"/>
        <v>0.88042904623746709</v>
      </c>
      <c r="G347" s="69">
        <f t="shared" si="53"/>
        <v>822.59280002166156</v>
      </c>
      <c r="H347" s="36">
        <f t="shared" si="54"/>
        <v>78.539475262892665</v>
      </c>
      <c r="I347" s="69">
        <f t="shared" si="55"/>
        <v>901.13227528455423</v>
      </c>
      <c r="J347" s="67">
        <f t="shared" si="56"/>
        <v>-134.22586371811002</v>
      </c>
      <c r="K347" s="34">
        <f t="shared" si="57"/>
        <v>766.90641156644415</v>
      </c>
      <c r="L347" s="34">
        <f t="shared" si="58"/>
        <v>19561779.431877103</v>
      </c>
      <c r="M347" s="34">
        <f t="shared" si="59"/>
        <v>16648004.382284369</v>
      </c>
      <c r="N347" s="38">
        <f>'jan-mar'!M347</f>
        <v>17857537.481483001</v>
      </c>
      <c r="O347" s="38">
        <f t="shared" si="60"/>
        <v>-1209533.0991986319</v>
      </c>
    </row>
    <row r="348" spans="1:15" s="31" customFormat="1" x14ac:dyDescent="0.2">
      <c r="A348" s="30">
        <v>5603</v>
      </c>
      <c r="B348" s="31" t="s">
        <v>328</v>
      </c>
      <c r="C348" s="33">
        <v>125580941</v>
      </c>
      <c r="D348" s="33">
        <v>11338</v>
      </c>
      <c r="E348" s="34">
        <f t="shared" si="51"/>
        <v>11076.110513318046</v>
      </c>
      <c r="F348" s="35">
        <f t="shared" si="52"/>
        <v>0.96600487970848881</v>
      </c>
      <c r="G348" s="69">
        <f t="shared" si="53"/>
        <v>233.87068771905905</v>
      </c>
      <c r="H348" s="36">
        <f t="shared" si="54"/>
        <v>0</v>
      </c>
      <c r="I348" s="69">
        <f t="shared" si="55"/>
        <v>233.87068771905905</v>
      </c>
      <c r="J348" s="67">
        <f t="shared" si="56"/>
        <v>-134.22586371811002</v>
      </c>
      <c r="K348" s="34">
        <f t="shared" si="57"/>
        <v>99.644824000949029</v>
      </c>
      <c r="L348" s="34">
        <f t="shared" si="58"/>
        <v>2651625.8573586913</v>
      </c>
      <c r="M348" s="34">
        <f t="shared" si="59"/>
        <v>1129773.0145227602</v>
      </c>
      <c r="N348" s="38">
        <f>'jan-mar'!M348</f>
        <v>-152625.29869171177</v>
      </c>
      <c r="O348" s="38">
        <f t="shared" si="60"/>
        <v>1282398.313214472</v>
      </c>
    </row>
    <row r="349" spans="1:15" s="31" customFormat="1" x14ac:dyDescent="0.2">
      <c r="A349" s="30">
        <v>5605</v>
      </c>
      <c r="B349" s="31" t="s">
        <v>338</v>
      </c>
      <c r="C349" s="33">
        <v>99253873</v>
      </c>
      <c r="D349" s="33">
        <v>10063</v>
      </c>
      <c r="E349" s="34">
        <f t="shared" si="51"/>
        <v>9863.2488323561556</v>
      </c>
      <c r="F349" s="35">
        <f t="shared" si="52"/>
        <v>0.86022494000746785</v>
      </c>
      <c r="G349" s="69">
        <f t="shared" si="53"/>
        <v>961.58769629619337</v>
      </c>
      <c r="H349" s="36">
        <f t="shared" si="54"/>
        <v>159.61983142303623</v>
      </c>
      <c r="I349" s="69">
        <f t="shared" si="55"/>
        <v>1121.2075277192296</v>
      </c>
      <c r="J349" s="67">
        <f t="shared" si="56"/>
        <v>-134.22586371811002</v>
      </c>
      <c r="K349" s="34">
        <f t="shared" si="57"/>
        <v>986.9816640011195</v>
      </c>
      <c r="L349" s="34">
        <f t="shared" si="58"/>
        <v>11282711.351438608</v>
      </c>
      <c r="M349" s="34">
        <f t="shared" si="59"/>
        <v>9931996.4848432653</v>
      </c>
      <c r="N349" s="38">
        <f>'jan-mar'!M349</f>
        <v>10471307.812033046</v>
      </c>
      <c r="O349" s="38">
        <f t="shared" si="60"/>
        <v>-539311.32718978077</v>
      </c>
    </row>
    <row r="350" spans="1:15" s="31" customFormat="1" x14ac:dyDescent="0.2">
      <c r="A350" s="30">
        <v>5607</v>
      </c>
      <c r="B350" s="31" t="s">
        <v>327</v>
      </c>
      <c r="C350" s="33">
        <v>54259882</v>
      </c>
      <c r="D350" s="33">
        <v>5807</v>
      </c>
      <c r="E350" s="34">
        <f t="shared" si="51"/>
        <v>9343.8749784742558</v>
      </c>
      <c r="F350" s="35">
        <f t="shared" si="52"/>
        <v>0.81492766018711515</v>
      </c>
      <c r="G350" s="69">
        <f t="shared" si="53"/>
        <v>1273.2120086253333</v>
      </c>
      <c r="H350" s="36">
        <f t="shared" si="54"/>
        <v>341.40068028170117</v>
      </c>
      <c r="I350" s="69">
        <f t="shared" si="55"/>
        <v>1614.6126889070345</v>
      </c>
      <c r="J350" s="67">
        <f t="shared" si="56"/>
        <v>-134.22586371811002</v>
      </c>
      <c r="K350" s="34">
        <f t="shared" si="57"/>
        <v>1480.3868251889244</v>
      </c>
      <c r="L350" s="34">
        <f t="shared" si="58"/>
        <v>9376055.8844831493</v>
      </c>
      <c r="M350" s="34">
        <f t="shared" si="59"/>
        <v>8596606.2938720845</v>
      </c>
      <c r="N350" s="38">
        <f>'jan-mar'!M350</f>
        <v>7936249.488539787</v>
      </c>
      <c r="O350" s="38">
        <f t="shared" si="60"/>
        <v>660356.80533229746</v>
      </c>
    </row>
    <row r="351" spans="1:15" s="31" customFormat="1" x14ac:dyDescent="0.2">
      <c r="A351" s="30">
        <v>5610</v>
      </c>
      <c r="B351" s="31" t="s">
        <v>426</v>
      </c>
      <c r="C351" s="33">
        <v>21936279</v>
      </c>
      <c r="D351" s="33">
        <v>2565</v>
      </c>
      <c r="E351" s="34">
        <f t="shared" si="51"/>
        <v>8552.1555555555551</v>
      </c>
      <c r="F351" s="35">
        <f t="shared" si="52"/>
        <v>0.7458777148132546</v>
      </c>
      <c r="G351" s="69">
        <f t="shared" si="53"/>
        <v>1748.2436623765536</v>
      </c>
      <c r="H351" s="36">
        <f t="shared" si="54"/>
        <v>618.50247830324633</v>
      </c>
      <c r="I351" s="69">
        <f t="shared" si="55"/>
        <v>2366.7461406798002</v>
      </c>
      <c r="J351" s="67">
        <f t="shared" si="56"/>
        <v>-134.22586371811002</v>
      </c>
      <c r="K351" s="34">
        <f t="shared" si="57"/>
        <v>2232.5202769616903</v>
      </c>
      <c r="L351" s="34">
        <f t="shared" si="58"/>
        <v>6070703.8508436875</v>
      </c>
      <c r="M351" s="34">
        <f t="shared" si="59"/>
        <v>5726414.5104067354</v>
      </c>
      <c r="N351" s="38">
        <f>'jan-mar'!M351</f>
        <v>5424270.6945160255</v>
      </c>
      <c r="O351" s="38">
        <f t="shared" si="60"/>
        <v>302143.81589070987</v>
      </c>
    </row>
    <row r="352" spans="1:15" s="31" customFormat="1" x14ac:dyDescent="0.2">
      <c r="A352" s="30">
        <v>5612</v>
      </c>
      <c r="B352" s="31" t="s">
        <v>399</v>
      </c>
      <c r="C352" s="33">
        <v>22242488</v>
      </c>
      <c r="D352" s="33">
        <v>2848</v>
      </c>
      <c r="E352" s="34">
        <f t="shared" si="51"/>
        <v>7809.8623595505615</v>
      </c>
      <c r="F352" s="35">
        <f t="shared" si="52"/>
        <v>0.68113848630401985</v>
      </c>
      <c r="G352" s="69">
        <f t="shared" si="53"/>
        <v>2193.6195799795501</v>
      </c>
      <c r="H352" s="36">
        <f t="shared" si="54"/>
        <v>878.30509690499412</v>
      </c>
      <c r="I352" s="69">
        <f t="shared" si="55"/>
        <v>3071.9246768845442</v>
      </c>
      <c r="J352" s="67">
        <f t="shared" si="56"/>
        <v>-134.22586371811002</v>
      </c>
      <c r="K352" s="34">
        <f t="shared" si="57"/>
        <v>2937.6988131664343</v>
      </c>
      <c r="L352" s="34">
        <f t="shared" si="58"/>
        <v>8748841.479767181</v>
      </c>
      <c r="M352" s="34">
        <f t="shared" si="59"/>
        <v>8366566.219898005</v>
      </c>
      <c r="N352" s="38">
        <f>'jan-mar'!M352</f>
        <v>8537377.1119616516</v>
      </c>
      <c r="O352" s="38">
        <f t="shared" si="60"/>
        <v>-170810.89206364658</v>
      </c>
    </row>
    <row r="353" spans="1:15" s="31" customFormat="1" x14ac:dyDescent="0.2">
      <c r="A353" s="30">
        <v>5614</v>
      </c>
      <c r="B353" s="31" t="s">
        <v>330</v>
      </c>
      <c r="C353" s="33">
        <v>7282989</v>
      </c>
      <c r="D353" s="33">
        <v>864</v>
      </c>
      <c r="E353" s="34">
        <f t="shared" si="51"/>
        <v>8429.3854166666661</v>
      </c>
      <c r="F353" s="35">
        <f t="shared" si="52"/>
        <v>0.73517029607573348</v>
      </c>
      <c r="G353" s="69">
        <f t="shared" si="53"/>
        <v>1821.9057457098872</v>
      </c>
      <c r="H353" s="36">
        <f t="shared" si="54"/>
        <v>661.47202691435757</v>
      </c>
      <c r="I353" s="69">
        <f t="shared" si="55"/>
        <v>2483.3777726242447</v>
      </c>
      <c r="J353" s="67">
        <f t="shared" si="56"/>
        <v>-134.22586371811002</v>
      </c>
      <c r="K353" s="34">
        <f t="shared" si="57"/>
        <v>2349.1519089061348</v>
      </c>
      <c r="L353" s="34">
        <f t="shared" si="58"/>
        <v>2145638.3955473476</v>
      </c>
      <c r="M353" s="34">
        <f t="shared" si="59"/>
        <v>2029667.2492949006</v>
      </c>
      <c r="N353" s="38">
        <f>'jan-mar'!M353</f>
        <v>1793859.0002580299</v>
      </c>
      <c r="O353" s="38">
        <f t="shared" si="60"/>
        <v>235808.24903687066</v>
      </c>
    </row>
    <row r="354" spans="1:15" s="31" customFormat="1" x14ac:dyDescent="0.2">
      <c r="A354" s="30">
        <v>5616</v>
      </c>
      <c r="B354" s="31" t="s">
        <v>331</v>
      </c>
      <c r="C354" s="33">
        <v>7798183</v>
      </c>
      <c r="D354" s="33">
        <v>979</v>
      </c>
      <c r="E354" s="34">
        <f t="shared" si="51"/>
        <v>7965.4576098059242</v>
      </c>
      <c r="F354" s="35">
        <f t="shared" si="52"/>
        <v>0.69470875276402089</v>
      </c>
      <c r="G354" s="69">
        <f t="shared" si="53"/>
        <v>2100.2624298263322</v>
      </c>
      <c r="H354" s="36">
        <f t="shared" si="54"/>
        <v>823.84675931561719</v>
      </c>
      <c r="I354" s="69">
        <f t="shared" si="55"/>
        <v>2924.1091891419492</v>
      </c>
      <c r="J354" s="67">
        <f t="shared" si="56"/>
        <v>-134.22586371811002</v>
      </c>
      <c r="K354" s="34">
        <f t="shared" si="57"/>
        <v>2789.8833254238393</v>
      </c>
      <c r="L354" s="34">
        <f t="shared" si="58"/>
        <v>2862702.8961699684</v>
      </c>
      <c r="M354" s="34">
        <f t="shared" si="59"/>
        <v>2731295.7755899387</v>
      </c>
      <c r="N354" s="38">
        <f>'jan-mar'!M354</f>
        <v>2601181.3509868183</v>
      </c>
      <c r="O354" s="38">
        <f t="shared" si="60"/>
        <v>130114.42460312042</v>
      </c>
    </row>
    <row r="355" spans="1:15" s="31" customFormat="1" x14ac:dyDescent="0.2">
      <c r="A355" s="30">
        <v>5618</v>
      </c>
      <c r="B355" s="31" t="s">
        <v>332</v>
      </c>
      <c r="C355" s="33">
        <v>11591953</v>
      </c>
      <c r="D355" s="33">
        <v>1113</v>
      </c>
      <c r="E355" s="34">
        <f t="shared" si="51"/>
        <v>10415.052111410601</v>
      </c>
      <c r="F355" s="35">
        <f t="shared" si="52"/>
        <v>0.90835055771097495</v>
      </c>
      <c r="G355" s="69">
        <f t="shared" si="53"/>
        <v>630.50572886352597</v>
      </c>
      <c r="H355" s="36">
        <f t="shared" si="54"/>
        <v>0</v>
      </c>
      <c r="I355" s="69">
        <f t="shared" si="55"/>
        <v>630.50572886352597</v>
      </c>
      <c r="J355" s="67">
        <f t="shared" si="56"/>
        <v>-134.22586371811002</v>
      </c>
      <c r="K355" s="34">
        <f t="shared" si="57"/>
        <v>496.27986514541595</v>
      </c>
      <c r="L355" s="34">
        <f t="shared" si="58"/>
        <v>701752.87622510444</v>
      </c>
      <c r="M355" s="34">
        <f t="shared" si="59"/>
        <v>552359.48990684794</v>
      </c>
      <c r="N355" s="38">
        <f>'jan-mar'!M355</f>
        <v>727313.88574905903</v>
      </c>
      <c r="O355" s="38">
        <f t="shared" si="60"/>
        <v>-174954.39584221109</v>
      </c>
    </row>
    <row r="356" spans="1:15" s="31" customFormat="1" x14ac:dyDescent="0.2">
      <c r="A356" s="30">
        <v>5620</v>
      </c>
      <c r="B356" s="31" t="s">
        <v>333</v>
      </c>
      <c r="C356" s="33">
        <v>29280149</v>
      </c>
      <c r="D356" s="33">
        <v>2951</v>
      </c>
      <c r="E356" s="34">
        <f t="shared" si="51"/>
        <v>9922.1108098949517</v>
      </c>
      <c r="F356" s="35">
        <f t="shared" si="52"/>
        <v>0.86535859748257149</v>
      </c>
      <c r="G356" s="69">
        <f t="shared" si="53"/>
        <v>926.27050977291583</v>
      </c>
      <c r="H356" s="36">
        <f t="shared" si="54"/>
        <v>139.01813928445762</v>
      </c>
      <c r="I356" s="69">
        <f t="shared" si="55"/>
        <v>1065.2886490573735</v>
      </c>
      <c r="J356" s="67">
        <f t="shared" si="56"/>
        <v>-134.22586371811002</v>
      </c>
      <c r="K356" s="34">
        <f t="shared" si="57"/>
        <v>931.06278533926343</v>
      </c>
      <c r="L356" s="34">
        <f t="shared" si="58"/>
        <v>3143666.803368309</v>
      </c>
      <c r="M356" s="34">
        <f t="shared" si="59"/>
        <v>2747566.2795361662</v>
      </c>
      <c r="N356" s="38">
        <f>'jan-mar'!M356</f>
        <v>2468474.0543535226</v>
      </c>
      <c r="O356" s="38">
        <f t="shared" si="60"/>
        <v>279092.22518264363</v>
      </c>
    </row>
    <row r="357" spans="1:15" s="31" customFormat="1" x14ac:dyDescent="0.2">
      <c r="A357" s="30">
        <v>5622</v>
      </c>
      <c r="B357" s="31" t="s">
        <v>425</v>
      </c>
      <c r="C357" s="33">
        <v>36897910</v>
      </c>
      <c r="D357" s="33">
        <v>3889</v>
      </c>
      <c r="E357" s="34">
        <f t="shared" si="51"/>
        <v>9487.7629210593986</v>
      </c>
      <c r="F357" s="35">
        <f t="shared" si="52"/>
        <v>0.82747687179901908</v>
      </c>
      <c r="G357" s="69">
        <f t="shared" si="53"/>
        <v>1186.8792430742476</v>
      </c>
      <c r="H357" s="36">
        <f t="shared" si="54"/>
        <v>291.03990037690119</v>
      </c>
      <c r="I357" s="69">
        <f t="shared" si="55"/>
        <v>1477.9191434511488</v>
      </c>
      <c r="J357" s="67">
        <f t="shared" si="56"/>
        <v>-134.22586371811002</v>
      </c>
      <c r="K357" s="34">
        <f t="shared" si="57"/>
        <v>1343.6932797330387</v>
      </c>
      <c r="L357" s="34">
        <f t="shared" si="58"/>
        <v>5747627.5488815177</v>
      </c>
      <c r="M357" s="34">
        <f t="shared" si="59"/>
        <v>5225623.1648817873</v>
      </c>
      <c r="N357" s="38">
        <f>'jan-mar'!M357</f>
        <v>4474453.6976892073</v>
      </c>
      <c r="O357" s="38">
        <f t="shared" si="60"/>
        <v>751169.46719257999</v>
      </c>
    </row>
    <row r="358" spans="1:15" s="31" customFormat="1" x14ac:dyDescent="0.2">
      <c r="A358" s="30">
        <v>5624</v>
      </c>
      <c r="B358" s="31" t="s">
        <v>334</v>
      </c>
      <c r="C358" s="33">
        <v>13755102</v>
      </c>
      <c r="D358" s="33">
        <v>1215</v>
      </c>
      <c r="E358" s="34">
        <f t="shared" si="51"/>
        <v>11321.071604938272</v>
      </c>
      <c r="F358" s="35">
        <f t="shared" si="52"/>
        <v>0.98736920336337874</v>
      </c>
      <c r="G358" s="69">
        <f t="shared" si="53"/>
        <v>86.89403274692377</v>
      </c>
      <c r="H358" s="36">
        <f t="shared" si="54"/>
        <v>0</v>
      </c>
      <c r="I358" s="69">
        <f t="shared" si="55"/>
        <v>86.89403274692377</v>
      </c>
      <c r="J358" s="67">
        <f t="shared" si="56"/>
        <v>-134.22586371811002</v>
      </c>
      <c r="K358" s="34">
        <f t="shared" si="57"/>
        <v>-47.33183097118625</v>
      </c>
      <c r="L358" s="34">
        <f t="shared" si="58"/>
        <v>105576.24978751238</v>
      </c>
      <c r="M358" s="34">
        <f t="shared" si="59"/>
        <v>-57508.174629991292</v>
      </c>
      <c r="N358" s="38">
        <f>'jan-mar'!M358</f>
        <v>766671.98161285499</v>
      </c>
      <c r="O358" s="38">
        <f t="shared" si="60"/>
        <v>-824180.15624284628</v>
      </c>
    </row>
    <row r="359" spans="1:15" s="31" customFormat="1" x14ac:dyDescent="0.2">
      <c r="A359" s="30">
        <v>5626</v>
      </c>
      <c r="B359" s="31" t="s">
        <v>335</v>
      </c>
      <c r="C359" s="33">
        <v>9111662</v>
      </c>
      <c r="D359" s="33">
        <v>1070</v>
      </c>
      <c r="E359" s="34">
        <f t="shared" si="51"/>
        <v>8515.5719626168229</v>
      </c>
      <c r="F359" s="35">
        <f t="shared" si="52"/>
        <v>0.74268707047528126</v>
      </c>
      <c r="G359" s="69">
        <f t="shared" si="53"/>
        <v>1770.1938181397929</v>
      </c>
      <c r="H359" s="36">
        <f t="shared" si="54"/>
        <v>631.3067358318026</v>
      </c>
      <c r="I359" s="69">
        <f t="shared" si="55"/>
        <v>2401.5005539715958</v>
      </c>
      <c r="J359" s="67">
        <f t="shared" si="56"/>
        <v>-134.22586371811002</v>
      </c>
      <c r="K359" s="34">
        <f t="shared" si="57"/>
        <v>2267.2746902534859</v>
      </c>
      <c r="L359" s="34">
        <f t="shared" si="58"/>
        <v>2569605.5927496073</v>
      </c>
      <c r="M359" s="34">
        <f t="shared" si="59"/>
        <v>2425983.91857123</v>
      </c>
      <c r="N359" s="38">
        <f>'jan-mar'!M359</f>
        <v>2637618.585041773</v>
      </c>
      <c r="O359" s="38">
        <f t="shared" si="60"/>
        <v>-211634.66647054302</v>
      </c>
    </row>
    <row r="360" spans="1:15" s="31" customFormat="1" x14ac:dyDescent="0.2">
      <c r="A360" s="30">
        <v>5628</v>
      </c>
      <c r="B360" s="31" t="s">
        <v>374</v>
      </c>
      <c r="C360" s="33">
        <v>25233488</v>
      </c>
      <c r="D360" s="33">
        <v>2807</v>
      </c>
      <c r="E360" s="34">
        <f t="shared" si="51"/>
        <v>8989.4862842892762</v>
      </c>
      <c r="F360" s="35">
        <f t="shared" si="52"/>
        <v>0.78401958939055039</v>
      </c>
      <c r="G360" s="69">
        <f t="shared" si="53"/>
        <v>1485.845225136321</v>
      </c>
      <c r="H360" s="36">
        <f t="shared" si="54"/>
        <v>465.43672324644399</v>
      </c>
      <c r="I360" s="69">
        <f t="shared" si="55"/>
        <v>1951.281948382765</v>
      </c>
      <c r="J360" s="67">
        <f t="shared" si="56"/>
        <v>-134.22586371811002</v>
      </c>
      <c r="K360" s="34">
        <f t="shared" si="57"/>
        <v>1817.0560846646549</v>
      </c>
      <c r="L360" s="34">
        <f t="shared" si="58"/>
        <v>5477248.4291104218</v>
      </c>
      <c r="M360" s="34">
        <f t="shared" si="59"/>
        <v>5100476.4296536865</v>
      </c>
      <c r="N360" s="38">
        <f>'jan-mar'!M360</f>
        <v>4800592.8543105181</v>
      </c>
      <c r="O360" s="38">
        <f t="shared" si="60"/>
        <v>299883.57534316834</v>
      </c>
    </row>
    <row r="361" spans="1:15" s="31" customFormat="1" x14ac:dyDescent="0.2">
      <c r="A361" s="30">
        <v>5630</v>
      </c>
      <c r="B361" s="31" t="s">
        <v>336</v>
      </c>
      <c r="C361" s="33">
        <v>8509031</v>
      </c>
      <c r="D361" s="33">
        <v>892</v>
      </c>
      <c r="E361" s="34">
        <f t="shared" si="51"/>
        <v>9539.2724215246635</v>
      </c>
      <c r="F361" s="35">
        <f t="shared" si="52"/>
        <v>0.83196928172405216</v>
      </c>
      <c r="G361" s="69">
        <f t="shared" si="53"/>
        <v>1155.9735427950886</v>
      </c>
      <c r="H361" s="36">
        <f t="shared" si="54"/>
        <v>273.01157521405844</v>
      </c>
      <c r="I361" s="69">
        <f t="shared" si="55"/>
        <v>1428.9851180091471</v>
      </c>
      <c r="J361" s="67">
        <f t="shared" si="56"/>
        <v>-134.22586371811002</v>
      </c>
      <c r="K361" s="34">
        <f t="shared" si="57"/>
        <v>1294.759254291037</v>
      </c>
      <c r="L361" s="34">
        <f t="shared" si="58"/>
        <v>1274654.7252641593</v>
      </c>
      <c r="M361" s="34">
        <f t="shared" si="59"/>
        <v>1154925.2548276051</v>
      </c>
      <c r="N361" s="38">
        <f>'jan-mar'!M361</f>
        <v>1187719.7530441696</v>
      </c>
      <c r="O361" s="38">
        <f t="shared" si="60"/>
        <v>-32794.498216564534</v>
      </c>
    </row>
    <row r="362" spans="1:15" s="31" customFormat="1" x14ac:dyDescent="0.2">
      <c r="A362" s="30">
        <v>5632</v>
      </c>
      <c r="B362" s="31" t="s">
        <v>337</v>
      </c>
      <c r="C362" s="33">
        <v>19862369</v>
      </c>
      <c r="D362" s="33">
        <v>2113</v>
      </c>
      <c r="E362" s="34">
        <f t="shared" si="51"/>
        <v>9400.0799810695698</v>
      </c>
      <c r="F362" s="35">
        <f t="shared" si="52"/>
        <v>0.81982958913643511</v>
      </c>
      <c r="G362" s="69">
        <f t="shared" si="53"/>
        <v>1239.4890070681449</v>
      </c>
      <c r="H362" s="36">
        <f t="shared" si="54"/>
        <v>321.72892937334126</v>
      </c>
      <c r="I362" s="69">
        <f t="shared" si="55"/>
        <v>1561.2179364414862</v>
      </c>
      <c r="J362" s="67">
        <f t="shared" si="56"/>
        <v>-134.22586371811002</v>
      </c>
      <c r="K362" s="34">
        <f t="shared" si="57"/>
        <v>1426.9920727233762</v>
      </c>
      <c r="L362" s="34">
        <f t="shared" si="58"/>
        <v>3298853.4997008606</v>
      </c>
      <c r="M362" s="34">
        <f t="shared" si="59"/>
        <v>3015234.2496644938</v>
      </c>
      <c r="N362" s="38">
        <f>'jan-mar'!M362</f>
        <v>3119502.6138254823</v>
      </c>
      <c r="O362" s="38">
        <f t="shared" si="60"/>
        <v>-104268.36416098848</v>
      </c>
    </row>
    <row r="363" spans="1:15" s="31" customFormat="1" x14ac:dyDescent="0.2">
      <c r="A363" s="30">
        <v>5634</v>
      </c>
      <c r="B363" s="31" t="s">
        <v>326</v>
      </c>
      <c r="C363" s="33">
        <v>16557500</v>
      </c>
      <c r="D363" s="33">
        <v>1972</v>
      </c>
      <c r="E363" s="34">
        <f t="shared" si="51"/>
        <v>8396.2981744421904</v>
      </c>
      <c r="F363" s="35">
        <f t="shared" si="52"/>
        <v>0.73228458656547646</v>
      </c>
      <c r="G363" s="69">
        <f t="shared" si="53"/>
        <v>1841.7580910445724</v>
      </c>
      <c r="H363" s="36">
        <f t="shared" si="54"/>
        <v>673.05256169292397</v>
      </c>
      <c r="I363" s="69">
        <f t="shared" si="55"/>
        <v>2514.8106527374966</v>
      </c>
      <c r="J363" s="67">
        <f t="shared" si="56"/>
        <v>-134.22586371811002</v>
      </c>
      <c r="K363" s="34">
        <f t="shared" si="57"/>
        <v>2380.5847890193868</v>
      </c>
      <c r="L363" s="34">
        <f t="shared" si="58"/>
        <v>4959206.6071983436</v>
      </c>
      <c r="M363" s="34">
        <f t="shared" si="59"/>
        <v>4694513.2039462309</v>
      </c>
      <c r="N363" s="38">
        <f>'jan-mar'!M363</f>
        <v>4916931.253366706</v>
      </c>
      <c r="O363" s="38">
        <f t="shared" si="60"/>
        <v>-222418.04942047503</v>
      </c>
    </row>
    <row r="364" spans="1:15" s="31" customFormat="1" x14ac:dyDescent="0.2">
      <c r="A364" s="30">
        <v>5636</v>
      </c>
      <c r="B364" s="31" t="s">
        <v>375</v>
      </c>
      <c r="C364" s="33">
        <v>7976648</v>
      </c>
      <c r="D364" s="33">
        <v>859</v>
      </c>
      <c r="E364" s="34">
        <f t="shared" ref="E364" si="61">IF(ISNUMBER(C364),(C364)/D364,"")</f>
        <v>9285.9697322467982</v>
      </c>
      <c r="F364" s="35">
        <f t="shared" ref="F364" si="62">IF(ISNUMBER(C364),E364/E$366,"")</f>
        <v>0.80987744419755936</v>
      </c>
      <c r="G364" s="69">
        <f t="shared" si="53"/>
        <v>1307.9551563618079</v>
      </c>
      <c r="H364" s="36">
        <f t="shared" ref="H364" si="63">IF(ISNUMBER(D364),(IF(E364&gt;=E$366*0.9,0,IF(E364&lt;0.9*E$366,(E$366*0.9-E364)*0.35))),"")</f>
        <v>361.66751646131132</v>
      </c>
      <c r="I364" s="69">
        <f t="shared" ref="I364" si="64">IF(ISNUMBER(C364),G364+H364,"")</f>
        <v>1669.6226728231193</v>
      </c>
      <c r="J364" s="67">
        <f t="shared" ref="J364" si="65">IF(ISNUMBER(D364),I$368,"")</f>
        <v>-134.22586371811002</v>
      </c>
      <c r="K364" s="34">
        <f t="shared" ref="K364" si="66">IF(ISNUMBER(I364),I364+J364,"")</f>
        <v>1535.3968091050092</v>
      </c>
      <c r="L364" s="34">
        <f t="shared" ref="L364" si="67">IF(ISNUMBER(I364),(I364*D364),"")</f>
        <v>1434205.8759550594</v>
      </c>
      <c r="M364" s="34">
        <f t="shared" ref="M364" si="68">IF(ISNUMBER(K364),(K364*D364),"")</f>
        <v>1318905.8590212029</v>
      </c>
      <c r="N364" s="38">
        <f>'jan-mar'!M364</f>
        <v>1998133.6176176467</v>
      </c>
      <c r="O364" s="38">
        <f t="shared" si="60"/>
        <v>-679227.7585964438</v>
      </c>
    </row>
    <row r="365" spans="1:15" s="31" customFormat="1" x14ac:dyDescent="0.2">
      <c r="A365" s="30"/>
      <c r="C365" s="33"/>
      <c r="D365" s="33"/>
      <c r="E365" s="34"/>
      <c r="F365" s="35"/>
      <c r="G365" s="36"/>
      <c r="H365" s="36"/>
      <c r="I365" s="34"/>
      <c r="J365" s="37"/>
      <c r="K365" s="34"/>
      <c r="L365" s="34"/>
      <c r="M365" s="34"/>
      <c r="N365" s="38"/>
      <c r="O365" s="38"/>
    </row>
    <row r="366" spans="1:15" s="55" customFormat="1" ht="13.5" thickBot="1" x14ac:dyDescent="0.25">
      <c r="A366" s="39"/>
      <c r="B366" s="39" t="s">
        <v>30</v>
      </c>
      <c r="C366" s="40">
        <f>SUM(C8:C364)</f>
        <v>63638044787</v>
      </c>
      <c r="D366" s="41">
        <f>SUM(D8:D364)</f>
        <v>5550203</v>
      </c>
      <c r="E366" s="41">
        <f>IF(ISNUMBER(C364),C366/D366,"")</f>
        <v>11465.894992849811</v>
      </c>
      <c r="F366" s="42">
        <f>IF(C366&gt;0,E366/E$366,"")</f>
        <v>1</v>
      </c>
      <c r="G366" s="43"/>
      <c r="H366" s="43"/>
      <c r="I366" s="41"/>
      <c r="J366" s="44"/>
      <c r="K366" s="41"/>
      <c r="L366" s="41">
        <f>SUM(L8:L364)</f>
        <v>744980791.48584533</v>
      </c>
      <c r="M366" s="41">
        <f>SUM(M8:M364)</f>
        <v>-1.2828968465328217E-7</v>
      </c>
      <c r="N366" s="41">
        <f>'jan-feb'!M366</f>
        <v>1.1431402526795864E-6</v>
      </c>
      <c r="O366" s="41">
        <f>M366-N366</f>
        <v>-1.2714299373328686E-6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744980791.48584533</v>
      </c>
      <c r="E368" s="49" t="s">
        <v>32</v>
      </c>
      <c r="F368" s="50">
        <f>D366</f>
        <v>5550203</v>
      </c>
      <c r="G368" s="49" t="s">
        <v>33</v>
      </c>
      <c r="H368" s="49"/>
      <c r="I368" s="51">
        <f>-L366/D366</f>
        <v>-134.22586371811002</v>
      </c>
      <c r="J368" s="52" t="s">
        <v>34</v>
      </c>
      <c r="M368" s="53"/>
    </row>
    <row r="370" spans="3:15" ht="13.5" thickBot="1" x14ac:dyDescent="0.25"/>
    <row r="371" spans="3:15" x14ac:dyDescent="0.2">
      <c r="C371" s="84" t="s">
        <v>428</v>
      </c>
      <c r="D371" s="85"/>
      <c r="E371" s="85"/>
      <c r="F371" s="85"/>
      <c r="G371" s="85"/>
      <c r="H371" s="85"/>
      <c r="I371" s="85"/>
      <c r="J371" s="85"/>
      <c r="K371" s="85"/>
      <c r="L371" s="85"/>
      <c r="M371" s="85"/>
      <c r="N371" s="85"/>
      <c r="O371" s="86"/>
    </row>
    <row r="372" spans="3:15" x14ac:dyDescent="0.2">
      <c r="C372" s="87"/>
      <c r="D372" s="88"/>
      <c r="E372" s="88"/>
      <c r="F372" s="88"/>
      <c r="G372" s="88"/>
      <c r="H372" s="88"/>
      <c r="I372" s="88"/>
      <c r="J372" s="88"/>
      <c r="K372" s="88"/>
      <c r="L372" s="88"/>
      <c r="M372" s="88"/>
      <c r="N372" s="88"/>
      <c r="O372" s="89"/>
    </row>
    <row r="373" spans="3:15" x14ac:dyDescent="0.2">
      <c r="C373" s="87"/>
      <c r="D373" s="88"/>
      <c r="E373" s="88"/>
      <c r="F373" s="88"/>
      <c r="G373" s="88"/>
      <c r="H373" s="88"/>
      <c r="I373" s="88"/>
      <c r="J373" s="88"/>
      <c r="K373" s="88"/>
      <c r="L373" s="88"/>
      <c r="M373" s="88"/>
      <c r="N373" s="88"/>
      <c r="O373" s="89"/>
    </row>
    <row r="374" spans="3:15" x14ac:dyDescent="0.2">
      <c r="C374" s="87" t="s">
        <v>433</v>
      </c>
      <c r="D374" s="88"/>
      <c r="E374" s="88"/>
      <c r="F374" s="88"/>
      <c r="G374" s="88"/>
      <c r="H374" s="88"/>
      <c r="I374" s="88"/>
      <c r="J374" s="88"/>
      <c r="K374" s="88"/>
      <c r="L374" s="88"/>
      <c r="M374" s="88"/>
      <c r="N374" s="88"/>
      <c r="O374" s="89"/>
    </row>
    <row r="375" spans="3:15" ht="13.5" thickBot="1" x14ac:dyDescent="0.25">
      <c r="C375" s="90"/>
      <c r="D375" s="91"/>
      <c r="E375" s="91"/>
      <c r="F375" s="91"/>
      <c r="G375" s="91"/>
      <c r="H375" s="91"/>
      <c r="I375" s="91"/>
      <c r="J375" s="91"/>
      <c r="K375" s="91"/>
      <c r="L375" s="91"/>
      <c r="M375" s="91"/>
      <c r="N375" s="91"/>
      <c r="O375" s="92"/>
    </row>
    <row r="380" spans="3:15" x14ac:dyDescent="0.2">
      <c r="E380" s="66"/>
    </row>
  </sheetData>
  <mergeCells count="8">
    <mergeCell ref="C371:O373"/>
    <mergeCell ref="C374:O375"/>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scale="96" fitToHeight="1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74"/>
  <sheetViews>
    <sheetView zoomScaleNormal="100" workbookViewId="0">
      <pane xSplit="2" ySplit="7" topLeftCell="C8" activePane="bottomRight" state="frozen"/>
      <selection activeCell="C359" sqref="C359"/>
      <selection pane="topRight" activeCell="C359" sqref="C359"/>
      <selection pane="bottomLeft" activeCell="C359" sqref="C359"/>
      <selection pane="bottomRight" activeCell="N8" sqref="N8"/>
    </sheetView>
  </sheetViews>
  <sheetFormatPr baseColWidth="10" defaultColWidth="6.42578125" defaultRowHeight="12.75" x14ac:dyDescent="0.2"/>
  <cols>
    <col min="1" max="1" width="6.42578125" style="2" customWidth="1"/>
    <col min="2" max="2" width="14" style="32" bestFit="1" customWidth="1"/>
    <col min="3" max="3" width="14.140625" style="2" customWidth="1"/>
    <col min="4" max="6" width="11.42578125" style="2" customWidth="1"/>
    <col min="7" max="8" width="11.42578125" style="56" customWidth="1"/>
    <col min="9" max="9" width="11.42578125" style="2" customWidth="1"/>
    <col min="10" max="10" width="11.42578125" style="57" customWidth="1"/>
    <col min="11" max="11" width="11.42578125" style="2" customWidth="1"/>
    <col min="12" max="13" width="13.5703125" style="2" bestFit="1" customWidth="1"/>
    <col min="14" max="14" width="12.140625" style="2" bestFit="1" customWidth="1"/>
    <col min="15" max="15" width="12.85546875" style="2" bestFit="1" customWidth="1"/>
    <col min="16" max="16384" width="6.42578125" style="2"/>
  </cols>
  <sheetData>
    <row r="1" spans="1:16" ht="22.5" customHeight="1" x14ac:dyDescent="0.2">
      <c r="A1" s="93" t="s">
        <v>405</v>
      </c>
      <c r="B1" s="93"/>
      <c r="C1" s="93"/>
      <c r="D1" s="93"/>
      <c r="E1" s="93"/>
      <c r="F1" s="93"/>
      <c r="G1" s="93"/>
      <c r="H1" s="93"/>
      <c r="I1" s="93"/>
      <c r="J1" s="93"/>
      <c r="K1" s="93"/>
      <c r="L1" s="93"/>
      <c r="M1" s="94"/>
      <c r="N1" s="3"/>
      <c r="O1" s="3"/>
    </row>
    <row r="2" spans="1:16" ht="15" customHeight="1" x14ac:dyDescent="0.2">
      <c r="A2" s="95" t="s">
        <v>0</v>
      </c>
      <c r="B2" s="101" t="s">
        <v>1</v>
      </c>
      <c r="C2" s="5" t="s">
        <v>2</v>
      </c>
      <c r="D2" s="6" t="s">
        <v>3</v>
      </c>
      <c r="E2" s="98" t="s">
        <v>406</v>
      </c>
      <c r="F2" s="99"/>
      <c r="G2" s="98" t="s">
        <v>4</v>
      </c>
      <c r="H2" s="100"/>
      <c r="I2" s="100"/>
      <c r="J2" s="100"/>
      <c r="K2" s="99"/>
      <c r="L2" s="98" t="s">
        <v>5</v>
      </c>
      <c r="M2" s="99"/>
      <c r="N2" s="78" t="s">
        <v>6</v>
      </c>
      <c r="O2" s="78" t="s">
        <v>7</v>
      </c>
    </row>
    <row r="3" spans="1:16" x14ac:dyDescent="0.2">
      <c r="A3" s="96"/>
      <c r="B3" s="102"/>
      <c r="C3" s="7" t="s">
        <v>38</v>
      </c>
      <c r="D3" s="8" t="s">
        <v>401</v>
      </c>
      <c r="E3" s="9" t="s">
        <v>9</v>
      </c>
      <c r="F3" s="10" t="s">
        <v>10</v>
      </c>
      <c r="G3" s="11" t="s">
        <v>11</v>
      </c>
      <c r="H3" s="61" t="s">
        <v>12</v>
      </c>
      <c r="I3" s="9" t="s">
        <v>13</v>
      </c>
      <c r="J3" s="12" t="s">
        <v>14</v>
      </c>
      <c r="K3" s="13" t="s">
        <v>15</v>
      </c>
      <c r="L3" s="14" t="s">
        <v>13</v>
      </c>
      <c r="M3" s="15" t="s">
        <v>6</v>
      </c>
      <c r="N3" s="79" t="s">
        <v>16</v>
      </c>
      <c r="O3" s="79" t="s">
        <v>17</v>
      </c>
    </row>
    <row r="4" spans="1:16" x14ac:dyDescent="0.2">
      <c r="A4" s="96"/>
      <c r="B4" s="102"/>
      <c r="C4" s="8"/>
      <c r="D4" s="8"/>
      <c r="E4" s="16"/>
      <c r="F4" s="15" t="s">
        <v>18</v>
      </c>
      <c r="G4" s="17" t="s">
        <v>19</v>
      </c>
      <c r="H4" s="62" t="s">
        <v>20</v>
      </c>
      <c r="I4" s="16" t="s">
        <v>16</v>
      </c>
      <c r="J4" s="18" t="s">
        <v>21</v>
      </c>
      <c r="K4" s="14" t="s">
        <v>22</v>
      </c>
      <c r="L4" s="14" t="s">
        <v>23</v>
      </c>
      <c r="M4" s="15" t="s">
        <v>16</v>
      </c>
      <c r="N4" s="80" t="s">
        <v>36</v>
      </c>
      <c r="O4" s="79" t="s">
        <v>436</v>
      </c>
      <c r="P4" s="75"/>
    </row>
    <row r="5" spans="1:16" s="31" customFormat="1" x14ac:dyDescent="0.2">
      <c r="A5" s="97"/>
      <c r="B5" s="103"/>
      <c r="C5" s="1"/>
      <c r="D5" s="19"/>
      <c r="E5" s="19"/>
      <c r="F5" s="20" t="s">
        <v>24</v>
      </c>
      <c r="G5" s="21" t="s">
        <v>25</v>
      </c>
      <c r="H5" s="22" t="s">
        <v>26</v>
      </c>
      <c r="I5" s="19"/>
      <c r="J5" s="23" t="s">
        <v>27</v>
      </c>
      <c r="K5" s="19"/>
      <c r="L5" s="20" t="s">
        <v>28</v>
      </c>
      <c r="M5" s="20" t="s">
        <v>35</v>
      </c>
      <c r="N5" s="24"/>
      <c r="O5" s="24"/>
      <c r="P5" s="25"/>
    </row>
    <row r="6" spans="1:16" s="54" customFormat="1" x14ac:dyDescent="0.2">
      <c r="A6" s="64"/>
      <c r="B6" s="83"/>
      <c r="C6" s="82">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6" s="31" customFormat="1" x14ac:dyDescent="0.2">
      <c r="A7" s="25"/>
      <c r="B7" s="26"/>
      <c r="C7" s="26"/>
      <c r="D7" s="26"/>
      <c r="E7" s="26"/>
      <c r="F7" s="26"/>
      <c r="G7" s="27"/>
      <c r="H7" s="27"/>
      <c r="I7" s="26"/>
      <c r="J7" s="28"/>
      <c r="K7" s="26"/>
      <c r="L7" s="26"/>
      <c r="M7" s="26"/>
      <c r="N7" s="29"/>
      <c r="O7" s="26"/>
    </row>
    <row r="8" spans="1:16" s="31" customFormat="1" x14ac:dyDescent="0.2">
      <c r="A8" s="30">
        <v>301</v>
      </c>
      <c r="B8" s="31" t="s">
        <v>81</v>
      </c>
      <c r="C8" s="33">
        <v>10685730630</v>
      </c>
      <c r="D8" s="33">
        <v>717710</v>
      </c>
      <c r="E8" s="34">
        <f>IF(ISNUMBER(C8),(C8)/D8,"")</f>
        <v>14888.646709673823</v>
      </c>
      <c r="F8" s="35">
        <f>IF(ISNUMBER(C8),E8/E$366,"")</f>
        <v>1.3359052285590316</v>
      </c>
      <c r="G8" s="69">
        <f>IF(ISNUMBER(D8),(E$366-E8)*0.6,"")</f>
        <v>-2246.1956891996688</v>
      </c>
      <c r="H8" s="36">
        <f>IF(ISNUMBER(D8),(IF(E8&gt;=E$366*0.9,0,IF(E8&lt;0.9*E$366,(E$366*0.9-E8)*0.35))),"")</f>
        <v>0</v>
      </c>
      <c r="I8" s="69">
        <f>IF(ISNUMBER(C8),G8+H8,"")</f>
        <v>-2246.1956891996688</v>
      </c>
      <c r="J8" s="67">
        <f>IF(ISNUMBER(D8),I$368,"")</f>
        <v>-123.46678524563045</v>
      </c>
      <c r="K8" s="34">
        <f>IF(ISNUMBER(I8),I8+J8,"")</f>
        <v>-2369.6624744452993</v>
      </c>
      <c r="L8" s="34">
        <f>IF(ISNUMBER(I8),(I8*D8),"")</f>
        <v>-1612117108.0954943</v>
      </c>
      <c r="M8" s="34">
        <f>IF(ISNUMBER(K8),(K8*D8),"")</f>
        <v>-1700730454.5341358</v>
      </c>
      <c r="N8" s="38">
        <f>'jan-feb'!M8</f>
        <v>-642882294.00125229</v>
      </c>
      <c r="O8" s="38">
        <f>IF(ISNUMBER(M8),(M8-N8),"")</f>
        <v>-1057848160.5328835</v>
      </c>
    </row>
    <row r="9" spans="1:16" s="31" customFormat="1" x14ac:dyDescent="0.2">
      <c r="A9" s="30">
        <v>1101</v>
      </c>
      <c r="B9" s="31" t="s">
        <v>193</v>
      </c>
      <c r="C9" s="33">
        <v>165709770</v>
      </c>
      <c r="D9" s="33">
        <v>15221</v>
      </c>
      <c r="E9" s="34">
        <f>IF(ISNUMBER(C9),(C9)/D9,"")</f>
        <v>10886.91741672689</v>
      </c>
      <c r="F9" s="35">
        <f t="shared" ref="F9:F72" si="1">IF(ISNUMBER(C9),E9/E$366,"")</f>
        <v>0.97684431523558268</v>
      </c>
      <c r="G9" s="69">
        <f t="shared" ref="G9:G72" si="2">IF(ISNUMBER(D9),(E$366-E9)*0.6,"")</f>
        <v>154.84188656849111</v>
      </c>
      <c r="H9" s="36">
        <f t="shared" ref="H9:H72" si="3">IF(ISNUMBER(D9),(IF(E9&gt;=E$366*0.9,0,IF(E9&lt;0.9*E$366,(E$366*0.9-E9)*0.35))),"")</f>
        <v>0</v>
      </c>
      <c r="I9" s="69">
        <f t="shared" ref="I9:I72" si="4">IF(ISNUMBER(C9),G9+H9,"")</f>
        <v>154.84188656849111</v>
      </c>
      <c r="J9" s="67">
        <f t="shared" ref="J9:J72" si="5">IF(ISNUMBER(D9),I$368,"")</f>
        <v>-123.46678524563045</v>
      </c>
      <c r="K9" s="34">
        <f t="shared" ref="K9:K72" si="6">IF(ISNUMBER(I9),I9+J9,"")</f>
        <v>31.375101322860658</v>
      </c>
      <c r="L9" s="34">
        <f t="shared" ref="L9:L72" si="7">IF(ISNUMBER(I9),(I9*D9),"")</f>
        <v>2356848.3554590032</v>
      </c>
      <c r="M9" s="34">
        <f t="shared" ref="M9:M72" si="8">IF(ISNUMBER(K9),(K9*D9),"")</f>
        <v>477560.41723526205</v>
      </c>
      <c r="N9" s="38">
        <f>'jan-feb'!M9</f>
        <v>621911.58353142824</v>
      </c>
      <c r="O9" s="38">
        <f t="shared" ref="O9:O72" si="9">IF(ISNUMBER(M9),(M9-N9),"")</f>
        <v>-144351.16629616619</v>
      </c>
    </row>
    <row r="10" spans="1:16" s="31" customFormat="1" x14ac:dyDescent="0.2">
      <c r="A10" s="30">
        <v>1103</v>
      </c>
      <c r="B10" s="31" t="s">
        <v>195</v>
      </c>
      <c r="C10" s="33">
        <v>2122070211</v>
      </c>
      <c r="D10" s="33">
        <v>149048</v>
      </c>
      <c r="E10" s="34">
        <f t="shared" ref="E10:E72" si="10">IF(ISNUMBER(C10),(C10)/D10,"")</f>
        <v>14237.495377328109</v>
      </c>
      <c r="F10" s="35">
        <f t="shared" si="1"/>
        <v>1.2774797392297279</v>
      </c>
      <c r="G10" s="69">
        <f t="shared" si="2"/>
        <v>-1855.5048897922397</v>
      </c>
      <c r="H10" s="36">
        <f t="shared" si="3"/>
        <v>0</v>
      </c>
      <c r="I10" s="69">
        <f t="shared" si="4"/>
        <v>-1855.5048897922397</v>
      </c>
      <c r="J10" s="67">
        <f t="shared" si="5"/>
        <v>-123.46678524563045</v>
      </c>
      <c r="K10" s="34">
        <f t="shared" si="6"/>
        <v>-1978.9716750378702</v>
      </c>
      <c r="L10" s="34">
        <f t="shared" si="7"/>
        <v>-276559292.81375372</v>
      </c>
      <c r="M10" s="34">
        <f t="shared" si="8"/>
        <v>-294961770.22104448</v>
      </c>
      <c r="N10" s="38">
        <f>'jan-feb'!M10</f>
        <v>-93052362.853321552</v>
      </c>
      <c r="O10" s="38">
        <f t="shared" si="9"/>
        <v>-201909407.36772293</v>
      </c>
    </row>
    <row r="11" spans="1:16" s="31" customFormat="1" x14ac:dyDescent="0.2">
      <c r="A11" s="30">
        <v>1106</v>
      </c>
      <c r="B11" s="31" t="s">
        <v>196</v>
      </c>
      <c r="C11" s="33">
        <v>434623435</v>
      </c>
      <c r="D11" s="33">
        <v>38292</v>
      </c>
      <c r="E11" s="34">
        <f t="shared" si="10"/>
        <v>11350.241173090984</v>
      </c>
      <c r="F11" s="35">
        <f t="shared" si="1"/>
        <v>1.0184167053064841</v>
      </c>
      <c r="G11" s="69">
        <f t="shared" si="2"/>
        <v>-123.15236724996538</v>
      </c>
      <c r="H11" s="36">
        <f t="shared" si="3"/>
        <v>0</v>
      </c>
      <c r="I11" s="69">
        <f t="shared" si="4"/>
        <v>-123.15236724996538</v>
      </c>
      <c r="J11" s="67">
        <f t="shared" si="5"/>
        <v>-123.46678524563045</v>
      </c>
      <c r="K11" s="34">
        <f t="shared" si="6"/>
        <v>-246.61915249559581</v>
      </c>
      <c r="L11" s="34">
        <f t="shared" si="7"/>
        <v>-4715750.4467356745</v>
      </c>
      <c r="M11" s="34">
        <f t="shared" si="8"/>
        <v>-9443540.5873613544</v>
      </c>
      <c r="N11" s="38">
        <f>'jan-feb'!M11</f>
        <v>-653188.98771530576</v>
      </c>
      <c r="O11" s="38">
        <f t="shared" si="9"/>
        <v>-8790351.5996460486</v>
      </c>
    </row>
    <row r="12" spans="1:16" s="31" customFormat="1" x14ac:dyDescent="0.2">
      <c r="A12" s="30">
        <v>1108</v>
      </c>
      <c r="B12" s="31" t="s">
        <v>194</v>
      </c>
      <c r="C12" s="33">
        <v>939627714</v>
      </c>
      <c r="D12" s="33">
        <v>83702</v>
      </c>
      <c r="E12" s="34">
        <f t="shared" si="10"/>
        <v>11225.869322118946</v>
      </c>
      <c r="F12" s="35">
        <f t="shared" si="1"/>
        <v>1.0072572621926144</v>
      </c>
      <c r="G12" s="69">
        <f t="shared" si="2"/>
        <v>-48.529256666742363</v>
      </c>
      <c r="H12" s="36">
        <f t="shared" si="3"/>
        <v>0</v>
      </c>
      <c r="I12" s="69">
        <f t="shared" si="4"/>
        <v>-48.529256666742363</v>
      </c>
      <c r="J12" s="67">
        <f t="shared" si="5"/>
        <v>-123.46678524563045</v>
      </c>
      <c r="K12" s="34">
        <f t="shared" si="6"/>
        <v>-171.99604191237282</v>
      </c>
      <c r="L12" s="34">
        <f t="shared" si="7"/>
        <v>-4061995.8415196692</v>
      </c>
      <c r="M12" s="34">
        <f t="shared" si="8"/>
        <v>-14396412.70014943</v>
      </c>
      <c r="N12" s="38">
        <f>'jan-feb'!M12</f>
        <v>-1591534.608412876</v>
      </c>
      <c r="O12" s="38">
        <f t="shared" si="9"/>
        <v>-12804878.091736553</v>
      </c>
    </row>
    <row r="13" spans="1:16" s="31" customFormat="1" x14ac:dyDescent="0.2">
      <c r="A13" s="30">
        <v>1111</v>
      </c>
      <c r="B13" s="31" t="s">
        <v>197</v>
      </c>
      <c r="C13" s="33">
        <v>31496783</v>
      </c>
      <c r="D13" s="33">
        <v>3347</v>
      </c>
      <c r="E13" s="34">
        <f t="shared" si="10"/>
        <v>9410.4520466089034</v>
      </c>
      <c r="F13" s="35">
        <f t="shared" si="1"/>
        <v>0.84436633747247303</v>
      </c>
      <c r="G13" s="69">
        <f t="shared" si="2"/>
        <v>1040.7211086392831</v>
      </c>
      <c r="H13" s="36">
        <f t="shared" si="3"/>
        <v>217.0127604043121</v>
      </c>
      <c r="I13" s="69">
        <f t="shared" si="4"/>
        <v>1257.7338690435952</v>
      </c>
      <c r="J13" s="67">
        <f t="shared" si="5"/>
        <v>-123.46678524563045</v>
      </c>
      <c r="K13" s="34">
        <f t="shared" si="6"/>
        <v>1134.2670837979647</v>
      </c>
      <c r="L13" s="34">
        <f t="shared" si="7"/>
        <v>4209635.2596889129</v>
      </c>
      <c r="M13" s="34">
        <f t="shared" si="8"/>
        <v>3796391.929471788</v>
      </c>
      <c r="N13" s="38">
        <f>'jan-feb'!M13</f>
        <v>275308.71823662549</v>
      </c>
      <c r="O13" s="38">
        <f t="shared" si="9"/>
        <v>3521083.2112351623</v>
      </c>
    </row>
    <row r="14" spans="1:16" s="31" customFormat="1" x14ac:dyDescent="0.2">
      <c r="A14" s="30">
        <v>1112</v>
      </c>
      <c r="B14" s="31" t="s">
        <v>198</v>
      </c>
      <c r="C14" s="33">
        <v>30127962</v>
      </c>
      <c r="D14" s="33">
        <v>3226</v>
      </c>
      <c r="E14" s="34">
        <f t="shared" si="10"/>
        <v>9339.1078735275878</v>
      </c>
      <c r="F14" s="35">
        <f t="shared" si="1"/>
        <v>0.83796487898500527</v>
      </c>
      <c r="G14" s="69">
        <f t="shared" si="2"/>
        <v>1083.5276124880725</v>
      </c>
      <c r="H14" s="36">
        <f t="shared" si="3"/>
        <v>241.98322098277256</v>
      </c>
      <c r="I14" s="69">
        <f t="shared" si="4"/>
        <v>1325.510833470845</v>
      </c>
      <c r="J14" s="67">
        <f t="shared" si="5"/>
        <v>-123.46678524563045</v>
      </c>
      <c r="K14" s="34">
        <f t="shared" si="6"/>
        <v>1202.0440482252145</v>
      </c>
      <c r="L14" s="34">
        <f t="shared" si="7"/>
        <v>4276097.9487769464</v>
      </c>
      <c r="M14" s="34">
        <f t="shared" si="8"/>
        <v>3877794.0995745421</v>
      </c>
      <c r="N14" s="38">
        <f>'jan-feb'!M14</f>
        <v>2069926.800036883</v>
      </c>
      <c r="O14" s="38">
        <f t="shared" si="9"/>
        <v>1807867.2995376592</v>
      </c>
    </row>
    <row r="15" spans="1:16" s="31" customFormat="1" x14ac:dyDescent="0.2">
      <c r="A15" s="30">
        <v>1114</v>
      </c>
      <c r="B15" s="31" t="s">
        <v>199</v>
      </c>
      <c r="C15" s="33">
        <v>27355050</v>
      </c>
      <c r="D15" s="33">
        <v>2892</v>
      </c>
      <c r="E15" s="34">
        <f t="shared" si="10"/>
        <v>9458.869294605809</v>
      </c>
      <c r="F15" s="35">
        <f t="shared" si="1"/>
        <v>0.84871064464912727</v>
      </c>
      <c r="G15" s="69">
        <f t="shared" si="2"/>
        <v>1011.6707598411398</v>
      </c>
      <c r="H15" s="36">
        <f t="shared" si="3"/>
        <v>200.06672360539514</v>
      </c>
      <c r="I15" s="69">
        <f t="shared" si="4"/>
        <v>1211.737483446535</v>
      </c>
      <c r="J15" s="67">
        <f t="shared" si="5"/>
        <v>-123.46678524563045</v>
      </c>
      <c r="K15" s="34">
        <f t="shared" si="6"/>
        <v>1088.2706982009045</v>
      </c>
      <c r="L15" s="34">
        <f t="shared" si="7"/>
        <v>3504344.802127379</v>
      </c>
      <c r="M15" s="34">
        <f t="shared" si="8"/>
        <v>3147278.8591970159</v>
      </c>
      <c r="N15" s="38">
        <f>'jan-feb'!M15</f>
        <v>1860845.6243666047</v>
      </c>
      <c r="O15" s="38">
        <f t="shared" si="9"/>
        <v>1286433.2348304112</v>
      </c>
    </row>
    <row r="16" spans="1:16" s="31" customFormat="1" x14ac:dyDescent="0.2">
      <c r="A16" s="30">
        <v>1119</v>
      </c>
      <c r="B16" s="31" t="s">
        <v>200</v>
      </c>
      <c r="C16" s="33">
        <v>178876307</v>
      </c>
      <c r="D16" s="33">
        <v>19827</v>
      </c>
      <c r="E16" s="34">
        <f t="shared" si="10"/>
        <v>9021.8543904776307</v>
      </c>
      <c r="F16" s="35">
        <f t="shared" si="1"/>
        <v>0.80949885416425205</v>
      </c>
      <c r="G16" s="69">
        <f t="shared" si="2"/>
        <v>1273.8797023180468</v>
      </c>
      <c r="H16" s="36">
        <f t="shared" si="3"/>
        <v>353.02194005025757</v>
      </c>
      <c r="I16" s="69">
        <f t="shared" si="4"/>
        <v>1626.9016423683045</v>
      </c>
      <c r="J16" s="67">
        <f t="shared" si="5"/>
        <v>-123.46678524563045</v>
      </c>
      <c r="K16" s="34">
        <f t="shared" si="6"/>
        <v>1503.434857122674</v>
      </c>
      <c r="L16" s="34">
        <f t="shared" si="7"/>
        <v>32256578.863236371</v>
      </c>
      <c r="M16" s="34">
        <f t="shared" si="8"/>
        <v>29808602.912171256</v>
      </c>
      <c r="N16" s="38">
        <f>'jan-feb'!M16</f>
        <v>13901202.647498848</v>
      </c>
      <c r="O16" s="38">
        <f t="shared" si="9"/>
        <v>15907400.264672408</v>
      </c>
    </row>
    <row r="17" spans="1:15" s="31" customFormat="1" x14ac:dyDescent="0.2">
      <c r="A17" s="30">
        <v>1120</v>
      </c>
      <c r="B17" s="31" t="s">
        <v>201</v>
      </c>
      <c r="C17" s="33">
        <v>216108446</v>
      </c>
      <c r="D17" s="33">
        <v>20900</v>
      </c>
      <c r="E17" s="34">
        <f t="shared" si="10"/>
        <v>10340.117033492823</v>
      </c>
      <c r="F17" s="35">
        <f t="shared" si="1"/>
        <v>0.92778186482053915</v>
      </c>
      <c r="G17" s="69">
        <f t="shared" si="2"/>
        <v>482.92211650893148</v>
      </c>
      <c r="H17" s="36">
        <f t="shared" si="3"/>
        <v>0</v>
      </c>
      <c r="I17" s="69">
        <f t="shared" si="4"/>
        <v>482.92211650893148</v>
      </c>
      <c r="J17" s="67">
        <f t="shared" si="5"/>
        <v>-123.46678524563045</v>
      </c>
      <c r="K17" s="34">
        <f t="shared" si="6"/>
        <v>359.45533126330105</v>
      </c>
      <c r="L17" s="34">
        <f t="shared" si="7"/>
        <v>10093072.235036667</v>
      </c>
      <c r="M17" s="34">
        <f t="shared" si="8"/>
        <v>7512616.4234029921</v>
      </c>
      <c r="N17" s="38">
        <f>'jan-feb'!M17</f>
        <v>5221154.3054156424</v>
      </c>
      <c r="O17" s="38">
        <f t="shared" si="9"/>
        <v>2291462.1179873496</v>
      </c>
    </row>
    <row r="18" spans="1:15" s="31" customFormat="1" x14ac:dyDescent="0.2">
      <c r="A18" s="30">
        <v>1121</v>
      </c>
      <c r="B18" s="31" t="s">
        <v>202</v>
      </c>
      <c r="C18" s="33">
        <v>213424604</v>
      </c>
      <c r="D18" s="33">
        <v>19910</v>
      </c>
      <c r="E18" s="34">
        <f t="shared" si="10"/>
        <v>10719.467805123053</v>
      </c>
      <c r="F18" s="35">
        <f t="shared" si="1"/>
        <v>0.96181965812444314</v>
      </c>
      <c r="G18" s="69">
        <f t="shared" si="2"/>
        <v>255.31165353079339</v>
      </c>
      <c r="H18" s="36">
        <f t="shared" si="3"/>
        <v>0</v>
      </c>
      <c r="I18" s="69">
        <f t="shared" si="4"/>
        <v>255.31165353079339</v>
      </c>
      <c r="J18" s="67">
        <f t="shared" si="5"/>
        <v>-123.46678524563045</v>
      </c>
      <c r="K18" s="34">
        <f t="shared" si="6"/>
        <v>131.84486828516293</v>
      </c>
      <c r="L18" s="34">
        <f t="shared" si="7"/>
        <v>5083255.0217980966</v>
      </c>
      <c r="M18" s="34">
        <f t="shared" si="8"/>
        <v>2625031.327557594</v>
      </c>
      <c r="N18" s="38">
        <f>'jan-feb'!M18</f>
        <v>3403822.2451422843</v>
      </c>
      <c r="O18" s="38">
        <f t="shared" si="9"/>
        <v>-778790.91758469027</v>
      </c>
    </row>
    <row r="19" spans="1:15" s="31" customFormat="1" x14ac:dyDescent="0.2">
      <c r="A19" s="30">
        <v>1122</v>
      </c>
      <c r="B19" s="31" t="s">
        <v>203</v>
      </c>
      <c r="C19" s="33">
        <v>118281338</v>
      </c>
      <c r="D19" s="33">
        <v>12362</v>
      </c>
      <c r="E19" s="34">
        <f t="shared" si="10"/>
        <v>9568.1392978482454</v>
      </c>
      <c r="F19" s="35">
        <f t="shared" si="1"/>
        <v>0.85851505276644713</v>
      </c>
      <c r="G19" s="69">
        <f t="shared" si="2"/>
        <v>946.10875789567797</v>
      </c>
      <c r="H19" s="36">
        <f t="shared" si="3"/>
        <v>161.82222247054241</v>
      </c>
      <c r="I19" s="69">
        <f t="shared" si="4"/>
        <v>1107.9309803662204</v>
      </c>
      <c r="J19" s="67">
        <f t="shared" si="5"/>
        <v>-123.46678524563045</v>
      </c>
      <c r="K19" s="34">
        <f t="shared" si="6"/>
        <v>984.46419512058992</v>
      </c>
      <c r="L19" s="34">
        <f t="shared" si="7"/>
        <v>13696242.779287217</v>
      </c>
      <c r="M19" s="34">
        <f t="shared" si="8"/>
        <v>12169946.380080733</v>
      </c>
      <c r="N19" s="38">
        <f>'jan-feb'!M19</f>
        <v>5874563.0719640227</v>
      </c>
      <c r="O19" s="38">
        <f t="shared" si="9"/>
        <v>6295383.3081167107</v>
      </c>
    </row>
    <row r="20" spans="1:15" s="31" customFormat="1" x14ac:dyDescent="0.2">
      <c r="A20" s="30">
        <v>1124</v>
      </c>
      <c r="B20" s="31" t="s">
        <v>204</v>
      </c>
      <c r="C20" s="33">
        <v>403660095</v>
      </c>
      <c r="D20" s="33">
        <v>28685</v>
      </c>
      <c r="E20" s="34">
        <f t="shared" si="10"/>
        <v>14072.166463308349</v>
      </c>
      <c r="F20" s="35">
        <f t="shared" si="1"/>
        <v>1.2626453647578373</v>
      </c>
      <c r="G20" s="69">
        <f t="shared" si="2"/>
        <v>-1756.3075413803842</v>
      </c>
      <c r="H20" s="36">
        <f t="shared" si="3"/>
        <v>0</v>
      </c>
      <c r="I20" s="69">
        <f t="shared" si="4"/>
        <v>-1756.3075413803842</v>
      </c>
      <c r="J20" s="67">
        <f t="shared" si="5"/>
        <v>-123.46678524563045</v>
      </c>
      <c r="K20" s="34">
        <f t="shared" si="6"/>
        <v>-1879.7743266260147</v>
      </c>
      <c r="L20" s="34">
        <f t="shared" si="7"/>
        <v>-50379681.824496321</v>
      </c>
      <c r="M20" s="34">
        <f t="shared" si="8"/>
        <v>-53921326.55926723</v>
      </c>
      <c r="N20" s="38">
        <f>'jan-feb'!M20</f>
        <v>-17183787.56163203</v>
      </c>
      <c r="O20" s="38">
        <f t="shared" si="9"/>
        <v>-36737538.997635201</v>
      </c>
    </row>
    <row r="21" spans="1:15" s="31" customFormat="1" x14ac:dyDescent="0.2">
      <c r="A21" s="30">
        <v>1127</v>
      </c>
      <c r="B21" s="31" t="s">
        <v>205</v>
      </c>
      <c r="C21" s="33">
        <v>142014009</v>
      </c>
      <c r="D21" s="33">
        <v>11742</v>
      </c>
      <c r="E21" s="34">
        <f t="shared" si="10"/>
        <v>12094.53321410322</v>
      </c>
      <c r="F21" s="35">
        <f t="shared" si="1"/>
        <v>1.0851993786113101</v>
      </c>
      <c r="G21" s="69">
        <f t="shared" si="2"/>
        <v>-569.72759185730649</v>
      </c>
      <c r="H21" s="36">
        <f t="shared" si="3"/>
        <v>0</v>
      </c>
      <c r="I21" s="69">
        <f t="shared" si="4"/>
        <v>-569.72759185730649</v>
      </c>
      <c r="J21" s="67">
        <f t="shared" si="5"/>
        <v>-123.46678524563045</v>
      </c>
      <c r="K21" s="34">
        <f t="shared" si="6"/>
        <v>-693.19437710293698</v>
      </c>
      <c r="L21" s="34">
        <f t="shared" si="7"/>
        <v>-6689741.3835884929</v>
      </c>
      <c r="M21" s="34">
        <f t="shared" si="8"/>
        <v>-8139488.3759426856</v>
      </c>
      <c r="N21" s="38">
        <f>'jan-feb'!M21</f>
        <v>-1876901.7979879081</v>
      </c>
      <c r="O21" s="38">
        <f t="shared" si="9"/>
        <v>-6262586.5779547775</v>
      </c>
    </row>
    <row r="22" spans="1:15" s="31" customFormat="1" x14ac:dyDescent="0.2">
      <c r="A22" s="30">
        <v>1130</v>
      </c>
      <c r="B22" s="31" t="s">
        <v>206</v>
      </c>
      <c r="C22" s="33">
        <v>132311908</v>
      </c>
      <c r="D22" s="33">
        <v>13703</v>
      </c>
      <c r="E22" s="34">
        <f t="shared" si="10"/>
        <v>9655.6891191709838</v>
      </c>
      <c r="F22" s="35">
        <f t="shared" si="1"/>
        <v>0.86637058633810893</v>
      </c>
      <c r="G22" s="69">
        <f t="shared" si="2"/>
        <v>893.57886510203491</v>
      </c>
      <c r="H22" s="36">
        <f t="shared" si="3"/>
        <v>131.179785007584</v>
      </c>
      <c r="I22" s="69">
        <f t="shared" si="4"/>
        <v>1024.7586501096189</v>
      </c>
      <c r="J22" s="67">
        <f t="shared" si="5"/>
        <v>-123.46678524563045</v>
      </c>
      <c r="K22" s="34">
        <f t="shared" si="6"/>
        <v>901.29186486398839</v>
      </c>
      <c r="L22" s="34">
        <f t="shared" si="7"/>
        <v>14042267.782452108</v>
      </c>
      <c r="M22" s="34">
        <f t="shared" si="8"/>
        <v>12350402.424231233</v>
      </c>
      <c r="N22" s="38">
        <f>'jan-feb'!M22</f>
        <v>5849102.6648497889</v>
      </c>
      <c r="O22" s="38">
        <f t="shared" si="9"/>
        <v>6501299.7593814442</v>
      </c>
    </row>
    <row r="23" spans="1:15" s="31" customFormat="1" x14ac:dyDescent="0.2">
      <c r="A23" s="30">
        <v>1133</v>
      </c>
      <c r="B23" s="31" t="s">
        <v>207</v>
      </c>
      <c r="C23" s="33">
        <v>36423029</v>
      </c>
      <c r="D23" s="33">
        <v>2643</v>
      </c>
      <c r="E23" s="34">
        <f t="shared" si="10"/>
        <v>13780.941732879304</v>
      </c>
      <c r="F23" s="35">
        <f t="shared" si="1"/>
        <v>1.2365148071825089</v>
      </c>
      <c r="G23" s="69">
        <f t="shared" si="2"/>
        <v>-1581.5727031229574</v>
      </c>
      <c r="H23" s="36">
        <f t="shared" si="3"/>
        <v>0</v>
      </c>
      <c r="I23" s="69">
        <f t="shared" si="4"/>
        <v>-1581.5727031229574</v>
      </c>
      <c r="J23" s="67">
        <f t="shared" si="5"/>
        <v>-123.46678524563045</v>
      </c>
      <c r="K23" s="34">
        <f t="shared" si="6"/>
        <v>-1705.0394883685879</v>
      </c>
      <c r="L23" s="34">
        <f t="shared" si="7"/>
        <v>-4180096.6543539762</v>
      </c>
      <c r="M23" s="34">
        <f t="shared" si="8"/>
        <v>-4506419.3677581782</v>
      </c>
      <c r="N23" s="38">
        <f>'jan-feb'!M23</f>
        <v>-5476109.0192711661</v>
      </c>
      <c r="O23" s="38">
        <f t="shared" si="9"/>
        <v>969689.65151298791</v>
      </c>
    </row>
    <row r="24" spans="1:15" s="31" customFormat="1" x14ac:dyDescent="0.2">
      <c r="A24" s="30">
        <v>1134</v>
      </c>
      <c r="B24" s="31" t="s">
        <v>208</v>
      </c>
      <c r="C24" s="33">
        <v>62762001</v>
      </c>
      <c r="D24" s="33">
        <v>3889</v>
      </c>
      <c r="E24" s="34">
        <f t="shared" si="10"/>
        <v>16138.339161738237</v>
      </c>
      <c r="F24" s="35">
        <f t="shared" si="1"/>
        <v>1.4480356802621319</v>
      </c>
      <c r="G24" s="69">
        <f t="shared" si="2"/>
        <v>-2996.0111604383169</v>
      </c>
      <c r="H24" s="36">
        <f t="shared" si="3"/>
        <v>0</v>
      </c>
      <c r="I24" s="69">
        <f t="shared" si="4"/>
        <v>-2996.0111604383169</v>
      </c>
      <c r="J24" s="67">
        <f t="shared" si="5"/>
        <v>-123.46678524563045</v>
      </c>
      <c r="K24" s="34">
        <f t="shared" si="6"/>
        <v>-3119.4779456839474</v>
      </c>
      <c r="L24" s="34">
        <f t="shared" si="7"/>
        <v>-11651487.402944615</v>
      </c>
      <c r="M24" s="34">
        <f t="shared" si="8"/>
        <v>-12131649.730764871</v>
      </c>
      <c r="N24" s="38">
        <f>'jan-feb'!M24</f>
        <v>-13506184.958284363</v>
      </c>
      <c r="O24" s="38">
        <f t="shared" si="9"/>
        <v>1374535.2275194917</v>
      </c>
    </row>
    <row r="25" spans="1:15" s="31" customFormat="1" x14ac:dyDescent="0.2">
      <c r="A25" s="30">
        <v>1135</v>
      </c>
      <c r="B25" s="31" t="s">
        <v>209</v>
      </c>
      <c r="C25" s="33">
        <v>52959975</v>
      </c>
      <c r="D25" s="33">
        <v>4572</v>
      </c>
      <c r="E25" s="34">
        <f t="shared" si="10"/>
        <v>11583.546587926508</v>
      </c>
      <c r="F25" s="35">
        <f t="shared" si="1"/>
        <v>1.0393503690307635</v>
      </c>
      <c r="G25" s="69">
        <f t="shared" si="2"/>
        <v>-263.13561615127981</v>
      </c>
      <c r="H25" s="36">
        <f t="shared" si="3"/>
        <v>0</v>
      </c>
      <c r="I25" s="69">
        <f t="shared" si="4"/>
        <v>-263.13561615127981</v>
      </c>
      <c r="J25" s="67">
        <f t="shared" si="5"/>
        <v>-123.46678524563045</v>
      </c>
      <c r="K25" s="34">
        <f t="shared" si="6"/>
        <v>-386.60240139691024</v>
      </c>
      <c r="L25" s="34">
        <f t="shared" si="7"/>
        <v>-1203056.0370436513</v>
      </c>
      <c r="M25" s="34">
        <f t="shared" si="8"/>
        <v>-1767546.1791866736</v>
      </c>
      <c r="N25" s="38">
        <f>'jan-feb'!M25</f>
        <v>-3782762.826298818</v>
      </c>
      <c r="O25" s="38">
        <f t="shared" si="9"/>
        <v>2015216.6471121444</v>
      </c>
    </row>
    <row r="26" spans="1:15" s="31" customFormat="1" x14ac:dyDescent="0.2">
      <c r="A26" s="30">
        <v>1144</v>
      </c>
      <c r="B26" s="31" t="s">
        <v>210</v>
      </c>
      <c r="C26" s="33">
        <v>5784983</v>
      </c>
      <c r="D26" s="33">
        <v>544</v>
      </c>
      <c r="E26" s="34">
        <f t="shared" si="10"/>
        <v>10634.159926470587</v>
      </c>
      <c r="F26" s="35">
        <f t="shared" si="1"/>
        <v>0.95416528608167972</v>
      </c>
      <c r="G26" s="69">
        <f t="shared" si="2"/>
        <v>306.49638072227282</v>
      </c>
      <c r="H26" s="36">
        <f t="shared" si="3"/>
        <v>0</v>
      </c>
      <c r="I26" s="69">
        <f t="shared" si="4"/>
        <v>306.49638072227282</v>
      </c>
      <c r="J26" s="67">
        <f t="shared" si="5"/>
        <v>-123.46678524563045</v>
      </c>
      <c r="K26" s="34">
        <f t="shared" si="6"/>
        <v>183.02959547664238</v>
      </c>
      <c r="L26" s="34">
        <f t="shared" si="7"/>
        <v>166734.03111291642</v>
      </c>
      <c r="M26" s="34">
        <f t="shared" si="8"/>
        <v>99568.099939293461</v>
      </c>
      <c r="N26" s="38">
        <f>'jan-feb'!M26</f>
        <v>112686.13352874931</v>
      </c>
      <c r="O26" s="38">
        <f t="shared" si="9"/>
        <v>-13118.033589455852</v>
      </c>
    </row>
    <row r="27" spans="1:15" s="31" customFormat="1" x14ac:dyDescent="0.2">
      <c r="A27" s="30">
        <v>1145</v>
      </c>
      <c r="B27" s="31" t="s">
        <v>211</v>
      </c>
      <c r="C27" s="33">
        <v>9776019</v>
      </c>
      <c r="D27" s="33">
        <v>883</v>
      </c>
      <c r="E27" s="34">
        <f t="shared" si="10"/>
        <v>11071.369195922989</v>
      </c>
      <c r="F27" s="35">
        <f t="shared" si="1"/>
        <v>0.99339451627467246</v>
      </c>
      <c r="G27" s="69">
        <f t="shared" si="2"/>
        <v>44.170819050831774</v>
      </c>
      <c r="H27" s="36">
        <f t="shared" si="3"/>
        <v>0</v>
      </c>
      <c r="I27" s="69">
        <f t="shared" si="4"/>
        <v>44.170819050831774</v>
      </c>
      <c r="J27" s="67">
        <f t="shared" si="5"/>
        <v>-123.46678524563045</v>
      </c>
      <c r="K27" s="34">
        <f t="shared" si="6"/>
        <v>-79.295966194798666</v>
      </c>
      <c r="L27" s="34">
        <f t="shared" si="7"/>
        <v>39002.833221884459</v>
      </c>
      <c r="M27" s="34">
        <f t="shared" si="8"/>
        <v>-70018.338150007228</v>
      </c>
      <c r="N27" s="38">
        <f>'jan-feb'!M27</f>
        <v>-134798.06304065132</v>
      </c>
      <c r="O27" s="38">
        <f t="shared" si="9"/>
        <v>64779.724890644095</v>
      </c>
    </row>
    <row r="28" spans="1:15" s="31" customFormat="1" x14ac:dyDescent="0.2">
      <c r="A28" s="30">
        <v>1146</v>
      </c>
      <c r="B28" s="31" t="s">
        <v>212</v>
      </c>
      <c r="C28" s="33">
        <v>115878961</v>
      </c>
      <c r="D28" s="33">
        <v>11570</v>
      </c>
      <c r="E28" s="34">
        <f t="shared" si="10"/>
        <v>10015.467675021608</v>
      </c>
      <c r="F28" s="35">
        <f t="shared" si="1"/>
        <v>0.89865223444599096</v>
      </c>
      <c r="G28" s="69">
        <f t="shared" si="2"/>
        <v>677.71173159166062</v>
      </c>
      <c r="H28" s="36">
        <f t="shared" si="3"/>
        <v>5.2572904598656347</v>
      </c>
      <c r="I28" s="69">
        <f t="shared" si="4"/>
        <v>682.96902205152628</v>
      </c>
      <c r="J28" s="67">
        <f t="shared" si="5"/>
        <v>-123.46678524563045</v>
      </c>
      <c r="K28" s="34">
        <f t="shared" si="6"/>
        <v>559.50223680589579</v>
      </c>
      <c r="L28" s="34">
        <f t="shared" si="7"/>
        <v>7901951.5851361593</v>
      </c>
      <c r="M28" s="34">
        <f t="shared" si="8"/>
        <v>6473440.8798442138</v>
      </c>
      <c r="N28" s="38">
        <f>'jan-feb'!M28</f>
        <v>3720877.3335482739</v>
      </c>
      <c r="O28" s="38">
        <f t="shared" si="9"/>
        <v>2752563.5462959399</v>
      </c>
    </row>
    <row r="29" spans="1:15" s="31" customFormat="1" x14ac:dyDescent="0.2">
      <c r="A29" s="30">
        <v>1149</v>
      </c>
      <c r="B29" s="31" t="s">
        <v>213</v>
      </c>
      <c r="C29" s="33">
        <v>424561069</v>
      </c>
      <c r="D29" s="33">
        <v>43306</v>
      </c>
      <c r="E29" s="34">
        <f t="shared" si="10"/>
        <v>9803.7470327437313</v>
      </c>
      <c r="F29" s="35">
        <f t="shared" si="1"/>
        <v>0.87965529546770771</v>
      </c>
      <c r="G29" s="69">
        <f t="shared" si="2"/>
        <v>804.74411695838637</v>
      </c>
      <c r="H29" s="36">
        <f t="shared" si="3"/>
        <v>79.359515257122339</v>
      </c>
      <c r="I29" s="69">
        <f t="shared" si="4"/>
        <v>884.1036322155087</v>
      </c>
      <c r="J29" s="67">
        <f t="shared" si="5"/>
        <v>-123.46678524563045</v>
      </c>
      <c r="K29" s="34">
        <f t="shared" si="6"/>
        <v>760.63684696987821</v>
      </c>
      <c r="L29" s="34">
        <f t="shared" si="7"/>
        <v>38286991.89672482</v>
      </c>
      <c r="M29" s="34">
        <f t="shared" si="8"/>
        <v>32940139.294877544</v>
      </c>
      <c r="N29" s="38">
        <f>'jan-feb'!M29</f>
        <v>13314448.630470309</v>
      </c>
      <c r="O29" s="38">
        <f t="shared" si="9"/>
        <v>19625690.664407235</v>
      </c>
    </row>
    <row r="30" spans="1:15" s="31" customFormat="1" x14ac:dyDescent="0.2">
      <c r="A30" s="30">
        <v>1151</v>
      </c>
      <c r="B30" s="31" t="s">
        <v>214</v>
      </c>
      <c r="C30" s="33">
        <v>2372900</v>
      </c>
      <c r="D30" s="33">
        <v>215</v>
      </c>
      <c r="E30" s="34">
        <f t="shared" si="10"/>
        <v>11036.744186046511</v>
      </c>
      <c r="F30" s="35">
        <f t="shared" si="1"/>
        <v>0.99028773748981214</v>
      </c>
      <c r="G30" s="69">
        <f t="shared" si="2"/>
        <v>64.945824976718356</v>
      </c>
      <c r="H30" s="36">
        <f t="shared" si="3"/>
        <v>0</v>
      </c>
      <c r="I30" s="69">
        <f t="shared" si="4"/>
        <v>64.945824976718356</v>
      </c>
      <c r="J30" s="67">
        <f t="shared" si="5"/>
        <v>-123.46678524563045</v>
      </c>
      <c r="K30" s="34">
        <f t="shared" si="6"/>
        <v>-58.520960268912091</v>
      </c>
      <c r="L30" s="34">
        <f t="shared" si="7"/>
        <v>13963.352369994447</v>
      </c>
      <c r="M30" s="34">
        <f t="shared" si="8"/>
        <v>-12582.0064578161</v>
      </c>
      <c r="N30" s="38">
        <f>'jan-feb'!M30</f>
        <v>-318947.01965315972</v>
      </c>
      <c r="O30" s="38">
        <f t="shared" si="9"/>
        <v>306365.01319534361</v>
      </c>
    </row>
    <row r="31" spans="1:15" s="31" customFormat="1" x14ac:dyDescent="0.2">
      <c r="A31" s="30">
        <v>1160</v>
      </c>
      <c r="B31" s="31" t="s">
        <v>215</v>
      </c>
      <c r="C31" s="33">
        <v>103361258</v>
      </c>
      <c r="D31" s="33">
        <v>8938</v>
      </c>
      <c r="E31" s="34">
        <f t="shared" si="10"/>
        <v>11564.249049004251</v>
      </c>
      <c r="F31" s="35">
        <f t="shared" si="1"/>
        <v>1.0376188696106172</v>
      </c>
      <c r="G31" s="69">
        <f t="shared" si="2"/>
        <v>-251.55709279792535</v>
      </c>
      <c r="H31" s="36">
        <f t="shared" si="3"/>
        <v>0</v>
      </c>
      <c r="I31" s="69">
        <f t="shared" si="4"/>
        <v>-251.55709279792535</v>
      </c>
      <c r="J31" s="67">
        <f t="shared" si="5"/>
        <v>-123.46678524563045</v>
      </c>
      <c r="K31" s="34">
        <f t="shared" si="6"/>
        <v>-375.02387804355578</v>
      </c>
      <c r="L31" s="34">
        <f t="shared" si="7"/>
        <v>-2248417.295427857</v>
      </c>
      <c r="M31" s="34">
        <f t="shared" si="8"/>
        <v>-3351963.4219533014</v>
      </c>
      <c r="N31" s="38">
        <f>'jan-feb'!M31</f>
        <v>-252136.48772065539</v>
      </c>
      <c r="O31" s="38">
        <f t="shared" si="9"/>
        <v>-3099826.9342326461</v>
      </c>
    </row>
    <row r="32" spans="1:15" s="31" customFormat="1" x14ac:dyDescent="0.2">
      <c r="A32" s="30">
        <v>1505</v>
      </c>
      <c r="B32" s="31" t="s">
        <v>255</v>
      </c>
      <c r="C32" s="33">
        <v>241507162</v>
      </c>
      <c r="D32" s="33">
        <v>24404</v>
      </c>
      <c r="E32" s="34">
        <f t="shared" si="10"/>
        <v>9896.2121783314215</v>
      </c>
      <c r="F32" s="35">
        <f t="shared" si="1"/>
        <v>0.88795186357485523</v>
      </c>
      <c r="G32" s="69">
        <f t="shared" si="2"/>
        <v>749.26502960577238</v>
      </c>
      <c r="H32" s="36">
        <f t="shared" si="3"/>
        <v>46.996714301430799</v>
      </c>
      <c r="I32" s="69">
        <f t="shared" si="4"/>
        <v>796.26174390720314</v>
      </c>
      <c r="J32" s="67">
        <f t="shared" si="5"/>
        <v>-123.46678524563045</v>
      </c>
      <c r="K32" s="34">
        <f t="shared" si="6"/>
        <v>672.79495866157265</v>
      </c>
      <c r="L32" s="34">
        <f t="shared" si="7"/>
        <v>19431971.598311387</v>
      </c>
      <c r="M32" s="34">
        <f t="shared" si="8"/>
        <v>16418888.171177018</v>
      </c>
      <c r="N32" s="38">
        <f>'jan-feb'!M32</f>
        <v>8202563.4708307888</v>
      </c>
      <c r="O32" s="38">
        <f t="shared" si="9"/>
        <v>8216324.7003462296</v>
      </c>
    </row>
    <row r="33" spans="1:15" s="31" customFormat="1" x14ac:dyDescent="0.2">
      <c r="A33" s="30">
        <v>1506</v>
      </c>
      <c r="B33" s="31" t="s">
        <v>254</v>
      </c>
      <c r="C33" s="33">
        <v>354271145</v>
      </c>
      <c r="D33" s="33">
        <v>32816</v>
      </c>
      <c r="E33" s="34">
        <f t="shared" si="10"/>
        <v>10795.683355680156</v>
      </c>
      <c r="F33" s="35">
        <f t="shared" si="1"/>
        <v>0.96865820795856494</v>
      </c>
      <c r="G33" s="69">
        <f t="shared" si="2"/>
        <v>209.5823231965318</v>
      </c>
      <c r="H33" s="36">
        <f t="shared" si="3"/>
        <v>0</v>
      </c>
      <c r="I33" s="69">
        <f t="shared" si="4"/>
        <v>209.5823231965318</v>
      </c>
      <c r="J33" s="67">
        <f t="shared" si="5"/>
        <v>-123.46678524563045</v>
      </c>
      <c r="K33" s="34">
        <f t="shared" si="6"/>
        <v>86.115537950901356</v>
      </c>
      <c r="L33" s="34">
        <f t="shared" si="7"/>
        <v>6877653.5180173879</v>
      </c>
      <c r="M33" s="34">
        <f t="shared" si="8"/>
        <v>2825967.4933967791</v>
      </c>
      <c r="N33" s="38">
        <f>'jan-feb'!M33</f>
        <v>-1229885.9038980764</v>
      </c>
      <c r="O33" s="38">
        <f t="shared" si="9"/>
        <v>4055853.3972948557</v>
      </c>
    </row>
    <row r="34" spans="1:15" s="31" customFormat="1" x14ac:dyDescent="0.2">
      <c r="A34" s="30">
        <v>1508</v>
      </c>
      <c r="B34" s="31" t="s">
        <v>432</v>
      </c>
      <c r="C34" s="33">
        <v>660413034</v>
      </c>
      <c r="D34" s="33">
        <v>58509</v>
      </c>
      <c r="E34" s="34">
        <f t="shared" si="10"/>
        <v>11287.375173050299</v>
      </c>
      <c r="F34" s="35">
        <f t="shared" si="1"/>
        <v>1.0127759630825199</v>
      </c>
      <c r="G34" s="69">
        <f t="shared" si="2"/>
        <v>-85.432767225554201</v>
      </c>
      <c r="H34" s="36">
        <f t="shared" si="3"/>
        <v>0</v>
      </c>
      <c r="I34" s="69">
        <f t="shared" si="4"/>
        <v>-85.432767225554201</v>
      </c>
      <c r="J34" s="67">
        <f t="shared" si="5"/>
        <v>-123.46678524563045</v>
      </c>
      <c r="K34" s="34">
        <f t="shared" si="6"/>
        <v>-208.89955247118465</v>
      </c>
      <c r="L34" s="34">
        <f t="shared" si="7"/>
        <v>-4998585.7775999503</v>
      </c>
      <c r="M34" s="34">
        <f t="shared" si="8"/>
        <v>-12222503.915536543</v>
      </c>
      <c r="N34" s="38">
        <f>'jan-feb'!M34</f>
        <v>-11158119.299938217</v>
      </c>
      <c r="O34" s="38">
        <f t="shared" si="9"/>
        <v>-1064384.6155983265</v>
      </c>
    </row>
    <row r="35" spans="1:15" s="31" customFormat="1" x14ac:dyDescent="0.2">
      <c r="A35" s="30">
        <v>1511</v>
      </c>
      <c r="B35" s="31" t="s">
        <v>256</v>
      </c>
      <c r="C35" s="33">
        <v>31123140</v>
      </c>
      <c r="D35" s="33">
        <v>3026</v>
      </c>
      <c r="E35" s="34">
        <f t="shared" si="10"/>
        <v>10285.241242564442</v>
      </c>
      <c r="F35" s="35">
        <f t="shared" si="1"/>
        <v>0.92285805559515777</v>
      </c>
      <c r="G35" s="69">
        <f t="shared" si="2"/>
        <v>515.84759106596027</v>
      </c>
      <c r="H35" s="36">
        <f t="shared" si="3"/>
        <v>0</v>
      </c>
      <c r="I35" s="69">
        <f t="shared" si="4"/>
        <v>515.84759106596027</v>
      </c>
      <c r="J35" s="67">
        <f t="shared" si="5"/>
        <v>-123.46678524563045</v>
      </c>
      <c r="K35" s="34">
        <f t="shared" si="6"/>
        <v>392.38080582032984</v>
      </c>
      <c r="L35" s="34">
        <f t="shared" si="7"/>
        <v>1560954.8105655957</v>
      </c>
      <c r="M35" s="34">
        <f t="shared" si="8"/>
        <v>1187344.3184123181</v>
      </c>
      <c r="N35" s="38">
        <f>'jan-feb'!M35</f>
        <v>-286483.99474633153</v>
      </c>
      <c r="O35" s="38">
        <f t="shared" si="9"/>
        <v>1473828.3131586497</v>
      </c>
    </row>
    <row r="36" spans="1:15" s="31" customFormat="1" x14ac:dyDescent="0.2">
      <c r="A36" s="30">
        <v>1514</v>
      </c>
      <c r="B36" s="31" t="s">
        <v>429</v>
      </c>
      <c r="C36" s="33">
        <v>28357142</v>
      </c>
      <c r="D36" s="33">
        <v>2438</v>
      </c>
      <c r="E36" s="34">
        <f t="shared" si="10"/>
        <v>11631.313371616079</v>
      </c>
      <c r="F36" s="35">
        <f t="shared" si="1"/>
        <v>1.0436363123623953</v>
      </c>
      <c r="G36" s="69">
        <f t="shared" si="2"/>
        <v>-291.79568636502228</v>
      </c>
      <c r="H36" s="36">
        <f t="shared" si="3"/>
        <v>0</v>
      </c>
      <c r="I36" s="69">
        <f t="shared" si="4"/>
        <v>-291.79568636502228</v>
      </c>
      <c r="J36" s="67">
        <f t="shared" si="5"/>
        <v>-123.46678524563045</v>
      </c>
      <c r="K36" s="34">
        <f t="shared" si="6"/>
        <v>-415.26247161065271</v>
      </c>
      <c r="L36" s="34">
        <f t="shared" si="7"/>
        <v>-711397.88335792429</v>
      </c>
      <c r="M36" s="34">
        <f t="shared" si="8"/>
        <v>-1012409.9057867713</v>
      </c>
      <c r="N36" s="38">
        <f>'jan-feb'!M36</f>
        <v>-1522672.3493693171</v>
      </c>
      <c r="O36" s="38">
        <f t="shared" si="9"/>
        <v>510262.44358254573</v>
      </c>
    </row>
    <row r="37" spans="1:15" s="31" customFormat="1" x14ac:dyDescent="0.2">
      <c r="A37" s="30">
        <v>1515</v>
      </c>
      <c r="B37" s="31" t="s">
        <v>378</v>
      </c>
      <c r="C37" s="33">
        <v>118078703</v>
      </c>
      <c r="D37" s="33">
        <v>8968</v>
      </c>
      <c r="E37" s="34">
        <f t="shared" si="10"/>
        <v>13166.670718108831</v>
      </c>
      <c r="F37" s="35">
        <f t="shared" si="1"/>
        <v>1.1813984573633576</v>
      </c>
      <c r="G37" s="69">
        <f t="shared" si="2"/>
        <v>-1213.0100942606734</v>
      </c>
      <c r="H37" s="36">
        <f t="shared" si="3"/>
        <v>0</v>
      </c>
      <c r="I37" s="69">
        <f t="shared" si="4"/>
        <v>-1213.0100942606734</v>
      </c>
      <c r="J37" s="67">
        <f t="shared" si="5"/>
        <v>-123.46678524563045</v>
      </c>
      <c r="K37" s="34">
        <f t="shared" si="6"/>
        <v>-1336.4768795063039</v>
      </c>
      <c r="L37" s="34">
        <f t="shared" si="7"/>
        <v>-10878274.52532972</v>
      </c>
      <c r="M37" s="34">
        <f t="shared" si="8"/>
        <v>-11985524.655412534</v>
      </c>
      <c r="N37" s="38">
        <f>'jan-feb'!M37</f>
        <v>-13664741.536974587</v>
      </c>
      <c r="O37" s="38">
        <f t="shared" si="9"/>
        <v>1679216.8815620523</v>
      </c>
    </row>
    <row r="38" spans="1:15" s="31" customFormat="1" x14ac:dyDescent="0.2">
      <c r="A38" s="30">
        <v>1516</v>
      </c>
      <c r="B38" s="31" t="s">
        <v>257</v>
      </c>
      <c r="C38" s="33">
        <v>93731156</v>
      </c>
      <c r="D38" s="33">
        <v>8861</v>
      </c>
      <c r="E38" s="34">
        <f t="shared" si="10"/>
        <v>10577.943347252003</v>
      </c>
      <c r="F38" s="35">
        <f t="shared" si="1"/>
        <v>0.94912117269956731</v>
      </c>
      <c r="G38" s="69">
        <f t="shared" si="2"/>
        <v>340.22632825342333</v>
      </c>
      <c r="H38" s="36">
        <f t="shared" si="3"/>
        <v>0</v>
      </c>
      <c r="I38" s="69">
        <f t="shared" si="4"/>
        <v>340.22632825342333</v>
      </c>
      <c r="J38" s="67">
        <f t="shared" si="5"/>
        <v>-123.46678524563045</v>
      </c>
      <c r="K38" s="34">
        <f t="shared" si="6"/>
        <v>216.7595430077929</v>
      </c>
      <c r="L38" s="34">
        <f t="shared" si="7"/>
        <v>3014745.494653584</v>
      </c>
      <c r="M38" s="34">
        <f t="shared" si="8"/>
        <v>1920706.310592053</v>
      </c>
      <c r="N38" s="38">
        <f>'jan-feb'!M38</f>
        <v>-185581.77463557039</v>
      </c>
      <c r="O38" s="38">
        <f t="shared" si="9"/>
        <v>2106288.0852276236</v>
      </c>
    </row>
    <row r="39" spans="1:15" s="31" customFormat="1" x14ac:dyDescent="0.2">
      <c r="A39" s="30">
        <v>1517</v>
      </c>
      <c r="B39" s="31" t="s">
        <v>258</v>
      </c>
      <c r="C39" s="33">
        <v>47222651</v>
      </c>
      <c r="D39" s="33">
        <v>5322</v>
      </c>
      <c r="E39" s="34">
        <f t="shared" si="10"/>
        <v>8873.1024051108598</v>
      </c>
      <c r="F39" s="35">
        <f t="shared" si="1"/>
        <v>0.79615186844520147</v>
      </c>
      <c r="G39" s="69">
        <f t="shared" si="2"/>
        <v>1363.1308935381094</v>
      </c>
      <c r="H39" s="36">
        <f t="shared" si="3"/>
        <v>405.08513492862738</v>
      </c>
      <c r="I39" s="69">
        <f t="shared" si="4"/>
        <v>1768.2160284667368</v>
      </c>
      <c r="J39" s="67">
        <f t="shared" si="5"/>
        <v>-123.46678524563045</v>
      </c>
      <c r="K39" s="34">
        <f t="shared" si="6"/>
        <v>1644.7492432211063</v>
      </c>
      <c r="L39" s="34">
        <f t="shared" si="7"/>
        <v>9410445.7034999728</v>
      </c>
      <c r="M39" s="34">
        <f t="shared" si="8"/>
        <v>8753355.4724227283</v>
      </c>
      <c r="N39" s="38">
        <f>'jan-feb'!M39</f>
        <v>2750155.5138240214</v>
      </c>
      <c r="O39" s="38">
        <f t="shared" si="9"/>
        <v>6003199.9585987069</v>
      </c>
    </row>
    <row r="40" spans="1:15" s="31" customFormat="1" x14ac:dyDescent="0.2">
      <c r="A40" s="30">
        <v>1520</v>
      </c>
      <c r="B40" s="31" t="s">
        <v>260</v>
      </c>
      <c r="C40" s="33">
        <v>103409210</v>
      </c>
      <c r="D40" s="33">
        <v>10958</v>
      </c>
      <c r="E40" s="34">
        <f t="shared" si="10"/>
        <v>9436.8689541887197</v>
      </c>
      <c r="F40" s="35">
        <f t="shared" si="1"/>
        <v>0.8467366324795611</v>
      </c>
      <c r="G40" s="69">
        <f t="shared" si="2"/>
        <v>1024.8709640913933</v>
      </c>
      <c r="H40" s="36">
        <f t="shared" si="3"/>
        <v>207.7668427513764</v>
      </c>
      <c r="I40" s="69">
        <f t="shared" si="4"/>
        <v>1232.6378068427696</v>
      </c>
      <c r="J40" s="67">
        <f t="shared" si="5"/>
        <v>-123.46678524563045</v>
      </c>
      <c r="K40" s="34">
        <f t="shared" si="6"/>
        <v>1109.1710215971391</v>
      </c>
      <c r="L40" s="34">
        <f t="shared" si="7"/>
        <v>13507245.087383069</v>
      </c>
      <c r="M40" s="34">
        <f t="shared" si="8"/>
        <v>12154296.054661451</v>
      </c>
      <c r="N40" s="38">
        <f>'jan-feb'!M40</f>
        <v>5049163.9424997382</v>
      </c>
      <c r="O40" s="38">
        <f t="shared" si="9"/>
        <v>7105132.1121617127</v>
      </c>
    </row>
    <row r="41" spans="1:15" s="31" customFormat="1" x14ac:dyDescent="0.2">
      <c r="A41" s="30">
        <v>1525</v>
      </c>
      <c r="B41" s="31" t="s">
        <v>261</v>
      </c>
      <c r="C41" s="33">
        <v>44626546</v>
      </c>
      <c r="D41" s="33">
        <v>4348</v>
      </c>
      <c r="E41" s="34">
        <f t="shared" si="10"/>
        <v>10263.695032198711</v>
      </c>
      <c r="F41" s="35">
        <f t="shared" si="1"/>
        <v>0.92092479089726487</v>
      </c>
      <c r="G41" s="69">
        <f t="shared" si="2"/>
        <v>528.77531728539827</v>
      </c>
      <c r="H41" s="36">
        <f t="shared" si="3"/>
        <v>0</v>
      </c>
      <c r="I41" s="69">
        <f t="shared" si="4"/>
        <v>528.77531728539827</v>
      </c>
      <c r="J41" s="67">
        <f t="shared" si="5"/>
        <v>-123.46678524563045</v>
      </c>
      <c r="K41" s="34">
        <f t="shared" si="6"/>
        <v>405.30853203976784</v>
      </c>
      <c r="L41" s="34">
        <f t="shared" si="7"/>
        <v>2299115.0795569117</v>
      </c>
      <c r="M41" s="34">
        <f t="shared" si="8"/>
        <v>1762281.4973089106</v>
      </c>
      <c r="N41" s="38">
        <f>'jan-feb'!M41</f>
        <v>331401.04813051951</v>
      </c>
      <c r="O41" s="38">
        <f t="shared" si="9"/>
        <v>1430880.4491783911</v>
      </c>
    </row>
    <row r="42" spans="1:15" s="31" customFormat="1" x14ac:dyDescent="0.2">
      <c r="A42" s="30">
        <v>1528</v>
      </c>
      <c r="B42" s="31" t="s">
        <v>262</v>
      </c>
      <c r="C42" s="33">
        <v>65923996</v>
      </c>
      <c r="D42" s="33">
        <v>7617</v>
      </c>
      <c r="E42" s="34">
        <f t="shared" si="10"/>
        <v>8654.850466062755</v>
      </c>
      <c r="F42" s="35">
        <f t="shared" si="1"/>
        <v>0.77656889947542473</v>
      </c>
      <c r="G42" s="69">
        <f t="shared" si="2"/>
        <v>1494.0820569669722</v>
      </c>
      <c r="H42" s="36">
        <f t="shared" si="3"/>
        <v>481.47331359546405</v>
      </c>
      <c r="I42" s="69">
        <f t="shared" si="4"/>
        <v>1975.5553705624363</v>
      </c>
      <c r="J42" s="67">
        <f t="shared" si="5"/>
        <v>-123.46678524563045</v>
      </c>
      <c r="K42" s="34">
        <f t="shared" si="6"/>
        <v>1852.0885853168058</v>
      </c>
      <c r="L42" s="34">
        <f t="shared" si="7"/>
        <v>15047805.257574078</v>
      </c>
      <c r="M42" s="34">
        <f t="shared" si="8"/>
        <v>14107358.754358111</v>
      </c>
      <c r="N42" s="38">
        <f>'jan-feb'!M42</f>
        <v>5649080.1677560247</v>
      </c>
      <c r="O42" s="38">
        <f t="shared" si="9"/>
        <v>8458278.5866020862</v>
      </c>
    </row>
    <row r="43" spans="1:15" s="31" customFormat="1" x14ac:dyDescent="0.2">
      <c r="A43" s="30">
        <v>1531</v>
      </c>
      <c r="B43" s="31" t="s">
        <v>263</v>
      </c>
      <c r="C43" s="33">
        <v>91542184</v>
      </c>
      <c r="D43" s="33">
        <v>9720</v>
      </c>
      <c r="E43" s="34">
        <f t="shared" si="10"/>
        <v>9417.9201646090532</v>
      </c>
      <c r="F43" s="35">
        <f t="shared" si="1"/>
        <v>0.84503642509550825</v>
      </c>
      <c r="G43" s="69">
        <f t="shared" si="2"/>
        <v>1036.2402378391932</v>
      </c>
      <c r="H43" s="36">
        <f t="shared" si="3"/>
        <v>214.39891910425968</v>
      </c>
      <c r="I43" s="69">
        <f t="shared" si="4"/>
        <v>1250.6391569434529</v>
      </c>
      <c r="J43" s="67">
        <f t="shared" si="5"/>
        <v>-123.46678524563045</v>
      </c>
      <c r="K43" s="34">
        <f t="shared" si="6"/>
        <v>1127.1723716978224</v>
      </c>
      <c r="L43" s="34">
        <f t="shared" si="7"/>
        <v>12156212.605490362</v>
      </c>
      <c r="M43" s="34">
        <f t="shared" si="8"/>
        <v>10956115.452902835</v>
      </c>
      <c r="N43" s="38">
        <f>'jan-feb'!M43</f>
        <v>1704554.0417269215</v>
      </c>
      <c r="O43" s="38">
        <f t="shared" si="9"/>
        <v>9251561.4111759141</v>
      </c>
    </row>
    <row r="44" spans="1:15" s="31" customFormat="1" x14ac:dyDescent="0.2">
      <c r="A44" s="30">
        <v>1532</v>
      </c>
      <c r="B44" s="31" t="s">
        <v>264</v>
      </c>
      <c r="C44" s="33">
        <v>91126434</v>
      </c>
      <c r="D44" s="33">
        <v>8691</v>
      </c>
      <c r="E44" s="34">
        <f t="shared" si="10"/>
        <v>10485.149464963755</v>
      </c>
      <c r="F44" s="35">
        <f t="shared" si="1"/>
        <v>0.94079510821940093</v>
      </c>
      <c r="G44" s="69">
        <f t="shared" si="2"/>
        <v>395.9026576263721</v>
      </c>
      <c r="H44" s="36">
        <f t="shared" si="3"/>
        <v>0</v>
      </c>
      <c r="I44" s="69">
        <f t="shared" si="4"/>
        <v>395.9026576263721</v>
      </c>
      <c r="J44" s="67">
        <f t="shared" si="5"/>
        <v>-123.46678524563045</v>
      </c>
      <c r="K44" s="34">
        <f t="shared" si="6"/>
        <v>272.43587238074167</v>
      </c>
      <c r="L44" s="34">
        <f t="shared" si="7"/>
        <v>3440789.9974308</v>
      </c>
      <c r="M44" s="34">
        <f t="shared" si="8"/>
        <v>2367740.1668610261</v>
      </c>
      <c r="N44" s="38">
        <f>'jan-feb'!M44</f>
        <v>-1355869.028863308</v>
      </c>
      <c r="O44" s="38">
        <f t="shared" si="9"/>
        <v>3723609.1957243341</v>
      </c>
    </row>
    <row r="45" spans="1:15" s="31" customFormat="1" x14ac:dyDescent="0.2">
      <c r="A45" s="30">
        <v>1535</v>
      </c>
      <c r="B45" s="31" t="s">
        <v>265</v>
      </c>
      <c r="C45" s="33">
        <v>72609574</v>
      </c>
      <c r="D45" s="33">
        <v>7147</v>
      </c>
      <c r="E45" s="34">
        <f t="shared" si="10"/>
        <v>10159.447880229467</v>
      </c>
      <c r="F45" s="35">
        <f t="shared" si="1"/>
        <v>0.91157106533081589</v>
      </c>
      <c r="G45" s="69">
        <f t="shared" si="2"/>
        <v>591.32360846694496</v>
      </c>
      <c r="H45" s="36">
        <f t="shared" si="3"/>
        <v>0</v>
      </c>
      <c r="I45" s="69">
        <f t="shared" si="4"/>
        <v>591.32360846694496</v>
      </c>
      <c r="J45" s="67">
        <f t="shared" si="5"/>
        <v>-123.46678524563045</v>
      </c>
      <c r="K45" s="34">
        <f t="shared" si="6"/>
        <v>467.85682322131453</v>
      </c>
      <c r="L45" s="34">
        <f t="shared" si="7"/>
        <v>4226189.8297132561</v>
      </c>
      <c r="M45" s="34">
        <f t="shared" si="8"/>
        <v>3343772.7155627348</v>
      </c>
      <c r="N45" s="38">
        <f>'jan-feb'!M45</f>
        <v>1298570.4127389197</v>
      </c>
      <c r="O45" s="38">
        <f t="shared" si="9"/>
        <v>2045202.302823815</v>
      </c>
    </row>
    <row r="46" spans="1:15" s="31" customFormat="1" x14ac:dyDescent="0.2">
      <c r="A46" s="30">
        <v>1539</v>
      </c>
      <c r="B46" s="31" t="s">
        <v>266</v>
      </c>
      <c r="C46" s="33">
        <v>71109578</v>
      </c>
      <c r="D46" s="33">
        <v>7299</v>
      </c>
      <c r="E46" s="34">
        <f t="shared" si="10"/>
        <v>9742.3726537881903</v>
      </c>
      <c r="F46" s="35">
        <f t="shared" si="1"/>
        <v>0.87414839108982378</v>
      </c>
      <c r="G46" s="69">
        <f t="shared" si="2"/>
        <v>841.56874433171106</v>
      </c>
      <c r="H46" s="36">
        <f t="shared" si="3"/>
        <v>100.8405478915617</v>
      </c>
      <c r="I46" s="69">
        <f t="shared" si="4"/>
        <v>942.40929222327281</v>
      </c>
      <c r="J46" s="67">
        <f t="shared" si="5"/>
        <v>-123.46678524563045</v>
      </c>
      <c r="K46" s="34">
        <f t="shared" si="6"/>
        <v>818.94250697764232</v>
      </c>
      <c r="L46" s="34">
        <f t="shared" si="7"/>
        <v>6878645.4239376681</v>
      </c>
      <c r="M46" s="34">
        <f t="shared" si="8"/>
        <v>5977461.358429811</v>
      </c>
      <c r="N46" s="38">
        <f>'jan-feb'!M46</f>
        <v>2234531.8807406118</v>
      </c>
      <c r="O46" s="38">
        <f t="shared" si="9"/>
        <v>3742929.4776891991</v>
      </c>
    </row>
    <row r="47" spans="1:15" s="31" customFormat="1" x14ac:dyDescent="0.2">
      <c r="A47" s="30">
        <v>1547</v>
      </c>
      <c r="B47" s="31" t="s">
        <v>267</v>
      </c>
      <c r="C47" s="33">
        <v>39210798</v>
      </c>
      <c r="D47" s="33">
        <v>3678</v>
      </c>
      <c r="E47" s="34">
        <f t="shared" si="10"/>
        <v>10660.902120717781</v>
      </c>
      <c r="F47" s="35">
        <f t="shared" si="1"/>
        <v>0.95656476790260003</v>
      </c>
      <c r="G47" s="69">
        <f t="shared" si="2"/>
        <v>290.45106417395652</v>
      </c>
      <c r="H47" s="36">
        <f t="shared" si="3"/>
        <v>0</v>
      </c>
      <c r="I47" s="69">
        <f t="shared" si="4"/>
        <v>290.45106417395652</v>
      </c>
      <c r="J47" s="67">
        <f t="shared" si="5"/>
        <v>-123.46678524563045</v>
      </c>
      <c r="K47" s="34">
        <f t="shared" si="6"/>
        <v>166.98427892832609</v>
      </c>
      <c r="L47" s="34">
        <f t="shared" si="7"/>
        <v>1068279.0140318121</v>
      </c>
      <c r="M47" s="34">
        <f t="shared" si="8"/>
        <v>614168.17789838335</v>
      </c>
      <c r="N47" s="38">
        <f>'jan-feb'!M47</f>
        <v>-254140.91853172673</v>
      </c>
      <c r="O47" s="38">
        <f t="shared" si="9"/>
        <v>868309.09643011005</v>
      </c>
    </row>
    <row r="48" spans="1:15" s="31" customFormat="1" x14ac:dyDescent="0.2">
      <c r="A48" s="30">
        <v>1554</v>
      </c>
      <c r="B48" s="31" t="s">
        <v>268</v>
      </c>
      <c r="C48" s="33">
        <v>59856795</v>
      </c>
      <c r="D48" s="33">
        <v>5955</v>
      </c>
      <c r="E48" s="34">
        <f t="shared" si="10"/>
        <v>10051.518891687658</v>
      </c>
      <c r="F48" s="35">
        <f t="shared" si="1"/>
        <v>0.90188698168522785</v>
      </c>
      <c r="G48" s="69">
        <f t="shared" si="2"/>
        <v>656.08100159203059</v>
      </c>
      <c r="H48" s="36">
        <f t="shared" si="3"/>
        <v>0</v>
      </c>
      <c r="I48" s="69">
        <f t="shared" si="4"/>
        <v>656.08100159203059</v>
      </c>
      <c r="J48" s="67">
        <f t="shared" si="5"/>
        <v>-123.46678524563045</v>
      </c>
      <c r="K48" s="34">
        <f t="shared" si="6"/>
        <v>532.6142163464001</v>
      </c>
      <c r="L48" s="34">
        <f t="shared" si="7"/>
        <v>3906962.364480542</v>
      </c>
      <c r="M48" s="34">
        <f t="shared" si="8"/>
        <v>3171717.6583428127</v>
      </c>
      <c r="N48" s="38">
        <f>'jan-feb'!M48</f>
        <v>790136.02309504151</v>
      </c>
      <c r="O48" s="38">
        <f t="shared" si="9"/>
        <v>2381581.6352477712</v>
      </c>
    </row>
    <row r="49" spans="1:15" s="31" customFormat="1" x14ac:dyDescent="0.2">
      <c r="A49" s="30">
        <v>1557</v>
      </c>
      <c r="B49" s="31" t="s">
        <v>269</v>
      </c>
      <c r="C49" s="33">
        <v>22986890</v>
      </c>
      <c r="D49" s="33">
        <v>2700</v>
      </c>
      <c r="E49" s="34">
        <f t="shared" si="10"/>
        <v>8513.6629629629624</v>
      </c>
      <c r="F49" s="35">
        <f t="shared" si="1"/>
        <v>0.76390064780177491</v>
      </c>
      <c r="G49" s="69">
        <f t="shared" si="2"/>
        <v>1578.7945588268478</v>
      </c>
      <c r="H49" s="36">
        <f t="shared" si="3"/>
        <v>530.88893968039145</v>
      </c>
      <c r="I49" s="69">
        <f t="shared" si="4"/>
        <v>2109.6834985072392</v>
      </c>
      <c r="J49" s="67">
        <f t="shared" si="5"/>
        <v>-123.46678524563045</v>
      </c>
      <c r="K49" s="34">
        <f t="shared" si="6"/>
        <v>1986.2167132616087</v>
      </c>
      <c r="L49" s="34">
        <f t="shared" si="7"/>
        <v>5696145.4459695453</v>
      </c>
      <c r="M49" s="34">
        <f t="shared" si="8"/>
        <v>5362785.1258063437</v>
      </c>
      <c r="N49" s="38">
        <f>'jan-feb'!M49</f>
        <v>2837954.7105082409</v>
      </c>
      <c r="O49" s="38">
        <f t="shared" si="9"/>
        <v>2524830.4152981029</v>
      </c>
    </row>
    <row r="50" spans="1:15" s="31" customFormat="1" x14ac:dyDescent="0.2">
      <c r="A50" s="30">
        <v>1560</v>
      </c>
      <c r="B50" s="31" t="s">
        <v>270</v>
      </c>
      <c r="C50" s="33">
        <v>26767511</v>
      </c>
      <c r="D50" s="33">
        <v>3041</v>
      </c>
      <c r="E50" s="34">
        <f t="shared" si="10"/>
        <v>8802.206839855311</v>
      </c>
      <c r="F50" s="35">
        <f t="shared" si="1"/>
        <v>0.78979066193977754</v>
      </c>
      <c r="G50" s="69">
        <f t="shared" si="2"/>
        <v>1405.6682326914386</v>
      </c>
      <c r="H50" s="36">
        <f t="shared" si="3"/>
        <v>429.89858276806945</v>
      </c>
      <c r="I50" s="69">
        <f t="shared" si="4"/>
        <v>1835.566815459508</v>
      </c>
      <c r="J50" s="67">
        <f t="shared" si="5"/>
        <v>-123.46678524563045</v>
      </c>
      <c r="K50" s="34">
        <f t="shared" si="6"/>
        <v>1712.1000302138775</v>
      </c>
      <c r="L50" s="34">
        <f t="shared" si="7"/>
        <v>5581958.6858123634</v>
      </c>
      <c r="M50" s="34">
        <f t="shared" si="8"/>
        <v>5206496.1918804012</v>
      </c>
      <c r="N50" s="38">
        <f>'jan-feb'!M50</f>
        <v>1838133.6124650226</v>
      </c>
      <c r="O50" s="38">
        <f t="shared" si="9"/>
        <v>3368362.5794153786</v>
      </c>
    </row>
    <row r="51" spans="1:15" s="31" customFormat="1" x14ac:dyDescent="0.2">
      <c r="A51" s="30">
        <v>1563</v>
      </c>
      <c r="B51" s="31" t="s">
        <v>271</v>
      </c>
      <c r="C51" s="33">
        <v>79541043</v>
      </c>
      <c r="D51" s="33">
        <v>7227</v>
      </c>
      <c r="E51" s="34">
        <f t="shared" si="10"/>
        <v>11006.094229970942</v>
      </c>
      <c r="F51" s="35">
        <f t="shared" si="1"/>
        <v>0.98753762612140594</v>
      </c>
      <c r="G51" s="69">
        <f t="shared" si="2"/>
        <v>83.335798622059883</v>
      </c>
      <c r="H51" s="36">
        <f t="shared" si="3"/>
        <v>0</v>
      </c>
      <c r="I51" s="69">
        <f t="shared" si="4"/>
        <v>83.335798622059883</v>
      </c>
      <c r="J51" s="67">
        <f t="shared" si="5"/>
        <v>-123.46678524563045</v>
      </c>
      <c r="K51" s="34">
        <f t="shared" si="6"/>
        <v>-40.130986623570564</v>
      </c>
      <c r="L51" s="34">
        <f t="shared" si="7"/>
        <v>602267.81664162676</v>
      </c>
      <c r="M51" s="34">
        <f t="shared" si="8"/>
        <v>-290026.64032854448</v>
      </c>
      <c r="N51" s="38">
        <f>'jan-feb'!M51</f>
        <v>-2178751.185271557</v>
      </c>
      <c r="O51" s="38">
        <f t="shared" si="9"/>
        <v>1888724.5449430125</v>
      </c>
    </row>
    <row r="52" spans="1:15" s="31" customFormat="1" x14ac:dyDescent="0.2">
      <c r="A52" s="30">
        <v>1566</v>
      </c>
      <c r="B52" s="31" t="s">
        <v>272</v>
      </c>
      <c r="C52" s="33">
        <v>55145507</v>
      </c>
      <c r="D52" s="33">
        <v>5953</v>
      </c>
      <c r="E52" s="34">
        <f t="shared" si="10"/>
        <v>9263.4817738955153</v>
      </c>
      <c r="F52" s="35">
        <f t="shared" si="1"/>
        <v>0.83117921848247156</v>
      </c>
      <c r="G52" s="69">
        <f t="shared" si="2"/>
        <v>1128.903272267316</v>
      </c>
      <c r="H52" s="36">
        <f t="shared" si="3"/>
        <v>268.45235585399797</v>
      </c>
      <c r="I52" s="69">
        <f t="shared" si="4"/>
        <v>1397.3556281213139</v>
      </c>
      <c r="J52" s="67">
        <f t="shared" si="5"/>
        <v>-123.46678524563045</v>
      </c>
      <c r="K52" s="34">
        <f t="shared" si="6"/>
        <v>1273.8888428756834</v>
      </c>
      <c r="L52" s="34">
        <f t="shared" si="7"/>
        <v>8318458.0542061813</v>
      </c>
      <c r="M52" s="34">
        <f t="shared" si="8"/>
        <v>7583460.2816389436</v>
      </c>
      <c r="N52" s="38">
        <f>'jan-feb'!M52</f>
        <v>2023560.2976502045</v>
      </c>
      <c r="O52" s="38">
        <f t="shared" si="9"/>
        <v>5559899.9839887396</v>
      </c>
    </row>
    <row r="53" spans="1:15" s="31" customFormat="1" x14ac:dyDescent="0.2">
      <c r="A53" s="30">
        <v>1573</v>
      </c>
      <c r="B53" s="31" t="s">
        <v>274</v>
      </c>
      <c r="C53" s="33">
        <v>22189235</v>
      </c>
      <c r="D53" s="33">
        <v>2159</v>
      </c>
      <c r="E53" s="34">
        <f t="shared" si="10"/>
        <v>10277.552107457155</v>
      </c>
      <c r="F53" s="35">
        <f t="shared" si="1"/>
        <v>0.92216813689447108</v>
      </c>
      <c r="G53" s="69">
        <f t="shared" si="2"/>
        <v>520.46107213033213</v>
      </c>
      <c r="H53" s="36">
        <f t="shared" si="3"/>
        <v>0</v>
      </c>
      <c r="I53" s="69">
        <f t="shared" si="4"/>
        <v>520.46107213033213</v>
      </c>
      <c r="J53" s="67">
        <f t="shared" si="5"/>
        <v>-123.46678524563045</v>
      </c>
      <c r="K53" s="34">
        <f t="shared" si="6"/>
        <v>396.99428688470169</v>
      </c>
      <c r="L53" s="34">
        <f t="shared" si="7"/>
        <v>1123675.4547293871</v>
      </c>
      <c r="M53" s="34">
        <f t="shared" si="8"/>
        <v>857110.66538407095</v>
      </c>
      <c r="N53" s="38">
        <f>'jan-feb'!M53</f>
        <v>132074.34869222494</v>
      </c>
      <c r="O53" s="38">
        <f t="shared" si="9"/>
        <v>725036.316691846</v>
      </c>
    </row>
    <row r="54" spans="1:15" s="31" customFormat="1" x14ac:dyDescent="0.2">
      <c r="A54" s="30">
        <v>1576</v>
      </c>
      <c r="B54" s="31" t="s">
        <v>275</v>
      </c>
      <c r="C54" s="33">
        <v>33014558</v>
      </c>
      <c r="D54" s="33">
        <v>3408</v>
      </c>
      <c r="E54" s="34">
        <f t="shared" si="10"/>
        <v>9687.3703051643188</v>
      </c>
      <c r="F54" s="35">
        <f t="shared" si="1"/>
        <v>0.8692132262932869</v>
      </c>
      <c r="G54" s="69">
        <f t="shared" si="2"/>
        <v>874.57015350603399</v>
      </c>
      <c r="H54" s="36">
        <f t="shared" si="3"/>
        <v>120.09136990991674</v>
      </c>
      <c r="I54" s="69">
        <f t="shared" si="4"/>
        <v>994.66152341595068</v>
      </c>
      <c r="J54" s="67">
        <f t="shared" si="5"/>
        <v>-123.46678524563045</v>
      </c>
      <c r="K54" s="34">
        <f t="shared" si="6"/>
        <v>871.19473817032019</v>
      </c>
      <c r="L54" s="34">
        <f t="shared" si="7"/>
        <v>3389806.4718015599</v>
      </c>
      <c r="M54" s="34">
        <f t="shared" si="8"/>
        <v>2969031.6676844512</v>
      </c>
      <c r="N54" s="38">
        <f>'jan-feb'!M54</f>
        <v>1339981.5334859563</v>
      </c>
      <c r="O54" s="38">
        <f t="shared" si="9"/>
        <v>1629050.134198495</v>
      </c>
    </row>
    <row r="55" spans="1:15" s="31" customFormat="1" x14ac:dyDescent="0.2">
      <c r="A55" s="30">
        <v>1577</v>
      </c>
      <c r="B55" s="31" t="s">
        <v>259</v>
      </c>
      <c r="C55" s="33">
        <v>95241981</v>
      </c>
      <c r="D55" s="33">
        <v>11093</v>
      </c>
      <c r="E55" s="34">
        <f t="shared" si="10"/>
        <v>8585.7731001532502</v>
      </c>
      <c r="F55" s="35">
        <f t="shared" si="1"/>
        <v>0.77037083351999891</v>
      </c>
      <c r="G55" s="69">
        <f t="shared" si="2"/>
        <v>1535.5284765126751</v>
      </c>
      <c r="H55" s="36">
        <f t="shared" si="3"/>
        <v>505.65039166379069</v>
      </c>
      <c r="I55" s="69">
        <f t="shared" si="4"/>
        <v>2041.1788681764658</v>
      </c>
      <c r="J55" s="67">
        <f t="shared" si="5"/>
        <v>-123.46678524563045</v>
      </c>
      <c r="K55" s="34">
        <f t="shared" si="6"/>
        <v>1917.7120829308353</v>
      </c>
      <c r="L55" s="34">
        <f t="shared" si="7"/>
        <v>22642797.184681535</v>
      </c>
      <c r="M55" s="34">
        <f t="shared" si="8"/>
        <v>21273180.135951757</v>
      </c>
      <c r="N55" s="38">
        <f>'jan-feb'!M55</f>
        <v>7963142.6780251535</v>
      </c>
      <c r="O55" s="38">
        <f t="shared" si="9"/>
        <v>13310037.457926605</v>
      </c>
    </row>
    <row r="56" spans="1:15" s="31" customFormat="1" x14ac:dyDescent="0.2">
      <c r="A56" s="30">
        <v>1578</v>
      </c>
      <c r="B56" s="31" t="s">
        <v>379</v>
      </c>
      <c r="C56" s="33">
        <v>27147611</v>
      </c>
      <c r="D56" s="33">
        <v>2492</v>
      </c>
      <c r="E56" s="34">
        <f t="shared" si="10"/>
        <v>10893.904895666132</v>
      </c>
      <c r="F56" s="35">
        <f t="shared" si="1"/>
        <v>0.97747127682795587</v>
      </c>
      <c r="G56" s="69">
        <f t="shared" si="2"/>
        <v>150.64939920494615</v>
      </c>
      <c r="H56" s="36">
        <f t="shared" si="3"/>
        <v>0</v>
      </c>
      <c r="I56" s="69">
        <f t="shared" si="4"/>
        <v>150.64939920494615</v>
      </c>
      <c r="J56" s="67">
        <f t="shared" si="5"/>
        <v>-123.46678524563045</v>
      </c>
      <c r="K56" s="34">
        <f t="shared" si="6"/>
        <v>27.182613959315702</v>
      </c>
      <c r="L56" s="34">
        <f t="shared" si="7"/>
        <v>375418.30281872582</v>
      </c>
      <c r="M56" s="34">
        <f t="shared" si="8"/>
        <v>67739.073986614734</v>
      </c>
      <c r="N56" s="38">
        <f>'jan-feb'!M56</f>
        <v>-1294897.67802639</v>
      </c>
      <c r="O56" s="38">
        <f t="shared" si="9"/>
        <v>1362636.7520130049</v>
      </c>
    </row>
    <row r="57" spans="1:15" s="31" customFormat="1" x14ac:dyDescent="0.2">
      <c r="A57" s="30">
        <v>1579</v>
      </c>
      <c r="B57" s="31" t="s">
        <v>380</v>
      </c>
      <c r="C57" s="33">
        <v>123896032</v>
      </c>
      <c r="D57" s="33">
        <v>13437</v>
      </c>
      <c r="E57" s="34">
        <f t="shared" si="10"/>
        <v>9220.5129121083573</v>
      </c>
      <c r="F57" s="35">
        <f t="shared" si="1"/>
        <v>0.82732377559058023</v>
      </c>
      <c r="G57" s="69">
        <f t="shared" si="2"/>
        <v>1154.6845893396107</v>
      </c>
      <c r="H57" s="36">
        <f t="shared" si="3"/>
        <v>283.4914574795032</v>
      </c>
      <c r="I57" s="69">
        <f t="shared" si="4"/>
        <v>1438.1760468191139</v>
      </c>
      <c r="J57" s="67">
        <f t="shared" si="5"/>
        <v>-123.46678524563045</v>
      </c>
      <c r="K57" s="34">
        <f t="shared" si="6"/>
        <v>1314.7092615734834</v>
      </c>
      <c r="L57" s="34">
        <f t="shared" si="7"/>
        <v>19324771.541108433</v>
      </c>
      <c r="M57" s="34">
        <f t="shared" si="8"/>
        <v>17665748.347762898</v>
      </c>
      <c r="N57" s="38">
        <f>'jan-feb'!M57</f>
        <v>7432517.015962678</v>
      </c>
      <c r="O57" s="38">
        <f t="shared" si="9"/>
        <v>10233231.331800219</v>
      </c>
    </row>
    <row r="58" spans="1:15" s="31" customFormat="1" x14ac:dyDescent="0.2">
      <c r="A58" s="30">
        <v>1580</v>
      </c>
      <c r="B58" s="31" t="s">
        <v>431</v>
      </c>
      <c r="C58" s="33">
        <v>90178813</v>
      </c>
      <c r="D58" s="33">
        <v>9357</v>
      </c>
      <c r="E58" s="34">
        <f t="shared" si="10"/>
        <v>9637.5775355348942</v>
      </c>
      <c r="F58" s="35">
        <f t="shared" si="1"/>
        <v>0.86474549846083293</v>
      </c>
      <c r="G58" s="69">
        <f t="shared" si="2"/>
        <v>904.44581528368872</v>
      </c>
      <c r="H58" s="36">
        <f t="shared" si="3"/>
        <v>137.51883928021533</v>
      </c>
      <c r="I58" s="69">
        <f t="shared" si="4"/>
        <v>1041.9646545639041</v>
      </c>
      <c r="J58" s="67">
        <f t="shared" si="5"/>
        <v>-123.46678524563045</v>
      </c>
      <c r="K58" s="34">
        <f t="shared" si="6"/>
        <v>918.49786931827362</v>
      </c>
      <c r="L58" s="34">
        <f t="shared" si="7"/>
        <v>9749663.2727544513</v>
      </c>
      <c r="M58" s="34">
        <f t="shared" si="8"/>
        <v>8594384.5632110871</v>
      </c>
      <c r="N58" s="38">
        <f>'jan-feb'!M58</f>
        <v>549602.31769946683</v>
      </c>
      <c r="O58" s="38">
        <f t="shared" si="9"/>
        <v>8044782.2455116203</v>
      </c>
    </row>
    <row r="59" spans="1:15" s="31" customFormat="1" x14ac:dyDescent="0.2">
      <c r="A59" s="30">
        <v>1804</v>
      </c>
      <c r="B59" s="31" t="s">
        <v>276</v>
      </c>
      <c r="C59" s="33">
        <v>590220097</v>
      </c>
      <c r="D59" s="33">
        <v>53712</v>
      </c>
      <c r="E59" s="34">
        <f t="shared" si="10"/>
        <v>10988.607704051235</v>
      </c>
      <c r="F59" s="35">
        <f t="shared" si="1"/>
        <v>0.98596862244625727</v>
      </c>
      <c r="G59" s="69">
        <f t="shared" si="2"/>
        <v>93.827714173883933</v>
      </c>
      <c r="H59" s="36">
        <f t="shared" si="3"/>
        <v>0</v>
      </c>
      <c r="I59" s="69">
        <f t="shared" si="4"/>
        <v>93.827714173883933</v>
      </c>
      <c r="J59" s="67">
        <f t="shared" si="5"/>
        <v>-123.46678524563045</v>
      </c>
      <c r="K59" s="34">
        <f t="shared" si="6"/>
        <v>-29.639071071746514</v>
      </c>
      <c r="L59" s="34">
        <f t="shared" si="7"/>
        <v>5039674.1837076535</v>
      </c>
      <c r="M59" s="34">
        <f t="shared" si="8"/>
        <v>-1591973.7854056489</v>
      </c>
      <c r="N59" s="38">
        <f>'jan-feb'!M59</f>
        <v>-5106566.5042349435</v>
      </c>
      <c r="O59" s="38">
        <f t="shared" si="9"/>
        <v>3514592.7188292947</v>
      </c>
    </row>
    <row r="60" spans="1:15" s="31" customFormat="1" x14ac:dyDescent="0.2">
      <c r="A60" s="30">
        <v>1806</v>
      </c>
      <c r="B60" s="31" t="s">
        <v>277</v>
      </c>
      <c r="C60" s="33">
        <v>217693225</v>
      </c>
      <c r="D60" s="33">
        <v>21580</v>
      </c>
      <c r="E60" s="34">
        <f t="shared" si="10"/>
        <v>10087.730537534755</v>
      </c>
      <c r="F60" s="35">
        <f t="shared" si="1"/>
        <v>0.90513612366335228</v>
      </c>
      <c r="G60" s="69">
        <f t="shared" si="2"/>
        <v>634.3540140837722</v>
      </c>
      <c r="H60" s="36">
        <f t="shared" si="3"/>
        <v>0</v>
      </c>
      <c r="I60" s="69">
        <f t="shared" si="4"/>
        <v>634.3540140837722</v>
      </c>
      <c r="J60" s="67">
        <f t="shared" si="5"/>
        <v>-123.46678524563045</v>
      </c>
      <c r="K60" s="34">
        <f t="shared" si="6"/>
        <v>510.88722883814177</v>
      </c>
      <c r="L60" s="34">
        <f t="shared" si="7"/>
        <v>13689359.623927804</v>
      </c>
      <c r="M60" s="34">
        <f t="shared" si="8"/>
        <v>11024946.398327099</v>
      </c>
      <c r="N60" s="38">
        <f>'jan-feb'!M60</f>
        <v>750385.4366735511</v>
      </c>
      <c r="O60" s="38">
        <f t="shared" si="9"/>
        <v>10274560.961653547</v>
      </c>
    </row>
    <row r="61" spans="1:15" s="31" customFormat="1" x14ac:dyDescent="0.2">
      <c r="A61" s="30">
        <v>1811</v>
      </c>
      <c r="B61" s="31" t="s">
        <v>278</v>
      </c>
      <c r="C61" s="33">
        <v>13155811</v>
      </c>
      <c r="D61" s="33">
        <v>1399</v>
      </c>
      <c r="E61" s="34">
        <f t="shared" si="10"/>
        <v>9403.7248034310214</v>
      </c>
      <c r="F61" s="35">
        <f t="shared" si="1"/>
        <v>0.8437627259078786</v>
      </c>
      <c r="G61" s="69">
        <f t="shared" si="2"/>
        <v>1044.7574545460122</v>
      </c>
      <c r="H61" s="36">
        <f t="shared" si="3"/>
        <v>219.36729551657081</v>
      </c>
      <c r="I61" s="69">
        <f t="shared" si="4"/>
        <v>1264.124750062583</v>
      </c>
      <c r="J61" s="67">
        <f t="shared" si="5"/>
        <v>-123.46678524563045</v>
      </c>
      <c r="K61" s="34">
        <f t="shared" si="6"/>
        <v>1140.6579648169525</v>
      </c>
      <c r="L61" s="34">
        <f t="shared" si="7"/>
        <v>1768510.5253375536</v>
      </c>
      <c r="M61" s="34">
        <f t="shared" si="8"/>
        <v>1595780.4927789166</v>
      </c>
      <c r="N61" s="38">
        <f>'jan-feb'!M61</f>
        <v>-196392.07020823416</v>
      </c>
      <c r="O61" s="38">
        <f t="shared" si="9"/>
        <v>1792172.5629871509</v>
      </c>
    </row>
    <row r="62" spans="1:15" s="31" customFormat="1" x14ac:dyDescent="0.2">
      <c r="A62" s="30">
        <v>1812</v>
      </c>
      <c r="B62" s="31" t="s">
        <v>279</v>
      </c>
      <c r="C62" s="33">
        <v>17072129</v>
      </c>
      <c r="D62" s="33">
        <v>1976</v>
      </c>
      <c r="E62" s="34">
        <f t="shared" si="10"/>
        <v>8639.7413967611337</v>
      </c>
      <c r="F62" s="35">
        <f t="shared" si="1"/>
        <v>0.77521321651294428</v>
      </c>
      <c r="G62" s="69">
        <f t="shared" si="2"/>
        <v>1503.1474985479449</v>
      </c>
      <c r="H62" s="36">
        <f t="shared" si="3"/>
        <v>486.76148785103146</v>
      </c>
      <c r="I62" s="69">
        <f t="shared" si="4"/>
        <v>1989.9089863989764</v>
      </c>
      <c r="J62" s="67">
        <f t="shared" si="5"/>
        <v>-123.46678524563045</v>
      </c>
      <c r="K62" s="34">
        <f t="shared" si="6"/>
        <v>1866.4422011533459</v>
      </c>
      <c r="L62" s="34">
        <f t="shared" si="7"/>
        <v>3932060.1571243773</v>
      </c>
      <c r="M62" s="34">
        <f t="shared" si="8"/>
        <v>3688089.7894790117</v>
      </c>
      <c r="N62" s="38">
        <f>'jan-feb'!M62</f>
        <v>1364907.2988756606</v>
      </c>
      <c r="O62" s="38">
        <f t="shared" si="9"/>
        <v>2323182.490603351</v>
      </c>
    </row>
    <row r="63" spans="1:15" s="31" customFormat="1" x14ac:dyDescent="0.2">
      <c r="A63" s="30">
        <v>1813</v>
      </c>
      <c r="B63" s="31" t="s">
        <v>280</v>
      </c>
      <c r="C63" s="33">
        <v>79448265</v>
      </c>
      <c r="D63" s="33">
        <v>7826</v>
      </c>
      <c r="E63" s="34">
        <f t="shared" si="10"/>
        <v>10151.835548172758</v>
      </c>
      <c r="F63" s="35">
        <f t="shared" si="1"/>
        <v>0.91088803789424722</v>
      </c>
      <c r="G63" s="69">
        <f t="shared" si="2"/>
        <v>595.89100770097059</v>
      </c>
      <c r="H63" s="36">
        <f t="shared" si="3"/>
        <v>0</v>
      </c>
      <c r="I63" s="69">
        <f t="shared" si="4"/>
        <v>595.89100770097059</v>
      </c>
      <c r="J63" s="67">
        <f t="shared" si="5"/>
        <v>-123.46678524563045</v>
      </c>
      <c r="K63" s="34">
        <f t="shared" si="6"/>
        <v>472.42422245534016</v>
      </c>
      <c r="L63" s="34">
        <f t="shared" si="7"/>
        <v>4663443.0262677958</v>
      </c>
      <c r="M63" s="34">
        <f t="shared" si="8"/>
        <v>3697191.9649354923</v>
      </c>
      <c r="N63" s="38">
        <f>'jan-feb'!M63</f>
        <v>660492.52462498774</v>
      </c>
      <c r="O63" s="38">
        <f t="shared" si="9"/>
        <v>3036699.4403105043</v>
      </c>
    </row>
    <row r="64" spans="1:15" s="31" customFormat="1" x14ac:dyDescent="0.2">
      <c r="A64" s="30">
        <v>1815</v>
      </c>
      <c r="B64" s="31" t="s">
        <v>281</v>
      </c>
      <c r="C64" s="33">
        <v>10400073</v>
      </c>
      <c r="D64" s="33">
        <v>1208</v>
      </c>
      <c r="E64" s="34">
        <f t="shared" si="10"/>
        <v>8609.3319536423842</v>
      </c>
      <c r="F64" s="35">
        <f t="shared" si="1"/>
        <v>0.77248468551532778</v>
      </c>
      <c r="G64" s="69">
        <f t="shared" si="2"/>
        <v>1521.3931644191946</v>
      </c>
      <c r="H64" s="36">
        <f t="shared" si="3"/>
        <v>497.40479294259382</v>
      </c>
      <c r="I64" s="69">
        <f t="shared" si="4"/>
        <v>2018.7979573617883</v>
      </c>
      <c r="J64" s="67">
        <f t="shared" si="5"/>
        <v>-123.46678524563045</v>
      </c>
      <c r="K64" s="34">
        <f t="shared" si="6"/>
        <v>1895.3311721161579</v>
      </c>
      <c r="L64" s="34">
        <f t="shared" si="7"/>
        <v>2438707.9324930403</v>
      </c>
      <c r="M64" s="34">
        <f t="shared" si="8"/>
        <v>2289560.0559163187</v>
      </c>
      <c r="N64" s="38">
        <f>'jan-feb'!M64</f>
        <v>683054.79344220518</v>
      </c>
      <c r="O64" s="38">
        <f t="shared" si="9"/>
        <v>1606505.2624741136</v>
      </c>
    </row>
    <row r="65" spans="1:15" s="31" customFormat="1" x14ac:dyDescent="0.2">
      <c r="A65" s="30">
        <v>1816</v>
      </c>
      <c r="B65" s="31" t="s">
        <v>282</v>
      </c>
      <c r="C65" s="33">
        <v>3833245</v>
      </c>
      <c r="D65" s="33">
        <v>480</v>
      </c>
      <c r="E65" s="34">
        <f t="shared" si="10"/>
        <v>7985.927083333333</v>
      </c>
      <c r="F65" s="35">
        <f t="shared" si="1"/>
        <v>0.71654878737799654</v>
      </c>
      <c r="G65" s="69">
        <f t="shared" si="2"/>
        <v>1895.4360866046254</v>
      </c>
      <c r="H65" s="36">
        <f t="shared" si="3"/>
        <v>715.59649755076168</v>
      </c>
      <c r="I65" s="69">
        <f t="shared" si="4"/>
        <v>2611.0325841553872</v>
      </c>
      <c r="J65" s="67">
        <f t="shared" si="5"/>
        <v>-123.46678524563045</v>
      </c>
      <c r="K65" s="34">
        <f t="shared" si="6"/>
        <v>2487.5657989097567</v>
      </c>
      <c r="L65" s="34">
        <f t="shared" si="7"/>
        <v>1253295.6403945859</v>
      </c>
      <c r="M65" s="34">
        <f t="shared" si="8"/>
        <v>1194031.5834766831</v>
      </c>
      <c r="N65" s="38">
        <f>'jan-feb'!M65</f>
        <v>395363.20964590961</v>
      </c>
      <c r="O65" s="38">
        <f t="shared" si="9"/>
        <v>798668.37383077352</v>
      </c>
    </row>
    <row r="66" spans="1:15" s="31" customFormat="1" x14ac:dyDescent="0.2">
      <c r="A66" s="30">
        <v>1818</v>
      </c>
      <c r="B66" s="31" t="s">
        <v>381</v>
      </c>
      <c r="C66" s="33">
        <v>19209067</v>
      </c>
      <c r="D66" s="33">
        <v>1842</v>
      </c>
      <c r="E66" s="34">
        <f t="shared" si="10"/>
        <v>10428.375135722041</v>
      </c>
      <c r="F66" s="35">
        <f t="shared" si="1"/>
        <v>0.93570094991469366</v>
      </c>
      <c r="G66" s="69">
        <f t="shared" si="2"/>
        <v>429.96725517140072</v>
      </c>
      <c r="H66" s="36">
        <f t="shared" si="3"/>
        <v>0</v>
      </c>
      <c r="I66" s="69">
        <f t="shared" si="4"/>
        <v>429.96725517140072</v>
      </c>
      <c r="J66" s="67">
        <f t="shared" si="5"/>
        <v>-123.46678524563045</v>
      </c>
      <c r="K66" s="34">
        <f t="shared" si="6"/>
        <v>306.50046992577029</v>
      </c>
      <c r="L66" s="34">
        <f t="shared" si="7"/>
        <v>791999.68402572011</v>
      </c>
      <c r="M66" s="34">
        <f t="shared" si="8"/>
        <v>564573.86560326885</v>
      </c>
      <c r="N66" s="38">
        <f>'jan-feb'!M66</f>
        <v>721451.13139117777</v>
      </c>
      <c r="O66" s="38">
        <f t="shared" si="9"/>
        <v>-156877.26578790892</v>
      </c>
    </row>
    <row r="67" spans="1:15" s="31" customFormat="1" x14ac:dyDescent="0.2">
      <c r="A67" s="30">
        <v>1820</v>
      </c>
      <c r="B67" s="31" t="s">
        <v>283</v>
      </c>
      <c r="C67" s="33">
        <v>68365871</v>
      </c>
      <c r="D67" s="33">
        <v>7421</v>
      </c>
      <c r="E67" s="34">
        <f t="shared" si="10"/>
        <v>9212.4876701253197</v>
      </c>
      <c r="F67" s="35">
        <f t="shared" si="1"/>
        <v>0.82660369921731081</v>
      </c>
      <c r="G67" s="69">
        <f t="shared" si="2"/>
        <v>1159.4997345294335</v>
      </c>
      <c r="H67" s="36">
        <f t="shared" si="3"/>
        <v>286.30029217356639</v>
      </c>
      <c r="I67" s="69">
        <f t="shared" si="4"/>
        <v>1445.8000267029997</v>
      </c>
      <c r="J67" s="67">
        <f t="shared" si="5"/>
        <v>-123.46678524563045</v>
      </c>
      <c r="K67" s="34">
        <f t="shared" si="6"/>
        <v>1322.3332414573692</v>
      </c>
      <c r="L67" s="34">
        <f t="shared" si="7"/>
        <v>10729281.998162961</v>
      </c>
      <c r="M67" s="34">
        <f t="shared" si="8"/>
        <v>9813034.9848551378</v>
      </c>
      <c r="N67" s="38">
        <f>'jan-feb'!M67</f>
        <v>3716842.7317339466</v>
      </c>
      <c r="O67" s="38">
        <f t="shared" si="9"/>
        <v>6096192.2531211916</v>
      </c>
    </row>
    <row r="68" spans="1:15" s="31" customFormat="1" x14ac:dyDescent="0.2">
      <c r="A68" s="30">
        <v>1822</v>
      </c>
      <c r="B68" s="31" t="s">
        <v>284</v>
      </c>
      <c r="C68" s="33">
        <v>18595389</v>
      </c>
      <c r="D68" s="33">
        <v>2352</v>
      </c>
      <c r="E68" s="34">
        <f t="shared" si="10"/>
        <v>7906.2028061224491</v>
      </c>
      <c r="F68" s="35">
        <f t="shared" si="1"/>
        <v>0.70939541200104517</v>
      </c>
      <c r="G68" s="69">
        <f t="shared" si="2"/>
        <v>1943.2706529311556</v>
      </c>
      <c r="H68" s="36">
        <f t="shared" si="3"/>
        <v>743.49999457457102</v>
      </c>
      <c r="I68" s="69">
        <f t="shared" si="4"/>
        <v>2686.7706475057266</v>
      </c>
      <c r="J68" s="67">
        <f t="shared" si="5"/>
        <v>-123.46678524563045</v>
      </c>
      <c r="K68" s="34">
        <f t="shared" si="6"/>
        <v>2563.3038622600961</v>
      </c>
      <c r="L68" s="34">
        <f t="shared" si="7"/>
        <v>6319284.5629334692</v>
      </c>
      <c r="M68" s="34">
        <f t="shared" si="8"/>
        <v>6028890.6840357464</v>
      </c>
      <c r="N68" s="38">
        <f>'jan-feb'!M68</f>
        <v>2463084.6822649566</v>
      </c>
      <c r="O68" s="38">
        <f t="shared" si="9"/>
        <v>3565806.0017707897</v>
      </c>
    </row>
    <row r="69" spans="1:15" s="31" customFormat="1" x14ac:dyDescent="0.2">
      <c r="A69" s="30">
        <v>1824</v>
      </c>
      <c r="B69" s="31" t="s">
        <v>285</v>
      </c>
      <c r="C69" s="33">
        <v>124879754</v>
      </c>
      <c r="D69" s="33">
        <v>13469</v>
      </c>
      <c r="E69" s="34">
        <f t="shared" si="10"/>
        <v>9271.6425866805257</v>
      </c>
      <c r="F69" s="35">
        <f t="shared" si="1"/>
        <v>0.83191145914083198</v>
      </c>
      <c r="G69" s="69">
        <f t="shared" si="2"/>
        <v>1124.0067845963097</v>
      </c>
      <c r="H69" s="36">
        <f t="shared" si="3"/>
        <v>265.59607137924428</v>
      </c>
      <c r="I69" s="69">
        <f t="shared" si="4"/>
        <v>1389.6028559755539</v>
      </c>
      <c r="J69" s="67">
        <f t="shared" si="5"/>
        <v>-123.46678524563045</v>
      </c>
      <c r="K69" s="34">
        <f t="shared" si="6"/>
        <v>1266.1360707299234</v>
      </c>
      <c r="L69" s="34">
        <f t="shared" si="7"/>
        <v>18716560.867134735</v>
      </c>
      <c r="M69" s="34">
        <f t="shared" si="8"/>
        <v>17053586.736661337</v>
      </c>
      <c r="N69" s="38">
        <f>'jan-feb'!M69</f>
        <v>7988574.0432724077</v>
      </c>
      <c r="O69" s="38">
        <f t="shared" si="9"/>
        <v>9065012.6933889296</v>
      </c>
    </row>
    <row r="70" spans="1:15" s="31" customFormat="1" x14ac:dyDescent="0.2">
      <c r="A70" s="30">
        <v>1825</v>
      </c>
      <c r="B70" s="31" t="s">
        <v>286</v>
      </c>
      <c r="C70" s="33">
        <v>12356880</v>
      </c>
      <c r="D70" s="33">
        <v>1447</v>
      </c>
      <c r="E70" s="34">
        <f t="shared" si="10"/>
        <v>8539.6544574982727</v>
      </c>
      <c r="F70" s="35">
        <f t="shared" si="1"/>
        <v>0.76623277201191042</v>
      </c>
      <c r="G70" s="69">
        <f t="shared" si="2"/>
        <v>1563.1996621056617</v>
      </c>
      <c r="H70" s="36">
        <f t="shared" si="3"/>
        <v>521.79191659303285</v>
      </c>
      <c r="I70" s="69">
        <f t="shared" si="4"/>
        <v>2084.9915786986944</v>
      </c>
      <c r="J70" s="67">
        <f t="shared" si="5"/>
        <v>-123.46678524563045</v>
      </c>
      <c r="K70" s="34">
        <f t="shared" si="6"/>
        <v>1961.5247934530639</v>
      </c>
      <c r="L70" s="34">
        <f t="shared" si="7"/>
        <v>3016982.8143770108</v>
      </c>
      <c r="M70" s="34">
        <f t="shared" si="8"/>
        <v>2838326.3761265837</v>
      </c>
      <c r="N70" s="38">
        <f>'jan-feb'!M70</f>
        <v>714109.95522423158</v>
      </c>
      <c r="O70" s="38">
        <f t="shared" si="9"/>
        <v>2124216.4209023518</v>
      </c>
    </row>
    <row r="71" spans="1:15" s="31" customFormat="1" x14ac:dyDescent="0.2">
      <c r="A71" s="30">
        <v>1826</v>
      </c>
      <c r="B71" s="31" t="s">
        <v>421</v>
      </c>
      <c r="C71" s="33">
        <v>10616015</v>
      </c>
      <c r="D71" s="33">
        <v>1284</v>
      </c>
      <c r="E71" s="34">
        <f t="shared" si="10"/>
        <v>8267.9244548286606</v>
      </c>
      <c r="F71" s="35">
        <f t="shared" si="1"/>
        <v>0.74185140690860429</v>
      </c>
      <c r="G71" s="69">
        <f t="shared" si="2"/>
        <v>1726.2376637074287</v>
      </c>
      <c r="H71" s="36">
        <f t="shared" si="3"/>
        <v>616.89741752739701</v>
      </c>
      <c r="I71" s="69">
        <f t="shared" si="4"/>
        <v>2343.1350812348255</v>
      </c>
      <c r="J71" s="67">
        <f t="shared" si="5"/>
        <v>-123.46678524563045</v>
      </c>
      <c r="K71" s="34">
        <f t="shared" si="6"/>
        <v>2219.668295989195</v>
      </c>
      <c r="L71" s="34">
        <f t="shared" si="7"/>
        <v>3008585.4443055158</v>
      </c>
      <c r="M71" s="34">
        <f t="shared" si="8"/>
        <v>2850054.0920501263</v>
      </c>
      <c r="N71" s="38">
        <f>'jan-feb'!M71</f>
        <v>632176.06455280783</v>
      </c>
      <c r="O71" s="38">
        <f t="shared" si="9"/>
        <v>2217878.0274973186</v>
      </c>
    </row>
    <row r="72" spans="1:15" s="31" customFormat="1" x14ac:dyDescent="0.2">
      <c r="A72" s="30">
        <v>1827</v>
      </c>
      <c r="B72" s="31" t="s">
        <v>287</v>
      </c>
      <c r="C72" s="33">
        <v>14887425</v>
      </c>
      <c r="D72" s="33">
        <v>1427</v>
      </c>
      <c r="E72" s="34">
        <f t="shared" si="10"/>
        <v>10432.673440784863</v>
      </c>
      <c r="F72" s="35">
        <f t="shared" si="1"/>
        <v>0.93608662151529887</v>
      </c>
      <c r="G72" s="69">
        <f t="shared" si="2"/>
        <v>427.38827213370712</v>
      </c>
      <c r="H72" s="36">
        <f t="shared" si="3"/>
        <v>0</v>
      </c>
      <c r="I72" s="69">
        <f t="shared" si="4"/>
        <v>427.38827213370712</v>
      </c>
      <c r="J72" s="67">
        <f t="shared" si="5"/>
        <v>-123.46678524563045</v>
      </c>
      <c r="K72" s="34">
        <f t="shared" si="6"/>
        <v>303.92148688807669</v>
      </c>
      <c r="L72" s="34">
        <f t="shared" si="7"/>
        <v>609883.0643348</v>
      </c>
      <c r="M72" s="34">
        <f t="shared" si="8"/>
        <v>433695.96178928541</v>
      </c>
      <c r="N72" s="38">
        <f>'jan-feb'!M72</f>
        <v>717583.04440565163</v>
      </c>
      <c r="O72" s="38">
        <f t="shared" si="9"/>
        <v>-283887.08261636621</v>
      </c>
    </row>
    <row r="73" spans="1:15" s="31" customFormat="1" x14ac:dyDescent="0.2">
      <c r="A73" s="30">
        <v>1828</v>
      </c>
      <c r="B73" s="31" t="s">
        <v>288</v>
      </c>
      <c r="C73" s="33">
        <v>15437052</v>
      </c>
      <c r="D73" s="33">
        <v>1808</v>
      </c>
      <c r="E73" s="34">
        <f t="shared" ref="E73:E136" si="11">IF(ISNUMBER(C73),(C73)/D73,"")</f>
        <v>8538.1924778761058</v>
      </c>
      <c r="F73" s="35">
        <f t="shared" ref="F73:F136" si="12">IF(ISNUMBER(C73),E73/E$366,"")</f>
        <v>0.76610159378870557</v>
      </c>
      <c r="G73" s="69">
        <f t="shared" ref="G73:G136" si="13">IF(ISNUMBER(D73),(E$366-E73)*0.6,"")</f>
        <v>1564.0768498789616</v>
      </c>
      <c r="H73" s="36">
        <f t="shared" ref="H73:H136" si="14">IF(ISNUMBER(D73),(IF(E73&gt;=E$366*0.9,0,IF(E73&lt;0.9*E$366,(E$366*0.9-E73)*0.35))),"")</f>
        <v>522.30360946079122</v>
      </c>
      <c r="I73" s="69">
        <f t="shared" ref="I73:I136" si="15">IF(ISNUMBER(C73),G73+H73,"")</f>
        <v>2086.3804593397526</v>
      </c>
      <c r="J73" s="67">
        <f t="shared" ref="J73:J136" si="16">IF(ISNUMBER(D73),I$368,"")</f>
        <v>-123.46678524563045</v>
      </c>
      <c r="K73" s="34">
        <f t="shared" ref="K73:K136" si="17">IF(ISNUMBER(I73),I73+J73,"")</f>
        <v>1962.9136740941221</v>
      </c>
      <c r="L73" s="34">
        <f t="shared" ref="L73:L136" si="18">IF(ISNUMBER(I73),(I73*D73),"")</f>
        <v>3772175.870486273</v>
      </c>
      <c r="M73" s="34">
        <f t="shared" ref="M73:M136" si="19">IF(ISNUMBER(K73),(K73*D73),"")</f>
        <v>3548947.9227621728</v>
      </c>
      <c r="N73" s="38">
        <f>'jan-feb'!M73</f>
        <v>1546412.4179995921</v>
      </c>
      <c r="O73" s="38">
        <f t="shared" ref="O73:O136" si="20">IF(ISNUMBER(M73),(M73-N73),"")</f>
        <v>2002535.5047625806</v>
      </c>
    </row>
    <row r="74" spans="1:15" s="31" customFormat="1" x14ac:dyDescent="0.2">
      <c r="A74" s="30">
        <v>1832</v>
      </c>
      <c r="B74" s="31" t="s">
        <v>289</v>
      </c>
      <c r="C74" s="33">
        <v>52835602</v>
      </c>
      <c r="D74" s="33">
        <v>4485</v>
      </c>
      <c r="E74" s="34">
        <f t="shared" si="11"/>
        <v>11780.513266443701</v>
      </c>
      <c r="F74" s="35">
        <f t="shared" si="12"/>
        <v>1.0570234874016935</v>
      </c>
      <c r="G74" s="69">
        <f t="shared" si="13"/>
        <v>-381.31562326159508</v>
      </c>
      <c r="H74" s="36">
        <f t="shared" si="14"/>
        <v>0</v>
      </c>
      <c r="I74" s="69">
        <f t="shared" si="15"/>
        <v>-381.31562326159508</v>
      </c>
      <c r="J74" s="67">
        <f t="shared" si="16"/>
        <v>-123.46678524563045</v>
      </c>
      <c r="K74" s="34">
        <f t="shared" si="17"/>
        <v>-504.78240850722551</v>
      </c>
      <c r="L74" s="34">
        <f t="shared" si="18"/>
        <v>-1710200.570328254</v>
      </c>
      <c r="M74" s="34">
        <f t="shared" si="19"/>
        <v>-2263949.1021549064</v>
      </c>
      <c r="N74" s="38">
        <f>'jan-feb'!M74</f>
        <v>-6781621.7634624252</v>
      </c>
      <c r="O74" s="38">
        <f t="shared" si="20"/>
        <v>4517672.6613075193</v>
      </c>
    </row>
    <row r="75" spans="1:15" s="31" customFormat="1" x14ac:dyDescent="0.2">
      <c r="A75" s="30">
        <v>1833</v>
      </c>
      <c r="B75" s="31" t="s">
        <v>290</v>
      </c>
      <c r="C75" s="33">
        <v>263599123</v>
      </c>
      <c r="D75" s="33">
        <v>25994</v>
      </c>
      <c r="E75" s="34">
        <f t="shared" si="11"/>
        <v>10140.767984919597</v>
      </c>
      <c r="F75" s="35">
        <f t="shared" si="12"/>
        <v>0.90989498487165799</v>
      </c>
      <c r="G75" s="69">
        <f t="shared" si="13"/>
        <v>602.53154565286673</v>
      </c>
      <c r="H75" s="36">
        <f t="shared" si="14"/>
        <v>0</v>
      </c>
      <c r="I75" s="69">
        <f t="shared" si="15"/>
        <v>602.53154565286673</v>
      </c>
      <c r="J75" s="67">
        <f t="shared" si="16"/>
        <v>-123.46678524563045</v>
      </c>
      <c r="K75" s="34">
        <f t="shared" si="17"/>
        <v>479.06476040723629</v>
      </c>
      <c r="L75" s="34">
        <f t="shared" si="18"/>
        <v>15662204.997700619</v>
      </c>
      <c r="M75" s="34">
        <f t="shared" si="19"/>
        <v>12452809.3820257</v>
      </c>
      <c r="N75" s="38">
        <f>'jan-feb'!M75</f>
        <v>326030.41644542571</v>
      </c>
      <c r="O75" s="38">
        <f t="shared" si="20"/>
        <v>12126778.965580273</v>
      </c>
    </row>
    <row r="76" spans="1:15" s="31" customFormat="1" x14ac:dyDescent="0.2">
      <c r="A76" s="30">
        <v>1834</v>
      </c>
      <c r="B76" s="31" t="s">
        <v>291</v>
      </c>
      <c r="C76" s="33">
        <v>27301694</v>
      </c>
      <c r="D76" s="33">
        <v>1886</v>
      </c>
      <c r="E76" s="34">
        <f t="shared" si="11"/>
        <v>14475.977730646871</v>
      </c>
      <c r="F76" s="35">
        <f t="shared" si="12"/>
        <v>1.2988779112013009</v>
      </c>
      <c r="G76" s="69">
        <f t="shared" si="13"/>
        <v>-1998.5943017834975</v>
      </c>
      <c r="H76" s="36">
        <f t="shared" si="14"/>
        <v>0</v>
      </c>
      <c r="I76" s="69">
        <f t="shared" si="15"/>
        <v>-1998.5943017834975</v>
      </c>
      <c r="J76" s="67">
        <f t="shared" si="16"/>
        <v>-123.46678524563045</v>
      </c>
      <c r="K76" s="34">
        <f t="shared" si="17"/>
        <v>-2122.061087029128</v>
      </c>
      <c r="L76" s="34">
        <f t="shared" si="18"/>
        <v>-3769348.8531636763</v>
      </c>
      <c r="M76" s="34">
        <f t="shared" si="19"/>
        <v>-4002207.2101369356</v>
      </c>
      <c r="N76" s="38">
        <f>'jan-feb'!M76</f>
        <v>-2051156.9230970195</v>
      </c>
      <c r="O76" s="38">
        <f t="shared" si="20"/>
        <v>-1951050.287039916</v>
      </c>
    </row>
    <row r="77" spans="1:15" s="31" customFormat="1" x14ac:dyDescent="0.2">
      <c r="A77" s="30">
        <v>1835</v>
      </c>
      <c r="B77" s="31" t="s">
        <v>292</v>
      </c>
      <c r="C77" s="33">
        <v>4623038</v>
      </c>
      <c r="D77" s="33">
        <v>442</v>
      </c>
      <c r="E77" s="34">
        <f t="shared" si="11"/>
        <v>10459.361990950227</v>
      </c>
      <c r="F77" s="35">
        <f t="shared" si="12"/>
        <v>0.93848129004386327</v>
      </c>
      <c r="G77" s="69">
        <f t="shared" si="13"/>
        <v>411.37514203448916</v>
      </c>
      <c r="H77" s="36">
        <f t="shared" si="14"/>
        <v>0</v>
      </c>
      <c r="I77" s="69">
        <f t="shared" si="15"/>
        <v>411.37514203448916</v>
      </c>
      <c r="J77" s="67">
        <f t="shared" si="16"/>
        <v>-123.46678524563045</v>
      </c>
      <c r="K77" s="34">
        <f t="shared" si="17"/>
        <v>287.90835678885873</v>
      </c>
      <c r="L77" s="34">
        <f t="shared" si="18"/>
        <v>181827.81277924421</v>
      </c>
      <c r="M77" s="34">
        <f t="shared" si="19"/>
        <v>127255.49370067555</v>
      </c>
      <c r="N77" s="38">
        <f>'jan-feb'!M77</f>
        <v>-175779.97900789094</v>
      </c>
      <c r="O77" s="38">
        <f t="shared" si="20"/>
        <v>303035.47270856646</v>
      </c>
    </row>
    <row r="78" spans="1:15" s="31" customFormat="1" x14ac:dyDescent="0.2">
      <c r="A78" s="30">
        <v>1836</v>
      </c>
      <c r="B78" s="31" t="s">
        <v>293</v>
      </c>
      <c r="C78" s="33">
        <v>10257637</v>
      </c>
      <c r="D78" s="33">
        <v>1139</v>
      </c>
      <c r="E78" s="34">
        <f t="shared" si="11"/>
        <v>9005.8270412642669</v>
      </c>
      <c r="F78" s="35">
        <f t="shared" si="12"/>
        <v>0.80806077721665659</v>
      </c>
      <c r="G78" s="69">
        <f t="shared" si="13"/>
        <v>1283.4961118460651</v>
      </c>
      <c r="H78" s="36">
        <f t="shared" si="14"/>
        <v>358.63151227493489</v>
      </c>
      <c r="I78" s="69">
        <f t="shared" si="15"/>
        <v>1642.1276241210001</v>
      </c>
      <c r="J78" s="67">
        <f t="shared" si="16"/>
        <v>-123.46678524563045</v>
      </c>
      <c r="K78" s="34">
        <f t="shared" si="17"/>
        <v>1518.6608388753696</v>
      </c>
      <c r="L78" s="34">
        <f t="shared" si="18"/>
        <v>1870383.3638738191</v>
      </c>
      <c r="M78" s="34">
        <f t="shared" si="19"/>
        <v>1729754.6954790459</v>
      </c>
      <c r="N78" s="38">
        <f>'jan-feb'!M78</f>
        <v>755997.5486181064</v>
      </c>
      <c r="O78" s="38">
        <f t="shared" si="20"/>
        <v>973757.14686093945</v>
      </c>
    </row>
    <row r="79" spans="1:15" s="31" customFormat="1" x14ac:dyDescent="0.2">
      <c r="A79" s="30">
        <v>1837</v>
      </c>
      <c r="B79" s="31" t="s">
        <v>294</v>
      </c>
      <c r="C79" s="33">
        <v>70288857</v>
      </c>
      <c r="D79" s="33">
        <v>6180</v>
      </c>
      <c r="E79" s="34">
        <f t="shared" si="11"/>
        <v>11373.60145631068</v>
      </c>
      <c r="F79" s="35">
        <f t="shared" si="12"/>
        <v>1.0205127402989416</v>
      </c>
      <c r="G79" s="69">
        <f t="shared" si="13"/>
        <v>-137.1685371817828</v>
      </c>
      <c r="H79" s="36">
        <f t="shared" si="14"/>
        <v>0</v>
      </c>
      <c r="I79" s="69">
        <f t="shared" si="15"/>
        <v>-137.1685371817828</v>
      </c>
      <c r="J79" s="67">
        <f t="shared" si="16"/>
        <v>-123.46678524563045</v>
      </c>
      <c r="K79" s="34">
        <f t="shared" si="17"/>
        <v>-260.63532242741326</v>
      </c>
      <c r="L79" s="34">
        <f t="shared" si="18"/>
        <v>-847701.55978341773</v>
      </c>
      <c r="M79" s="34">
        <f t="shared" si="19"/>
        <v>-1610726.292601414</v>
      </c>
      <c r="N79" s="38">
        <f>'jan-feb'!M79</f>
        <v>-5519944.3463094253</v>
      </c>
      <c r="O79" s="38">
        <f t="shared" si="20"/>
        <v>3909218.0537080113</v>
      </c>
    </row>
    <row r="80" spans="1:15" s="31" customFormat="1" x14ac:dyDescent="0.2">
      <c r="A80" s="30">
        <v>1838</v>
      </c>
      <c r="B80" s="31" t="s">
        <v>295</v>
      </c>
      <c r="C80" s="33">
        <v>20041969</v>
      </c>
      <c r="D80" s="33">
        <v>1958</v>
      </c>
      <c r="E80" s="34">
        <f t="shared" si="11"/>
        <v>10235.939223697651</v>
      </c>
      <c r="F80" s="35">
        <f t="shared" si="12"/>
        <v>0.91843436108033871</v>
      </c>
      <c r="G80" s="69">
        <f t="shared" si="13"/>
        <v>545.42880238603459</v>
      </c>
      <c r="H80" s="36">
        <f t="shared" si="14"/>
        <v>0</v>
      </c>
      <c r="I80" s="69">
        <f t="shared" si="15"/>
        <v>545.42880238603459</v>
      </c>
      <c r="J80" s="67">
        <f t="shared" si="16"/>
        <v>-123.46678524563045</v>
      </c>
      <c r="K80" s="34">
        <f t="shared" si="17"/>
        <v>421.96201714040416</v>
      </c>
      <c r="L80" s="34">
        <f t="shared" si="18"/>
        <v>1067949.5950718557</v>
      </c>
      <c r="M80" s="34">
        <f t="shared" si="19"/>
        <v>826201.62956091133</v>
      </c>
      <c r="N80" s="38">
        <f>'jan-feb'!M80</f>
        <v>-422671.36130644992</v>
      </c>
      <c r="O80" s="38">
        <f t="shared" si="20"/>
        <v>1248872.9908673612</v>
      </c>
    </row>
    <row r="81" spans="1:15" s="31" customFormat="1" x14ac:dyDescent="0.2">
      <c r="A81" s="30">
        <v>1839</v>
      </c>
      <c r="B81" s="31" t="s">
        <v>296</v>
      </c>
      <c r="C81" s="33">
        <v>10577483</v>
      </c>
      <c r="D81" s="33">
        <v>1062</v>
      </c>
      <c r="E81" s="34">
        <f t="shared" si="11"/>
        <v>9959.9651600753295</v>
      </c>
      <c r="F81" s="35">
        <f t="shared" si="12"/>
        <v>0.89367219150718358</v>
      </c>
      <c r="G81" s="69">
        <f t="shared" si="13"/>
        <v>711.01324055942746</v>
      </c>
      <c r="H81" s="36">
        <f t="shared" si="14"/>
        <v>24.683170691062969</v>
      </c>
      <c r="I81" s="69">
        <f t="shared" si="15"/>
        <v>735.69641125049043</v>
      </c>
      <c r="J81" s="67">
        <f t="shared" si="16"/>
        <v>-123.46678524563045</v>
      </c>
      <c r="K81" s="34">
        <f t="shared" si="17"/>
        <v>612.22962600485994</v>
      </c>
      <c r="L81" s="34">
        <f t="shared" si="18"/>
        <v>781309.58874802082</v>
      </c>
      <c r="M81" s="34">
        <f t="shared" si="19"/>
        <v>650187.86281716125</v>
      </c>
      <c r="N81" s="38">
        <f>'jan-feb'!M81</f>
        <v>-869123.46358909598</v>
      </c>
      <c r="O81" s="38">
        <f t="shared" si="20"/>
        <v>1519311.3264062572</v>
      </c>
    </row>
    <row r="82" spans="1:15" s="31" customFormat="1" x14ac:dyDescent="0.2">
      <c r="A82" s="30">
        <v>1840</v>
      </c>
      <c r="B82" s="31" t="s">
        <v>297</v>
      </c>
      <c r="C82" s="33">
        <v>40720698</v>
      </c>
      <c r="D82" s="33">
        <v>4880</v>
      </c>
      <c r="E82" s="34">
        <f t="shared" si="11"/>
        <v>8344.4053278688516</v>
      </c>
      <c r="F82" s="35">
        <f t="shared" si="12"/>
        <v>0.74871376318392413</v>
      </c>
      <c r="G82" s="69">
        <f t="shared" si="13"/>
        <v>1680.3491398833141</v>
      </c>
      <c r="H82" s="36">
        <f t="shared" si="14"/>
        <v>590.12911196333016</v>
      </c>
      <c r="I82" s="69">
        <f t="shared" si="15"/>
        <v>2270.4782518466445</v>
      </c>
      <c r="J82" s="67">
        <f t="shared" si="16"/>
        <v>-123.46678524563045</v>
      </c>
      <c r="K82" s="34">
        <f t="shared" si="17"/>
        <v>2147.011466601014</v>
      </c>
      <c r="L82" s="34">
        <f t="shared" si="18"/>
        <v>11079933.869011626</v>
      </c>
      <c r="M82" s="34">
        <f t="shared" si="19"/>
        <v>10477415.957012948</v>
      </c>
      <c r="N82" s="38">
        <f>'jan-feb'!M82</f>
        <v>4545910.0397334127</v>
      </c>
      <c r="O82" s="38">
        <f t="shared" si="20"/>
        <v>5931505.917279535</v>
      </c>
    </row>
    <row r="83" spans="1:15" s="31" customFormat="1" x14ac:dyDescent="0.2">
      <c r="A83" s="30">
        <v>1841</v>
      </c>
      <c r="B83" s="31" t="s">
        <v>422</v>
      </c>
      <c r="C83" s="33">
        <v>95141305</v>
      </c>
      <c r="D83" s="33">
        <v>9827</v>
      </c>
      <c r="E83" s="34">
        <f t="shared" si="11"/>
        <v>9681.6225704691151</v>
      </c>
      <c r="F83" s="35">
        <f t="shared" si="12"/>
        <v>0.86869750253535094</v>
      </c>
      <c r="G83" s="69">
        <f t="shared" si="13"/>
        <v>878.01879432315616</v>
      </c>
      <c r="H83" s="36">
        <f t="shared" si="14"/>
        <v>122.10307705323802</v>
      </c>
      <c r="I83" s="69">
        <f t="shared" si="15"/>
        <v>1000.1218713763942</v>
      </c>
      <c r="J83" s="67">
        <f t="shared" si="16"/>
        <v>-123.46678524563045</v>
      </c>
      <c r="K83" s="34">
        <f t="shared" si="17"/>
        <v>876.65508613076372</v>
      </c>
      <c r="L83" s="34">
        <f t="shared" si="18"/>
        <v>9828197.6300158259</v>
      </c>
      <c r="M83" s="34">
        <f t="shared" si="19"/>
        <v>8614889.5314070154</v>
      </c>
      <c r="N83" s="38">
        <f>'jan-feb'!M83</f>
        <v>892001.4793879058</v>
      </c>
      <c r="O83" s="38">
        <f t="shared" si="20"/>
        <v>7722888.0520191099</v>
      </c>
    </row>
    <row r="84" spans="1:15" s="31" customFormat="1" x14ac:dyDescent="0.2">
      <c r="A84" s="30">
        <v>1845</v>
      </c>
      <c r="B84" s="31" t="s">
        <v>298</v>
      </c>
      <c r="C84" s="33">
        <v>23818065</v>
      </c>
      <c r="D84" s="33">
        <v>1858</v>
      </c>
      <c r="E84" s="34">
        <f t="shared" si="11"/>
        <v>12819.195371367061</v>
      </c>
      <c r="F84" s="35">
        <f t="shared" si="12"/>
        <v>1.1502207323787164</v>
      </c>
      <c r="G84" s="69">
        <f t="shared" si="13"/>
        <v>-1004.5248862156113</v>
      </c>
      <c r="H84" s="36">
        <f t="shared" si="14"/>
        <v>0</v>
      </c>
      <c r="I84" s="69">
        <f t="shared" si="15"/>
        <v>-1004.5248862156113</v>
      </c>
      <c r="J84" s="67">
        <f t="shared" si="16"/>
        <v>-123.46678524563045</v>
      </c>
      <c r="K84" s="34">
        <f t="shared" si="17"/>
        <v>-1127.9916714612418</v>
      </c>
      <c r="L84" s="34">
        <f t="shared" si="18"/>
        <v>-1866407.2385886058</v>
      </c>
      <c r="M84" s="34">
        <f t="shared" si="19"/>
        <v>-2095808.5255749873</v>
      </c>
      <c r="N84" s="38">
        <f>'jan-feb'!M84</f>
        <v>-3761488.663793352</v>
      </c>
      <c r="O84" s="38">
        <f t="shared" si="20"/>
        <v>1665680.1382183647</v>
      </c>
    </row>
    <row r="85" spans="1:15" s="31" customFormat="1" x14ac:dyDescent="0.2">
      <c r="A85" s="30">
        <v>1848</v>
      </c>
      <c r="B85" s="31" t="s">
        <v>299</v>
      </c>
      <c r="C85" s="33">
        <v>24547867</v>
      </c>
      <c r="D85" s="33">
        <v>2672</v>
      </c>
      <c r="E85" s="34">
        <f t="shared" si="11"/>
        <v>9187.0759730538921</v>
      </c>
      <c r="F85" s="35">
        <f t="shared" si="12"/>
        <v>0.82432359816808509</v>
      </c>
      <c r="G85" s="69">
        <f t="shared" si="13"/>
        <v>1174.7467527722899</v>
      </c>
      <c r="H85" s="36">
        <f t="shared" si="14"/>
        <v>295.19438614856608</v>
      </c>
      <c r="I85" s="69">
        <f t="shared" si="15"/>
        <v>1469.941138920856</v>
      </c>
      <c r="J85" s="67">
        <f t="shared" si="16"/>
        <v>-123.46678524563045</v>
      </c>
      <c r="K85" s="34">
        <f t="shared" si="17"/>
        <v>1346.4743536752255</v>
      </c>
      <c r="L85" s="34">
        <f t="shared" si="18"/>
        <v>3927682.7231965275</v>
      </c>
      <c r="M85" s="34">
        <f t="shared" si="19"/>
        <v>3597779.4730202025</v>
      </c>
      <c r="N85" s="38">
        <f>'jan-feb'!M85</f>
        <v>1372834.15536223</v>
      </c>
      <c r="O85" s="38">
        <f t="shared" si="20"/>
        <v>2224945.3176579727</v>
      </c>
    </row>
    <row r="86" spans="1:15" s="31" customFormat="1" x14ac:dyDescent="0.2">
      <c r="A86" s="30">
        <v>1851</v>
      </c>
      <c r="B86" s="31" t="s">
        <v>300</v>
      </c>
      <c r="C86" s="33">
        <v>17399404</v>
      </c>
      <c r="D86" s="33">
        <v>2060</v>
      </c>
      <c r="E86" s="34">
        <f t="shared" si="11"/>
        <v>8446.3126213592241</v>
      </c>
      <c r="F86" s="35">
        <f t="shared" si="12"/>
        <v>0.75785754158479335</v>
      </c>
      <c r="G86" s="69">
        <f t="shared" si="13"/>
        <v>1619.2047637890907</v>
      </c>
      <c r="H86" s="36">
        <f t="shared" si="14"/>
        <v>554.46155924169989</v>
      </c>
      <c r="I86" s="69">
        <f t="shared" si="15"/>
        <v>2173.6663230307904</v>
      </c>
      <c r="J86" s="67">
        <f t="shared" si="16"/>
        <v>-123.46678524563045</v>
      </c>
      <c r="K86" s="34">
        <f t="shared" si="17"/>
        <v>2050.1995377851599</v>
      </c>
      <c r="L86" s="34">
        <f t="shared" si="18"/>
        <v>4477752.6254434278</v>
      </c>
      <c r="M86" s="34">
        <f t="shared" si="19"/>
        <v>4223411.0478374297</v>
      </c>
      <c r="N86" s="38">
        <f>'jan-feb'!M86</f>
        <v>1857053.3643136949</v>
      </c>
      <c r="O86" s="38">
        <f t="shared" si="20"/>
        <v>2366357.683523735</v>
      </c>
    </row>
    <row r="87" spans="1:15" s="31" customFormat="1" x14ac:dyDescent="0.2">
      <c r="A87" s="30">
        <v>1853</v>
      </c>
      <c r="B87" s="31" t="s">
        <v>423</v>
      </c>
      <c r="C87" s="33">
        <v>11869138</v>
      </c>
      <c r="D87" s="33">
        <v>1330</v>
      </c>
      <c r="E87" s="34">
        <f t="shared" si="11"/>
        <v>8924.1639097744355</v>
      </c>
      <c r="F87" s="35">
        <f t="shared" si="12"/>
        <v>0.80073343535241004</v>
      </c>
      <c r="G87" s="69">
        <f t="shared" si="13"/>
        <v>1332.4939907399639</v>
      </c>
      <c r="H87" s="36">
        <f t="shared" si="14"/>
        <v>387.21360829637587</v>
      </c>
      <c r="I87" s="69">
        <f t="shared" si="15"/>
        <v>1719.7075990363398</v>
      </c>
      <c r="J87" s="67">
        <f t="shared" si="16"/>
        <v>-123.46678524563045</v>
      </c>
      <c r="K87" s="34">
        <f t="shared" si="17"/>
        <v>1596.2408137907094</v>
      </c>
      <c r="L87" s="34">
        <f t="shared" si="18"/>
        <v>2287211.106718332</v>
      </c>
      <c r="M87" s="34">
        <f t="shared" si="19"/>
        <v>2123000.2823416432</v>
      </c>
      <c r="N87" s="38">
        <f>'jan-feb'!M87</f>
        <v>1219082.9944355409</v>
      </c>
      <c r="O87" s="38">
        <f t="shared" si="20"/>
        <v>903917.28790610237</v>
      </c>
    </row>
    <row r="88" spans="1:15" s="31" customFormat="1" x14ac:dyDescent="0.2">
      <c r="A88" s="30">
        <v>1856</v>
      </c>
      <c r="B88" s="31" t="s">
        <v>302</v>
      </c>
      <c r="C88" s="33">
        <v>4632820</v>
      </c>
      <c r="D88" s="33">
        <v>460</v>
      </c>
      <c r="E88" s="34">
        <f t="shared" si="11"/>
        <v>10071.347826086956</v>
      </c>
      <c r="F88" s="35">
        <f t="shared" si="12"/>
        <v>0.90366616132843647</v>
      </c>
      <c r="G88" s="69">
        <f t="shared" si="13"/>
        <v>644.18364095245158</v>
      </c>
      <c r="H88" s="36">
        <f t="shared" si="14"/>
        <v>0</v>
      </c>
      <c r="I88" s="69">
        <f t="shared" si="15"/>
        <v>644.18364095245158</v>
      </c>
      <c r="J88" s="67">
        <f t="shared" si="16"/>
        <v>-123.46678524563045</v>
      </c>
      <c r="K88" s="34">
        <f t="shared" si="17"/>
        <v>520.71685570682109</v>
      </c>
      <c r="L88" s="34">
        <f t="shared" si="18"/>
        <v>296324.47483812773</v>
      </c>
      <c r="M88" s="34">
        <f t="shared" si="19"/>
        <v>239529.7536251377</v>
      </c>
      <c r="N88" s="38">
        <f>'jan-feb'!M88</f>
        <v>250538.44882732988</v>
      </c>
      <c r="O88" s="38">
        <f t="shared" si="20"/>
        <v>-11008.695202192175</v>
      </c>
    </row>
    <row r="89" spans="1:15" s="31" customFormat="1" x14ac:dyDescent="0.2">
      <c r="A89" s="30">
        <v>1857</v>
      </c>
      <c r="B89" s="31" t="s">
        <v>303</v>
      </c>
      <c r="C89" s="33">
        <v>7476952</v>
      </c>
      <c r="D89" s="33">
        <v>683</v>
      </c>
      <c r="E89" s="34">
        <f t="shared" si="11"/>
        <v>10947.221083455344</v>
      </c>
      <c r="F89" s="35">
        <f t="shared" si="12"/>
        <v>0.98225514841973494</v>
      </c>
      <c r="G89" s="69">
        <f t="shared" si="13"/>
        <v>118.65968653141863</v>
      </c>
      <c r="H89" s="36">
        <f t="shared" si="14"/>
        <v>0</v>
      </c>
      <c r="I89" s="69">
        <f t="shared" si="15"/>
        <v>118.65968653141863</v>
      </c>
      <c r="J89" s="67">
        <f t="shared" si="16"/>
        <v>-123.46678524563045</v>
      </c>
      <c r="K89" s="34">
        <f t="shared" si="17"/>
        <v>-4.8070987142118184</v>
      </c>
      <c r="L89" s="34">
        <f t="shared" si="18"/>
        <v>81044.565900958929</v>
      </c>
      <c r="M89" s="34">
        <f t="shared" si="19"/>
        <v>-3283.248421806672</v>
      </c>
      <c r="N89" s="38">
        <f>'jan-feb'!M89</f>
        <v>-275769.86801445624</v>
      </c>
      <c r="O89" s="38">
        <f t="shared" si="20"/>
        <v>272486.61959264957</v>
      </c>
    </row>
    <row r="90" spans="1:15" s="31" customFormat="1" x14ac:dyDescent="0.2">
      <c r="A90" s="30">
        <v>1859</v>
      </c>
      <c r="B90" s="31" t="s">
        <v>304</v>
      </c>
      <c r="C90" s="33">
        <v>12201480</v>
      </c>
      <c r="D90" s="33">
        <v>1229</v>
      </c>
      <c r="E90" s="34">
        <f t="shared" si="11"/>
        <v>9927.9739625711954</v>
      </c>
      <c r="F90" s="35">
        <f t="shared" si="12"/>
        <v>0.89080173532355544</v>
      </c>
      <c r="G90" s="69">
        <f t="shared" si="13"/>
        <v>730.2079590619079</v>
      </c>
      <c r="H90" s="36">
        <f t="shared" si="14"/>
        <v>35.880089817509905</v>
      </c>
      <c r="I90" s="69">
        <f t="shared" si="15"/>
        <v>766.08804887941778</v>
      </c>
      <c r="J90" s="67">
        <f t="shared" si="16"/>
        <v>-123.46678524563045</v>
      </c>
      <c r="K90" s="34">
        <f t="shared" si="17"/>
        <v>642.62126363378729</v>
      </c>
      <c r="L90" s="34">
        <f t="shared" si="18"/>
        <v>941522.21207280445</v>
      </c>
      <c r="M90" s="34">
        <f t="shared" si="19"/>
        <v>789781.53300592455</v>
      </c>
      <c r="N90" s="38">
        <f>'jan-feb'!M90</f>
        <v>-199263.52443596889</v>
      </c>
      <c r="O90" s="38">
        <f t="shared" si="20"/>
        <v>989045.0574418935</v>
      </c>
    </row>
    <row r="91" spans="1:15" s="31" customFormat="1" x14ac:dyDescent="0.2">
      <c r="A91" s="30">
        <v>1860</v>
      </c>
      <c r="B91" s="31" t="s">
        <v>305</v>
      </c>
      <c r="C91" s="33">
        <v>106726945</v>
      </c>
      <c r="D91" s="33">
        <v>11619</v>
      </c>
      <c r="E91" s="34">
        <f t="shared" si="11"/>
        <v>9185.5534039073937</v>
      </c>
      <c r="F91" s="35">
        <f t="shared" si="12"/>
        <v>0.82418698346271169</v>
      </c>
      <c r="G91" s="69">
        <f t="shared" si="13"/>
        <v>1175.6602942601889</v>
      </c>
      <c r="H91" s="36">
        <f t="shared" si="14"/>
        <v>295.72728534984049</v>
      </c>
      <c r="I91" s="69">
        <f t="shared" si="15"/>
        <v>1471.3875796100294</v>
      </c>
      <c r="J91" s="67">
        <f t="shared" si="16"/>
        <v>-123.46678524563045</v>
      </c>
      <c r="K91" s="34">
        <f t="shared" si="17"/>
        <v>1347.9207943643989</v>
      </c>
      <c r="L91" s="34">
        <f t="shared" si="18"/>
        <v>17096052.287488934</v>
      </c>
      <c r="M91" s="34">
        <f t="shared" si="19"/>
        <v>15661491.709719952</v>
      </c>
      <c r="N91" s="38">
        <f>'jan-feb'!M91</f>
        <v>2722341.483953198</v>
      </c>
      <c r="O91" s="38">
        <f t="shared" si="20"/>
        <v>12939150.225766754</v>
      </c>
    </row>
    <row r="92" spans="1:15" s="31" customFormat="1" x14ac:dyDescent="0.2">
      <c r="A92" s="30">
        <v>1865</v>
      </c>
      <c r="B92" s="31" t="s">
        <v>306</v>
      </c>
      <c r="C92" s="33">
        <v>98265760</v>
      </c>
      <c r="D92" s="33">
        <v>9793</v>
      </c>
      <c r="E92" s="34">
        <f t="shared" si="11"/>
        <v>10034.285714285714</v>
      </c>
      <c r="F92" s="35">
        <f t="shared" si="12"/>
        <v>0.9003407100700257</v>
      </c>
      <c r="G92" s="69">
        <f t="shared" si="13"/>
        <v>666.42090803319695</v>
      </c>
      <c r="H92" s="36">
        <f t="shared" si="14"/>
        <v>0</v>
      </c>
      <c r="I92" s="69">
        <f t="shared" si="15"/>
        <v>666.42090803319695</v>
      </c>
      <c r="J92" s="67">
        <f t="shared" si="16"/>
        <v>-123.46678524563045</v>
      </c>
      <c r="K92" s="34">
        <f t="shared" si="17"/>
        <v>542.95412278756646</v>
      </c>
      <c r="L92" s="34">
        <f t="shared" si="18"/>
        <v>6526259.9523690976</v>
      </c>
      <c r="M92" s="34">
        <f t="shared" si="19"/>
        <v>5317149.7244586386</v>
      </c>
      <c r="N92" s="38">
        <f>'jan-feb'!M92</f>
        <v>-310591.69145764242</v>
      </c>
      <c r="O92" s="38">
        <f t="shared" si="20"/>
        <v>5627741.4159162808</v>
      </c>
    </row>
    <row r="93" spans="1:15" s="31" customFormat="1" x14ac:dyDescent="0.2">
      <c r="A93" s="30">
        <v>1866</v>
      </c>
      <c r="B93" s="31" t="s">
        <v>307</v>
      </c>
      <c r="C93" s="33">
        <v>86711155</v>
      </c>
      <c r="D93" s="33">
        <v>8236</v>
      </c>
      <c r="E93" s="34">
        <f t="shared" si="11"/>
        <v>10528.309252064109</v>
      </c>
      <c r="F93" s="35">
        <f t="shared" si="12"/>
        <v>0.94466768215947539</v>
      </c>
      <c r="G93" s="69">
        <f t="shared" si="13"/>
        <v>370.00678536615959</v>
      </c>
      <c r="H93" s="36">
        <f t="shared" si="14"/>
        <v>0</v>
      </c>
      <c r="I93" s="69">
        <f t="shared" si="15"/>
        <v>370.00678536615959</v>
      </c>
      <c r="J93" s="67">
        <f t="shared" si="16"/>
        <v>-123.46678524563045</v>
      </c>
      <c r="K93" s="34">
        <f t="shared" si="17"/>
        <v>246.54000012052916</v>
      </c>
      <c r="L93" s="34">
        <f t="shared" si="18"/>
        <v>3047375.8842756902</v>
      </c>
      <c r="M93" s="34">
        <f t="shared" si="19"/>
        <v>2030503.440992678</v>
      </c>
      <c r="N93" s="38">
        <f>'jan-feb'!M93</f>
        <v>1642721.7848212863</v>
      </c>
      <c r="O93" s="38">
        <f t="shared" si="20"/>
        <v>387781.65617139172</v>
      </c>
    </row>
    <row r="94" spans="1:15" s="31" customFormat="1" x14ac:dyDescent="0.2">
      <c r="A94" s="30">
        <v>1867</v>
      </c>
      <c r="B94" s="31" t="s">
        <v>430</v>
      </c>
      <c r="C94" s="33">
        <v>33927162</v>
      </c>
      <c r="D94" s="33">
        <v>2634</v>
      </c>
      <c r="E94" s="34">
        <f t="shared" si="11"/>
        <v>12880.471526195899</v>
      </c>
      <c r="F94" s="35">
        <f t="shared" si="12"/>
        <v>1.1557188234556341</v>
      </c>
      <c r="G94" s="69">
        <f t="shared" si="13"/>
        <v>-1041.2905791129142</v>
      </c>
      <c r="H94" s="36">
        <f t="shared" si="14"/>
        <v>0</v>
      </c>
      <c r="I94" s="69">
        <f t="shared" si="15"/>
        <v>-1041.2905791129142</v>
      </c>
      <c r="J94" s="67">
        <f t="shared" si="16"/>
        <v>-123.46678524563045</v>
      </c>
      <c r="K94" s="34">
        <f t="shared" si="17"/>
        <v>-1164.7573643585447</v>
      </c>
      <c r="L94" s="34">
        <f t="shared" si="18"/>
        <v>-2742759.385383416</v>
      </c>
      <c r="M94" s="34">
        <f t="shared" si="19"/>
        <v>-3067970.8977204068</v>
      </c>
      <c r="N94" s="38">
        <f>'jan-feb'!M94</f>
        <v>-1610776.1644949883</v>
      </c>
      <c r="O94" s="38">
        <f t="shared" si="20"/>
        <v>-1457194.7332254185</v>
      </c>
    </row>
    <row r="95" spans="1:15" s="31" customFormat="1" x14ac:dyDescent="0.2">
      <c r="A95" s="30">
        <v>1868</v>
      </c>
      <c r="B95" s="31" t="s">
        <v>308</v>
      </c>
      <c r="C95" s="33">
        <v>46773845</v>
      </c>
      <c r="D95" s="33">
        <v>4569</v>
      </c>
      <c r="E95" s="34">
        <f t="shared" si="11"/>
        <v>10237.217115342526</v>
      </c>
      <c r="F95" s="35">
        <f t="shared" si="12"/>
        <v>0.91854902174515329</v>
      </c>
      <c r="G95" s="69">
        <f t="shared" si="13"/>
        <v>544.66206739910956</v>
      </c>
      <c r="H95" s="36">
        <f t="shared" si="14"/>
        <v>0</v>
      </c>
      <c r="I95" s="69">
        <f t="shared" si="15"/>
        <v>544.66206739910956</v>
      </c>
      <c r="J95" s="67">
        <f t="shared" si="16"/>
        <v>-123.46678524563045</v>
      </c>
      <c r="K95" s="34">
        <f t="shared" si="17"/>
        <v>421.19528215347913</v>
      </c>
      <c r="L95" s="34">
        <f t="shared" si="18"/>
        <v>2488560.9859465314</v>
      </c>
      <c r="M95" s="34">
        <f t="shared" si="19"/>
        <v>1924441.2441592461</v>
      </c>
      <c r="N95" s="38">
        <f>'jan-feb'!M95</f>
        <v>-1605787.3413734257</v>
      </c>
      <c r="O95" s="38">
        <f t="shared" si="20"/>
        <v>3530228.5855326718</v>
      </c>
    </row>
    <row r="96" spans="1:15" s="31" customFormat="1" x14ac:dyDescent="0.2">
      <c r="A96" s="30">
        <v>1870</v>
      </c>
      <c r="B96" s="31" t="s">
        <v>424</v>
      </c>
      <c r="C96" s="33">
        <v>105091994</v>
      </c>
      <c r="D96" s="33">
        <v>10618</v>
      </c>
      <c r="E96" s="34">
        <f t="shared" si="11"/>
        <v>9897.5319269165575</v>
      </c>
      <c r="F96" s="35">
        <f t="shared" si="12"/>
        <v>0.88807027991380438</v>
      </c>
      <c r="G96" s="69">
        <f t="shared" si="13"/>
        <v>748.47318045469069</v>
      </c>
      <c r="H96" s="36">
        <f t="shared" si="14"/>
        <v>46.534802296633188</v>
      </c>
      <c r="I96" s="69">
        <f t="shared" si="15"/>
        <v>795.00798275132388</v>
      </c>
      <c r="J96" s="67">
        <f t="shared" si="16"/>
        <v>-123.46678524563045</v>
      </c>
      <c r="K96" s="34">
        <f t="shared" si="17"/>
        <v>671.54119750569339</v>
      </c>
      <c r="L96" s="34">
        <f t="shared" si="18"/>
        <v>8441394.7608535569</v>
      </c>
      <c r="M96" s="34">
        <f t="shared" si="19"/>
        <v>7130424.4351154529</v>
      </c>
      <c r="N96" s="38">
        <f>'jan-feb'!M96</f>
        <v>1286261.1540593074</v>
      </c>
      <c r="O96" s="38">
        <f t="shared" si="20"/>
        <v>5844163.2810561452</v>
      </c>
    </row>
    <row r="97" spans="1:15" s="31" customFormat="1" x14ac:dyDescent="0.2">
      <c r="A97" s="30">
        <v>1871</v>
      </c>
      <c r="B97" s="31" t="s">
        <v>309</v>
      </c>
      <c r="C97" s="33">
        <v>44184778</v>
      </c>
      <c r="D97" s="33">
        <v>4553</v>
      </c>
      <c r="E97" s="34">
        <f t="shared" si="11"/>
        <v>9704.5416209092909</v>
      </c>
      <c r="F97" s="35">
        <f t="shared" si="12"/>
        <v>0.87075394728239075</v>
      </c>
      <c r="G97" s="69">
        <f t="shared" si="13"/>
        <v>864.26736405905069</v>
      </c>
      <c r="H97" s="36">
        <f t="shared" si="14"/>
        <v>114.08140939917648</v>
      </c>
      <c r="I97" s="69">
        <f t="shared" si="15"/>
        <v>978.34877345822713</v>
      </c>
      <c r="J97" s="67">
        <f t="shared" si="16"/>
        <v>-123.46678524563045</v>
      </c>
      <c r="K97" s="34">
        <f t="shared" si="17"/>
        <v>854.88198821259664</v>
      </c>
      <c r="L97" s="34">
        <f t="shared" si="18"/>
        <v>4454421.9655553084</v>
      </c>
      <c r="M97" s="34">
        <f t="shared" si="19"/>
        <v>3892277.6923319525</v>
      </c>
      <c r="N97" s="38">
        <f>'jan-feb'!M97</f>
        <v>1121562.6903496385</v>
      </c>
      <c r="O97" s="38">
        <f t="shared" si="20"/>
        <v>2770715.001982314</v>
      </c>
    </row>
    <row r="98" spans="1:15" s="31" customFormat="1" x14ac:dyDescent="0.2">
      <c r="A98" s="30">
        <v>1874</v>
      </c>
      <c r="B98" s="31" t="s">
        <v>310</v>
      </c>
      <c r="C98" s="33">
        <v>9708839</v>
      </c>
      <c r="D98" s="33">
        <v>954</v>
      </c>
      <c r="E98" s="34">
        <f t="shared" si="11"/>
        <v>10176.980083857443</v>
      </c>
      <c r="F98" s="35">
        <f t="shared" si="12"/>
        <v>0.91314416750400107</v>
      </c>
      <c r="G98" s="69">
        <f t="shared" si="13"/>
        <v>580.80428629015944</v>
      </c>
      <c r="H98" s="36">
        <f t="shared" si="14"/>
        <v>0</v>
      </c>
      <c r="I98" s="69">
        <f t="shared" si="15"/>
        <v>580.80428629015944</v>
      </c>
      <c r="J98" s="67">
        <f t="shared" si="16"/>
        <v>-123.46678524563045</v>
      </c>
      <c r="K98" s="34">
        <f t="shared" si="17"/>
        <v>457.33750104452901</v>
      </c>
      <c r="L98" s="34">
        <f t="shared" si="18"/>
        <v>554087.28912081209</v>
      </c>
      <c r="M98" s="34">
        <f t="shared" si="19"/>
        <v>436299.97599648067</v>
      </c>
      <c r="N98" s="38">
        <f>'jan-feb'!M98</f>
        <v>-764598.00627495011</v>
      </c>
      <c r="O98" s="38">
        <f t="shared" si="20"/>
        <v>1200897.9822714308</v>
      </c>
    </row>
    <row r="99" spans="1:15" s="31" customFormat="1" x14ac:dyDescent="0.2">
      <c r="A99" s="30">
        <v>1875</v>
      </c>
      <c r="B99" s="31" t="s">
        <v>371</v>
      </c>
      <c r="C99" s="33">
        <v>27386184</v>
      </c>
      <c r="D99" s="33">
        <v>2729</v>
      </c>
      <c r="E99" s="34">
        <f t="shared" si="11"/>
        <v>10035.245144741664</v>
      </c>
      <c r="F99" s="35">
        <f t="shared" si="12"/>
        <v>0.90042679634687384</v>
      </c>
      <c r="G99" s="69">
        <f t="shared" si="13"/>
        <v>665.84524975962665</v>
      </c>
      <c r="H99" s="36">
        <f t="shared" si="14"/>
        <v>0</v>
      </c>
      <c r="I99" s="69">
        <f t="shared" si="15"/>
        <v>665.84524975962665</v>
      </c>
      <c r="J99" s="67">
        <f t="shared" si="16"/>
        <v>-123.46678524563045</v>
      </c>
      <c r="K99" s="34">
        <f t="shared" si="17"/>
        <v>542.37846451399616</v>
      </c>
      <c r="L99" s="34">
        <f t="shared" si="18"/>
        <v>1817091.686594021</v>
      </c>
      <c r="M99" s="34">
        <f t="shared" si="19"/>
        <v>1480150.8296586955</v>
      </c>
      <c r="N99" s="38">
        <f>'jan-feb'!M99</f>
        <v>-667867.98713243206</v>
      </c>
      <c r="O99" s="38">
        <f t="shared" si="20"/>
        <v>2148018.8167911274</v>
      </c>
    </row>
    <row r="100" spans="1:15" s="31" customFormat="1" x14ac:dyDescent="0.2">
      <c r="A100" s="30">
        <v>3101</v>
      </c>
      <c r="B100" s="31" t="s">
        <v>54</v>
      </c>
      <c r="C100" s="33">
        <v>274540480</v>
      </c>
      <c r="D100" s="33">
        <v>31935</v>
      </c>
      <c r="E100" s="34">
        <f t="shared" si="11"/>
        <v>8596.8523563488343</v>
      </c>
      <c r="F100" s="35">
        <f t="shared" si="12"/>
        <v>0.77136493570865572</v>
      </c>
      <c r="G100" s="69">
        <f t="shared" si="13"/>
        <v>1528.8809227953245</v>
      </c>
      <c r="H100" s="36">
        <f t="shared" si="14"/>
        <v>501.77265199533628</v>
      </c>
      <c r="I100" s="69">
        <f t="shared" si="15"/>
        <v>2030.6535747906607</v>
      </c>
      <c r="J100" s="67">
        <f t="shared" si="16"/>
        <v>-123.46678524563045</v>
      </c>
      <c r="K100" s="34">
        <f t="shared" si="17"/>
        <v>1907.1867895450303</v>
      </c>
      <c r="L100" s="34">
        <f t="shared" si="18"/>
        <v>64848921.910939753</v>
      </c>
      <c r="M100" s="34">
        <f t="shared" si="19"/>
        <v>60906010.124120541</v>
      </c>
      <c r="N100" s="38">
        <f>'jan-feb'!M100</f>
        <v>30164543.937066909</v>
      </c>
      <c r="O100" s="38">
        <f t="shared" si="20"/>
        <v>30741466.187053632</v>
      </c>
    </row>
    <row r="101" spans="1:15" s="31" customFormat="1" x14ac:dyDescent="0.2">
      <c r="A101" s="30">
        <v>3103</v>
      </c>
      <c r="B101" s="31" t="s">
        <v>55</v>
      </c>
      <c r="C101" s="33">
        <v>524815193</v>
      </c>
      <c r="D101" s="33">
        <v>52051</v>
      </c>
      <c r="E101" s="34">
        <f t="shared" si="11"/>
        <v>10082.711052621467</v>
      </c>
      <c r="F101" s="35">
        <f t="shared" si="12"/>
        <v>0.904685743163963</v>
      </c>
      <c r="G101" s="69">
        <f t="shared" si="13"/>
        <v>637.36570503174482</v>
      </c>
      <c r="H101" s="36">
        <f t="shared" si="14"/>
        <v>0</v>
      </c>
      <c r="I101" s="69">
        <f t="shared" si="15"/>
        <v>637.36570503174482</v>
      </c>
      <c r="J101" s="67">
        <f t="shared" si="16"/>
        <v>-123.46678524563045</v>
      </c>
      <c r="K101" s="34">
        <f t="shared" si="17"/>
        <v>513.89891978611433</v>
      </c>
      <c r="L101" s="34">
        <f t="shared" si="18"/>
        <v>33175522.312607348</v>
      </c>
      <c r="M101" s="34">
        <f t="shared" si="19"/>
        <v>26748952.673787039</v>
      </c>
      <c r="N101" s="38">
        <f>'jan-feb'!M101</f>
        <v>17123116.198394228</v>
      </c>
      <c r="O101" s="38">
        <f t="shared" si="20"/>
        <v>9625836.475392811</v>
      </c>
    </row>
    <row r="102" spans="1:15" s="31" customFormat="1" x14ac:dyDescent="0.2">
      <c r="A102" s="30">
        <v>3105</v>
      </c>
      <c r="B102" s="31" t="s">
        <v>56</v>
      </c>
      <c r="C102" s="33">
        <v>517977237</v>
      </c>
      <c r="D102" s="33">
        <v>59771</v>
      </c>
      <c r="E102" s="34">
        <f t="shared" si="11"/>
        <v>8666.0292951431293</v>
      </c>
      <c r="F102" s="35">
        <f t="shared" si="12"/>
        <v>0.77757193598430618</v>
      </c>
      <c r="G102" s="69">
        <f t="shared" si="13"/>
        <v>1487.3747595187476</v>
      </c>
      <c r="H102" s="36">
        <f t="shared" si="14"/>
        <v>477.56072341733301</v>
      </c>
      <c r="I102" s="69">
        <f t="shared" si="15"/>
        <v>1964.9354829360807</v>
      </c>
      <c r="J102" s="67">
        <f t="shared" si="16"/>
        <v>-123.46678524563045</v>
      </c>
      <c r="K102" s="34">
        <f t="shared" si="17"/>
        <v>1841.4686976904502</v>
      </c>
      <c r="L102" s="34">
        <f t="shared" si="18"/>
        <v>117446158.75057247</v>
      </c>
      <c r="M102" s="34">
        <f t="shared" si="19"/>
        <v>110066425.5296559</v>
      </c>
      <c r="N102" s="38">
        <f>'jan-feb'!M102</f>
        <v>46837125.974365957</v>
      </c>
      <c r="O102" s="38">
        <f t="shared" si="20"/>
        <v>63229299.555289946</v>
      </c>
    </row>
    <row r="103" spans="1:15" s="31" customFormat="1" x14ac:dyDescent="0.2">
      <c r="A103" s="30">
        <v>3107</v>
      </c>
      <c r="B103" s="31" t="s">
        <v>57</v>
      </c>
      <c r="C103" s="33">
        <v>788844946</v>
      </c>
      <c r="D103" s="33">
        <v>85230</v>
      </c>
      <c r="E103" s="34">
        <f t="shared" si="11"/>
        <v>9255.4845242285573</v>
      </c>
      <c r="F103" s="35">
        <f t="shared" si="12"/>
        <v>0.83046165376000158</v>
      </c>
      <c r="G103" s="69">
        <f t="shared" si="13"/>
        <v>1133.7016220674907</v>
      </c>
      <c r="H103" s="36">
        <f t="shared" si="14"/>
        <v>271.25139323743321</v>
      </c>
      <c r="I103" s="69">
        <f t="shared" si="15"/>
        <v>1404.9530153049238</v>
      </c>
      <c r="J103" s="67">
        <f t="shared" si="16"/>
        <v>-123.46678524563045</v>
      </c>
      <c r="K103" s="34">
        <f t="shared" si="17"/>
        <v>1281.4862300592933</v>
      </c>
      <c r="L103" s="34">
        <f t="shared" si="18"/>
        <v>119744145.49443866</v>
      </c>
      <c r="M103" s="34">
        <f t="shared" si="19"/>
        <v>109221071.38795358</v>
      </c>
      <c r="N103" s="38">
        <f>'jan-feb'!M103</f>
        <v>50659479.228376776</v>
      </c>
      <c r="O103" s="38">
        <f t="shared" si="20"/>
        <v>58561592.159576803</v>
      </c>
    </row>
    <row r="104" spans="1:15" s="31" customFormat="1" x14ac:dyDescent="0.2">
      <c r="A104" s="30">
        <v>3110</v>
      </c>
      <c r="B104" s="31" t="s">
        <v>58</v>
      </c>
      <c r="C104" s="33">
        <v>54467916</v>
      </c>
      <c r="D104" s="33">
        <v>4787</v>
      </c>
      <c r="E104" s="34">
        <f t="shared" si="11"/>
        <v>11378.29872571548</v>
      </c>
      <c r="F104" s="35">
        <f t="shared" si="12"/>
        <v>1.0209342095486447</v>
      </c>
      <c r="G104" s="69">
        <f t="shared" si="13"/>
        <v>-139.98689882466277</v>
      </c>
      <c r="H104" s="36">
        <f t="shared" si="14"/>
        <v>0</v>
      </c>
      <c r="I104" s="69">
        <f t="shared" si="15"/>
        <v>-139.98689882466277</v>
      </c>
      <c r="J104" s="67">
        <f t="shared" si="16"/>
        <v>-123.46678524563045</v>
      </c>
      <c r="K104" s="34">
        <f t="shared" si="17"/>
        <v>-263.45368407029321</v>
      </c>
      <c r="L104" s="34">
        <f t="shared" si="18"/>
        <v>-670117.28467366064</v>
      </c>
      <c r="M104" s="34">
        <f t="shared" si="19"/>
        <v>-1261152.7856444935</v>
      </c>
      <c r="N104" s="38">
        <f>'jan-feb'!M104</f>
        <v>3385.7540480215243</v>
      </c>
      <c r="O104" s="38">
        <f t="shared" si="20"/>
        <v>-1264538.539692515</v>
      </c>
    </row>
    <row r="105" spans="1:15" s="31" customFormat="1" x14ac:dyDescent="0.2">
      <c r="A105" s="30">
        <v>3112</v>
      </c>
      <c r="B105" s="31" t="s">
        <v>63</v>
      </c>
      <c r="C105" s="33">
        <v>74060778</v>
      </c>
      <c r="D105" s="33">
        <v>7883</v>
      </c>
      <c r="E105" s="34">
        <f t="shared" si="11"/>
        <v>9394.9991120131926</v>
      </c>
      <c r="F105" s="35">
        <f t="shared" si="12"/>
        <v>0.8429798007021716</v>
      </c>
      <c r="G105" s="69">
        <f t="shared" si="13"/>
        <v>1049.9928693967097</v>
      </c>
      <c r="H105" s="36">
        <f t="shared" si="14"/>
        <v>222.42128751281086</v>
      </c>
      <c r="I105" s="69">
        <f t="shared" si="15"/>
        <v>1272.4141569095204</v>
      </c>
      <c r="J105" s="67">
        <f t="shared" si="16"/>
        <v>-123.46678524563045</v>
      </c>
      <c r="K105" s="34">
        <f t="shared" si="17"/>
        <v>1148.94737166389</v>
      </c>
      <c r="L105" s="34">
        <f t="shared" si="18"/>
        <v>10030440.79891775</v>
      </c>
      <c r="M105" s="34">
        <f t="shared" si="19"/>
        <v>9057152.1308264453</v>
      </c>
      <c r="N105" s="38">
        <f>'jan-feb'!M105</f>
        <v>4109818.9666431355</v>
      </c>
      <c r="O105" s="38">
        <f t="shared" si="20"/>
        <v>4947333.1641833093</v>
      </c>
    </row>
    <row r="106" spans="1:15" s="31" customFormat="1" x14ac:dyDescent="0.2">
      <c r="A106" s="30">
        <v>3114</v>
      </c>
      <c r="B106" s="31" t="s">
        <v>427</v>
      </c>
      <c r="C106" s="33">
        <v>54667185</v>
      </c>
      <c r="D106" s="33">
        <v>6145</v>
      </c>
      <c r="E106" s="34">
        <f t="shared" si="11"/>
        <v>8896.205858421481</v>
      </c>
      <c r="F106" s="35">
        <f t="shared" si="12"/>
        <v>0.79822485900487228</v>
      </c>
      <c r="G106" s="69">
        <f t="shared" si="13"/>
        <v>1349.2688215517367</v>
      </c>
      <c r="H106" s="36">
        <f t="shared" si="14"/>
        <v>396.99892626990993</v>
      </c>
      <c r="I106" s="69">
        <f t="shared" si="15"/>
        <v>1746.2677478216465</v>
      </c>
      <c r="J106" s="67">
        <f t="shared" si="16"/>
        <v>-123.46678524563045</v>
      </c>
      <c r="K106" s="34">
        <f t="shared" si="17"/>
        <v>1622.800962576016</v>
      </c>
      <c r="L106" s="34">
        <f t="shared" si="18"/>
        <v>10730815.310364017</v>
      </c>
      <c r="M106" s="34">
        <f t="shared" si="19"/>
        <v>9972111.9150296189</v>
      </c>
      <c r="N106" s="38">
        <f>'jan-feb'!M106</f>
        <v>4129090.0615085699</v>
      </c>
      <c r="O106" s="38">
        <f t="shared" si="20"/>
        <v>5843021.853521049</v>
      </c>
    </row>
    <row r="107" spans="1:15" s="31" customFormat="1" x14ac:dyDescent="0.2">
      <c r="A107" s="30">
        <v>3116</v>
      </c>
      <c r="B107" s="31" t="s">
        <v>61</v>
      </c>
      <c r="C107" s="33">
        <v>34864188</v>
      </c>
      <c r="D107" s="33">
        <v>3919</v>
      </c>
      <c r="E107" s="34">
        <f t="shared" si="11"/>
        <v>8896.1949476907375</v>
      </c>
      <c r="F107" s="35">
        <f t="shared" si="12"/>
        <v>0.79822388002387212</v>
      </c>
      <c r="G107" s="69">
        <f t="shared" si="13"/>
        <v>1349.2753679901828</v>
      </c>
      <c r="H107" s="36">
        <f t="shared" si="14"/>
        <v>397.00274502567015</v>
      </c>
      <c r="I107" s="69">
        <f t="shared" si="15"/>
        <v>1746.2781130158528</v>
      </c>
      <c r="J107" s="67">
        <f t="shared" si="16"/>
        <v>-123.46678524563045</v>
      </c>
      <c r="K107" s="34">
        <f t="shared" si="17"/>
        <v>1622.8113277702223</v>
      </c>
      <c r="L107" s="34">
        <f t="shared" si="18"/>
        <v>6843663.9249091269</v>
      </c>
      <c r="M107" s="34">
        <f t="shared" si="19"/>
        <v>6359797.5935315015</v>
      </c>
      <c r="N107" s="38">
        <f>'jan-feb'!M107</f>
        <v>1709326.5524006635</v>
      </c>
      <c r="O107" s="38">
        <f t="shared" si="20"/>
        <v>4650471.041130838</v>
      </c>
    </row>
    <row r="108" spans="1:15" s="31" customFormat="1" x14ac:dyDescent="0.2">
      <c r="A108" s="30">
        <v>3118</v>
      </c>
      <c r="B108" s="31" t="s">
        <v>382</v>
      </c>
      <c r="C108" s="33">
        <v>427846069</v>
      </c>
      <c r="D108" s="33">
        <v>47006</v>
      </c>
      <c r="E108" s="34">
        <f t="shared" si="11"/>
        <v>9101.9459005233366</v>
      </c>
      <c r="F108" s="35">
        <f t="shared" si="12"/>
        <v>0.81668518003520763</v>
      </c>
      <c r="G108" s="69">
        <f t="shared" si="13"/>
        <v>1225.8247962906232</v>
      </c>
      <c r="H108" s="36">
        <f t="shared" si="14"/>
        <v>324.9899115342605</v>
      </c>
      <c r="I108" s="69">
        <f t="shared" si="15"/>
        <v>1550.8147078248837</v>
      </c>
      <c r="J108" s="67">
        <f t="shared" si="16"/>
        <v>-123.46678524563045</v>
      </c>
      <c r="K108" s="34">
        <f t="shared" si="17"/>
        <v>1427.3479225792532</v>
      </c>
      <c r="L108" s="34">
        <f t="shared" si="18"/>
        <v>72897596.156016484</v>
      </c>
      <c r="M108" s="34">
        <f t="shared" si="19"/>
        <v>67093916.448760375</v>
      </c>
      <c r="N108" s="38">
        <f>'jan-feb'!M108</f>
        <v>22169795.331907533</v>
      </c>
      <c r="O108" s="38">
        <f t="shared" si="20"/>
        <v>44924121.116852842</v>
      </c>
    </row>
    <row r="109" spans="1:15" s="31" customFormat="1" x14ac:dyDescent="0.2">
      <c r="A109" s="30">
        <v>3120</v>
      </c>
      <c r="B109" s="31" t="s">
        <v>62</v>
      </c>
      <c r="C109" s="33">
        <v>73521721</v>
      </c>
      <c r="D109" s="33">
        <v>8420</v>
      </c>
      <c r="E109" s="34">
        <f t="shared" si="11"/>
        <v>8731.795843230404</v>
      </c>
      <c r="F109" s="35">
        <f t="shared" si="12"/>
        <v>0.78347293405130869</v>
      </c>
      <c r="G109" s="69">
        <f t="shared" si="13"/>
        <v>1447.9148306663828</v>
      </c>
      <c r="H109" s="36">
        <f t="shared" si="14"/>
        <v>454.5424315867869</v>
      </c>
      <c r="I109" s="69">
        <f t="shared" si="15"/>
        <v>1902.4572622531698</v>
      </c>
      <c r="J109" s="67">
        <f t="shared" si="16"/>
        <v>-123.46678524563045</v>
      </c>
      <c r="K109" s="34">
        <f t="shared" si="17"/>
        <v>1778.9904770075393</v>
      </c>
      <c r="L109" s="34">
        <f t="shared" si="18"/>
        <v>16018690.148171689</v>
      </c>
      <c r="M109" s="34">
        <f t="shared" si="19"/>
        <v>14979099.81640348</v>
      </c>
      <c r="N109" s="38">
        <f>'jan-feb'!M109</f>
        <v>7246908.8546219943</v>
      </c>
      <c r="O109" s="38">
        <f t="shared" si="20"/>
        <v>7732190.9617814859</v>
      </c>
    </row>
    <row r="110" spans="1:15" s="31" customFormat="1" x14ac:dyDescent="0.2">
      <c r="A110" s="30">
        <v>3122</v>
      </c>
      <c r="B110" s="31" t="s">
        <v>60</v>
      </c>
      <c r="C110" s="33">
        <v>31244270</v>
      </c>
      <c r="D110" s="33">
        <v>3658</v>
      </c>
      <c r="E110" s="34">
        <f t="shared" si="11"/>
        <v>8541.353198469109</v>
      </c>
      <c r="F110" s="35">
        <f t="shared" si="12"/>
        <v>0.76638519398747063</v>
      </c>
      <c r="G110" s="69">
        <f t="shared" si="13"/>
        <v>1562.1804175231598</v>
      </c>
      <c r="H110" s="36">
        <f t="shared" si="14"/>
        <v>521.19735725324017</v>
      </c>
      <c r="I110" s="69">
        <f t="shared" si="15"/>
        <v>2083.3777747763997</v>
      </c>
      <c r="J110" s="67">
        <f t="shared" si="16"/>
        <v>-123.46678524563045</v>
      </c>
      <c r="K110" s="34">
        <f t="shared" si="17"/>
        <v>1959.9109895307693</v>
      </c>
      <c r="L110" s="34">
        <f t="shared" si="18"/>
        <v>7620995.9001320703</v>
      </c>
      <c r="M110" s="34">
        <f t="shared" si="19"/>
        <v>7169354.3997035539</v>
      </c>
      <c r="N110" s="38">
        <f>'jan-feb'!M110</f>
        <v>3699711.193718201</v>
      </c>
      <c r="O110" s="38">
        <f t="shared" si="20"/>
        <v>3469643.2059853529</v>
      </c>
    </row>
    <row r="111" spans="1:15" s="31" customFormat="1" x14ac:dyDescent="0.2">
      <c r="A111" s="30">
        <v>3124</v>
      </c>
      <c r="B111" s="31" t="s">
        <v>59</v>
      </c>
      <c r="C111" s="33">
        <v>11958634</v>
      </c>
      <c r="D111" s="33">
        <v>1347</v>
      </c>
      <c r="E111" s="34">
        <f t="shared" si="11"/>
        <v>8877.976243504083</v>
      </c>
      <c r="F111" s="35">
        <f t="shared" si="12"/>
        <v>0.79658918060121009</v>
      </c>
      <c r="G111" s="69">
        <f t="shared" si="13"/>
        <v>1360.2065905021755</v>
      </c>
      <c r="H111" s="36">
        <f t="shared" si="14"/>
        <v>403.37929149099926</v>
      </c>
      <c r="I111" s="69">
        <f t="shared" si="15"/>
        <v>1763.5858819931748</v>
      </c>
      <c r="J111" s="67">
        <f t="shared" si="16"/>
        <v>-123.46678524563045</v>
      </c>
      <c r="K111" s="34">
        <f t="shared" si="17"/>
        <v>1640.1190967475443</v>
      </c>
      <c r="L111" s="34">
        <f t="shared" si="18"/>
        <v>2375550.1830448066</v>
      </c>
      <c r="M111" s="34">
        <f t="shared" si="19"/>
        <v>2209240.4233189421</v>
      </c>
      <c r="N111" s="38">
        <f>'jan-feb'!M111</f>
        <v>1303782.9511313336</v>
      </c>
      <c r="O111" s="38">
        <f t="shared" si="20"/>
        <v>905457.47218760848</v>
      </c>
    </row>
    <row r="112" spans="1:15" s="31" customFormat="1" x14ac:dyDescent="0.2">
      <c r="A112" s="30">
        <v>3201</v>
      </c>
      <c r="B112" s="31" t="s">
        <v>68</v>
      </c>
      <c r="C112" s="33">
        <v>2286856880</v>
      </c>
      <c r="D112" s="33">
        <v>130921</v>
      </c>
      <c r="E112" s="34">
        <f t="shared" si="11"/>
        <v>17467.456557771482</v>
      </c>
      <c r="F112" s="35">
        <f t="shared" si="12"/>
        <v>1.5672926492367472</v>
      </c>
      <c r="G112" s="69">
        <f t="shared" si="13"/>
        <v>-3793.4815980582639</v>
      </c>
      <c r="H112" s="36">
        <f t="shared" si="14"/>
        <v>0</v>
      </c>
      <c r="I112" s="69">
        <f t="shared" si="15"/>
        <v>-3793.4815980582639</v>
      </c>
      <c r="J112" s="67">
        <f t="shared" si="16"/>
        <v>-123.46678524563045</v>
      </c>
      <c r="K112" s="34">
        <f t="shared" si="17"/>
        <v>-3916.9483833038944</v>
      </c>
      <c r="L112" s="34">
        <f t="shared" si="18"/>
        <v>-496646404.29938596</v>
      </c>
      <c r="M112" s="34">
        <f t="shared" si="19"/>
        <v>-512810799.29052913</v>
      </c>
      <c r="N112" s="38">
        <f>'jan-feb'!M112</f>
        <v>-190303484.0391224</v>
      </c>
      <c r="O112" s="38">
        <f t="shared" si="20"/>
        <v>-322507315.25140673</v>
      </c>
    </row>
    <row r="113" spans="1:15" s="31" customFormat="1" x14ac:dyDescent="0.2">
      <c r="A113" s="30">
        <v>3203</v>
      </c>
      <c r="B113" s="31" t="s">
        <v>69</v>
      </c>
      <c r="C113" s="33">
        <v>1407018630</v>
      </c>
      <c r="D113" s="33">
        <v>98815</v>
      </c>
      <c r="E113" s="34">
        <f t="shared" si="11"/>
        <v>14238.917472043719</v>
      </c>
      <c r="F113" s="35">
        <f t="shared" si="12"/>
        <v>1.277607338722357</v>
      </c>
      <c r="G113" s="69">
        <f t="shared" si="13"/>
        <v>-1856.3581466216058</v>
      </c>
      <c r="H113" s="36">
        <f t="shared" si="14"/>
        <v>0</v>
      </c>
      <c r="I113" s="69">
        <f t="shared" si="15"/>
        <v>-1856.3581466216058</v>
      </c>
      <c r="J113" s="67">
        <f t="shared" si="16"/>
        <v>-123.46678524563045</v>
      </c>
      <c r="K113" s="34">
        <f t="shared" si="17"/>
        <v>-1979.8249318672363</v>
      </c>
      <c r="L113" s="34">
        <f t="shared" si="18"/>
        <v>-183436030.25841397</v>
      </c>
      <c r="M113" s="34">
        <f t="shared" si="19"/>
        <v>-195636400.64246094</v>
      </c>
      <c r="N113" s="38">
        <f>'jan-feb'!M113</f>
        <v>-65146173.167567335</v>
      </c>
      <c r="O113" s="38">
        <f t="shared" si="20"/>
        <v>-130490227.4748936</v>
      </c>
    </row>
    <row r="114" spans="1:15" s="31" customFormat="1" x14ac:dyDescent="0.2">
      <c r="A114" s="30">
        <v>3205</v>
      </c>
      <c r="B114" s="31" t="s">
        <v>384</v>
      </c>
      <c r="C114" s="33">
        <v>1022201739</v>
      </c>
      <c r="D114" s="33">
        <v>94201</v>
      </c>
      <c r="E114" s="34">
        <f t="shared" si="11"/>
        <v>10851.283309094384</v>
      </c>
      <c r="F114" s="35">
        <f t="shared" si="12"/>
        <v>0.97364699370397767</v>
      </c>
      <c r="G114" s="69">
        <f t="shared" si="13"/>
        <v>176.22235114799477</v>
      </c>
      <c r="H114" s="36">
        <f t="shared" si="14"/>
        <v>0</v>
      </c>
      <c r="I114" s="69">
        <f t="shared" si="15"/>
        <v>176.22235114799477</v>
      </c>
      <c r="J114" s="67">
        <f t="shared" si="16"/>
        <v>-123.46678524563045</v>
      </c>
      <c r="K114" s="34">
        <f t="shared" si="17"/>
        <v>52.755565902364324</v>
      </c>
      <c r="L114" s="34">
        <f t="shared" si="18"/>
        <v>16600321.700492255</v>
      </c>
      <c r="M114" s="34">
        <f t="shared" si="19"/>
        <v>4969627.0635686219</v>
      </c>
      <c r="N114" s="38">
        <f>'jan-feb'!M114</f>
        <v>2859351.6476869816</v>
      </c>
      <c r="O114" s="38">
        <f t="shared" si="20"/>
        <v>2110275.4158816403</v>
      </c>
    </row>
    <row r="115" spans="1:15" s="31" customFormat="1" x14ac:dyDescent="0.2">
      <c r="A115" s="30">
        <v>3207</v>
      </c>
      <c r="B115" s="31" t="s">
        <v>383</v>
      </c>
      <c r="C115" s="33">
        <v>765959294</v>
      </c>
      <c r="D115" s="33">
        <v>63560</v>
      </c>
      <c r="E115" s="34">
        <f t="shared" si="11"/>
        <v>12050.964348646949</v>
      </c>
      <c r="F115" s="35">
        <f t="shared" si="12"/>
        <v>1.0812900995276979</v>
      </c>
      <c r="G115" s="69">
        <f t="shared" si="13"/>
        <v>-543.58627258354386</v>
      </c>
      <c r="H115" s="36">
        <f t="shared" si="14"/>
        <v>0</v>
      </c>
      <c r="I115" s="69">
        <f t="shared" si="15"/>
        <v>-543.58627258354386</v>
      </c>
      <c r="J115" s="67">
        <f t="shared" si="16"/>
        <v>-123.46678524563045</v>
      </c>
      <c r="K115" s="34">
        <f t="shared" si="17"/>
        <v>-667.05305782917435</v>
      </c>
      <c r="L115" s="34">
        <f t="shared" si="18"/>
        <v>-34550343.48541005</v>
      </c>
      <c r="M115" s="34">
        <f t="shared" si="19"/>
        <v>-42397892.355622321</v>
      </c>
      <c r="N115" s="38">
        <f>'jan-feb'!M115</f>
        <v>-14671967.619324803</v>
      </c>
      <c r="O115" s="38">
        <f t="shared" si="20"/>
        <v>-27725924.736297518</v>
      </c>
    </row>
    <row r="116" spans="1:15" s="31" customFormat="1" x14ac:dyDescent="0.2">
      <c r="A116" s="30">
        <v>3209</v>
      </c>
      <c r="B116" s="31" t="s">
        <v>76</v>
      </c>
      <c r="C116" s="33">
        <v>420870223</v>
      </c>
      <c r="D116" s="33">
        <v>43814</v>
      </c>
      <c r="E116" s="34">
        <f t="shared" si="11"/>
        <v>9605.8388414661986</v>
      </c>
      <c r="F116" s="35">
        <f t="shared" si="12"/>
        <v>0.86189769851092501</v>
      </c>
      <c r="G116" s="69">
        <f t="shared" si="13"/>
        <v>923.489031724906</v>
      </c>
      <c r="H116" s="36">
        <f t="shared" si="14"/>
        <v>148.62738220425879</v>
      </c>
      <c r="I116" s="69">
        <f t="shared" si="15"/>
        <v>1072.1164139291648</v>
      </c>
      <c r="J116" s="67">
        <f t="shared" si="16"/>
        <v>-123.46678524563045</v>
      </c>
      <c r="K116" s="34">
        <f t="shared" si="17"/>
        <v>948.64962868353427</v>
      </c>
      <c r="L116" s="34">
        <f t="shared" si="18"/>
        <v>46973708.559892423</v>
      </c>
      <c r="M116" s="34">
        <f t="shared" si="19"/>
        <v>41564134.831140369</v>
      </c>
      <c r="N116" s="38">
        <f>'jan-feb'!M116</f>
        <v>16675881.095262235</v>
      </c>
      <c r="O116" s="38">
        <f t="shared" si="20"/>
        <v>24888253.735878132</v>
      </c>
    </row>
    <row r="117" spans="1:15" s="31" customFormat="1" x14ac:dyDescent="0.2">
      <c r="A117" s="30">
        <v>3212</v>
      </c>
      <c r="B117" s="31" t="s">
        <v>67</v>
      </c>
      <c r="C117" s="33">
        <v>231405931</v>
      </c>
      <c r="D117" s="33">
        <v>20521</v>
      </c>
      <c r="E117" s="34">
        <f t="shared" si="11"/>
        <v>11276.542614882315</v>
      </c>
      <c r="F117" s="35">
        <f t="shared" si="12"/>
        <v>1.0118039962290195</v>
      </c>
      <c r="G117" s="69">
        <f t="shared" si="13"/>
        <v>-78.933232324763949</v>
      </c>
      <c r="H117" s="36">
        <f t="shared" si="14"/>
        <v>0</v>
      </c>
      <c r="I117" s="69">
        <f t="shared" si="15"/>
        <v>-78.933232324763949</v>
      </c>
      <c r="J117" s="67">
        <f t="shared" si="16"/>
        <v>-123.46678524563045</v>
      </c>
      <c r="K117" s="34">
        <f t="shared" si="17"/>
        <v>-202.4000175703944</v>
      </c>
      <c r="L117" s="34">
        <f t="shared" si="18"/>
        <v>-1619788.860536481</v>
      </c>
      <c r="M117" s="34">
        <f t="shared" si="19"/>
        <v>-4153450.7605620632</v>
      </c>
      <c r="N117" s="38">
        <f>'jan-feb'!M117</f>
        <v>-1558580.9846627389</v>
      </c>
      <c r="O117" s="38">
        <f t="shared" si="20"/>
        <v>-2594869.7758993246</v>
      </c>
    </row>
    <row r="118" spans="1:15" s="31" customFormat="1" x14ac:dyDescent="0.2">
      <c r="A118" s="30">
        <v>3214</v>
      </c>
      <c r="B118" s="31" t="s">
        <v>66</v>
      </c>
      <c r="C118" s="33">
        <v>215208495</v>
      </c>
      <c r="D118" s="33">
        <v>16244</v>
      </c>
      <c r="E118" s="34">
        <f t="shared" si="11"/>
        <v>13248.491442994336</v>
      </c>
      <c r="F118" s="35">
        <f t="shared" si="12"/>
        <v>1.1887399395215725</v>
      </c>
      <c r="G118" s="69">
        <f t="shared" si="13"/>
        <v>-1262.1025291919766</v>
      </c>
      <c r="H118" s="36">
        <f t="shared" si="14"/>
        <v>0</v>
      </c>
      <c r="I118" s="69">
        <f t="shared" si="15"/>
        <v>-1262.1025291919766</v>
      </c>
      <c r="J118" s="67">
        <f t="shared" si="16"/>
        <v>-123.46678524563045</v>
      </c>
      <c r="K118" s="34">
        <f t="shared" si="17"/>
        <v>-1385.5693144376071</v>
      </c>
      <c r="L118" s="34">
        <f t="shared" si="18"/>
        <v>-20501593.484194469</v>
      </c>
      <c r="M118" s="34">
        <f t="shared" si="19"/>
        <v>-22507187.943724491</v>
      </c>
      <c r="N118" s="38">
        <f>'jan-feb'!M118</f>
        <v>-7743235.5760275591</v>
      </c>
      <c r="O118" s="38">
        <f t="shared" si="20"/>
        <v>-14763952.367696932</v>
      </c>
    </row>
    <row r="119" spans="1:15" s="31" customFormat="1" x14ac:dyDescent="0.2">
      <c r="A119" s="30">
        <v>3216</v>
      </c>
      <c r="B119" s="31" t="s">
        <v>64</v>
      </c>
      <c r="C119" s="33">
        <v>199827280</v>
      </c>
      <c r="D119" s="33">
        <v>19493</v>
      </c>
      <c r="E119" s="34">
        <f t="shared" si="11"/>
        <v>10251.232750218027</v>
      </c>
      <c r="F119" s="35">
        <f t="shared" si="12"/>
        <v>0.9198065947319306</v>
      </c>
      <c r="G119" s="69">
        <f t="shared" si="13"/>
        <v>536.25268647380904</v>
      </c>
      <c r="H119" s="36">
        <f t="shared" si="14"/>
        <v>0</v>
      </c>
      <c r="I119" s="69">
        <f t="shared" si="15"/>
        <v>536.25268647380904</v>
      </c>
      <c r="J119" s="67">
        <f t="shared" si="16"/>
        <v>-123.46678524563045</v>
      </c>
      <c r="K119" s="34">
        <f t="shared" si="17"/>
        <v>412.7859012281786</v>
      </c>
      <c r="L119" s="34">
        <f t="shared" si="18"/>
        <v>10453173.61743396</v>
      </c>
      <c r="M119" s="34">
        <f t="shared" si="19"/>
        <v>8046435.5726408856</v>
      </c>
      <c r="N119" s="38">
        <f>'jan-feb'!M119</f>
        <v>4559463.0497718994</v>
      </c>
      <c r="O119" s="38">
        <f t="shared" si="20"/>
        <v>3486972.5228689862</v>
      </c>
    </row>
    <row r="120" spans="1:15" s="31" customFormat="1" x14ac:dyDescent="0.2">
      <c r="A120" s="30">
        <v>3218</v>
      </c>
      <c r="B120" s="31" t="s">
        <v>65</v>
      </c>
      <c r="C120" s="33">
        <v>224177948</v>
      </c>
      <c r="D120" s="33">
        <v>22005</v>
      </c>
      <c r="E120" s="34">
        <f t="shared" si="11"/>
        <v>10187.591365598728</v>
      </c>
      <c r="F120" s="35">
        <f t="shared" si="12"/>
        <v>0.91409628001202947</v>
      </c>
      <c r="G120" s="69">
        <f t="shared" si="13"/>
        <v>574.43751724538845</v>
      </c>
      <c r="H120" s="36">
        <f t="shared" si="14"/>
        <v>0</v>
      </c>
      <c r="I120" s="69">
        <f t="shared" si="15"/>
        <v>574.43751724538845</v>
      </c>
      <c r="J120" s="67">
        <f t="shared" si="16"/>
        <v>-123.46678524563045</v>
      </c>
      <c r="K120" s="34">
        <f t="shared" si="17"/>
        <v>450.97073199975802</v>
      </c>
      <c r="L120" s="34">
        <f t="shared" si="18"/>
        <v>12640497.566984773</v>
      </c>
      <c r="M120" s="34">
        <f t="shared" si="19"/>
        <v>9923610.9576546755</v>
      </c>
      <c r="N120" s="38">
        <f>'jan-feb'!M120</f>
        <v>4324364.2722428851</v>
      </c>
      <c r="O120" s="38">
        <f t="shared" si="20"/>
        <v>5599246.6854117904</v>
      </c>
    </row>
    <row r="121" spans="1:15" s="31" customFormat="1" x14ac:dyDescent="0.2">
      <c r="A121" s="30">
        <v>3220</v>
      </c>
      <c r="B121" s="31" t="s">
        <v>72</v>
      </c>
      <c r="C121" s="33">
        <v>105094578</v>
      </c>
      <c r="D121" s="33">
        <v>11482</v>
      </c>
      <c r="E121" s="34">
        <f t="shared" si="11"/>
        <v>9152.9853684027166</v>
      </c>
      <c r="F121" s="35">
        <f t="shared" si="12"/>
        <v>0.82126476966027628</v>
      </c>
      <c r="G121" s="69">
        <f t="shared" si="13"/>
        <v>1195.2011155629953</v>
      </c>
      <c r="H121" s="36">
        <f t="shared" si="14"/>
        <v>307.12609777647748</v>
      </c>
      <c r="I121" s="69">
        <f t="shared" si="15"/>
        <v>1502.3272133394728</v>
      </c>
      <c r="J121" s="67">
        <f t="shared" si="16"/>
        <v>-123.46678524563045</v>
      </c>
      <c r="K121" s="34">
        <f t="shared" si="17"/>
        <v>1378.8604280938423</v>
      </c>
      <c r="L121" s="34">
        <f t="shared" si="18"/>
        <v>17249721.063563827</v>
      </c>
      <c r="M121" s="34">
        <f t="shared" si="19"/>
        <v>15832075.435373498</v>
      </c>
      <c r="N121" s="38">
        <f>'jan-feb'!M121</f>
        <v>5976844.6959465258</v>
      </c>
      <c r="O121" s="38">
        <f t="shared" si="20"/>
        <v>9855230.7394269723</v>
      </c>
    </row>
    <row r="122" spans="1:15" s="31" customFormat="1" x14ac:dyDescent="0.2">
      <c r="A122" s="30">
        <v>3222</v>
      </c>
      <c r="B122" s="31" t="s">
        <v>73</v>
      </c>
      <c r="C122" s="33">
        <v>522797361</v>
      </c>
      <c r="D122" s="33">
        <v>48188</v>
      </c>
      <c r="E122" s="34">
        <f t="shared" si="11"/>
        <v>10849.119303561052</v>
      </c>
      <c r="F122" s="35">
        <f t="shared" si="12"/>
        <v>0.97345282519672638</v>
      </c>
      <c r="G122" s="69">
        <f t="shared" si="13"/>
        <v>177.5207544679939</v>
      </c>
      <c r="H122" s="36">
        <f t="shared" si="14"/>
        <v>0</v>
      </c>
      <c r="I122" s="69">
        <f t="shared" si="15"/>
        <v>177.5207544679939</v>
      </c>
      <c r="J122" s="67">
        <f t="shared" si="16"/>
        <v>-123.46678524563045</v>
      </c>
      <c r="K122" s="34">
        <f t="shared" si="17"/>
        <v>54.053969222363449</v>
      </c>
      <c r="L122" s="34">
        <f t="shared" si="18"/>
        <v>8554370.1163036898</v>
      </c>
      <c r="M122" s="34">
        <f t="shared" si="19"/>
        <v>2604752.6688872497</v>
      </c>
      <c r="N122" s="38">
        <f>'jan-feb'!M122</f>
        <v>2318410.7383885579</v>
      </c>
      <c r="O122" s="38">
        <f t="shared" si="20"/>
        <v>286341.93049869174</v>
      </c>
    </row>
    <row r="123" spans="1:15" s="31" customFormat="1" x14ac:dyDescent="0.2">
      <c r="A123" s="30">
        <v>3224</v>
      </c>
      <c r="B123" s="31" t="s">
        <v>71</v>
      </c>
      <c r="C123" s="33">
        <v>212235163</v>
      </c>
      <c r="D123" s="33">
        <v>20099</v>
      </c>
      <c r="E123" s="34">
        <f t="shared" si="11"/>
        <v>10559.488681028906</v>
      </c>
      <c r="F123" s="35">
        <f t="shared" si="12"/>
        <v>0.94746530124398853</v>
      </c>
      <c r="G123" s="69">
        <f t="shared" si="13"/>
        <v>351.29912798728145</v>
      </c>
      <c r="H123" s="36">
        <f t="shared" si="14"/>
        <v>0</v>
      </c>
      <c r="I123" s="69">
        <f t="shared" si="15"/>
        <v>351.29912798728145</v>
      </c>
      <c r="J123" s="67">
        <f t="shared" si="16"/>
        <v>-123.46678524563045</v>
      </c>
      <c r="K123" s="34">
        <f t="shared" si="17"/>
        <v>227.83234274165102</v>
      </c>
      <c r="L123" s="34">
        <f t="shared" si="18"/>
        <v>7060761.1734163696</v>
      </c>
      <c r="M123" s="34">
        <f t="shared" si="19"/>
        <v>4579202.2567644436</v>
      </c>
      <c r="N123" s="38">
        <f>'jan-feb'!M123</f>
        <v>1393736.4948425298</v>
      </c>
      <c r="O123" s="38">
        <f t="shared" si="20"/>
        <v>3185465.7619219138</v>
      </c>
    </row>
    <row r="124" spans="1:15" s="31" customFormat="1" x14ac:dyDescent="0.2">
      <c r="A124" s="30">
        <v>3226</v>
      </c>
      <c r="B124" s="31" t="s">
        <v>70</v>
      </c>
      <c r="C124" s="33">
        <v>154168252</v>
      </c>
      <c r="D124" s="33">
        <v>18058</v>
      </c>
      <c r="E124" s="34">
        <f t="shared" si="11"/>
        <v>8537.39350980175</v>
      </c>
      <c r="F124" s="35">
        <f t="shared" si="12"/>
        <v>0.76602990522971182</v>
      </c>
      <c r="G124" s="69">
        <f t="shared" si="13"/>
        <v>1564.5562307235753</v>
      </c>
      <c r="H124" s="36">
        <f t="shared" si="14"/>
        <v>522.58324828681577</v>
      </c>
      <c r="I124" s="69">
        <f t="shared" si="15"/>
        <v>2087.1394790103909</v>
      </c>
      <c r="J124" s="67">
        <f t="shared" si="16"/>
        <v>-123.46678524563045</v>
      </c>
      <c r="K124" s="34">
        <f t="shared" si="17"/>
        <v>1963.6726937647604</v>
      </c>
      <c r="L124" s="34">
        <f t="shared" si="18"/>
        <v>37689564.711969636</v>
      </c>
      <c r="M124" s="34">
        <f t="shared" si="19"/>
        <v>35460001.504004046</v>
      </c>
      <c r="N124" s="38">
        <f>'jan-feb'!M124</f>
        <v>16710790.533095486</v>
      </c>
      <c r="O124" s="38">
        <f t="shared" si="20"/>
        <v>18749210.97090856</v>
      </c>
    </row>
    <row r="125" spans="1:15" s="31" customFormat="1" x14ac:dyDescent="0.2">
      <c r="A125" s="30">
        <v>3228</v>
      </c>
      <c r="B125" s="31" t="s">
        <v>77</v>
      </c>
      <c r="C125" s="33">
        <v>223433536</v>
      </c>
      <c r="D125" s="33">
        <v>24645</v>
      </c>
      <c r="E125" s="34">
        <f t="shared" si="11"/>
        <v>9066.0797727733825</v>
      </c>
      <c r="F125" s="35">
        <f t="shared" si="12"/>
        <v>0.81346704016503402</v>
      </c>
      <c r="G125" s="69">
        <f t="shared" si="13"/>
        <v>1247.3444729405958</v>
      </c>
      <c r="H125" s="36">
        <f t="shared" si="14"/>
        <v>337.54305624674441</v>
      </c>
      <c r="I125" s="69">
        <f t="shared" si="15"/>
        <v>1584.8875291873401</v>
      </c>
      <c r="J125" s="67">
        <f t="shared" si="16"/>
        <v>-123.46678524563045</v>
      </c>
      <c r="K125" s="34">
        <f t="shared" si="17"/>
        <v>1461.4207439417096</v>
      </c>
      <c r="L125" s="34">
        <f t="shared" si="18"/>
        <v>39059553.156821996</v>
      </c>
      <c r="M125" s="34">
        <f t="shared" si="19"/>
        <v>36016714.234443434</v>
      </c>
      <c r="N125" s="38">
        <f>'jan-feb'!M125</f>
        <v>15219504.918694662</v>
      </c>
      <c r="O125" s="38">
        <f t="shared" si="20"/>
        <v>20797209.315748774</v>
      </c>
    </row>
    <row r="126" spans="1:15" s="31" customFormat="1" x14ac:dyDescent="0.2">
      <c r="A126" s="30">
        <v>3230</v>
      </c>
      <c r="B126" s="31" t="s">
        <v>75</v>
      </c>
      <c r="C126" s="33">
        <v>85600811</v>
      </c>
      <c r="D126" s="33">
        <v>7398</v>
      </c>
      <c r="E126" s="34">
        <f t="shared" si="11"/>
        <v>11570.804406596377</v>
      </c>
      <c r="F126" s="35">
        <f t="shared" si="12"/>
        <v>1.0382070584939429</v>
      </c>
      <c r="G126" s="69">
        <f t="shared" si="13"/>
        <v>-255.49030735320082</v>
      </c>
      <c r="H126" s="36">
        <f t="shared" si="14"/>
        <v>0</v>
      </c>
      <c r="I126" s="69">
        <f t="shared" si="15"/>
        <v>-255.49030735320082</v>
      </c>
      <c r="J126" s="67">
        <f t="shared" si="16"/>
        <v>-123.46678524563045</v>
      </c>
      <c r="K126" s="34">
        <f t="shared" si="17"/>
        <v>-378.95709259883125</v>
      </c>
      <c r="L126" s="34">
        <f t="shared" si="18"/>
        <v>-1890117.2937989796</v>
      </c>
      <c r="M126" s="34">
        <f t="shared" si="19"/>
        <v>-2803524.5710461535</v>
      </c>
      <c r="N126" s="38">
        <f>'jan-feb'!M126</f>
        <v>-420734.42601895501</v>
      </c>
      <c r="O126" s="38">
        <f t="shared" si="20"/>
        <v>-2382790.1450271984</v>
      </c>
    </row>
    <row r="127" spans="1:15" s="31" customFormat="1" x14ac:dyDescent="0.2">
      <c r="A127" s="30">
        <v>3232</v>
      </c>
      <c r="B127" s="31" t="s">
        <v>74</v>
      </c>
      <c r="C127" s="33">
        <v>293418669</v>
      </c>
      <c r="D127" s="33">
        <v>25882</v>
      </c>
      <c r="E127" s="34">
        <f t="shared" si="11"/>
        <v>11336.784985704351</v>
      </c>
      <c r="F127" s="35">
        <f t="shared" si="12"/>
        <v>1.0172093295498552</v>
      </c>
      <c r="G127" s="69">
        <f t="shared" si="13"/>
        <v>-115.07865481798544</v>
      </c>
      <c r="H127" s="36">
        <f t="shared" si="14"/>
        <v>0</v>
      </c>
      <c r="I127" s="69">
        <f t="shared" si="15"/>
        <v>-115.07865481798544</v>
      </c>
      <c r="J127" s="67">
        <f t="shared" si="16"/>
        <v>-123.46678524563045</v>
      </c>
      <c r="K127" s="34">
        <f t="shared" si="17"/>
        <v>-238.5454400636159</v>
      </c>
      <c r="L127" s="34">
        <f t="shared" si="18"/>
        <v>-2978465.7439990989</v>
      </c>
      <c r="M127" s="34">
        <f t="shared" si="19"/>
        <v>-6174033.079726507</v>
      </c>
      <c r="N127" s="38">
        <f>'jan-feb'!M127</f>
        <v>-2331570.3463399075</v>
      </c>
      <c r="O127" s="38">
        <f t="shared" si="20"/>
        <v>-3842462.7333865995</v>
      </c>
    </row>
    <row r="128" spans="1:15" s="31" customFormat="1" x14ac:dyDescent="0.2">
      <c r="A128" s="30">
        <v>3234</v>
      </c>
      <c r="B128" s="31" t="s">
        <v>119</v>
      </c>
      <c r="C128" s="33">
        <v>88711436</v>
      </c>
      <c r="D128" s="33">
        <v>9357</v>
      </c>
      <c r="E128" s="34">
        <f t="shared" si="11"/>
        <v>9480.7562252858825</v>
      </c>
      <c r="F128" s="35">
        <f t="shared" si="12"/>
        <v>0.85067448096701248</v>
      </c>
      <c r="G128" s="69">
        <f t="shared" si="13"/>
        <v>998.53860143309566</v>
      </c>
      <c r="H128" s="36">
        <f t="shared" si="14"/>
        <v>192.40629786736943</v>
      </c>
      <c r="I128" s="69">
        <f t="shared" si="15"/>
        <v>1190.9448993004651</v>
      </c>
      <c r="J128" s="67">
        <f t="shared" si="16"/>
        <v>-123.46678524563045</v>
      </c>
      <c r="K128" s="34">
        <f t="shared" si="17"/>
        <v>1067.4781140548346</v>
      </c>
      <c r="L128" s="34">
        <f t="shared" si="18"/>
        <v>11143671.422754452</v>
      </c>
      <c r="M128" s="34">
        <f t="shared" si="19"/>
        <v>9988392.7132110875</v>
      </c>
      <c r="N128" s="38">
        <f>'jan-feb'!M128</f>
        <v>4700162.3589724489</v>
      </c>
      <c r="O128" s="38">
        <f t="shared" si="20"/>
        <v>5288230.3542386387</v>
      </c>
    </row>
    <row r="129" spans="1:15" s="31" customFormat="1" x14ac:dyDescent="0.2">
      <c r="A129" s="30">
        <v>3236</v>
      </c>
      <c r="B129" s="31" t="s">
        <v>118</v>
      </c>
      <c r="C129" s="33">
        <v>63028802</v>
      </c>
      <c r="D129" s="33">
        <v>7037</v>
      </c>
      <c r="E129" s="34">
        <f t="shared" si="11"/>
        <v>8956.771635640187</v>
      </c>
      <c r="F129" s="35">
        <f t="shared" si="12"/>
        <v>0.80365921042954813</v>
      </c>
      <c r="G129" s="69">
        <f t="shared" si="13"/>
        <v>1312.9293552205129</v>
      </c>
      <c r="H129" s="36">
        <f t="shared" si="14"/>
        <v>375.80090424336282</v>
      </c>
      <c r="I129" s="69">
        <f t="shared" si="15"/>
        <v>1688.7302594638757</v>
      </c>
      <c r="J129" s="67">
        <f t="shared" si="16"/>
        <v>-123.46678524563045</v>
      </c>
      <c r="K129" s="34">
        <f t="shared" si="17"/>
        <v>1565.2634742182452</v>
      </c>
      <c r="L129" s="34">
        <f t="shared" si="18"/>
        <v>11883594.835847292</v>
      </c>
      <c r="M129" s="34">
        <f t="shared" si="19"/>
        <v>11014759.068073791</v>
      </c>
      <c r="N129" s="38">
        <f>'jan-feb'!M129</f>
        <v>5363531.6540172184</v>
      </c>
      <c r="O129" s="38">
        <f t="shared" si="20"/>
        <v>5651227.4140565721</v>
      </c>
    </row>
    <row r="130" spans="1:15" s="31" customFormat="1" x14ac:dyDescent="0.2">
      <c r="A130" s="30">
        <v>3238</v>
      </c>
      <c r="B130" s="31" t="s">
        <v>79</v>
      </c>
      <c r="C130" s="33">
        <v>142121332</v>
      </c>
      <c r="D130" s="33">
        <v>16126</v>
      </c>
      <c r="E130" s="34">
        <f t="shared" si="11"/>
        <v>8813.1794617388077</v>
      </c>
      <c r="F130" s="35">
        <f t="shared" si="12"/>
        <v>0.79077519621149484</v>
      </c>
      <c r="G130" s="69">
        <f t="shared" si="13"/>
        <v>1399.0846595613405</v>
      </c>
      <c r="H130" s="36">
        <f t="shared" si="14"/>
        <v>426.05816510884557</v>
      </c>
      <c r="I130" s="69">
        <f t="shared" si="15"/>
        <v>1825.142824670186</v>
      </c>
      <c r="J130" s="67">
        <f t="shared" si="16"/>
        <v>-123.46678524563045</v>
      </c>
      <c r="K130" s="34">
        <f t="shared" si="17"/>
        <v>1701.6760394245555</v>
      </c>
      <c r="L130" s="34">
        <f t="shared" si="18"/>
        <v>29432253.190631419</v>
      </c>
      <c r="M130" s="34">
        <f t="shared" si="19"/>
        <v>27441227.811760381</v>
      </c>
      <c r="N130" s="38">
        <f>'jan-feb'!M130</f>
        <v>12095951.528020704</v>
      </c>
      <c r="O130" s="38">
        <f t="shared" si="20"/>
        <v>15345276.283739677</v>
      </c>
    </row>
    <row r="131" spans="1:15" s="31" customFormat="1" x14ac:dyDescent="0.2">
      <c r="A131" s="30">
        <v>3240</v>
      </c>
      <c r="B131" s="31" t="s">
        <v>78</v>
      </c>
      <c r="C131" s="33">
        <v>244685967</v>
      </c>
      <c r="D131" s="33">
        <v>27916</v>
      </c>
      <c r="E131" s="34">
        <f t="shared" si="11"/>
        <v>8765.0797750394031</v>
      </c>
      <c r="F131" s="35">
        <f t="shared" si="12"/>
        <v>0.78645938267875537</v>
      </c>
      <c r="G131" s="69">
        <f t="shared" si="13"/>
        <v>1427.9444715809834</v>
      </c>
      <c r="H131" s="36">
        <f t="shared" si="14"/>
        <v>442.8930554536372</v>
      </c>
      <c r="I131" s="69">
        <f t="shared" si="15"/>
        <v>1870.8375270346205</v>
      </c>
      <c r="J131" s="67">
        <f t="shared" si="16"/>
        <v>-123.46678524563045</v>
      </c>
      <c r="K131" s="34">
        <f t="shared" si="17"/>
        <v>1747.37074178899</v>
      </c>
      <c r="L131" s="34">
        <f t="shared" si="18"/>
        <v>52226300.404698469</v>
      </c>
      <c r="M131" s="34">
        <f t="shared" si="19"/>
        <v>48779601.627781443</v>
      </c>
      <c r="N131" s="38">
        <f>'jan-feb'!M131</f>
        <v>21062322.530573349</v>
      </c>
      <c r="O131" s="38">
        <f t="shared" si="20"/>
        <v>27717279.097208094</v>
      </c>
    </row>
    <row r="132" spans="1:15" s="31" customFormat="1" x14ac:dyDescent="0.2">
      <c r="A132" s="30">
        <v>3242</v>
      </c>
      <c r="B132" s="31" t="s">
        <v>80</v>
      </c>
      <c r="C132" s="33">
        <v>24153046</v>
      </c>
      <c r="D132" s="33">
        <v>3041</v>
      </c>
      <c r="E132" s="34">
        <f t="shared" si="11"/>
        <v>7942.4682670174288</v>
      </c>
      <c r="F132" s="35">
        <f t="shared" si="12"/>
        <v>0.7126493826117003</v>
      </c>
      <c r="G132" s="69">
        <f t="shared" si="13"/>
        <v>1921.5113763941679</v>
      </c>
      <c r="H132" s="36">
        <f t="shared" si="14"/>
        <v>730.80708326132822</v>
      </c>
      <c r="I132" s="69">
        <f t="shared" si="15"/>
        <v>2652.3184596554961</v>
      </c>
      <c r="J132" s="67">
        <f t="shared" si="16"/>
        <v>-123.46678524563045</v>
      </c>
      <c r="K132" s="34">
        <f t="shared" si="17"/>
        <v>2528.8516744098656</v>
      </c>
      <c r="L132" s="34">
        <f t="shared" si="18"/>
        <v>8065700.4358123634</v>
      </c>
      <c r="M132" s="34">
        <f t="shared" si="19"/>
        <v>7690237.9418804012</v>
      </c>
      <c r="N132" s="38">
        <f>'jan-feb'!M132</f>
        <v>3236533.6124650217</v>
      </c>
      <c r="O132" s="38">
        <f t="shared" si="20"/>
        <v>4453704.3294153791</v>
      </c>
    </row>
    <row r="133" spans="1:15" s="31" customFormat="1" x14ac:dyDescent="0.2">
      <c r="A133" s="30">
        <v>3301</v>
      </c>
      <c r="B133" s="31" t="s">
        <v>129</v>
      </c>
      <c r="C133" s="33">
        <v>1049427397</v>
      </c>
      <c r="D133" s="33">
        <v>104487</v>
      </c>
      <c r="E133" s="34">
        <f t="shared" si="11"/>
        <v>10043.616880568874</v>
      </c>
      <c r="F133" s="35">
        <f t="shared" si="12"/>
        <v>0.90117796237839887</v>
      </c>
      <c r="G133" s="69">
        <f t="shared" si="13"/>
        <v>660.82220826330081</v>
      </c>
      <c r="H133" s="36">
        <f t="shared" si="14"/>
        <v>0</v>
      </c>
      <c r="I133" s="69">
        <f t="shared" si="15"/>
        <v>660.82220826330081</v>
      </c>
      <c r="J133" s="67">
        <f t="shared" si="16"/>
        <v>-123.46678524563045</v>
      </c>
      <c r="K133" s="34">
        <f t="shared" si="17"/>
        <v>537.35542301767032</v>
      </c>
      <c r="L133" s="34">
        <f t="shared" si="18"/>
        <v>69047330.07480751</v>
      </c>
      <c r="M133" s="34">
        <f t="shared" si="19"/>
        <v>56146656.084847316</v>
      </c>
      <c r="N133" s="38">
        <f>'jan-feb'!M133</f>
        <v>26674778.94254614</v>
      </c>
      <c r="O133" s="38">
        <f t="shared" si="20"/>
        <v>29471877.142301176</v>
      </c>
    </row>
    <row r="134" spans="1:15" s="31" customFormat="1" x14ac:dyDescent="0.2">
      <c r="A134" s="30">
        <v>3303</v>
      </c>
      <c r="B134" s="31" t="s">
        <v>130</v>
      </c>
      <c r="C134" s="33">
        <v>321848761</v>
      </c>
      <c r="D134" s="33">
        <v>28848</v>
      </c>
      <c r="E134" s="34">
        <f t="shared" si="11"/>
        <v>11156.709685246811</v>
      </c>
      <c r="F134" s="35">
        <f t="shared" si="12"/>
        <v>1.0010518143568015</v>
      </c>
      <c r="G134" s="69">
        <f t="shared" si="13"/>
        <v>-7.0334745434614883</v>
      </c>
      <c r="H134" s="36">
        <f t="shared" si="14"/>
        <v>0</v>
      </c>
      <c r="I134" s="69">
        <f t="shared" si="15"/>
        <v>-7.0334745434614883</v>
      </c>
      <c r="J134" s="67">
        <f t="shared" si="16"/>
        <v>-123.46678524563045</v>
      </c>
      <c r="K134" s="34">
        <f t="shared" si="17"/>
        <v>-130.50025978909193</v>
      </c>
      <c r="L134" s="34">
        <f t="shared" si="18"/>
        <v>-202901.67362977701</v>
      </c>
      <c r="M134" s="34">
        <f t="shared" si="19"/>
        <v>-3764671.494395724</v>
      </c>
      <c r="N134" s="38">
        <f>'jan-feb'!M134</f>
        <v>-1011608.0425783768</v>
      </c>
      <c r="O134" s="38">
        <f t="shared" si="20"/>
        <v>-2753063.4518173472</v>
      </c>
    </row>
    <row r="135" spans="1:15" s="31" customFormat="1" x14ac:dyDescent="0.2">
      <c r="A135" s="30">
        <v>3305</v>
      </c>
      <c r="B135" s="31" t="s">
        <v>131</v>
      </c>
      <c r="C135" s="33">
        <v>300902725</v>
      </c>
      <c r="D135" s="33">
        <v>31581</v>
      </c>
      <c r="E135" s="34">
        <f t="shared" si="11"/>
        <v>9527.9669738133689</v>
      </c>
      <c r="F135" s="35">
        <f t="shared" si="12"/>
        <v>0.85491053324442168</v>
      </c>
      <c r="G135" s="69">
        <f t="shared" si="13"/>
        <v>970.21215231660381</v>
      </c>
      <c r="H135" s="36">
        <f t="shared" si="14"/>
        <v>175.88253588274918</v>
      </c>
      <c r="I135" s="69">
        <f t="shared" si="15"/>
        <v>1146.094688199353</v>
      </c>
      <c r="J135" s="67">
        <f t="shared" si="16"/>
        <v>-123.46678524563045</v>
      </c>
      <c r="K135" s="34">
        <f t="shared" si="17"/>
        <v>1022.6279029537225</v>
      </c>
      <c r="L135" s="34">
        <f t="shared" si="18"/>
        <v>36194816.348023765</v>
      </c>
      <c r="M135" s="34">
        <f t="shared" si="19"/>
        <v>32295611.80318151</v>
      </c>
      <c r="N135" s="38">
        <f>'jan-feb'!M135</f>
        <v>15526824.650578052</v>
      </c>
      <c r="O135" s="38">
        <f t="shared" si="20"/>
        <v>16768787.152603459</v>
      </c>
    </row>
    <row r="136" spans="1:15" s="31" customFormat="1" x14ac:dyDescent="0.2">
      <c r="A136" s="30">
        <v>3310</v>
      </c>
      <c r="B136" s="31" t="s">
        <v>132</v>
      </c>
      <c r="C136" s="33">
        <v>81875727</v>
      </c>
      <c r="D136" s="33">
        <v>6989</v>
      </c>
      <c r="E136" s="34">
        <f t="shared" si="11"/>
        <v>11714.941622549721</v>
      </c>
      <c r="F136" s="35">
        <f t="shared" si="12"/>
        <v>1.0511399773936105</v>
      </c>
      <c r="G136" s="69">
        <f t="shared" si="13"/>
        <v>-341.97263692520715</v>
      </c>
      <c r="H136" s="36">
        <f t="shared" si="14"/>
        <v>0</v>
      </c>
      <c r="I136" s="69">
        <f t="shared" si="15"/>
        <v>-341.97263692520715</v>
      </c>
      <c r="J136" s="67">
        <f t="shared" si="16"/>
        <v>-123.46678524563045</v>
      </c>
      <c r="K136" s="34">
        <f t="shared" si="17"/>
        <v>-465.43942217083759</v>
      </c>
      <c r="L136" s="34">
        <f t="shared" si="18"/>
        <v>-2390046.7594702728</v>
      </c>
      <c r="M136" s="34">
        <f t="shared" si="19"/>
        <v>-3252956.121551984</v>
      </c>
      <c r="N136" s="38">
        <f>'jan-feb'!M136</f>
        <v>-728923.58119038562</v>
      </c>
      <c r="O136" s="38">
        <f t="shared" si="20"/>
        <v>-2524032.5403615981</v>
      </c>
    </row>
    <row r="137" spans="1:15" s="31" customFormat="1" x14ac:dyDescent="0.2">
      <c r="A137" s="30">
        <v>3312</v>
      </c>
      <c r="B137" s="31" t="s">
        <v>142</v>
      </c>
      <c r="C137" s="33">
        <v>335074721</v>
      </c>
      <c r="D137" s="33">
        <v>28470</v>
      </c>
      <c r="E137" s="34">
        <f t="shared" ref="E137:E200" si="21">IF(ISNUMBER(C137),(C137)/D137,"")</f>
        <v>11769.396592904812</v>
      </c>
      <c r="F137" s="35">
        <f t="shared" ref="F137:F200" si="22">IF(ISNUMBER(C137),E137/E$366,"")</f>
        <v>1.0560260278881211</v>
      </c>
      <c r="G137" s="69">
        <f t="shared" ref="G137:G200" si="23">IF(ISNUMBER(D137),(E$366-E137)*0.6,"")</f>
        <v>-374.64561913826179</v>
      </c>
      <c r="H137" s="36">
        <f t="shared" ref="H137:H200" si="24">IF(ISNUMBER(D137),(IF(E137&gt;=E$366*0.9,0,IF(E137&lt;0.9*E$366,(E$366*0.9-E137)*0.35))),"")</f>
        <v>0</v>
      </c>
      <c r="I137" s="69">
        <f t="shared" ref="I137:I200" si="25">IF(ISNUMBER(C137),G137+H137,"")</f>
        <v>-374.64561913826179</v>
      </c>
      <c r="J137" s="67">
        <f t="shared" ref="J137:J200" si="26">IF(ISNUMBER(D137),I$368,"")</f>
        <v>-123.46678524563045</v>
      </c>
      <c r="K137" s="34">
        <f t="shared" ref="K137:K200" si="27">IF(ISNUMBER(I137),I137+J137,"")</f>
        <v>-498.11240438389223</v>
      </c>
      <c r="L137" s="34">
        <f t="shared" ref="L137:L200" si="28">IF(ISNUMBER(I137),(I137*D137),"")</f>
        <v>-10666160.776866313</v>
      </c>
      <c r="M137" s="34">
        <f t="shared" ref="M137:M200" si="29">IF(ISNUMBER(K137),(K137*D137),"")</f>
        <v>-14181260.152809411</v>
      </c>
      <c r="N137" s="38">
        <f>'jan-feb'!M137</f>
        <v>-4082747.741978866</v>
      </c>
      <c r="O137" s="38">
        <f t="shared" ref="O137:O200" si="30">IF(ISNUMBER(M137),(M137-N137),"")</f>
        <v>-10098512.410830546</v>
      </c>
    </row>
    <row r="138" spans="1:15" s="31" customFormat="1" x14ac:dyDescent="0.2">
      <c r="A138" s="30">
        <v>3314</v>
      </c>
      <c r="B138" s="31" t="s">
        <v>141</v>
      </c>
      <c r="C138" s="33">
        <v>208771383</v>
      </c>
      <c r="D138" s="33">
        <v>20779</v>
      </c>
      <c r="E138" s="34">
        <f t="shared" si="21"/>
        <v>10047.229558689061</v>
      </c>
      <c r="F138" s="35">
        <f t="shared" si="22"/>
        <v>0.90150211511598266</v>
      </c>
      <c r="G138" s="69">
        <f t="shared" si="23"/>
        <v>658.65460139118841</v>
      </c>
      <c r="H138" s="36">
        <f t="shared" si="24"/>
        <v>0</v>
      </c>
      <c r="I138" s="69">
        <f t="shared" si="25"/>
        <v>658.65460139118841</v>
      </c>
      <c r="J138" s="67">
        <f t="shared" si="26"/>
        <v>-123.46678524563045</v>
      </c>
      <c r="K138" s="34">
        <f t="shared" si="27"/>
        <v>535.18781614555792</v>
      </c>
      <c r="L138" s="34">
        <f t="shared" si="28"/>
        <v>13686183.962307503</v>
      </c>
      <c r="M138" s="34">
        <f t="shared" si="29"/>
        <v>11120667.631688548</v>
      </c>
      <c r="N138" s="38">
        <f>'jan-feb'!M138</f>
        <v>4351989.1117534703</v>
      </c>
      <c r="O138" s="38">
        <f t="shared" si="30"/>
        <v>6768678.519935078</v>
      </c>
    </row>
    <row r="139" spans="1:15" s="31" customFormat="1" x14ac:dyDescent="0.2">
      <c r="A139" s="30">
        <v>3316</v>
      </c>
      <c r="B139" s="31" t="s">
        <v>140</v>
      </c>
      <c r="C139" s="33">
        <v>127438953</v>
      </c>
      <c r="D139" s="33">
        <v>14665</v>
      </c>
      <c r="E139" s="34">
        <f t="shared" si="21"/>
        <v>8690.0070235254007</v>
      </c>
      <c r="F139" s="35">
        <f t="shared" si="22"/>
        <v>0.7797233721315574</v>
      </c>
      <c r="G139" s="69">
        <f t="shared" si="23"/>
        <v>1472.9881224893848</v>
      </c>
      <c r="H139" s="36">
        <f t="shared" si="24"/>
        <v>469.16851848353804</v>
      </c>
      <c r="I139" s="69">
        <f t="shared" si="25"/>
        <v>1942.1566409729228</v>
      </c>
      <c r="J139" s="67">
        <f t="shared" si="26"/>
        <v>-123.46678524563045</v>
      </c>
      <c r="K139" s="34">
        <f t="shared" si="27"/>
        <v>1818.6898557272923</v>
      </c>
      <c r="L139" s="34">
        <f t="shared" si="28"/>
        <v>28481727.139867913</v>
      </c>
      <c r="M139" s="34">
        <f t="shared" si="29"/>
        <v>26671086.734240741</v>
      </c>
      <c r="N139" s="38">
        <f>'jan-feb'!M139</f>
        <v>10329068.120223463</v>
      </c>
      <c r="O139" s="38">
        <f t="shared" si="30"/>
        <v>16342018.614017278</v>
      </c>
    </row>
    <row r="140" spans="1:15" s="31" customFormat="1" x14ac:dyDescent="0.2">
      <c r="A140" s="30">
        <v>3318</v>
      </c>
      <c r="B140" s="31" t="s">
        <v>139</v>
      </c>
      <c r="C140" s="33">
        <v>25057724</v>
      </c>
      <c r="D140" s="33">
        <v>2241</v>
      </c>
      <c r="E140" s="34">
        <f t="shared" si="21"/>
        <v>11181.492190986168</v>
      </c>
      <c r="F140" s="35">
        <f t="shared" si="22"/>
        <v>1.0032754603092902</v>
      </c>
      <c r="G140" s="69">
        <f t="shared" si="23"/>
        <v>-21.902977987075428</v>
      </c>
      <c r="H140" s="36">
        <f t="shared" si="24"/>
        <v>0</v>
      </c>
      <c r="I140" s="69">
        <f t="shared" si="25"/>
        <v>-21.902977987075428</v>
      </c>
      <c r="J140" s="67">
        <f t="shared" si="26"/>
        <v>-123.46678524563045</v>
      </c>
      <c r="K140" s="34">
        <f t="shared" si="27"/>
        <v>-145.36976323270588</v>
      </c>
      <c r="L140" s="34">
        <f t="shared" si="28"/>
        <v>-49084.573669036035</v>
      </c>
      <c r="M140" s="34">
        <f t="shared" si="29"/>
        <v>-325773.63940449385</v>
      </c>
      <c r="N140" s="38">
        <f>'jan-feb'!M140</f>
        <v>53387.56073148478</v>
      </c>
      <c r="O140" s="38">
        <f t="shared" si="30"/>
        <v>-379161.20013597864</v>
      </c>
    </row>
    <row r="141" spans="1:15" s="31" customFormat="1" x14ac:dyDescent="0.2">
      <c r="A141" s="30">
        <v>3320</v>
      </c>
      <c r="B141" s="31" t="s">
        <v>133</v>
      </c>
      <c r="C141" s="33">
        <v>12703234</v>
      </c>
      <c r="D141" s="33">
        <v>1115</v>
      </c>
      <c r="E141" s="34">
        <f t="shared" si="21"/>
        <v>11393.034977578476</v>
      </c>
      <c r="F141" s="35">
        <f t="shared" si="22"/>
        <v>1.022256440930517</v>
      </c>
      <c r="G141" s="69">
        <f t="shared" si="23"/>
        <v>-148.82864994246046</v>
      </c>
      <c r="H141" s="36">
        <f t="shared" si="24"/>
        <v>0</v>
      </c>
      <c r="I141" s="69">
        <f t="shared" si="25"/>
        <v>-148.82864994246046</v>
      </c>
      <c r="J141" s="67">
        <f t="shared" si="26"/>
        <v>-123.46678524563045</v>
      </c>
      <c r="K141" s="34">
        <f t="shared" si="27"/>
        <v>-272.29543518809089</v>
      </c>
      <c r="L141" s="34">
        <f t="shared" si="28"/>
        <v>-165943.94468584342</v>
      </c>
      <c r="M141" s="34">
        <f t="shared" si="29"/>
        <v>-303609.41023472132</v>
      </c>
      <c r="N141" s="38">
        <f>'jan-feb'!M141</f>
        <v>-204166.69727103712</v>
      </c>
      <c r="O141" s="38">
        <f t="shared" si="30"/>
        <v>-99442.7129636842</v>
      </c>
    </row>
    <row r="142" spans="1:15" s="31" customFormat="1" x14ac:dyDescent="0.2">
      <c r="A142" s="30">
        <v>3322</v>
      </c>
      <c r="B142" s="31" t="s">
        <v>385</v>
      </c>
      <c r="C142" s="33">
        <v>40354226</v>
      </c>
      <c r="D142" s="33">
        <v>3301</v>
      </c>
      <c r="E142" s="34">
        <f t="shared" si="21"/>
        <v>12224.848833686761</v>
      </c>
      <c r="F142" s="35">
        <f t="shared" si="22"/>
        <v>1.096892134908056</v>
      </c>
      <c r="G142" s="69">
        <f t="shared" si="23"/>
        <v>-647.91696360743151</v>
      </c>
      <c r="H142" s="36">
        <f t="shared" si="24"/>
        <v>0</v>
      </c>
      <c r="I142" s="69">
        <f t="shared" si="25"/>
        <v>-647.91696360743151</v>
      </c>
      <c r="J142" s="67">
        <f t="shared" si="26"/>
        <v>-123.46678524563045</v>
      </c>
      <c r="K142" s="34">
        <f t="shared" si="27"/>
        <v>-771.383748853062</v>
      </c>
      <c r="L142" s="34">
        <f t="shared" si="28"/>
        <v>-2138773.8968681316</v>
      </c>
      <c r="M142" s="34">
        <f t="shared" si="29"/>
        <v>-2546337.7549639577</v>
      </c>
      <c r="N142" s="38">
        <f>'jan-feb'!M142</f>
        <v>-2287126.9129073494</v>
      </c>
      <c r="O142" s="38">
        <f t="shared" si="30"/>
        <v>-259210.84205660829</v>
      </c>
    </row>
    <row r="143" spans="1:15" s="31" customFormat="1" x14ac:dyDescent="0.2">
      <c r="A143" s="30">
        <v>3324</v>
      </c>
      <c r="B143" s="31" t="s">
        <v>134</v>
      </c>
      <c r="C143" s="33">
        <v>54977176</v>
      </c>
      <c r="D143" s="33">
        <v>4986</v>
      </c>
      <c r="E143" s="34">
        <f t="shared" si="21"/>
        <v>11026.3088648215</v>
      </c>
      <c r="F143" s="35">
        <f t="shared" si="22"/>
        <v>0.9893514132920509</v>
      </c>
      <c r="G143" s="69">
        <f t="shared" si="23"/>
        <v>71.207017711725342</v>
      </c>
      <c r="H143" s="36">
        <f t="shared" si="24"/>
        <v>0</v>
      </c>
      <c r="I143" s="69">
        <f t="shared" si="25"/>
        <v>71.207017711725342</v>
      </c>
      <c r="J143" s="67">
        <f t="shared" si="26"/>
        <v>-123.46678524563045</v>
      </c>
      <c r="K143" s="34">
        <f t="shared" si="27"/>
        <v>-52.259767533905105</v>
      </c>
      <c r="L143" s="34">
        <f t="shared" si="28"/>
        <v>355038.19031066255</v>
      </c>
      <c r="M143" s="34">
        <f t="shared" si="29"/>
        <v>-260567.20092405085</v>
      </c>
      <c r="N143" s="38">
        <f>'jan-feb'!M143</f>
        <v>-1089607.3460030432</v>
      </c>
      <c r="O143" s="38">
        <f t="shared" si="30"/>
        <v>829040.14507899235</v>
      </c>
    </row>
    <row r="144" spans="1:15" s="31" customFormat="1" x14ac:dyDescent="0.2">
      <c r="A144" s="30">
        <v>3326</v>
      </c>
      <c r="B144" s="31" t="s">
        <v>135</v>
      </c>
      <c r="C144" s="33">
        <v>35993321</v>
      </c>
      <c r="D144" s="33">
        <v>2666</v>
      </c>
      <c r="E144" s="34">
        <f t="shared" si="21"/>
        <v>13500.870592648162</v>
      </c>
      <c r="F144" s="35">
        <f t="shared" si="22"/>
        <v>1.2113850215210511</v>
      </c>
      <c r="G144" s="69">
        <f t="shared" si="23"/>
        <v>-1413.5300189842717</v>
      </c>
      <c r="H144" s="36">
        <f t="shared" si="24"/>
        <v>0</v>
      </c>
      <c r="I144" s="69">
        <f t="shared" si="25"/>
        <v>-1413.5300189842717</v>
      </c>
      <c r="J144" s="67">
        <f t="shared" si="26"/>
        <v>-123.46678524563045</v>
      </c>
      <c r="K144" s="34">
        <f t="shared" si="27"/>
        <v>-1536.9968042299022</v>
      </c>
      <c r="L144" s="34">
        <f t="shared" si="28"/>
        <v>-3768471.0306120683</v>
      </c>
      <c r="M144" s="34">
        <f t="shared" si="29"/>
        <v>-4097633.4800769193</v>
      </c>
      <c r="N144" s="38">
        <f>'jan-feb'!M144</f>
        <v>-2137449.80369918</v>
      </c>
      <c r="O144" s="38">
        <f t="shared" si="30"/>
        <v>-1960183.6763777393</v>
      </c>
    </row>
    <row r="145" spans="1:15" s="31" customFormat="1" x14ac:dyDescent="0.2">
      <c r="A145" s="30">
        <v>3328</v>
      </c>
      <c r="B145" s="31" t="s">
        <v>136</v>
      </c>
      <c r="C145" s="33">
        <v>55764021</v>
      </c>
      <c r="D145" s="33">
        <v>5007</v>
      </c>
      <c r="E145" s="34">
        <f t="shared" si="21"/>
        <v>11137.212103055723</v>
      </c>
      <c r="F145" s="35">
        <f t="shared" si="22"/>
        <v>0.99930236576679554</v>
      </c>
      <c r="G145" s="69">
        <f t="shared" si="23"/>
        <v>4.6650747711915752</v>
      </c>
      <c r="H145" s="36">
        <f t="shared" si="24"/>
        <v>0</v>
      </c>
      <c r="I145" s="69">
        <f t="shared" si="25"/>
        <v>4.6650747711915752</v>
      </c>
      <c r="J145" s="67">
        <f t="shared" si="26"/>
        <v>-123.46678524563045</v>
      </c>
      <c r="K145" s="34">
        <f t="shared" si="27"/>
        <v>-118.80171047443888</v>
      </c>
      <c r="L145" s="34">
        <f t="shared" si="28"/>
        <v>23358.029379356216</v>
      </c>
      <c r="M145" s="34">
        <f t="shared" si="29"/>
        <v>-594840.16434551543</v>
      </c>
      <c r="N145" s="38">
        <f>'jan-feb'!M145</f>
        <v>-2469679.5404807921</v>
      </c>
      <c r="O145" s="38">
        <f t="shared" si="30"/>
        <v>1874839.3761352766</v>
      </c>
    </row>
    <row r="146" spans="1:15" s="31" customFormat="1" x14ac:dyDescent="0.2">
      <c r="A146" s="30">
        <v>3330</v>
      </c>
      <c r="B146" s="31" t="s">
        <v>137</v>
      </c>
      <c r="C146" s="33">
        <v>70308751</v>
      </c>
      <c r="D146" s="33">
        <v>4496</v>
      </c>
      <c r="E146" s="34">
        <f t="shared" si="21"/>
        <v>15638.067393238434</v>
      </c>
      <c r="F146" s="35">
        <f t="shared" si="22"/>
        <v>1.4031480766893287</v>
      </c>
      <c r="G146" s="69">
        <f t="shared" si="23"/>
        <v>-2695.8480993384351</v>
      </c>
      <c r="H146" s="36">
        <f t="shared" si="24"/>
        <v>0</v>
      </c>
      <c r="I146" s="69">
        <f t="shared" si="25"/>
        <v>-2695.8480993384351</v>
      </c>
      <c r="J146" s="67">
        <f t="shared" si="26"/>
        <v>-123.46678524563045</v>
      </c>
      <c r="K146" s="34">
        <f t="shared" si="27"/>
        <v>-2819.3148845840656</v>
      </c>
      <c r="L146" s="34">
        <f t="shared" si="28"/>
        <v>-12120533.054625604</v>
      </c>
      <c r="M146" s="34">
        <f t="shared" si="29"/>
        <v>-12675639.721089959</v>
      </c>
      <c r="N146" s="38">
        <f>'jan-feb'!M146</f>
        <v>-8732346.0081888642</v>
      </c>
      <c r="O146" s="38">
        <f t="shared" si="30"/>
        <v>-3943293.7129010949</v>
      </c>
    </row>
    <row r="147" spans="1:15" s="31" customFormat="1" x14ac:dyDescent="0.2">
      <c r="A147" s="30">
        <v>3332</v>
      </c>
      <c r="B147" s="31" t="s">
        <v>138</v>
      </c>
      <c r="C147" s="33">
        <v>36414442</v>
      </c>
      <c r="D147" s="33">
        <v>3526</v>
      </c>
      <c r="E147" s="34">
        <f t="shared" si="21"/>
        <v>10327.408394781622</v>
      </c>
      <c r="F147" s="35">
        <f t="shared" si="22"/>
        <v>0.92664156394341979</v>
      </c>
      <c r="G147" s="69">
        <f t="shared" si="23"/>
        <v>490.54729973565225</v>
      </c>
      <c r="H147" s="36">
        <f t="shared" si="24"/>
        <v>0</v>
      </c>
      <c r="I147" s="69">
        <f t="shared" si="25"/>
        <v>490.54729973565225</v>
      </c>
      <c r="J147" s="67">
        <f t="shared" si="26"/>
        <v>-123.46678524563045</v>
      </c>
      <c r="K147" s="34">
        <f t="shared" si="27"/>
        <v>367.08051449002181</v>
      </c>
      <c r="L147" s="34">
        <f t="shared" si="28"/>
        <v>1729669.7788679099</v>
      </c>
      <c r="M147" s="34">
        <f t="shared" si="29"/>
        <v>1294325.8940918169</v>
      </c>
      <c r="N147" s="38">
        <f>'jan-feb'!M147</f>
        <v>640647.71768818074</v>
      </c>
      <c r="O147" s="38">
        <f t="shared" si="30"/>
        <v>653678.17640363611</v>
      </c>
    </row>
    <row r="148" spans="1:15" s="31" customFormat="1" x14ac:dyDescent="0.2">
      <c r="A148" s="30">
        <v>3334</v>
      </c>
      <c r="B148" s="31" t="s">
        <v>143</v>
      </c>
      <c r="C148" s="33">
        <v>27834118</v>
      </c>
      <c r="D148" s="33">
        <v>2781</v>
      </c>
      <c r="E148" s="34">
        <f t="shared" si="21"/>
        <v>10008.672419992808</v>
      </c>
      <c r="F148" s="35">
        <f t="shared" si="22"/>
        <v>0.89804252042030541</v>
      </c>
      <c r="G148" s="69">
        <f t="shared" si="23"/>
        <v>681.78888460894007</v>
      </c>
      <c r="H148" s="36">
        <f t="shared" si="24"/>
        <v>7.635629719945336</v>
      </c>
      <c r="I148" s="69">
        <f t="shared" si="25"/>
        <v>689.42451432888538</v>
      </c>
      <c r="J148" s="67">
        <f t="shared" si="26"/>
        <v>-123.46678524563045</v>
      </c>
      <c r="K148" s="34">
        <f t="shared" si="27"/>
        <v>565.95772908325489</v>
      </c>
      <c r="L148" s="34">
        <f t="shared" si="28"/>
        <v>1917289.5743486302</v>
      </c>
      <c r="M148" s="34">
        <f t="shared" si="29"/>
        <v>1573928.4445805319</v>
      </c>
      <c r="N148" s="38">
        <f>'jan-feb'!M148</f>
        <v>707089.72182348801</v>
      </c>
      <c r="O148" s="38">
        <f t="shared" si="30"/>
        <v>866838.7227570439</v>
      </c>
    </row>
    <row r="149" spans="1:15" s="31" customFormat="1" x14ac:dyDescent="0.2">
      <c r="A149" s="30">
        <v>3336</v>
      </c>
      <c r="B149" s="31" t="s">
        <v>144</v>
      </c>
      <c r="C149" s="33">
        <v>12084319</v>
      </c>
      <c r="D149" s="33">
        <v>1395</v>
      </c>
      <c r="E149" s="34">
        <f t="shared" si="21"/>
        <v>8662.5942652329741</v>
      </c>
      <c r="F149" s="35">
        <f t="shared" si="22"/>
        <v>0.77726372298773805</v>
      </c>
      <c r="G149" s="69">
        <f t="shared" si="23"/>
        <v>1489.4357774648408</v>
      </c>
      <c r="H149" s="36">
        <f t="shared" si="24"/>
        <v>478.76298388588737</v>
      </c>
      <c r="I149" s="69">
        <f t="shared" si="25"/>
        <v>1968.1987613507281</v>
      </c>
      <c r="J149" s="67">
        <f t="shared" si="26"/>
        <v>-123.46678524563045</v>
      </c>
      <c r="K149" s="34">
        <f t="shared" si="27"/>
        <v>1844.7319761050976</v>
      </c>
      <c r="L149" s="34">
        <f t="shared" si="28"/>
        <v>2745637.2720842655</v>
      </c>
      <c r="M149" s="34">
        <f t="shared" si="29"/>
        <v>2573401.106666611</v>
      </c>
      <c r="N149" s="38">
        <f>'jan-feb'!M149</f>
        <v>1227830.7170959243</v>
      </c>
      <c r="O149" s="38">
        <f t="shared" si="30"/>
        <v>1345570.3895706867</v>
      </c>
    </row>
    <row r="150" spans="1:15" s="31" customFormat="1" x14ac:dyDescent="0.2">
      <c r="A150" s="30">
        <v>3338</v>
      </c>
      <c r="B150" s="31" t="s">
        <v>145</v>
      </c>
      <c r="C150" s="33">
        <v>34257159</v>
      </c>
      <c r="D150" s="33">
        <v>2486</v>
      </c>
      <c r="E150" s="34">
        <f t="shared" si="21"/>
        <v>13780.031777956558</v>
      </c>
      <c r="F150" s="35">
        <f t="shared" si="22"/>
        <v>1.2364331601689988</v>
      </c>
      <c r="G150" s="69">
        <f t="shared" si="23"/>
        <v>-1581.0267301693093</v>
      </c>
      <c r="H150" s="36">
        <f t="shared" si="24"/>
        <v>0</v>
      </c>
      <c r="I150" s="69">
        <f t="shared" si="25"/>
        <v>-1581.0267301693093</v>
      </c>
      <c r="J150" s="67">
        <f t="shared" si="26"/>
        <v>-123.46678524563045</v>
      </c>
      <c r="K150" s="34">
        <f t="shared" si="27"/>
        <v>-1704.4935154149398</v>
      </c>
      <c r="L150" s="34">
        <f t="shared" si="28"/>
        <v>-3930432.4512009029</v>
      </c>
      <c r="M150" s="34">
        <f t="shared" si="29"/>
        <v>-4237370.8793215407</v>
      </c>
      <c r="N150" s="38">
        <f>'jan-feb'!M150</f>
        <v>-5647776.5081756059</v>
      </c>
      <c r="O150" s="38">
        <f t="shared" si="30"/>
        <v>1410405.6288540652</v>
      </c>
    </row>
    <row r="151" spans="1:15" s="31" customFormat="1" x14ac:dyDescent="0.2">
      <c r="A151" s="30">
        <v>3401</v>
      </c>
      <c r="B151" s="31" t="s">
        <v>82</v>
      </c>
      <c r="C151" s="33">
        <v>163228349</v>
      </c>
      <c r="D151" s="33">
        <v>18058</v>
      </c>
      <c r="E151" s="34">
        <f t="shared" si="21"/>
        <v>9039.11557204563</v>
      </c>
      <c r="F151" s="35">
        <f t="shared" si="22"/>
        <v>0.81104763849350969</v>
      </c>
      <c r="G151" s="69">
        <f t="shared" si="23"/>
        <v>1263.5229933772473</v>
      </c>
      <c r="H151" s="36">
        <f t="shared" si="24"/>
        <v>346.9805265014578</v>
      </c>
      <c r="I151" s="69">
        <f t="shared" si="25"/>
        <v>1610.503519878705</v>
      </c>
      <c r="J151" s="67">
        <f t="shared" si="26"/>
        <v>-123.46678524563045</v>
      </c>
      <c r="K151" s="34">
        <f t="shared" si="27"/>
        <v>1487.0367346330745</v>
      </c>
      <c r="L151" s="34">
        <f t="shared" si="28"/>
        <v>29082472.561969656</v>
      </c>
      <c r="M151" s="34">
        <f t="shared" si="29"/>
        <v>26852909.354004059</v>
      </c>
      <c r="N151" s="38">
        <f>'jan-feb'!M151</f>
        <v>14332133.033095485</v>
      </c>
      <c r="O151" s="38">
        <f t="shared" si="30"/>
        <v>12520776.320908574</v>
      </c>
    </row>
    <row r="152" spans="1:15" s="31" customFormat="1" x14ac:dyDescent="0.2">
      <c r="A152" s="30">
        <v>3403</v>
      </c>
      <c r="B152" s="31" t="s">
        <v>83</v>
      </c>
      <c r="C152" s="33">
        <v>336162907</v>
      </c>
      <c r="D152" s="33">
        <v>32879</v>
      </c>
      <c r="E152" s="34">
        <f t="shared" si="21"/>
        <v>10224.24365096262</v>
      </c>
      <c r="F152" s="35">
        <f t="shared" si="22"/>
        <v>0.91738495900422068</v>
      </c>
      <c r="G152" s="69">
        <f t="shared" si="23"/>
        <v>552.44614602705292</v>
      </c>
      <c r="H152" s="36">
        <f t="shared" si="24"/>
        <v>0</v>
      </c>
      <c r="I152" s="69">
        <f t="shared" si="25"/>
        <v>552.44614602705292</v>
      </c>
      <c r="J152" s="67">
        <f t="shared" si="26"/>
        <v>-123.46678524563045</v>
      </c>
      <c r="K152" s="34">
        <f t="shared" si="27"/>
        <v>428.97936078142249</v>
      </c>
      <c r="L152" s="34">
        <f t="shared" si="28"/>
        <v>18163876.835223474</v>
      </c>
      <c r="M152" s="34">
        <f t="shared" si="29"/>
        <v>14104412.40313239</v>
      </c>
      <c r="N152" s="38">
        <f>'jan-feb'!M152</f>
        <v>8370699.867703882</v>
      </c>
      <c r="O152" s="38">
        <f t="shared" si="30"/>
        <v>5733712.5354285082</v>
      </c>
    </row>
    <row r="153" spans="1:15" s="31" customFormat="1" x14ac:dyDescent="0.2">
      <c r="A153" s="30">
        <v>3405</v>
      </c>
      <c r="B153" s="31" t="s">
        <v>103</v>
      </c>
      <c r="C153" s="33">
        <v>297640617</v>
      </c>
      <c r="D153" s="33">
        <v>28768</v>
      </c>
      <c r="E153" s="34">
        <f t="shared" si="21"/>
        <v>10346.239467463849</v>
      </c>
      <c r="F153" s="35">
        <f t="shared" si="22"/>
        <v>0.92833120900963106</v>
      </c>
      <c r="G153" s="69">
        <f t="shared" si="23"/>
        <v>479.24865612631584</v>
      </c>
      <c r="H153" s="36">
        <f t="shared" si="24"/>
        <v>0</v>
      </c>
      <c r="I153" s="69">
        <f t="shared" si="25"/>
        <v>479.24865612631584</v>
      </c>
      <c r="J153" s="67">
        <f t="shared" si="26"/>
        <v>-123.46678524563045</v>
      </c>
      <c r="K153" s="34">
        <f t="shared" si="27"/>
        <v>355.7818708806854</v>
      </c>
      <c r="L153" s="34">
        <f t="shared" si="28"/>
        <v>13787025.339441855</v>
      </c>
      <c r="M153" s="34">
        <f t="shared" si="29"/>
        <v>10235132.861495558</v>
      </c>
      <c r="N153" s="38">
        <f>'jan-feb'!M153</f>
        <v>5299183.555432098</v>
      </c>
      <c r="O153" s="38">
        <f t="shared" si="30"/>
        <v>4935949.3060634602</v>
      </c>
    </row>
    <row r="154" spans="1:15" s="31" customFormat="1" x14ac:dyDescent="0.2">
      <c r="A154" s="30">
        <v>3407</v>
      </c>
      <c r="B154" s="31" t="s">
        <v>104</v>
      </c>
      <c r="C154" s="33">
        <v>283546861</v>
      </c>
      <c r="D154" s="33">
        <v>30903</v>
      </c>
      <c r="E154" s="34">
        <f t="shared" si="21"/>
        <v>9175.3830048862565</v>
      </c>
      <c r="F154" s="35">
        <f t="shared" si="22"/>
        <v>0.82327442979052057</v>
      </c>
      <c r="G154" s="69">
        <f t="shared" si="23"/>
        <v>1181.7625336728713</v>
      </c>
      <c r="H154" s="36">
        <f t="shared" si="24"/>
        <v>299.28692500723855</v>
      </c>
      <c r="I154" s="69">
        <f t="shared" si="25"/>
        <v>1481.0494586801099</v>
      </c>
      <c r="J154" s="67">
        <f t="shared" si="26"/>
        <v>-123.46678524563045</v>
      </c>
      <c r="K154" s="34">
        <f t="shared" si="27"/>
        <v>1357.5826734344794</v>
      </c>
      <c r="L154" s="34">
        <f t="shared" si="28"/>
        <v>45768871.421591438</v>
      </c>
      <c r="M154" s="34">
        <f t="shared" si="29"/>
        <v>41953377.357145719</v>
      </c>
      <c r="N154" s="38">
        <f>'jan-feb'!M154</f>
        <v>19570630.31882821</v>
      </c>
      <c r="O154" s="38">
        <f t="shared" si="30"/>
        <v>22382747.038317509</v>
      </c>
    </row>
    <row r="155" spans="1:15" s="31" customFormat="1" x14ac:dyDescent="0.2">
      <c r="A155" s="30">
        <v>3411</v>
      </c>
      <c r="B155" s="31" t="s">
        <v>84</v>
      </c>
      <c r="C155" s="33">
        <v>318020161</v>
      </c>
      <c r="D155" s="33">
        <v>35612</v>
      </c>
      <c r="E155" s="34">
        <f t="shared" si="21"/>
        <v>8930.1404301920702</v>
      </c>
      <c r="F155" s="35">
        <f t="shared" si="22"/>
        <v>0.80126968723817216</v>
      </c>
      <c r="G155" s="69">
        <f t="shared" si="23"/>
        <v>1328.9080784893831</v>
      </c>
      <c r="H155" s="36">
        <f t="shared" si="24"/>
        <v>385.12182615020373</v>
      </c>
      <c r="I155" s="69">
        <f t="shared" si="25"/>
        <v>1714.0299046395869</v>
      </c>
      <c r="J155" s="67">
        <f t="shared" si="26"/>
        <v>-123.46678524563045</v>
      </c>
      <c r="K155" s="34">
        <f t="shared" si="27"/>
        <v>1590.5631193939564</v>
      </c>
      <c r="L155" s="34">
        <f t="shared" si="28"/>
        <v>61040032.964024968</v>
      </c>
      <c r="M155" s="34">
        <f t="shared" si="29"/>
        <v>56643133.807857573</v>
      </c>
      <c r="N155" s="38">
        <f>'jan-feb'!M155</f>
        <v>28835853.223562773</v>
      </c>
      <c r="O155" s="38">
        <f t="shared" si="30"/>
        <v>27807280.5842948</v>
      </c>
    </row>
    <row r="156" spans="1:15" s="31" customFormat="1" x14ac:dyDescent="0.2">
      <c r="A156" s="30">
        <v>3412</v>
      </c>
      <c r="B156" s="31" t="s">
        <v>85</v>
      </c>
      <c r="C156" s="33">
        <v>62125351</v>
      </c>
      <c r="D156" s="33">
        <v>7929</v>
      </c>
      <c r="E156" s="34">
        <f t="shared" si="21"/>
        <v>7835.2063311893053</v>
      </c>
      <c r="F156" s="35">
        <f t="shared" si="22"/>
        <v>0.70302515122974063</v>
      </c>
      <c r="G156" s="69">
        <f t="shared" si="23"/>
        <v>1985.868537891042</v>
      </c>
      <c r="H156" s="36">
        <f t="shared" si="24"/>
        <v>768.34876080117147</v>
      </c>
      <c r="I156" s="69">
        <f t="shared" si="25"/>
        <v>2754.2172986922133</v>
      </c>
      <c r="J156" s="67">
        <f t="shared" si="26"/>
        <v>-123.46678524563045</v>
      </c>
      <c r="K156" s="34">
        <f t="shared" si="27"/>
        <v>2630.7505134465828</v>
      </c>
      <c r="L156" s="34">
        <f t="shared" si="28"/>
        <v>21838188.961330559</v>
      </c>
      <c r="M156" s="34">
        <f t="shared" si="29"/>
        <v>20859220.821117956</v>
      </c>
      <c r="N156" s="38">
        <f>'jan-feb'!M156</f>
        <v>9332952.9465258662</v>
      </c>
      <c r="O156" s="38">
        <f t="shared" si="30"/>
        <v>11526267.87459209</v>
      </c>
    </row>
    <row r="157" spans="1:15" s="31" customFormat="1" x14ac:dyDescent="0.2">
      <c r="A157" s="30">
        <v>3413</v>
      </c>
      <c r="B157" s="31" t="s">
        <v>86</v>
      </c>
      <c r="C157" s="33">
        <v>185519684</v>
      </c>
      <c r="D157" s="33">
        <v>21605</v>
      </c>
      <c r="E157" s="34">
        <f t="shared" si="21"/>
        <v>8586.8865540384177</v>
      </c>
      <c r="F157" s="35">
        <f t="shared" si="22"/>
        <v>0.77047073977044322</v>
      </c>
      <c r="G157" s="69">
        <f t="shared" si="23"/>
        <v>1534.8604041815745</v>
      </c>
      <c r="H157" s="36">
        <f t="shared" si="24"/>
        <v>505.26068280398209</v>
      </c>
      <c r="I157" s="69">
        <f t="shared" si="25"/>
        <v>2040.1210869855565</v>
      </c>
      <c r="J157" s="67">
        <f t="shared" si="26"/>
        <v>-123.46678524563045</v>
      </c>
      <c r="K157" s="34">
        <f t="shared" si="27"/>
        <v>1916.654301739926</v>
      </c>
      <c r="L157" s="34">
        <f t="shared" si="28"/>
        <v>44076816.084322952</v>
      </c>
      <c r="M157" s="34">
        <f t="shared" si="29"/>
        <v>41409316.189091101</v>
      </c>
      <c r="N157" s="38">
        <f>'jan-feb'!M157</f>
        <v>20888099.12427057</v>
      </c>
      <c r="O157" s="38">
        <f t="shared" si="30"/>
        <v>20521217.064820532</v>
      </c>
    </row>
    <row r="158" spans="1:15" s="31" customFormat="1" x14ac:dyDescent="0.2">
      <c r="A158" s="30">
        <v>3414</v>
      </c>
      <c r="B158" s="31" t="s">
        <v>87</v>
      </c>
      <c r="C158" s="33">
        <v>39860760</v>
      </c>
      <c r="D158" s="33">
        <v>4992</v>
      </c>
      <c r="E158" s="34">
        <f t="shared" si="21"/>
        <v>7984.9278846153848</v>
      </c>
      <c r="F158" s="35">
        <f t="shared" si="22"/>
        <v>0.71645913283667351</v>
      </c>
      <c r="G158" s="69">
        <f t="shared" si="23"/>
        <v>1896.0356058353943</v>
      </c>
      <c r="H158" s="36">
        <f t="shared" si="24"/>
        <v>715.94621710204365</v>
      </c>
      <c r="I158" s="69">
        <f t="shared" si="25"/>
        <v>2611.9818229374378</v>
      </c>
      <c r="J158" s="67">
        <f t="shared" si="26"/>
        <v>-123.46678524563045</v>
      </c>
      <c r="K158" s="34">
        <f t="shared" si="27"/>
        <v>2488.5150376918073</v>
      </c>
      <c r="L158" s="34">
        <f t="shared" si="28"/>
        <v>13039013.26010369</v>
      </c>
      <c r="M158" s="34">
        <f t="shared" si="29"/>
        <v>12422667.068157502</v>
      </c>
      <c r="N158" s="38">
        <f>'jan-feb'!M158</f>
        <v>6253016.9603174571</v>
      </c>
      <c r="O158" s="38">
        <f t="shared" si="30"/>
        <v>6169650.1078400444</v>
      </c>
    </row>
    <row r="159" spans="1:15" s="31" customFormat="1" x14ac:dyDescent="0.2">
      <c r="A159" s="30">
        <v>3415</v>
      </c>
      <c r="B159" s="31" t="s">
        <v>88</v>
      </c>
      <c r="C159" s="33">
        <v>71083046</v>
      </c>
      <c r="D159" s="33">
        <v>8112</v>
      </c>
      <c r="E159" s="34">
        <f t="shared" si="21"/>
        <v>8762.7029092702178</v>
      </c>
      <c r="F159" s="35">
        <f t="shared" si="22"/>
        <v>0.78624611498085417</v>
      </c>
      <c r="G159" s="69">
        <f t="shared" si="23"/>
        <v>1429.3705910424944</v>
      </c>
      <c r="H159" s="36">
        <f t="shared" si="24"/>
        <v>443.72495847285205</v>
      </c>
      <c r="I159" s="69">
        <f t="shared" si="25"/>
        <v>1873.0955495153464</v>
      </c>
      <c r="J159" s="67">
        <f t="shared" si="26"/>
        <v>-123.46678524563045</v>
      </c>
      <c r="K159" s="34">
        <f t="shared" si="27"/>
        <v>1749.6287642697159</v>
      </c>
      <c r="L159" s="34">
        <f t="shared" si="28"/>
        <v>15194551.097668489</v>
      </c>
      <c r="M159" s="34">
        <f t="shared" si="29"/>
        <v>14192988.535755936</v>
      </c>
      <c r="N159" s="38">
        <f>'jan-feb'!M159</f>
        <v>6987353.84801587</v>
      </c>
      <c r="O159" s="38">
        <f t="shared" si="30"/>
        <v>7205634.6877400661</v>
      </c>
    </row>
    <row r="160" spans="1:15" s="31" customFormat="1" x14ac:dyDescent="0.2">
      <c r="A160" s="30">
        <v>3416</v>
      </c>
      <c r="B160" s="31" t="s">
        <v>89</v>
      </c>
      <c r="C160" s="33">
        <v>46479643</v>
      </c>
      <c r="D160" s="33">
        <v>6040</v>
      </c>
      <c r="E160" s="34">
        <f t="shared" si="21"/>
        <v>7695.3051324503313</v>
      </c>
      <c r="F160" s="35">
        <f t="shared" si="22"/>
        <v>0.69047231506393669</v>
      </c>
      <c r="G160" s="69">
        <f t="shared" si="23"/>
        <v>2069.8092571344264</v>
      </c>
      <c r="H160" s="36">
        <f t="shared" si="24"/>
        <v>817.31418035981233</v>
      </c>
      <c r="I160" s="69">
        <f t="shared" si="25"/>
        <v>2887.1234374942387</v>
      </c>
      <c r="J160" s="67">
        <f t="shared" si="26"/>
        <v>-123.46678524563045</v>
      </c>
      <c r="K160" s="34">
        <f t="shared" si="27"/>
        <v>2763.6566522486082</v>
      </c>
      <c r="L160" s="34">
        <f t="shared" si="28"/>
        <v>17438225.562465202</v>
      </c>
      <c r="M160" s="34">
        <f t="shared" si="29"/>
        <v>16692486.179581594</v>
      </c>
      <c r="N160" s="38">
        <f>'jan-feb'!M160</f>
        <v>8206990.3672110252</v>
      </c>
      <c r="O160" s="38">
        <f t="shared" si="30"/>
        <v>8485495.8123705685</v>
      </c>
    </row>
    <row r="161" spans="1:15" s="31" customFormat="1" x14ac:dyDescent="0.2">
      <c r="A161" s="30">
        <v>3417</v>
      </c>
      <c r="B161" s="31" t="s">
        <v>90</v>
      </c>
      <c r="C161" s="33">
        <v>39725460</v>
      </c>
      <c r="D161" s="33">
        <v>4532</v>
      </c>
      <c r="E161" s="34">
        <f t="shared" si="21"/>
        <v>8765.5472197705203</v>
      </c>
      <c r="F161" s="35">
        <f t="shared" si="22"/>
        <v>0.78650132482920998</v>
      </c>
      <c r="G161" s="69">
        <f t="shared" si="23"/>
        <v>1427.664004742313</v>
      </c>
      <c r="H161" s="36">
        <f t="shared" si="24"/>
        <v>442.72944979774616</v>
      </c>
      <c r="I161" s="69">
        <f t="shared" si="25"/>
        <v>1870.3934545400591</v>
      </c>
      <c r="J161" s="67">
        <f t="shared" si="26"/>
        <v>-123.46678524563045</v>
      </c>
      <c r="K161" s="34">
        <f t="shared" si="27"/>
        <v>1746.9266692944286</v>
      </c>
      <c r="L161" s="34">
        <f t="shared" si="28"/>
        <v>8476623.1359755471</v>
      </c>
      <c r="M161" s="34">
        <f t="shared" si="29"/>
        <v>7917071.6652423507</v>
      </c>
      <c r="N161" s="38">
        <f>'jan-feb'!M161</f>
        <v>4249341.8614901295</v>
      </c>
      <c r="O161" s="38">
        <f t="shared" si="30"/>
        <v>3667729.8037522212</v>
      </c>
    </row>
    <row r="162" spans="1:15" s="31" customFormat="1" x14ac:dyDescent="0.2">
      <c r="A162" s="30">
        <v>3418</v>
      </c>
      <c r="B162" s="31" t="s">
        <v>91</v>
      </c>
      <c r="C162" s="33">
        <v>54624504</v>
      </c>
      <c r="D162" s="33">
        <v>7339</v>
      </c>
      <c r="E162" s="34">
        <f t="shared" si="21"/>
        <v>7443.0445564790843</v>
      </c>
      <c r="F162" s="35">
        <f t="shared" si="22"/>
        <v>0.66783787225857816</v>
      </c>
      <c r="G162" s="69">
        <f t="shared" si="23"/>
        <v>2221.1656027171744</v>
      </c>
      <c r="H162" s="36">
        <f t="shared" si="24"/>
        <v>905.60538194974868</v>
      </c>
      <c r="I162" s="69">
        <f t="shared" si="25"/>
        <v>3126.7709846669231</v>
      </c>
      <c r="J162" s="67">
        <f t="shared" si="26"/>
        <v>-123.46678524563045</v>
      </c>
      <c r="K162" s="34">
        <f t="shared" si="27"/>
        <v>3003.3041994212927</v>
      </c>
      <c r="L162" s="34">
        <f t="shared" si="28"/>
        <v>22947372.25647055</v>
      </c>
      <c r="M162" s="34">
        <f t="shared" si="29"/>
        <v>22041249.519552868</v>
      </c>
      <c r="N162" s="38">
        <f>'jan-feb'!M162</f>
        <v>10910435.602377769</v>
      </c>
      <c r="O162" s="38">
        <f t="shared" si="30"/>
        <v>11130813.917175099</v>
      </c>
    </row>
    <row r="163" spans="1:15" s="31" customFormat="1" x14ac:dyDescent="0.2">
      <c r="A163" s="30">
        <v>3419</v>
      </c>
      <c r="B163" s="31" t="s">
        <v>386</v>
      </c>
      <c r="C163" s="33">
        <v>28056140</v>
      </c>
      <c r="D163" s="33">
        <v>3615</v>
      </c>
      <c r="E163" s="34">
        <f t="shared" si="21"/>
        <v>7761.0345781466112</v>
      </c>
      <c r="F163" s="35">
        <f t="shared" si="22"/>
        <v>0.69636998406557227</v>
      </c>
      <c r="G163" s="69">
        <f t="shared" si="23"/>
        <v>2030.3715897166585</v>
      </c>
      <c r="H163" s="36">
        <f t="shared" si="24"/>
        <v>794.30887436611431</v>
      </c>
      <c r="I163" s="69">
        <f t="shared" si="25"/>
        <v>2824.6804640827727</v>
      </c>
      <c r="J163" s="67">
        <f t="shared" si="26"/>
        <v>-123.46678524563045</v>
      </c>
      <c r="K163" s="34">
        <f t="shared" si="27"/>
        <v>2701.2136788371422</v>
      </c>
      <c r="L163" s="34">
        <f t="shared" si="28"/>
        <v>10211219.877659224</v>
      </c>
      <c r="M163" s="34">
        <f t="shared" si="29"/>
        <v>9764887.4489962682</v>
      </c>
      <c r="N163" s="38">
        <f>'jan-feb'!M163</f>
        <v>4168199.4179582554</v>
      </c>
      <c r="O163" s="38">
        <f t="shared" si="30"/>
        <v>5596688.0310380124</v>
      </c>
    </row>
    <row r="164" spans="1:15" s="31" customFormat="1" x14ac:dyDescent="0.2">
      <c r="A164" s="30">
        <v>3420</v>
      </c>
      <c r="B164" s="31" t="s">
        <v>92</v>
      </c>
      <c r="C164" s="33">
        <v>191899020</v>
      </c>
      <c r="D164" s="33">
        <v>21761</v>
      </c>
      <c r="E164" s="34">
        <f t="shared" si="21"/>
        <v>8818.4835255732742</v>
      </c>
      <c r="F164" s="35">
        <f t="shared" si="22"/>
        <v>0.79125111096367107</v>
      </c>
      <c r="G164" s="69">
        <f t="shared" si="23"/>
        <v>1395.9022212606608</v>
      </c>
      <c r="H164" s="36">
        <f t="shared" si="24"/>
        <v>424.20174276678233</v>
      </c>
      <c r="I164" s="69">
        <f t="shared" si="25"/>
        <v>1820.103964027443</v>
      </c>
      <c r="J164" s="67">
        <f t="shared" si="26"/>
        <v>-123.46678524563045</v>
      </c>
      <c r="K164" s="34">
        <f t="shared" si="27"/>
        <v>1696.6371787818125</v>
      </c>
      <c r="L164" s="34">
        <f t="shared" si="28"/>
        <v>39607282.361201189</v>
      </c>
      <c r="M164" s="34">
        <f t="shared" si="29"/>
        <v>36920521.647471026</v>
      </c>
      <c r="N164" s="38">
        <f>'jan-feb'!M164</f>
        <v>16066821.488655495</v>
      </c>
      <c r="O164" s="38">
        <f t="shared" si="30"/>
        <v>20853700.158815533</v>
      </c>
    </row>
    <row r="165" spans="1:15" s="31" customFormat="1" x14ac:dyDescent="0.2">
      <c r="A165" s="30">
        <v>3421</v>
      </c>
      <c r="B165" s="31" t="s">
        <v>93</v>
      </c>
      <c r="C165" s="33">
        <v>58738909</v>
      </c>
      <c r="D165" s="33">
        <v>6566</v>
      </c>
      <c r="E165" s="34">
        <f t="shared" si="21"/>
        <v>8945.9197380444712</v>
      </c>
      <c r="F165" s="35">
        <f t="shared" si="22"/>
        <v>0.80268550831809404</v>
      </c>
      <c r="G165" s="69">
        <f t="shared" si="23"/>
        <v>1319.4404937779425</v>
      </c>
      <c r="H165" s="36">
        <f t="shared" si="24"/>
        <v>379.59906840186341</v>
      </c>
      <c r="I165" s="69">
        <f t="shared" si="25"/>
        <v>1699.0395621798059</v>
      </c>
      <c r="J165" s="67">
        <f t="shared" si="26"/>
        <v>-123.46678524563045</v>
      </c>
      <c r="K165" s="34">
        <f t="shared" si="27"/>
        <v>1575.5727769341754</v>
      </c>
      <c r="L165" s="34">
        <f t="shared" si="28"/>
        <v>11155893.765272606</v>
      </c>
      <c r="M165" s="34">
        <f t="shared" si="29"/>
        <v>10345210.853349796</v>
      </c>
      <c r="N165" s="38">
        <f>'jan-feb'!M165</f>
        <v>5556103.3067396693</v>
      </c>
      <c r="O165" s="38">
        <f t="shared" si="30"/>
        <v>4789107.5466101263</v>
      </c>
    </row>
    <row r="166" spans="1:15" s="31" customFormat="1" x14ac:dyDescent="0.2">
      <c r="A166" s="30">
        <v>3422</v>
      </c>
      <c r="B166" s="31" t="s">
        <v>94</v>
      </c>
      <c r="C166" s="33">
        <v>41338527</v>
      </c>
      <c r="D166" s="33">
        <v>4289</v>
      </c>
      <c r="E166" s="34">
        <f t="shared" si="21"/>
        <v>9638.2669619958033</v>
      </c>
      <c r="F166" s="35">
        <f t="shared" si="22"/>
        <v>0.86480735824109334</v>
      </c>
      <c r="G166" s="69">
        <f t="shared" si="23"/>
        <v>904.03215940714324</v>
      </c>
      <c r="H166" s="36">
        <f t="shared" si="24"/>
        <v>137.27754001889716</v>
      </c>
      <c r="I166" s="69">
        <f t="shared" si="25"/>
        <v>1041.3096994260404</v>
      </c>
      <c r="J166" s="67">
        <f t="shared" si="26"/>
        <v>-123.46678524563045</v>
      </c>
      <c r="K166" s="34">
        <f t="shared" si="27"/>
        <v>917.84291418040993</v>
      </c>
      <c r="L166" s="34">
        <f t="shared" si="28"/>
        <v>4466177.300838287</v>
      </c>
      <c r="M166" s="34">
        <f t="shared" si="29"/>
        <v>3936628.2589197783</v>
      </c>
      <c r="N166" s="38">
        <f>'jan-feb'!M166</f>
        <v>813503.85166324826</v>
      </c>
      <c r="O166" s="38">
        <f t="shared" si="30"/>
        <v>3123124.4072565301</v>
      </c>
    </row>
    <row r="167" spans="1:15" s="31" customFormat="1" x14ac:dyDescent="0.2">
      <c r="A167" s="30">
        <v>3423</v>
      </c>
      <c r="B167" s="31" t="s">
        <v>95</v>
      </c>
      <c r="C167" s="33">
        <v>18387641</v>
      </c>
      <c r="D167" s="33">
        <v>2276</v>
      </c>
      <c r="E167" s="34">
        <f t="shared" si="21"/>
        <v>8078.9283831282955</v>
      </c>
      <c r="F167" s="35">
        <f t="shared" si="22"/>
        <v>0.72489346269211707</v>
      </c>
      <c r="G167" s="69">
        <f t="shared" si="23"/>
        <v>1839.635306727648</v>
      </c>
      <c r="H167" s="36">
        <f t="shared" si="24"/>
        <v>683.04604262252485</v>
      </c>
      <c r="I167" s="69">
        <f t="shared" si="25"/>
        <v>2522.6813493501727</v>
      </c>
      <c r="J167" s="67">
        <f t="shared" si="26"/>
        <v>-123.46678524563045</v>
      </c>
      <c r="K167" s="34">
        <f t="shared" si="27"/>
        <v>2399.2145641045422</v>
      </c>
      <c r="L167" s="34">
        <f t="shared" si="28"/>
        <v>5741622.7511209929</v>
      </c>
      <c r="M167" s="34">
        <f t="shared" si="29"/>
        <v>5460612.3479019385</v>
      </c>
      <c r="N167" s="38">
        <f>'jan-feb'!M167</f>
        <v>2507357.1111543542</v>
      </c>
      <c r="O167" s="38">
        <f t="shared" si="30"/>
        <v>2953255.2367475843</v>
      </c>
    </row>
    <row r="168" spans="1:15" s="31" customFormat="1" x14ac:dyDescent="0.2">
      <c r="A168" s="30">
        <v>3424</v>
      </c>
      <c r="B168" s="31" t="s">
        <v>96</v>
      </c>
      <c r="C168" s="33">
        <v>15839811</v>
      </c>
      <c r="D168" s="33">
        <v>1837</v>
      </c>
      <c r="E168" s="34">
        <f t="shared" si="21"/>
        <v>8622.6516058791512</v>
      </c>
      <c r="F168" s="35">
        <f t="shared" si="22"/>
        <v>0.77367981045936474</v>
      </c>
      <c r="G168" s="69">
        <f t="shared" si="23"/>
        <v>1513.4013730771344</v>
      </c>
      <c r="H168" s="36">
        <f t="shared" si="24"/>
        <v>492.74291465972533</v>
      </c>
      <c r="I168" s="69">
        <f t="shared" si="25"/>
        <v>2006.1442877368597</v>
      </c>
      <c r="J168" s="67">
        <f t="shared" si="26"/>
        <v>-123.46678524563045</v>
      </c>
      <c r="K168" s="34">
        <f t="shared" si="27"/>
        <v>1882.6775024912292</v>
      </c>
      <c r="L168" s="34">
        <f t="shared" si="28"/>
        <v>3685287.0565726114</v>
      </c>
      <c r="M168" s="34">
        <f t="shared" si="29"/>
        <v>3458478.5720763882</v>
      </c>
      <c r="N168" s="38">
        <f>'jan-feb'!M168</f>
        <v>280292.13068439893</v>
      </c>
      <c r="O168" s="38">
        <f t="shared" si="30"/>
        <v>3178186.4413919891</v>
      </c>
    </row>
    <row r="169" spans="1:15" s="31" customFormat="1" x14ac:dyDescent="0.2">
      <c r="A169" s="30">
        <v>3425</v>
      </c>
      <c r="B169" s="31" t="s">
        <v>97</v>
      </c>
      <c r="C169" s="33">
        <v>9993844</v>
      </c>
      <c r="D169" s="33">
        <v>1361</v>
      </c>
      <c r="E169" s="34">
        <f t="shared" si="21"/>
        <v>7343.0154298310063</v>
      </c>
      <c r="F169" s="35">
        <f t="shared" si="22"/>
        <v>0.65886261507751165</v>
      </c>
      <c r="G169" s="69">
        <f t="shared" si="23"/>
        <v>2281.1830787060212</v>
      </c>
      <c r="H169" s="36">
        <f t="shared" si="24"/>
        <v>940.61557627657601</v>
      </c>
      <c r="I169" s="69">
        <f t="shared" si="25"/>
        <v>3221.7986549825973</v>
      </c>
      <c r="J169" s="67">
        <f t="shared" si="26"/>
        <v>-123.46678524563045</v>
      </c>
      <c r="K169" s="34">
        <f t="shared" si="27"/>
        <v>3098.3318697369668</v>
      </c>
      <c r="L169" s="34">
        <f t="shared" si="28"/>
        <v>4384867.9694313146</v>
      </c>
      <c r="M169" s="34">
        <f t="shared" si="29"/>
        <v>4216829.6747120116</v>
      </c>
      <c r="N169" s="38">
        <f>'jan-feb'!M169</f>
        <v>1949089.0537043393</v>
      </c>
      <c r="O169" s="38">
        <f t="shared" si="30"/>
        <v>2267740.6210076725</v>
      </c>
    </row>
    <row r="170" spans="1:15" s="31" customFormat="1" x14ac:dyDescent="0.2">
      <c r="A170" s="30">
        <v>3426</v>
      </c>
      <c r="B170" s="31" t="s">
        <v>98</v>
      </c>
      <c r="C170" s="33">
        <v>11928413</v>
      </c>
      <c r="D170" s="33">
        <v>1604</v>
      </c>
      <c r="E170" s="34">
        <f t="shared" si="21"/>
        <v>7436.6664588528674</v>
      </c>
      <c r="F170" s="35">
        <f t="shared" si="22"/>
        <v>0.66726558828050597</v>
      </c>
      <c r="G170" s="69">
        <f t="shared" si="23"/>
        <v>2224.9924612929049</v>
      </c>
      <c r="H170" s="36">
        <f t="shared" si="24"/>
        <v>907.83771611892462</v>
      </c>
      <c r="I170" s="69">
        <f t="shared" si="25"/>
        <v>3132.8301774118295</v>
      </c>
      <c r="J170" s="67">
        <f t="shared" si="26"/>
        <v>-123.46678524563045</v>
      </c>
      <c r="K170" s="34">
        <f t="shared" si="27"/>
        <v>3009.363392166199</v>
      </c>
      <c r="L170" s="34">
        <f t="shared" si="28"/>
        <v>5025059.6045685746</v>
      </c>
      <c r="M170" s="34">
        <f t="shared" si="29"/>
        <v>4827018.8810345829</v>
      </c>
      <c r="N170" s="38">
        <f>'jan-feb'!M170</f>
        <v>2232226.7376500806</v>
      </c>
      <c r="O170" s="38">
        <f t="shared" si="30"/>
        <v>2594792.1433845023</v>
      </c>
    </row>
    <row r="171" spans="1:15" s="31" customFormat="1" x14ac:dyDescent="0.2">
      <c r="A171" s="30">
        <v>3427</v>
      </c>
      <c r="B171" s="31" t="s">
        <v>99</v>
      </c>
      <c r="C171" s="33">
        <v>50393655</v>
      </c>
      <c r="D171" s="33">
        <v>5692</v>
      </c>
      <c r="E171" s="34">
        <f t="shared" si="21"/>
        <v>8853.4179550245954</v>
      </c>
      <c r="F171" s="35">
        <f t="shared" si="22"/>
        <v>0.79438565286467699</v>
      </c>
      <c r="G171" s="69">
        <f t="shared" si="23"/>
        <v>1374.9415635898679</v>
      </c>
      <c r="H171" s="36">
        <f t="shared" si="24"/>
        <v>411.9746924588199</v>
      </c>
      <c r="I171" s="69">
        <f t="shared" si="25"/>
        <v>1786.9162560486877</v>
      </c>
      <c r="J171" s="67">
        <f t="shared" si="26"/>
        <v>-123.46678524563045</v>
      </c>
      <c r="K171" s="34">
        <f t="shared" si="27"/>
        <v>1663.4494708030572</v>
      </c>
      <c r="L171" s="34">
        <f t="shared" si="28"/>
        <v>10171127.329429131</v>
      </c>
      <c r="M171" s="34">
        <f t="shared" si="29"/>
        <v>9468354.3878110014</v>
      </c>
      <c r="N171" s="38">
        <f>'jan-feb'!M171</f>
        <v>3297530.9389677444</v>
      </c>
      <c r="O171" s="38">
        <f t="shared" si="30"/>
        <v>6170823.4488432575</v>
      </c>
    </row>
    <row r="172" spans="1:15" s="31" customFormat="1" x14ac:dyDescent="0.2">
      <c r="A172" s="30">
        <v>3428</v>
      </c>
      <c r="B172" s="31" t="s">
        <v>100</v>
      </c>
      <c r="C172" s="33">
        <v>21709159</v>
      </c>
      <c r="D172" s="33">
        <v>2526</v>
      </c>
      <c r="E172" s="34">
        <f t="shared" si="21"/>
        <v>8594.2830562153595</v>
      </c>
      <c r="F172" s="35">
        <f t="shared" si="22"/>
        <v>0.77113440156079283</v>
      </c>
      <c r="G172" s="69">
        <f t="shared" si="23"/>
        <v>1530.4225028754095</v>
      </c>
      <c r="H172" s="36">
        <f t="shared" si="24"/>
        <v>502.67190704205245</v>
      </c>
      <c r="I172" s="69">
        <f t="shared" si="25"/>
        <v>2033.0944099174619</v>
      </c>
      <c r="J172" s="67">
        <f t="shared" si="26"/>
        <v>-123.46678524563045</v>
      </c>
      <c r="K172" s="34">
        <f t="shared" si="27"/>
        <v>1909.6276246718314</v>
      </c>
      <c r="L172" s="34">
        <f t="shared" si="28"/>
        <v>5135596.4794515092</v>
      </c>
      <c r="M172" s="34">
        <f t="shared" si="29"/>
        <v>4823719.3799210461</v>
      </c>
      <c r="N172" s="38">
        <f>'jan-feb'!M172</f>
        <v>1276386.9713865984</v>
      </c>
      <c r="O172" s="38">
        <f t="shared" si="30"/>
        <v>3547332.4085344477</v>
      </c>
    </row>
    <row r="173" spans="1:15" s="31" customFormat="1" x14ac:dyDescent="0.2">
      <c r="A173" s="30">
        <v>3429</v>
      </c>
      <c r="B173" s="31" t="s">
        <v>101</v>
      </c>
      <c r="C173" s="33">
        <v>12505365</v>
      </c>
      <c r="D173" s="33">
        <v>1532</v>
      </c>
      <c r="E173" s="34">
        <f t="shared" si="21"/>
        <v>8162.7708877284595</v>
      </c>
      <c r="F173" s="35">
        <f t="shared" si="22"/>
        <v>0.73241635194155219</v>
      </c>
      <c r="G173" s="69">
        <f t="shared" si="23"/>
        <v>1789.3298039675494</v>
      </c>
      <c r="H173" s="36">
        <f t="shared" si="24"/>
        <v>653.70116601246741</v>
      </c>
      <c r="I173" s="69">
        <f t="shared" si="25"/>
        <v>2443.0309699800168</v>
      </c>
      <c r="J173" s="67">
        <f t="shared" si="26"/>
        <v>-123.46678524563045</v>
      </c>
      <c r="K173" s="34">
        <f t="shared" si="27"/>
        <v>2319.5641847343863</v>
      </c>
      <c r="L173" s="34">
        <f t="shared" si="28"/>
        <v>3742723.4460093859</v>
      </c>
      <c r="M173" s="34">
        <f t="shared" si="29"/>
        <v>3553572.3310130797</v>
      </c>
      <c r="N173" s="38">
        <f>'jan-feb'!M173</f>
        <v>1846985.1887031947</v>
      </c>
      <c r="O173" s="38">
        <f t="shared" si="30"/>
        <v>1706587.142309885</v>
      </c>
    </row>
    <row r="174" spans="1:15" s="31" customFormat="1" x14ac:dyDescent="0.2">
      <c r="A174" s="30">
        <v>3430</v>
      </c>
      <c r="B174" s="31" t="s">
        <v>102</v>
      </c>
      <c r="C174" s="33">
        <v>15446826</v>
      </c>
      <c r="D174" s="33">
        <v>1891</v>
      </c>
      <c r="E174" s="34">
        <f t="shared" si="21"/>
        <v>8168.6017979904809</v>
      </c>
      <c r="F174" s="35">
        <f t="shared" si="22"/>
        <v>0.7329395387467863</v>
      </c>
      <c r="G174" s="69">
        <f t="shared" si="23"/>
        <v>1785.8312578103366</v>
      </c>
      <c r="H174" s="36">
        <f t="shared" si="24"/>
        <v>651.66034742075999</v>
      </c>
      <c r="I174" s="69">
        <f t="shared" si="25"/>
        <v>2437.4916052310964</v>
      </c>
      <c r="J174" s="67">
        <f t="shared" si="26"/>
        <v>-123.46678524563045</v>
      </c>
      <c r="K174" s="34">
        <f t="shared" si="27"/>
        <v>2314.0248199854659</v>
      </c>
      <c r="L174" s="34">
        <f t="shared" si="28"/>
        <v>4609296.6254920037</v>
      </c>
      <c r="M174" s="34">
        <f t="shared" si="29"/>
        <v>4375820.9345925162</v>
      </c>
      <c r="N174" s="38">
        <f>'jan-feb'!M174</f>
        <v>2354025.2153966972</v>
      </c>
      <c r="O174" s="38">
        <f t="shared" si="30"/>
        <v>2021795.719195819</v>
      </c>
    </row>
    <row r="175" spans="1:15" s="31" customFormat="1" x14ac:dyDescent="0.2">
      <c r="A175" s="30">
        <v>3431</v>
      </c>
      <c r="B175" s="31" t="s">
        <v>105</v>
      </c>
      <c r="C175" s="33">
        <v>20052341</v>
      </c>
      <c r="D175" s="33">
        <v>2503</v>
      </c>
      <c r="E175" s="34">
        <f t="shared" si="21"/>
        <v>8011.3228126248505</v>
      </c>
      <c r="F175" s="35">
        <f t="shared" si="22"/>
        <v>0.718827455695216</v>
      </c>
      <c r="G175" s="69">
        <f t="shared" si="23"/>
        <v>1880.1986490297149</v>
      </c>
      <c r="H175" s="36">
        <f t="shared" si="24"/>
        <v>706.70799229873057</v>
      </c>
      <c r="I175" s="69">
        <f t="shared" si="25"/>
        <v>2586.9066413284454</v>
      </c>
      <c r="J175" s="67">
        <f t="shared" si="26"/>
        <v>-123.46678524563045</v>
      </c>
      <c r="K175" s="34">
        <f t="shared" si="27"/>
        <v>2463.4398560828149</v>
      </c>
      <c r="L175" s="34">
        <f t="shared" si="28"/>
        <v>6475027.3232450988</v>
      </c>
      <c r="M175" s="34">
        <f t="shared" si="29"/>
        <v>6165989.9597752858</v>
      </c>
      <c r="N175" s="38">
        <f>'jan-feb'!M175</f>
        <v>2983600.2564452318</v>
      </c>
      <c r="O175" s="38">
        <f t="shared" si="30"/>
        <v>3182389.7033300539</v>
      </c>
    </row>
    <row r="176" spans="1:15" s="31" customFormat="1" x14ac:dyDescent="0.2">
      <c r="A176" s="30">
        <v>3432</v>
      </c>
      <c r="B176" s="31" t="s">
        <v>106</v>
      </c>
      <c r="C176" s="33">
        <v>17365349</v>
      </c>
      <c r="D176" s="33">
        <v>1983</v>
      </c>
      <c r="E176" s="34">
        <f t="shared" si="21"/>
        <v>8757.1099344427639</v>
      </c>
      <c r="F176" s="35">
        <f t="shared" si="22"/>
        <v>0.78574427727452045</v>
      </c>
      <c r="G176" s="69">
        <f t="shared" si="23"/>
        <v>1432.7263759389668</v>
      </c>
      <c r="H176" s="36">
        <f t="shared" si="24"/>
        <v>445.68249966246094</v>
      </c>
      <c r="I176" s="69">
        <f t="shared" si="25"/>
        <v>1878.4088756014278</v>
      </c>
      <c r="J176" s="67">
        <f t="shared" si="26"/>
        <v>-123.46678524563045</v>
      </c>
      <c r="K176" s="34">
        <f t="shared" si="27"/>
        <v>1754.9420903557973</v>
      </c>
      <c r="L176" s="34">
        <f t="shared" si="28"/>
        <v>3724884.8003176311</v>
      </c>
      <c r="M176" s="34">
        <f t="shared" si="29"/>
        <v>3480050.165175546</v>
      </c>
      <c r="N176" s="38">
        <f>'jan-feb'!M176</f>
        <v>1188484.0251621632</v>
      </c>
      <c r="O176" s="38">
        <f t="shared" si="30"/>
        <v>2291566.1400133828</v>
      </c>
    </row>
    <row r="177" spans="1:15" s="31" customFormat="1" x14ac:dyDescent="0.2">
      <c r="A177" s="30">
        <v>3433</v>
      </c>
      <c r="B177" s="31" t="s">
        <v>107</v>
      </c>
      <c r="C177" s="33">
        <v>23758967</v>
      </c>
      <c r="D177" s="33">
        <v>2141</v>
      </c>
      <c r="E177" s="34">
        <f t="shared" si="21"/>
        <v>11097.135450723961</v>
      </c>
      <c r="F177" s="35">
        <f t="shared" si="22"/>
        <v>0.99570643052586083</v>
      </c>
      <c r="G177" s="69">
        <f t="shared" si="23"/>
        <v>28.711066170248522</v>
      </c>
      <c r="H177" s="36">
        <f t="shared" si="24"/>
        <v>0</v>
      </c>
      <c r="I177" s="69">
        <f t="shared" si="25"/>
        <v>28.711066170248522</v>
      </c>
      <c r="J177" s="67">
        <f t="shared" si="26"/>
        <v>-123.46678524563045</v>
      </c>
      <c r="K177" s="34">
        <f t="shared" si="27"/>
        <v>-94.755719075381933</v>
      </c>
      <c r="L177" s="34">
        <f t="shared" si="28"/>
        <v>61470.392670502086</v>
      </c>
      <c r="M177" s="34">
        <f t="shared" si="29"/>
        <v>-202871.99454039271</v>
      </c>
      <c r="N177" s="38">
        <f>'jan-feb'!M177</f>
        <v>-2054374.3417554181</v>
      </c>
      <c r="O177" s="38">
        <f t="shared" si="30"/>
        <v>1851502.3472150255</v>
      </c>
    </row>
    <row r="178" spans="1:15" s="31" customFormat="1" x14ac:dyDescent="0.2">
      <c r="A178" s="30">
        <v>3434</v>
      </c>
      <c r="B178" s="31" t="s">
        <v>108</v>
      </c>
      <c r="C178" s="33">
        <v>19653337</v>
      </c>
      <c r="D178" s="33">
        <v>2212</v>
      </c>
      <c r="E178" s="34">
        <f t="shared" si="21"/>
        <v>8884.8720614828217</v>
      </c>
      <c r="F178" s="35">
        <f t="shared" si="22"/>
        <v>0.79720791778213895</v>
      </c>
      <c r="G178" s="69">
        <f t="shared" si="23"/>
        <v>1356.0690997149322</v>
      </c>
      <c r="H178" s="36">
        <f t="shared" si="24"/>
        <v>400.96575519844072</v>
      </c>
      <c r="I178" s="69">
        <f t="shared" si="25"/>
        <v>1757.034854913373</v>
      </c>
      <c r="J178" s="67">
        <f t="shared" si="26"/>
        <v>-123.46678524563045</v>
      </c>
      <c r="K178" s="34">
        <f t="shared" si="27"/>
        <v>1633.5680696677425</v>
      </c>
      <c r="L178" s="34">
        <f t="shared" si="28"/>
        <v>3886561.0990683809</v>
      </c>
      <c r="M178" s="34">
        <f t="shared" si="29"/>
        <v>3613452.5701050465</v>
      </c>
      <c r="N178" s="38">
        <f>'jan-feb'!M178</f>
        <v>985257.25653490005</v>
      </c>
      <c r="O178" s="38">
        <f t="shared" si="30"/>
        <v>2628195.3135701464</v>
      </c>
    </row>
    <row r="179" spans="1:15" s="31" customFormat="1" x14ac:dyDescent="0.2">
      <c r="A179" s="30">
        <v>3435</v>
      </c>
      <c r="B179" s="31" t="s">
        <v>109</v>
      </c>
      <c r="C179" s="33">
        <v>29361485</v>
      </c>
      <c r="D179" s="33">
        <v>3531</v>
      </c>
      <c r="E179" s="34">
        <f t="shared" si="21"/>
        <v>8315.3455111866333</v>
      </c>
      <c r="F179" s="35">
        <f t="shared" si="22"/>
        <v>0.7461063293584228</v>
      </c>
      <c r="G179" s="69">
        <f t="shared" si="23"/>
        <v>1697.7850298926453</v>
      </c>
      <c r="H179" s="36">
        <f t="shared" si="24"/>
        <v>600.30004780210663</v>
      </c>
      <c r="I179" s="69">
        <f t="shared" si="25"/>
        <v>2298.0850776947518</v>
      </c>
      <c r="J179" s="67">
        <f t="shared" si="26"/>
        <v>-123.46678524563045</v>
      </c>
      <c r="K179" s="34">
        <f t="shared" si="27"/>
        <v>2174.6182924491213</v>
      </c>
      <c r="L179" s="34">
        <f t="shared" si="28"/>
        <v>8114538.4093401683</v>
      </c>
      <c r="M179" s="34">
        <f t="shared" si="29"/>
        <v>7678577.1906378474</v>
      </c>
      <c r="N179" s="38">
        <f>'jan-feb'!M179</f>
        <v>2397373.302520223</v>
      </c>
      <c r="O179" s="38">
        <f t="shared" si="30"/>
        <v>5281203.8881176244</v>
      </c>
    </row>
    <row r="180" spans="1:15" s="31" customFormat="1" x14ac:dyDescent="0.2">
      <c r="A180" s="30">
        <v>3436</v>
      </c>
      <c r="B180" s="31" t="s">
        <v>110</v>
      </c>
      <c r="C180" s="33">
        <v>57840873</v>
      </c>
      <c r="D180" s="33">
        <v>5586</v>
      </c>
      <c r="E180" s="34">
        <f t="shared" si="21"/>
        <v>10354.613856068743</v>
      </c>
      <c r="F180" s="35">
        <f t="shared" si="22"/>
        <v>0.92908261306544726</v>
      </c>
      <c r="G180" s="69">
        <f t="shared" si="23"/>
        <v>474.2240229633793</v>
      </c>
      <c r="H180" s="36">
        <f t="shared" si="24"/>
        <v>0</v>
      </c>
      <c r="I180" s="69">
        <f t="shared" si="25"/>
        <v>474.2240229633793</v>
      </c>
      <c r="J180" s="67">
        <f t="shared" si="26"/>
        <v>-123.46678524563045</v>
      </c>
      <c r="K180" s="34">
        <f t="shared" si="27"/>
        <v>350.75723771774886</v>
      </c>
      <c r="L180" s="34">
        <f t="shared" si="28"/>
        <v>2649015.3922734368</v>
      </c>
      <c r="M180" s="34">
        <f t="shared" si="29"/>
        <v>1959329.9298913451</v>
      </c>
      <c r="N180" s="38">
        <f>'jan-feb'!M180</f>
        <v>-1990899.1310816263</v>
      </c>
      <c r="O180" s="38">
        <f t="shared" si="30"/>
        <v>3950229.0609729714</v>
      </c>
    </row>
    <row r="181" spans="1:15" s="31" customFormat="1" x14ac:dyDescent="0.2">
      <c r="A181" s="30">
        <v>3437</v>
      </c>
      <c r="B181" s="31" t="s">
        <v>111</v>
      </c>
      <c r="C181" s="33">
        <v>43319469</v>
      </c>
      <c r="D181" s="33">
        <v>5756</v>
      </c>
      <c r="E181" s="34">
        <f t="shared" si="21"/>
        <v>7525.9675121612227</v>
      </c>
      <c r="F181" s="35">
        <f t="shared" si="22"/>
        <v>0.67527825365948546</v>
      </c>
      <c r="G181" s="69">
        <f t="shared" si="23"/>
        <v>2171.4118293078914</v>
      </c>
      <c r="H181" s="36">
        <f t="shared" si="24"/>
        <v>876.58234746100038</v>
      </c>
      <c r="I181" s="69">
        <f t="shared" si="25"/>
        <v>3047.9941767688915</v>
      </c>
      <c r="J181" s="67">
        <f t="shared" si="26"/>
        <v>-123.46678524563045</v>
      </c>
      <c r="K181" s="34">
        <f t="shared" si="27"/>
        <v>2924.527391523261</v>
      </c>
      <c r="L181" s="34">
        <f t="shared" si="28"/>
        <v>17544254.481481738</v>
      </c>
      <c r="M181" s="34">
        <f t="shared" si="29"/>
        <v>16833579.665607892</v>
      </c>
      <c r="N181" s="38">
        <f>'jan-feb'!M181</f>
        <v>6818438.3935871972</v>
      </c>
      <c r="O181" s="38">
        <f t="shared" si="30"/>
        <v>10015141.272020694</v>
      </c>
    </row>
    <row r="182" spans="1:15" s="31" customFormat="1" x14ac:dyDescent="0.2">
      <c r="A182" s="30">
        <v>3438</v>
      </c>
      <c r="B182" s="31" t="s">
        <v>112</v>
      </c>
      <c r="C182" s="33">
        <v>31542884</v>
      </c>
      <c r="D182" s="33">
        <v>3119</v>
      </c>
      <c r="E182" s="34">
        <f t="shared" si="21"/>
        <v>10113.140109009299</v>
      </c>
      <c r="F182" s="35">
        <f t="shared" si="22"/>
        <v>0.90741603399034199</v>
      </c>
      <c r="G182" s="69">
        <f t="shared" si="23"/>
        <v>619.10827119904604</v>
      </c>
      <c r="H182" s="36">
        <f t="shared" si="24"/>
        <v>0</v>
      </c>
      <c r="I182" s="69">
        <f t="shared" si="25"/>
        <v>619.10827119904604</v>
      </c>
      <c r="J182" s="67">
        <f t="shared" si="26"/>
        <v>-123.46678524563045</v>
      </c>
      <c r="K182" s="34">
        <f t="shared" si="27"/>
        <v>495.64148595341561</v>
      </c>
      <c r="L182" s="34">
        <f t="shared" si="28"/>
        <v>1930998.6978698247</v>
      </c>
      <c r="M182" s="34">
        <f t="shared" si="29"/>
        <v>1545905.7946887033</v>
      </c>
      <c r="N182" s="38">
        <f>'jan-feb'!M182</f>
        <v>48587.372566487778</v>
      </c>
      <c r="O182" s="38">
        <f t="shared" si="30"/>
        <v>1497318.4221222154</v>
      </c>
    </row>
    <row r="183" spans="1:15" s="31" customFormat="1" x14ac:dyDescent="0.2">
      <c r="A183" s="30">
        <v>3439</v>
      </c>
      <c r="B183" s="31" t="s">
        <v>113</v>
      </c>
      <c r="C183" s="33">
        <v>41091730</v>
      </c>
      <c r="D183" s="33">
        <v>4413</v>
      </c>
      <c r="E183" s="34">
        <f t="shared" si="21"/>
        <v>9311.5182415590298</v>
      </c>
      <c r="F183" s="35">
        <f t="shared" si="22"/>
        <v>0.83548935959633797</v>
      </c>
      <c r="G183" s="69">
        <f t="shared" si="23"/>
        <v>1100.0813916692073</v>
      </c>
      <c r="H183" s="36">
        <f t="shared" si="24"/>
        <v>251.63959217176787</v>
      </c>
      <c r="I183" s="69">
        <f t="shared" si="25"/>
        <v>1351.7209838409751</v>
      </c>
      <c r="J183" s="67">
        <f t="shared" si="26"/>
        <v>-123.46678524563045</v>
      </c>
      <c r="K183" s="34">
        <f t="shared" si="27"/>
        <v>1228.2541985953446</v>
      </c>
      <c r="L183" s="34">
        <f t="shared" si="28"/>
        <v>5965144.7016902231</v>
      </c>
      <c r="M183" s="34">
        <f t="shared" si="29"/>
        <v>5420285.7784012556</v>
      </c>
      <c r="N183" s="38">
        <f>'jan-feb'!M183</f>
        <v>3506439.0646195807</v>
      </c>
      <c r="O183" s="38">
        <f t="shared" si="30"/>
        <v>1913846.7137816749</v>
      </c>
    </row>
    <row r="184" spans="1:15" s="31" customFormat="1" x14ac:dyDescent="0.2">
      <c r="A184" s="30">
        <v>3440</v>
      </c>
      <c r="B184" s="31" t="s">
        <v>114</v>
      </c>
      <c r="C184" s="33">
        <v>51712399</v>
      </c>
      <c r="D184" s="33">
        <v>5124</v>
      </c>
      <c r="E184" s="34">
        <f t="shared" si="21"/>
        <v>10092.193403590945</v>
      </c>
      <c r="F184" s="35">
        <f t="shared" si="22"/>
        <v>0.90553656073564504</v>
      </c>
      <c r="G184" s="69">
        <f t="shared" si="23"/>
        <v>631.67629445005798</v>
      </c>
      <c r="H184" s="36">
        <f t="shared" si="24"/>
        <v>0</v>
      </c>
      <c r="I184" s="69">
        <f t="shared" si="25"/>
        <v>631.67629445005798</v>
      </c>
      <c r="J184" s="67">
        <f t="shared" si="26"/>
        <v>-123.46678524563045</v>
      </c>
      <c r="K184" s="34">
        <f t="shared" si="27"/>
        <v>508.20950920442755</v>
      </c>
      <c r="L184" s="34">
        <f t="shared" si="28"/>
        <v>3236709.332762097</v>
      </c>
      <c r="M184" s="34">
        <f t="shared" si="29"/>
        <v>2604065.5251634866</v>
      </c>
      <c r="N184" s="38">
        <f>'jan-feb'!M184</f>
        <v>588501.54742888245</v>
      </c>
      <c r="O184" s="38">
        <f t="shared" si="30"/>
        <v>2015563.9777346042</v>
      </c>
    </row>
    <row r="185" spans="1:15" s="31" customFormat="1" x14ac:dyDescent="0.2">
      <c r="A185" s="30">
        <v>3441</v>
      </c>
      <c r="B185" s="31" t="s">
        <v>115</v>
      </c>
      <c r="C185" s="33">
        <v>57065263</v>
      </c>
      <c r="D185" s="33">
        <v>6177</v>
      </c>
      <c r="E185" s="34">
        <f t="shared" si="21"/>
        <v>9238.3459608224057</v>
      </c>
      <c r="F185" s="35">
        <f t="shared" si="22"/>
        <v>0.8289238715215802</v>
      </c>
      <c r="G185" s="69">
        <f t="shared" si="23"/>
        <v>1143.9847601111817</v>
      </c>
      <c r="H185" s="36">
        <f t="shared" si="24"/>
        <v>277.24989042958629</v>
      </c>
      <c r="I185" s="69">
        <f t="shared" si="25"/>
        <v>1421.2346505407679</v>
      </c>
      <c r="J185" s="67">
        <f t="shared" si="26"/>
        <v>-123.46678524563045</v>
      </c>
      <c r="K185" s="34">
        <f t="shared" si="27"/>
        <v>1297.7678652951374</v>
      </c>
      <c r="L185" s="34">
        <f t="shared" si="28"/>
        <v>8778966.4363903236</v>
      </c>
      <c r="M185" s="34">
        <f t="shared" si="29"/>
        <v>8016312.103928064</v>
      </c>
      <c r="N185" s="38">
        <f>'jan-feb'!M185</f>
        <v>4296989.4388182964</v>
      </c>
      <c r="O185" s="38">
        <f t="shared" si="30"/>
        <v>3719322.6651097676</v>
      </c>
    </row>
    <row r="186" spans="1:15" s="31" customFormat="1" x14ac:dyDescent="0.2">
      <c r="A186" s="30">
        <v>3442</v>
      </c>
      <c r="B186" s="31" t="s">
        <v>116</v>
      </c>
      <c r="C186" s="33">
        <v>129156306</v>
      </c>
      <c r="D186" s="33">
        <v>14840</v>
      </c>
      <c r="E186" s="34">
        <f t="shared" si="21"/>
        <v>8703.2551212937997</v>
      </c>
      <c r="F186" s="35">
        <f t="shared" si="22"/>
        <v>0.78091207674805996</v>
      </c>
      <c r="G186" s="69">
        <f t="shared" si="23"/>
        <v>1465.0392638283454</v>
      </c>
      <c r="H186" s="36">
        <f t="shared" si="24"/>
        <v>464.53168426459837</v>
      </c>
      <c r="I186" s="69">
        <f t="shared" si="25"/>
        <v>1929.5709480929438</v>
      </c>
      <c r="J186" s="67">
        <f t="shared" si="26"/>
        <v>-123.46678524563045</v>
      </c>
      <c r="K186" s="34">
        <f t="shared" si="27"/>
        <v>1806.1041628473133</v>
      </c>
      <c r="L186" s="34">
        <f t="shared" si="28"/>
        <v>28634832.869699284</v>
      </c>
      <c r="M186" s="34">
        <f t="shared" si="29"/>
        <v>26802585.776654128</v>
      </c>
      <c r="N186" s="38">
        <f>'jan-feb'!M186</f>
        <v>13207418.277386039</v>
      </c>
      <c r="O186" s="38">
        <f t="shared" si="30"/>
        <v>13595167.499268088</v>
      </c>
    </row>
    <row r="187" spans="1:15" s="31" customFormat="1" x14ac:dyDescent="0.2">
      <c r="A187" s="30">
        <v>3443</v>
      </c>
      <c r="B187" s="31" t="s">
        <v>117</v>
      </c>
      <c r="C187" s="33">
        <v>115440844</v>
      </c>
      <c r="D187" s="33">
        <v>13691</v>
      </c>
      <c r="E187" s="34">
        <f t="shared" si="21"/>
        <v>8431.878168139654</v>
      </c>
      <c r="F187" s="35">
        <f t="shared" si="22"/>
        <v>0.75656238952004018</v>
      </c>
      <c r="G187" s="69">
        <f t="shared" si="23"/>
        <v>1627.8654357208327</v>
      </c>
      <c r="H187" s="36">
        <f t="shared" si="24"/>
        <v>559.51361786854932</v>
      </c>
      <c r="I187" s="69">
        <f t="shared" si="25"/>
        <v>2187.3790535893822</v>
      </c>
      <c r="J187" s="67">
        <f t="shared" si="26"/>
        <v>-123.46678524563045</v>
      </c>
      <c r="K187" s="34">
        <f t="shared" si="27"/>
        <v>2063.9122683437517</v>
      </c>
      <c r="L187" s="34">
        <f t="shared" si="28"/>
        <v>29947406.622692231</v>
      </c>
      <c r="M187" s="34">
        <f t="shared" si="29"/>
        <v>28257022.865894306</v>
      </c>
      <c r="N187" s="38">
        <f>'jan-feb'!M187</f>
        <v>13260958.898358637</v>
      </c>
      <c r="O187" s="38">
        <f t="shared" si="30"/>
        <v>14996063.967535669</v>
      </c>
    </row>
    <row r="188" spans="1:15" s="31" customFormat="1" x14ac:dyDescent="0.2">
      <c r="A188" s="30">
        <v>3446</v>
      </c>
      <c r="B188" s="31" t="s">
        <v>120</v>
      </c>
      <c r="C188" s="33">
        <v>127432901</v>
      </c>
      <c r="D188" s="33">
        <v>13593</v>
      </c>
      <c r="E188" s="34">
        <f t="shared" si="21"/>
        <v>9374.8915618332958</v>
      </c>
      <c r="F188" s="35">
        <f t="shared" si="22"/>
        <v>0.84117562185753658</v>
      </c>
      <c r="G188" s="69">
        <f t="shared" si="23"/>
        <v>1062.0573995046477</v>
      </c>
      <c r="H188" s="36">
        <f t="shared" si="24"/>
        <v>229.45893007577476</v>
      </c>
      <c r="I188" s="69">
        <f t="shared" si="25"/>
        <v>1291.5163295804225</v>
      </c>
      <c r="J188" s="67">
        <f t="shared" si="26"/>
        <v>-123.46678524563045</v>
      </c>
      <c r="K188" s="34">
        <f t="shared" si="27"/>
        <v>1168.049544334792</v>
      </c>
      <c r="L188" s="34">
        <f t="shared" si="28"/>
        <v>17555581.467986684</v>
      </c>
      <c r="M188" s="34">
        <f t="shared" si="29"/>
        <v>15877297.456142828</v>
      </c>
      <c r="N188" s="38">
        <f>'jan-feb'!M188</f>
        <v>9299011.3803476002</v>
      </c>
      <c r="O188" s="38">
        <f t="shared" si="30"/>
        <v>6578286.0757952277</v>
      </c>
    </row>
    <row r="189" spans="1:15" s="31" customFormat="1" x14ac:dyDescent="0.2">
      <c r="A189" s="30">
        <v>3447</v>
      </c>
      <c r="B189" s="31" t="s">
        <v>121</v>
      </c>
      <c r="C189" s="33">
        <v>42519107</v>
      </c>
      <c r="D189" s="33">
        <v>5587</v>
      </c>
      <c r="E189" s="34">
        <f t="shared" si="21"/>
        <v>7610.3645963844638</v>
      </c>
      <c r="F189" s="35">
        <f t="shared" si="22"/>
        <v>0.68285090336281329</v>
      </c>
      <c r="G189" s="69">
        <f t="shared" si="23"/>
        <v>2120.7735787739471</v>
      </c>
      <c r="H189" s="36">
        <f t="shared" si="24"/>
        <v>847.0433679828659</v>
      </c>
      <c r="I189" s="69">
        <f t="shared" si="25"/>
        <v>2967.8169467568132</v>
      </c>
      <c r="J189" s="67">
        <f t="shared" si="26"/>
        <v>-123.46678524563045</v>
      </c>
      <c r="K189" s="34">
        <f t="shared" si="27"/>
        <v>2844.3501615111827</v>
      </c>
      <c r="L189" s="34">
        <f t="shared" si="28"/>
        <v>16581193.281530315</v>
      </c>
      <c r="M189" s="34">
        <f t="shared" si="29"/>
        <v>15891384.352362977</v>
      </c>
      <c r="N189" s="38">
        <f>'jan-feb'!M189</f>
        <v>7530738.1946701994</v>
      </c>
      <c r="O189" s="38">
        <f t="shared" si="30"/>
        <v>8360646.1576927779</v>
      </c>
    </row>
    <row r="190" spans="1:15" s="31" customFormat="1" x14ac:dyDescent="0.2">
      <c r="A190" s="30">
        <v>3448</v>
      </c>
      <c r="B190" s="31" t="s">
        <v>122</v>
      </c>
      <c r="C190" s="33">
        <v>53618745</v>
      </c>
      <c r="D190" s="33">
        <v>6510</v>
      </c>
      <c r="E190" s="34">
        <f t="shared" si="21"/>
        <v>8236.3663594470054</v>
      </c>
      <c r="F190" s="35">
        <f t="shared" si="22"/>
        <v>0.73901981143550288</v>
      </c>
      <c r="G190" s="69">
        <f t="shared" si="23"/>
        <v>1745.172520936422</v>
      </c>
      <c r="H190" s="36">
        <f t="shared" si="24"/>
        <v>627.94275091097643</v>
      </c>
      <c r="I190" s="69">
        <f t="shared" si="25"/>
        <v>2373.1152718473986</v>
      </c>
      <c r="J190" s="67">
        <f t="shared" si="26"/>
        <v>-123.46678524563045</v>
      </c>
      <c r="K190" s="34">
        <f t="shared" si="27"/>
        <v>2249.6484866017681</v>
      </c>
      <c r="L190" s="34">
        <f t="shared" si="28"/>
        <v>15448980.419726565</v>
      </c>
      <c r="M190" s="34">
        <f t="shared" si="29"/>
        <v>14645211.647777511</v>
      </c>
      <c r="N190" s="38">
        <f>'jan-feb'!M190</f>
        <v>5150996.3964476474</v>
      </c>
      <c r="O190" s="38">
        <f t="shared" si="30"/>
        <v>9494215.2513298634</v>
      </c>
    </row>
    <row r="191" spans="1:15" s="31" customFormat="1" x14ac:dyDescent="0.2">
      <c r="A191" s="30">
        <v>3449</v>
      </c>
      <c r="B191" s="31" t="s">
        <v>123</v>
      </c>
      <c r="C191" s="33">
        <v>26846777</v>
      </c>
      <c r="D191" s="33">
        <v>2836</v>
      </c>
      <c r="E191" s="34">
        <f t="shared" si="21"/>
        <v>9466.4234837799722</v>
      </c>
      <c r="F191" s="35">
        <f t="shared" si="22"/>
        <v>0.84938845513197869</v>
      </c>
      <c r="G191" s="69">
        <f t="shared" si="23"/>
        <v>1007.1382463366418</v>
      </c>
      <c r="H191" s="36">
        <f t="shared" si="24"/>
        <v>197.42275739443801</v>
      </c>
      <c r="I191" s="69">
        <f t="shared" si="25"/>
        <v>1204.5610037310798</v>
      </c>
      <c r="J191" s="67">
        <f t="shared" si="26"/>
        <v>-123.46678524563045</v>
      </c>
      <c r="K191" s="34">
        <f t="shared" si="27"/>
        <v>1081.0942184854493</v>
      </c>
      <c r="L191" s="34">
        <f t="shared" si="28"/>
        <v>3416135.0065813423</v>
      </c>
      <c r="M191" s="34">
        <f t="shared" si="29"/>
        <v>3065983.2036247342</v>
      </c>
      <c r="N191" s="38">
        <f>'jan-feb'!M191</f>
        <v>769816.86407458107</v>
      </c>
      <c r="O191" s="38">
        <f t="shared" si="30"/>
        <v>2296166.3395501534</v>
      </c>
    </row>
    <row r="192" spans="1:15" s="31" customFormat="1" x14ac:dyDescent="0.2">
      <c r="A192" s="30">
        <v>3450</v>
      </c>
      <c r="B192" s="31" t="s">
        <v>124</v>
      </c>
      <c r="C192" s="33">
        <v>10297541</v>
      </c>
      <c r="D192" s="33">
        <v>1366</v>
      </c>
      <c r="E192" s="34">
        <f t="shared" si="21"/>
        <v>7538.4633967789168</v>
      </c>
      <c r="F192" s="35">
        <f t="shared" si="22"/>
        <v>0.67639946486972946</v>
      </c>
      <c r="G192" s="69">
        <f t="shared" si="23"/>
        <v>2163.914298537275</v>
      </c>
      <c r="H192" s="36">
        <f t="shared" si="24"/>
        <v>872.20878784480738</v>
      </c>
      <c r="I192" s="69">
        <f t="shared" si="25"/>
        <v>3036.1230863820824</v>
      </c>
      <c r="J192" s="67">
        <f t="shared" si="26"/>
        <v>-123.46678524563045</v>
      </c>
      <c r="K192" s="34">
        <f t="shared" si="27"/>
        <v>2912.6563011364519</v>
      </c>
      <c r="L192" s="34">
        <f t="shared" si="28"/>
        <v>4147344.1359979245</v>
      </c>
      <c r="M192" s="34">
        <f t="shared" si="29"/>
        <v>3978688.5073523931</v>
      </c>
      <c r="N192" s="38">
        <f>'jan-feb'!M192</f>
        <v>2071827.893908984</v>
      </c>
      <c r="O192" s="38">
        <f t="shared" si="30"/>
        <v>1906860.6134434091</v>
      </c>
    </row>
    <row r="193" spans="1:15" s="31" customFormat="1" x14ac:dyDescent="0.2">
      <c r="A193" s="30">
        <v>3451</v>
      </c>
      <c r="B193" s="31" t="s">
        <v>125</v>
      </c>
      <c r="C193" s="33">
        <v>62167940</v>
      </c>
      <c r="D193" s="33">
        <v>6562</v>
      </c>
      <c r="E193" s="34">
        <f t="shared" si="21"/>
        <v>9473.9317281316671</v>
      </c>
      <c r="F193" s="35">
        <f t="shared" si="22"/>
        <v>0.85006214314958817</v>
      </c>
      <c r="G193" s="69">
        <f t="shared" si="23"/>
        <v>1002.633299725625</v>
      </c>
      <c r="H193" s="36">
        <f t="shared" si="24"/>
        <v>194.79487187134481</v>
      </c>
      <c r="I193" s="69">
        <f t="shared" si="25"/>
        <v>1197.4281715969698</v>
      </c>
      <c r="J193" s="67">
        <f t="shared" si="26"/>
        <v>-123.46678524563045</v>
      </c>
      <c r="K193" s="34">
        <f t="shared" si="27"/>
        <v>1073.9613863513393</v>
      </c>
      <c r="L193" s="34">
        <f t="shared" si="28"/>
        <v>7857523.6620193161</v>
      </c>
      <c r="M193" s="34">
        <f t="shared" si="29"/>
        <v>7047334.6172374887</v>
      </c>
      <c r="N193" s="38">
        <f>'jan-feb'!M193</f>
        <v>1944867.3345759558</v>
      </c>
      <c r="O193" s="38">
        <f t="shared" si="30"/>
        <v>5102467.282661533</v>
      </c>
    </row>
    <row r="194" spans="1:15" s="31" customFormat="1" x14ac:dyDescent="0.2">
      <c r="A194" s="30">
        <v>3452</v>
      </c>
      <c r="B194" s="31" t="s">
        <v>126</v>
      </c>
      <c r="C194" s="33">
        <v>21465871</v>
      </c>
      <c r="D194" s="33">
        <v>2112</v>
      </c>
      <c r="E194" s="34">
        <f t="shared" si="21"/>
        <v>10163.764678030304</v>
      </c>
      <c r="F194" s="35">
        <f t="shared" si="22"/>
        <v>0.91195839621892294</v>
      </c>
      <c r="G194" s="69">
        <f t="shared" si="23"/>
        <v>588.73352978644289</v>
      </c>
      <c r="H194" s="36">
        <f t="shared" si="24"/>
        <v>0</v>
      </c>
      <c r="I194" s="69">
        <f t="shared" si="25"/>
        <v>588.73352978644289</v>
      </c>
      <c r="J194" s="67">
        <f t="shared" si="26"/>
        <v>-123.46678524563045</v>
      </c>
      <c r="K194" s="34">
        <f t="shared" si="27"/>
        <v>465.26674454081245</v>
      </c>
      <c r="L194" s="34">
        <f t="shared" si="28"/>
        <v>1243405.2149089673</v>
      </c>
      <c r="M194" s="34">
        <f t="shared" si="29"/>
        <v>982643.36447019596</v>
      </c>
      <c r="N194" s="38">
        <f>'jan-feb'!M194</f>
        <v>502357.45244200237</v>
      </c>
      <c r="O194" s="38">
        <f t="shared" si="30"/>
        <v>480285.91202819359</v>
      </c>
    </row>
    <row r="195" spans="1:15" s="31" customFormat="1" x14ac:dyDescent="0.2">
      <c r="A195" s="30">
        <v>3453</v>
      </c>
      <c r="B195" s="31" t="s">
        <v>127</v>
      </c>
      <c r="C195" s="33">
        <v>34838678</v>
      </c>
      <c r="D195" s="33">
        <v>3298</v>
      </c>
      <c r="E195" s="34">
        <f t="shared" si="21"/>
        <v>10563.577319587628</v>
      </c>
      <c r="F195" s="35">
        <f t="shared" si="22"/>
        <v>0.94783216021611627</v>
      </c>
      <c r="G195" s="69">
        <f t="shared" si="23"/>
        <v>348.84594485204832</v>
      </c>
      <c r="H195" s="36">
        <f t="shared" si="24"/>
        <v>0</v>
      </c>
      <c r="I195" s="69">
        <f t="shared" si="25"/>
        <v>348.84594485204832</v>
      </c>
      <c r="J195" s="67">
        <f t="shared" si="26"/>
        <v>-123.46678524563045</v>
      </c>
      <c r="K195" s="34">
        <f t="shared" si="27"/>
        <v>225.37915960641789</v>
      </c>
      <c r="L195" s="34">
        <f t="shared" si="28"/>
        <v>1150493.9261220554</v>
      </c>
      <c r="M195" s="34">
        <f t="shared" si="29"/>
        <v>743300.46838196623</v>
      </c>
      <c r="N195" s="38">
        <f>'jan-feb'!M195</f>
        <v>630441.17201804323</v>
      </c>
      <c r="O195" s="38">
        <f t="shared" si="30"/>
        <v>112859.296363923</v>
      </c>
    </row>
    <row r="196" spans="1:15" s="31" customFormat="1" x14ac:dyDescent="0.2">
      <c r="A196" s="30">
        <v>3454</v>
      </c>
      <c r="B196" s="31" t="s">
        <v>128</v>
      </c>
      <c r="C196" s="33">
        <v>18048501</v>
      </c>
      <c r="D196" s="33">
        <v>1645</v>
      </c>
      <c r="E196" s="34">
        <f t="shared" si="21"/>
        <v>10971.733130699087</v>
      </c>
      <c r="F196" s="35">
        <f t="shared" si="22"/>
        <v>0.98445452709491876</v>
      </c>
      <c r="G196" s="69">
        <f t="shared" si="23"/>
        <v>103.95245818517287</v>
      </c>
      <c r="H196" s="36">
        <f t="shared" si="24"/>
        <v>0</v>
      </c>
      <c r="I196" s="69">
        <f t="shared" si="25"/>
        <v>103.95245818517287</v>
      </c>
      <c r="J196" s="67">
        <f t="shared" si="26"/>
        <v>-123.46678524563045</v>
      </c>
      <c r="K196" s="34">
        <f t="shared" si="27"/>
        <v>-19.514327060457575</v>
      </c>
      <c r="L196" s="34">
        <f t="shared" si="28"/>
        <v>171001.79371460938</v>
      </c>
      <c r="M196" s="34">
        <f t="shared" si="29"/>
        <v>-32101.06801445271</v>
      </c>
      <c r="N196" s="38">
        <f>'jan-feb'!M196</f>
        <v>-906642.03409045434</v>
      </c>
      <c r="O196" s="38">
        <f t="shared" si="30"/>
        <v>874540.96607600164</v>
      </c>
    </row>
    <row r="197" spans="1:15" s="31" customFormat="1" x14ac:dyDescent="0.2">
      <c r="A197" s="30">
        <v>3901</v>
      </c>
      <c r="B197" s="31" t="s">
        <v>146</v>
      </c>
      <c r="C197" s="33">
        <v>249642670</v>
      </c>
      <c r="D197" s="33">
        <v>27939</v>
      </c>
      <c r="E197" s="34">
        <f t="shared" si="21"/>
        <v>8935.2757793764995</v>
      </c>
      <c r="F197" s="35">
        <f t="shared" si="22"/>
        <v>0.80173046382584534</v>
      </c>
      <c r="G197" s="69">
        <f t="shared" si="23"/>
        <v>1325.8268689787255</v>
      </c>
      <c r="H197" s="36">
        <f t="shared" si="24"/>
        <v>383.32445393565348</v>
      </c>
      <c r="I197" s="69">
        <f t="shared" si="25"/>
        <v>1709.1513229143791</v>
      </c>
      <c r="J197" s="67">
        <f t="shared" si="26"/>
        <v>-123.46678524563045</v>
      </c>
      <c r="K197" s="34">
        <f t="shared" si="27"/>
        <v>1585.6845376687486</v>
      </c>
      <c r="L197" s="34">
        <f t="shared" si="28"/>
        <v>47751978.810904838</v>
      </c>
      <c r="M197" s="34">
        <f t="shared" si="29"/>
        <v>44302440.297927164</v>
      </c>
      <c r="N197" s="38">
        <f>'jan-feb'!M197</f>
        <v>21015728.245514724</v>
      </c>
      <c r="O197" s="38">
        <f t="shared" si="30"/>
        <v>23286712.052412439</v>
      </c>
    </row>
    <row r="198" spans="1:15" s="31" customFormat="1" x14ac:dyDescent="0.2">
      <c r="A198" s="30">
        <v>3903</v>
      </c>
      <c r="B198" s="31" t="s">
        <v>150</v>
      </c>
      <c r="C198" s="33">
        <v>263140942</v>
      </c>
      <c r="D198" s="33">
        <v>26872</v>
      </c>
      <c r="E198" s="34">
        <f t="shared" si="21"/>
        <v>9792.3839684429895</v>
      </c>
      <c r="F198" s="35">
        <f t="shared" si="22"/>
        <v>0.87863572818883939</v>
      </c>
      <c r="G198" s="69">
        <f t="shared" si="23"/>
        <v>811.56195553883151</v>
      </c>
      <c r="H198" s="36">
        <f t="shared" si="24"/>
        <v>83.336587762381981</v>
      </c>
      <c r="I198" s="69">
        <f t="shared" si="25"/>
        <v>894.89854330121352</v>
      </c>
      <c r="J198" s="67">
        <f t="shared" si="26"/>
        <v>-123.46678524563045</v>
      </c>
      <c r="K198" s="34">
        <f t="shared" si="27"/>
        <v>771.43175805558303</v>
      </c>
      <c r="L198" s="34">
        <f t="shared" si="28"/>
        <v>24047713.65559021</v>
      </c>
      <c r="M198" s="34">
        <f t="shared" si="29"/>
        <v>20729914.202469628</v>
      </c>
      <c r="N198" s="38">
        <f>'jan-feb'!M198</f>
        <v>11086750.545843506</v>
      </c>
      <c r="O198" s="38">
        <f t="shared" si="30"/>
        <v>9643163.6566261221</v>
      </c>
    </row>
    <row r="199" spans="1:15" s="31" customFormat="1" x14ac:dyDescent="0.2">
      <c r="A199" s="30">
        <v>3905</v>
      </c>
      <c r="B199" s="31" t="s">
        <v>147</v>
      </c>
      <c r="C199" s="33">
        <v>618353834</v>
      </c>
      <c r="D199" s="33">
        <v>59174</v>
      </c>
      <c r="E199" s="34">
        <f t="shared" si="21"/>
        <v>10449.755534525299</v>
      </c>
      <c r="F199" s="35">
        <f t="shared" si="22"/>
        <v>0.93761933693178845</v>
      </c>
      <c r="G199" s="69">
        <f t="shared" si="23"/>
        <v>417.13901588944606</v>
      </c>
      <c r="H199" s="36">
        <f t="shared" si="24"/>
        <v>0</v>
      </c>
      <c r="I199" s="69">
        <f t="shared" si="25"/>
        <v>417.13901588944606</v>
      </c>
      <c r="J199" s="67">
        <f t="shared" si="26"/>
        <v>-123.46678524563045</v>
      </c>
      <c r="K199" s="34">
        <f t="shared" si="27"/>
        <v>293.67223064381562</v>
      </c>
      <c r="L199" s="34">
        <f t="shared" si="28"/>
        <v>24683784.126242083</v>
      </c>
      <c r="M199" s="34">
        <f t="shared" si="29"/>
        <v>17377760.576117147</v>
      </c>
      <c r="N199" s="38">
        <f>'jan-feb'!M199</f>
        <v>8735516.9415996727</v>
      </c>
      <c r="O199" s="38">
        <f t="shared" si="30"/>
        <v>8642243.6345174741</v>
      </c>
    </row>
    <row r="200" spans="1:15" s="31" customFormat="1" x14ac:dyDescent="0.2">
      <c r="A200" s="30">
        <v>3907</v>
      </c>
      <c r="B200" s="31" t="s">
        <v>148</v>
      </c>
      <c r="C200" s="33">
        <v>643569357</v>
      </c>
      <c r="D200" s="33">
        <v>66231</v>
      </c>
      <c r="E200" s="34">
        <f t="shared" si="21"/>
        <v>9717.0412193685734</v>
      </c>
      <c r="F200" s="35">
        <f t="shared" si="22"/>
        <v>0.87187549172240986</v>
      </c>
      <c r="G200" s="69">
        <f t="shared" si="23"/>
        <v>856.76760498348119</v>
      </c>
      <c r="H200" s="36">
        <f t="shared" si="24"/>
        <v>109.70654993842763</v>
      </c>
      <c r="I200" s="69">
        <f t="shared" si="25"/>
        <v>966.47415492190885</v>
      </c>
      <c r="J200" s="67">
        <f t="shared" si="26"/>
        <v>-123.46678524563045</v>
      </c>
      <c r="K200" s="34">
        <f t="shared" si="27"/>
        <v>843.00736967627836</v>
      </c>
      <c r="L200" s="34">
        <f t="shared" si="28"/>
        <v>64010549.754632942</v>
      </c>
      <c r="M200" s="34">
        <f t="shared" si="29"/>
        <v>55833221.10102959</v>
      </c>
      <c r="N200" s="38">
        <f>'jan-feb'!M200</f>
        <v>31989232.718767148</v>
      </c>
      <c r="O200" s="38">
        <f t="shared" si="30"/>
        <v>23843988.382262442</v>
      </c>
    </row>
    <row r="201" spans="1:15" s="31" customFormat="1" x14ac:dyDescent="0.2">
      <c r="A201" s="30">
        <v>3909</v>
      </c>
      <c r="B201" s="31" t="s">
        <v>149</v>
      </c>
      <c r="C201" s="33">
        <v>470400366</v>
      </c>
      <c r="D201" s="33">
        <v>48715</v>
      </c>
      <c r="E201" s="34">
        <f t="shared" ref="E201:E264" si="31">IF(ISNUMBER(C201),(C201)/D201,"")</f>
        <v>9656.1709124499648</v>
      </c>
      <c r="F201" s="35">
        <f t="shared" ref="F201:F264" si="32">IF(ISNUMBER(C201),E201/E$366,"")</f>
        <v>0.86641381593264666</v>
      </c>
      <c r="G201" s="69">
        <f t="shared" ref="G201:G264" si="33">IF(ISNUMBER(D201),(E$366-E201)*0.6,"")</f>
        <v>893.2897891346463</v>
      </c>
      <c r="H201" s="36">
        <f t="shared" ref="H201:H264" si="34">IF(ISNUMBER(D201),(IF(E201&gt;=E$366*0.9,0,IF(E201&lt;0.9*E$366,(E$366*0.9-E201)*0.35))),"")</f>
        <v>131.01115735994063</v>
      </c>
      <c r="I201" s="69">
        <f t="shared" ref="I201:I264" si="35">IF(ISNUMBER(C201),G201+H201,"")</f>
        <v>1024.3009464945869</v>
      </c>
      <c r="J201" s="67">
        <f t="shared" ref="J201:J264" si="36">IF(ISNUMBER(D201),I$368,"")</f>
        <v>-123.46678524563045</v>
      </c>
      <c r="K201" s="34">
        <f t="shared" ref="K201:K264" si="37">IF(ISNUMBER(I201),I201+J201,"")</f>
        <v>900.83416124895643</v>
      </c>
      <c r="L201" s="34">
        <f t="shared" ref="L201:L264" si="38">IF(ISNUMBER(I201),(I201*D201),"")</f>
        <v>49898820.608483799</v>
      </c>
      <c r="M201" s="34">
        <f t="shared" ref="M201:M264" si="39">IF(ISNUMBER(K201),(K201*D201),"")</f>
        <v>43884136.16524291</v>
      </c>
      <c r="N201" s="38">
        <f>'jan-feb'!M201</f>
        <v>21537003.863855172</v>
      </c>
      <c r="O201" s="38">
        <f t="shared" ref="O201:O264" si="40">IF(ISNUMBER(M201),(M201-N201),"")</f>
        <v>22347132.301387738</v>
      </c>
    </row>
    <row r="202" spans="1:15" s="31" customFormat="1" x14ac:dyDescent="0.2">
      <c r="A202" s="30">
        <v>3911</v>
      </c>
      <c r="B202" s="31" t="s">
        <v>151</v>
      </c>
      <c r="C202" s="33">
        <v>297401638</v>
      </c>
      <c r="D202" s="33">
        <v>27501</v>
      </c>
      <c r="E202" s="34">
        <f t="shared" si="31"/>
        <v>10814.211774117304</v>
      </c>
      <c r="F202" s="35">
        <f t="shared" si="32"/>
        <v>0.97032069693756895</v>
      </c>
      <c r="G202" s="69">
        <f t="shared" si="33"/>
        <v>198.4652721342427</v>
      </c>
      <c r="H202" s="36">
        <f t="shared" si="34"/>
        <v>0</v>
      </c>
      <c r="I202" s="69">
        <f t="shared" si="35"/>
        <v>198.4652721342427</v>
      </c>
      <c r="J202" s="67">
        <f t="shared" si="36"/>
        <v>-123.46678524563045</v>
      </c>
      <c r="K202" s="34">
        <f t="shared" si="37"/>
        <v>74.998486888612248</v>
      </c>
      <c r="L202" s="34">
        <f t="shared" si="38"/>
        <v>5457993.4489638088</v>
      </c>
      <c r="M202" s="34">
        <f t="shared" si="39"/>
        <v>2062533.3879237254</v>
      </c>
      <c r="N202" s="38">
        <f>'jan-feb'!M202</f>
        <v>5244731.2889230475</v>
      </c>
      <c r="O202" s="38">
        <f t="shared" si="40"/>
        <v>-3182197.9009993221</v>
      </c>
    </row>
    <row r="203" spans="1:15" s="31" customFormat="1" x14ac:dyDescent="0.2">
      <c r="A203" s="30">
        <v>4001</v>
      </c>
      <c r="B203" s="31" t="s">
        <v>152</v>
      </c>
      <c r="C203" s="33">
        <v>365801351</v>
      </c>
      <c r="D203" s="33">
        <v>37193</v>
      </c>
      <c r="E203" s="34">
        <f t="shared" si="31"/>
        <v>9835.2203640469979</v>
      </c>
      <c r="F203" s="35">
        <f t="shared" si="32"/>
        <v>0.88247928536202669</v>
      </c>
      <c r="G203" s="69">
        <f t="shared" si="33"/>
        <v>785.86011817642645</v>
      </c>
      <c r="H203" s="36">
        <f t="shared" si="34"/>
        <v>68.343849300979031</v>
      </c>
      <c r="I203" s="69">
        <f t="shared" si="35"/>
        <v>854.20396747740551</v>
      </c>
      <c r="J203" s="67">
        <f t="shared" si="36"/>
        <v>-123.46678524563045</v>
      </c>
      <c r="K203" s="34">
        <f t="shared" si="37"/>
        <v>730.73718223177502</v>
      </c>
      <c r="L203" s="34">
        <f t="shared" si="38"/>
        <v>31770408.162387144</v>
      </c>
      <c r="M203" s="34">
        <f t="shared" si="39"/>
        <v>27178308.01874641</v>
      </c>
      <c r="N203" s="38">
        <f>'jan-feb'!M203</f>
        <v>13520519.396271467</v>
      </c>
      <c r="O203" s="38">
        <f t="shared" si="40"/>
        <v>13657788.622474942</v>
      </c>
    </row>
    <row r="204" spans="1:15" s="31" customFormat="1" x14ac:dyDescent="0.2">
      <c r="A204" s="30">
        <v>4003</v>
      </c>
      <c r="B204" s="31" t="s">
        <v>153</v>
      </c>
      <c r="C204" s="33">
        <v>510557444</v>
      </c>
      <c r="D204" s="33">
        <v>56619</v>
      </c>
      <c r="E204" s="34">
        <f t="shared" si="31"/>
        <v>9017.4224906833388</v>
      </c>
      <c r="F204" s="35">
        <f t="shared" si="32"/>
        <v>0.80910119558432225</v>
      </c>
      <c r="G204" s="69">
        <f t="shared" si="33"/>
        <v>1276.538842194622</v>
      </c>
      <c r="H204" s="36">
        <f t="shared" si="34"/>
        <v>354.57310497825972</v>
      </c>
      <c r="I204" s="69">
        <f t="shared" si="35"/>
        <v>1631.1119471728816</v>
      </c>
      <c r="J204" s="67">
        <f t="shared" si="36"/>
        <v>-123.46678524563045</v>
      </c>
      <c r="K204" s="34">
        <f t="shared" si="37"/>
        <v>1507.6451619272511</v>
      </c>
      <c r="L204" s="34">
        <f t="shared" si="38"/>
        <v>92351927.336981386</v>
      </c>
      <c r="M204" s="34">
        <f t="shared" si="39"/>
        <v>85361361.423159033</v>
      </c>
      <c r="N204" s="38">
        <f>'jan-feb'!M204</f>
        <v>38856007.459357813</v>
      </c>
      <c r="O204" s="38">
        <f t="shared" si="40"/>
        <v>46505353.96380122</v>
      </c>
    </row>
    <row r="205" spans="1:15" s="31" customFormat="1" x14ac:dyDescent="0.2">
      <c r="A205" s="30">
        <v>4005</v>
      </c>
      <c r="B205" s="31" t="s">
        <v>154</v>
      </c>
      <c r="C205" s="33">
        <v>122389097</v>
      </c>
      <c r="D205" s="33">
        <v>13266</v>
      </c>
      <c r="E205" s="34">
        <f t="shared" si="31"/>
        <v>9225.7724257500377</v>
      </c>
      <c r="F205" s="35">
        <f t="shared" si="32"/>
        <v>0.82779569301266753</v>
      </c>
      <c r="G205" s="69">
        <f t="shared" si="33"/>
        <v>1151.5288811546027</v>
      </c>
      <c r="H205" s="36">
        <f t="shared" si="34"/>
        <v>281.65062770491511</v>
      </c>
      <c r="I205" s="69">
        <f t="shared" si="35"/>
        <v>1433.1795088595177</v>
      </c>
      <c r="J205" s="67">
        <f t="shared" si="36"/>
        <v>-123.46678524563045</v>
      </c>
      <c r="K205" s="34">
        <f t="shared" si="37"/>
        <v>1309.7127236138872</v>
      </c>
      <c r="L205" s="34">
        <f t="shared" si="38"/>
        <v>19012559.364530362</v>
      </c>
      <c r="M205" s="34">
        <f t="shared" si="39"/>
        <v>17374648.991461828</v>
      </c>
      <c r="N205" s="38">
        <f>'jan-feb'!M205</f>
        <v>5920673.4809638234</v>
      </c>
      <c r="O205" s="38">
        <f t="shared" si="40"/>
        <v>11453975.510498006</v>
      </c>
    </row>
    <row r="206" spans="1:15" s="31" customFormat="1" x14ac:dyDescent="0.2">
      <c r="A206" s="30">
        <v>4010</v>
      </c>
      <c r="B206" s="31" t="s">
        <v>155</v>
      </c>
      <c r="C206" s="33">
        <v>21331573</v>
      </c>
      <c r="D206" s="33">
        <v>2382</v>
      </c>
      <c r="E206" s="34">
        <f t="shared" si="31"/>
        <v>8955.3203190596141</v>
      </c>
      <c r="F206" s="35">
        <f t="shared" si="32"/>
        <v>0.80352898896307856</v>
      </c>
      <c r="G206" s="69">
        <f t="shared" si="33"/>
        <v>1313.8001451688567</v>
      </c>
      <c r="H206" s="36">
        <f t="shared" si="34"/>
        <v>376.30886504656337</v>
      </c>
      <c r="I206" s="69">
        <f t="shared" si="35"/>
        <v>1690.1090102154201</v>
      </c>
      <c r="J206" s="67">
        <f t="shared" si="36"/>
        <v>-123.46678524563045</v>
      </c>
      <c r="K206" s="34">
        <f t="shared" si="37"/>
        <v>1566.6422249697896</v>
      </c>
      <c r="L206" s="34">
        <f t="shared" si="38"/>
        <v>4025839.6623331308</v>
      </c>
      <c r="M206" s="34">
        <f t="shared" si="39"/>
        <v>3731741.7798780389</v>
      </c>
      <c r="N206" s="38">
        <f>'jan-feb'!M206</f>
        <v>1905405.8734928255</v>
      </c>
      <c r="O206" s="38">
        <f t="shared" si="40"/>
        <v>1826335.9063852134</v>
      </c>
    </row>
    <row r="207" spans="1:15" s="31" customFormat="1" x14ac:dyDescent="0.2">
      <c r="A207" s="30">
        <v>4012</v>
      </c>
      <c r="B207" s="31" t="s">
        <v>156</v>
      </c>
      <c r="C207" s="33">
        <v>141041045</v>
      </c>
      <c r="D207" s="33">
        <v>14269</v>
      </c>
      <c r="E207" s="34">
        <f t="shared" si="31"/>
        <v>9884.4379423926002</v>
      </c>
      <c r="F207" s="35">
        <f t="shared" si="32"/>
        <v>0.88689540332969818</v>
      </c>
      <c r="G207" s="69">
        <f t="shared" si="33"/>
        <v>756.32957116906505</v>
      </c>
      <c r="H207" s="36">
        <f t="shared" si="34"/>
        <v>51.117696880018229</v>
      </c>
      <c r="I207" s="69">
        <f t="shared" si="35"/>
        <v>807.44726804908328</v>
      </c>
      <c r="J207" s="67">
        <f t="shared" si="36"/>
        <v>-123.46678524563045</v>
      </c>
      <c r="K207" s="34">
        <f t="shared" si="37"/>
        <v>683.98048280345279</v>
      </c>
      <c r="L207" s="34">
        <f t="shared" si="38"/>
        <v>11521465.067792369</v>
      </c>
      <c r="M207" s="34">
        <f t="shared" si="39"/>
        <v>9759717.5091224685</v>
      </c>
      <c r="N207" s="38">
        <f>'jan-feb'!M207</f>
        <v>5275270.1760155866</v>
      </c>
      <c r="O207" s="38">
        <f t="shared" si="40"/>
        <v>4484447.3331068819</v>
      </c>
    </row>
    <row r="208" spans="1:15" s="31" customFormat="1" x14ac:dyDescent="0.2">
      <c r="A208" s="30">
        <v>4014</v>
      </c>
      <c r="B208" s="31" t="s">
        <v>157</v>
      </c>
      <c r="C208" s="33">
        <v>90247179</v>
      </c>
      <c r="D208" s="33">
        <v>10445</v>
      </c>
      <c r="E208" s="34">
        <f t="shared" si="31"/>
        <v>8640.2277644806127</v>
      </c>
      <c r="F208" s="35">
        <f t="shared" si="32"/>
        <v>0.77525685655573151</v>
      </c>
      <c r="G208" s="69">
        <f t="shared" si="33"/>
        <v>1502.8556779162575</v>
      </c>
      <c r="H208" s="36">
        <f t="shared" si="34"/>
        <v>486.59125914921384</v>
      </c>
      <c r="I208" s="69">
        <f t="shared" si="35"/>
        <v>1989.4469370654713</v>
      </c>
      <c r="J208" s="67">
        <f t="shared" si="36"/>
        <v>-123.46678524563045</v>
      </c>
      <c r="K208" s="34">
        <f t="shared" si="37"/>
        <v>1865.9801518198408</v>
      </c>
      <c r="L208" s="34">
        <f t="shared" si="38"/>
        <v>20779773.257648848</v>
      </c>
      <c r="M208" s="34">
        <f t="shared" si="39"/>
        <v>19490162.685758237</v>
      </c>
      <c r="N208" s="38">
        <f>'jan-feb'!M208</f>
        <v>7254775.387503176</v>
      </c>
      <c r="O208" s="38">
        <f t="shared" si="40"/>
        <v>12235387.29825506</v>
      </c>
    </row>
    <row r="209" spans="1:15" s="31" customFormat="1" x14ac:dyDescent="0.2">
      <c r="A209" s="30">
        <v>4016</v>
      </c>
      <c r="B209" s="31" t="s">
        <v>158</v>
      </c>
      <c r="C209" s="33">
        <v>32872097</v>
      </c>
      <c r="D209" s="33">
        <v>4086</v>
      </c>
      <c r="E209" s="34">
        <f t="shared" si="31"/>
        <v>8045.0555555555557</v>
      </c>
      <c r="F209" s="35">
        <f t="shared" si="32"/>
        <v>0.72185417454572687</v>
      </c>
      <c r="G209" s="69">
        <f t="shared" si="33"/>
        <v>1859.9590032712917</v>
      </c>
      <c r="H209" s="36">
        <f t="shared" si="34"/>
        <v>694.90153227298379</v>
      </c>
      <c r="I209" s="69">
        <f t="shared" si="35"/>
        <v>2554.8605355442755</v>
      </c>
      <c r="J209" s="67">
        <f t="shared" si="36"/>
        <v>-123.46678524563045</v>
      </c>
      <c r="K209" s="34">
        <f t="shared" si="37"/>
        <v>2431.393750298645</v>
      </c>
      <c r="L209" s="34">
        <f t="shared" si="38"/>
        <v>10439160.148233909</v>
      </c>
      <c r="M209" s="34">
        <f t="shared" si="39"/>
        <v>9934674.8637202643</v>
      </c>
      <c r="N209" s="38">
        <f>'jan-feb'!M209</f>
        <v>4273486.9652358042</v>
      </c>
      <c r="O209" s="38">
        <f t="shared" si="40"/>
        <v>5661187.8984844601</v>
      </c>
    </row>
    <row r="210" spans="1:15" s="31" customFormat="1" x14ac:dyDescent="0.2">
      <c r="A210" s="30">
        <v>4018</v>
      </c>
      <c r="B210" s="31" t="s">
        <v>159</v>
      </c>
      <c r="C210" s="33">
        <v>59991662</v>
      </c>
      <c r="D210" s="33">
        <v>6539</v>
      </c>
      <c r="E210" s="34">
        <f t="shared" si="31"/>
        <v>9174.4398226028443</v>
      </c>
      <c r="F210" s="35">
        <f t="shared" si="32"/>
        <v>0.82318980140431031</v>
      </c>
      <c r="G210" s="69">
        <f t="shared" si="33"/>
        <v>1182.3284430429187</v>
      </c>
      <c r="H210" s="36">
        <f t="shared" si="34"/>
        <v>299.61703880643279</v>
      </c>
      <c r="I210" s="69">
        <f t="shared" si="35"/>
        <v>1481.9454818493514</v>
      </c>
      <c r="J210" s="67">
        <f t="shared" si="36"/>
        <v>-123.46678524563045</v>
      </c>
      <c r="K210" s="34">
        <f t="shared" si="37"/>
        <v>1358.4786966037209</v>
      </c>
      <c r="L210" s="34">
        <f t="shared" si="38"/>
        <v>9690441.5058129095</v>
      </c>
      <c r="M210" s="34">
        <f t="shared" si="39"/>
        <v>8883092.1970917303</v>
      </c>
      <c r="N210" s="38">
        <f>'jan-feb'!M210</f>
        <v>2038897.9696345883</v>
      </c>
      <c r="O210" s="38">
        <f t="shared" si="40"/>
        <v>6844194.2274571415</v>
      </c>
    </row>
    <row r="211" spans="1:15" s="31" customFormat="1" x14ac:dyDescent="0.2">
      <c r="A211" s="30">
        <v>4020</v>
      </c>
      <c r="B211" s="31" t="s">
        <v>387</v>
      </c>
      <c r="C211" s="33">
        <v>88729169</v>
      </c>
      <c r="D211" s="33">
        <v>10904</v>
      </c>
      <c r="E211" s="34">
        <f t="shared" si="31"/>
        <v>8137.3045671313275</v>
      </c>
      <c r="F211" s="35">
        <f t="shared" si="32"/>
        <v>0.73013134971796101</v>
      </c>
      <c r="G211" s="69">
        <f t="shared" si="33"/>
        <v>1804.6095963258288</v>
      </c>
      <c r="H211" s="36">
        <f t="shared" si="34"/>
        <v>662.61437822146365</v>
      </c>
      <c r="I211" s="69">
        <f t="shared" si="35"/>
        <v>2467.2239745472925</v>
      </c>
      <c r="J211" s="67">
        <f t="shared" si="36"/>
        <v>-123.46678524563045</v>
      </c>
      <c r="K211" s="34">
        <f t="shared" si="37"/>
        <v>2343.757189301662</v>
      </c>
      <c r="L211" s="34">
        <f t="shared" si="38"/>
        <v>26902610.218463678</v>
      </c>
      <c r="M211" s="34">
        <f t="shared" si="39"/>
        <v>25556328.392145324</v>
      </c>
      <c r="N211" s="38">
        <f>'jan-feb'!M211</f>
        <v>11466153.818289574</v>
      </c>
      <c r="O211" s="38">
        <f t="shared" si="40"/>
        <v>14090174.57385575</v>
      </c>
    </row>
    <row r="212" spans="1:15" s="31" customFormat="1" x14ac:dyDescent="0.2">
      <c r="A212" s="30">
        <v>4022</v>
      </c>
      <c r="B212" s="31" t="s">
        <v>162</v>
      </c>
      <c r="C212" s="33">
        <v>30092279</v>
      </c>
      <c r="D212" s="33">
        <v>2979</v>
      </c>
      <c r="E212" s="34">
        <f t="shared" si="31"/>
        <v>10101.469956361196</v>
      </c>
      <c r="F212" s="35">
        <f t="shared" si="32"/>
        <v>0.90636891276806508</v>
      </c>
      <c r="G212" s="69">
        <f t="shared" si="33"/>
        <v>626.11036278790777</v>
      </c>
      <c r="H212" s="36">
        <f t="shared" si="34"/>
        <v>0</v>
      </c>
      <c r="I212" s="69">
        <f t="shared" si="35"/>
        <v>626.11036278790777</v>
      </c>
      <c r="J212" s="67">
        <f t="shared" si="36"/>
        <v>-123.46678524563045</v>
      </c>
      <c r="K212" s="34">
        <f t="shared" si="37"/>
        <v>502.64357754227734</v>
      </c>
      <c r="L212" s="34">
        <f t="shared" si="38"/>
        <v>1865182.7707451773</v>
      </c>
      <c r="M212" s="34">
        <f t="shared" si="39"/>
        <v>1497375.2174984443</v>
      </c>
      <c r="N212" s="38">
        <f>'jan-feb'!M212</f>
        <v>-12832.530915175272</v>
      </c>
      <c r="O212" s="38">
        <f t="shared" si="40"/>
        <v>1510207.7484136196</v>
      </c>
    </row>
    <row r="213" spans="1:15" s="31" customFormat="1" x14ac:dyDescent="0.2">
      <c r="A213" s="30">
        <v>4024</v>
      </c>
      <c r="B213" s="31" t="s">
        <v>161</v>
      </c>
      <c r="C213" s="33">
        <v>18109210</v>
      </c>
      <c r="D213" s="33">
        <v>1630</v>
      </c>
      <c r="E213" s="34">
        <f t="shared" si="31"/>
        <v>11109.944785276073</v>
      </c>
      <c r="F213" s="35">
        <f t="shared" si="32"/>
        <v>0.99685576648205687</v>
      </c>
      <c r="G213" s="69">
        <f t="shared" si="33"/>
        <v>21.025465438981335</v>
      </c>
      <c r="H213" s="36">
        <f t="shared" si="34"/>
        <v>0</v>
      </c>
      <c r="I213" s="69">
        <f t="shared" si="35"/>
        <v>21.025465438981335</v>
      </c>
      <c r="J213" s="67">
        <f t="shared" si="36"/>
        <v>-123.46678524563045</v>
      </c>
      <c r="K213" s="34">
        <f t="shared" si="37"/>
        <v>-102.44131980664912</v>
      </c>
      <c r="L213" s="34">
        <f t="shared" si="38"/>
        <v>34271.508665539579</v>
      </c>
      <c r="M213" s="34">
        <f t="shared" si="39"/>
        <v>-166979.35128483808</v>
      </c>
      <c r="N213" s="38">
        <f>'jan-feb'!M213</f>
        <v>-493214.20946348924</v>
      </c>
      <c r="O213" s="38">
        <f t="shared" si="40"/>
        <v>326234.85817865119</v>
      </c>
    </row>
    <row r="214" spans="1:15" s="31" customFormat="1" x14ac:dyDescent="0.2">
      <c r="A214" s="30">
        <v>4026</v>
      </c>
      <c r="B214" s="31" t="s">
        <v>160</v>
      </c>
      <c r="C214" s="33">
        <v>77958300</v>
      </c>
      <c r="D214" s="33">
        <v>5533</v>
      </c>
      <c r="E214" s="34">
        <f t="shared" si="31"/>
        <v>14089.698174588832</v>
      </c>
      <c r="F214" s="35">
        <f t="shared" si="32"/>
        <v>1.2642184227544357</v>
      </c>
      <c r="G214" s="69">
        <f t="shared" si="33"/>
        <v>-1766.8265681486737</v>
      </c>
      <c r="H214" s="36">
        <f t="shared" si="34"/>
        <v>0</v>
      </c>
      <c r="I214" s="69">
        <f t="shared" si="35"/>
        <v>-1766.8265681486737</v>
      </c>
      <c r="J214" s="67">
        <f t="shared" si="36"/>
        <v>-123.46678524563045</v>
      </c>
      <c r="K214" s="34">
        <f t="shared" si="37"/>
        <v>-1890.2933533943042</v>
      </c>
      <c r="L214" s="34">
        <f t="shared" si="38"/>
        <v>-9775851.4015666116</v>
      </c>
      <c r="M214" s="34">
        <f t="shared" si="39"/>
        <v>-10458993.124330685</v>
      </c>
      <c r="N214" s="38">
        <f>'jan-feb'!M214</f>
        <v>-12175614.297399687</v>
      </c>
      <c r="O214" s="38">
        <f t="shared" si="40"/>
        <v>1716621.1730690021</v>
      </c>
    </row>
    <row r="215" spans="1:15" s="31" customFormat="1" x14ac:dyDescent="0.2">
      <c r="A215" s="30">
        <v>4028</v>
      </c>
      <c r="B215" s="31" t="s">
        <v>163</v>
      </c>
      <c r="C215" s="33">
        <v>24863084</v>
      </c>
      <c r="D215" s="33">
        <v>2458</v>
      </c>
      <c r="E215" s="34">
        <f t="shared" si="31"/>
        <v>10115.168429617575</v>
      </c>
      <c r="F215" s="35">
        <f t="shared" si="32"/>
        <v>0.90759802797264466</v>
      </c>
      <c r="G215" s="69">
        <f t="shared" si="33"/>
        <v>617.89127883408003</v>
      </c>
      <c r="H215" s="36">
        <f t="shared" si="34"/>
        <v>0</v>
      </c>
      <c r="I215" s="69">
        <f t="shared" si="35"/>
        <v>617.89127883408003</v>
      </c>
      <c r="J215" s="67">
        <f t="shared" si="36"/>
        <v>-123.46678524563045</v>
      </c>
      <c r="K215" s="34">
        <f t="shared" si="37"/>
        <v>494.42449358844959</v>
      </c>
      <c r="L215" s="34">
        <f t="shared" si="38"/>
        <v>1518776.7633741687</v>
      </c>
      <c r="M215" s="34">
        <f t="shared" si="39"/>
        <v>1215295.4052404091</v>
      </c>
      <c r="N215" s="38">
        <f>'jan-feb'!M215</f>
        <v>78553.351128062772</v>
      </c>
      <c r="O215" s="38">
        <f t="shared" si="40"/>
        <v>1136742.0541123464</v>
      </c>
    </row>
    <row r="216" spans="1:15" s="31" customFormat="1" x14ac:dyDescent="0.2">
      <c r="A216" s="30">
        <v>4030</v>
      </c>
      <c r="B216" s="31" t="s">
        <v>164</v>
      </c>
      <c r="C216" s="33">
        <v>15510868</v>
      </c>
      <c r="D216" s="33">
        <v>1471</v>
      </c>
      <c r="E216" s="34">
        <f t="shared" si="31"/>
        <v>10544.437797416724</v>
      </c>
      <c r="F216" s="35">
        <f t="shared" si="32"/>
        <v>0.94611483907613514</v>
      </c>
      <c r="G216" s="69">
        <f t="shared" si="33"/>
        <v>360.32965815459102</v>
      </c>
      <c r="H216" s="36">
        <f t="shared" si="34"/>
        <v>0</v>
      </c>
      <c r="I216" s="69">
        <f t="shared" si="35"/>
        <v>360.32965815459102</v>
      </c>
      <c r="J216" s="67">
        <f t="shared" si="36"/>
        <v>-123.46678524563045</v>
      </c>
      <c r="K216" s="34">
        <f t="shared" si="37"/>
        <v>236.86287290896058</v>
      </c>
      <c r="L216" s="34">
        <f t="shared" si="38"/>
        <v>530044.92714540334</v>
      </c>
      <c r="M216" s="34">
        <f t="shared" si="39"/>
        <v>348425.28604908101</v>
      </c>
      <c r="N216" s="38">
        <f>'jan-feb'!M216</f>
        <v>-611153.70841766451</v>
      </c>
      <c r="O216" s="38">
        <f t="shared" si="40"/>
        <v>959578.99446674553</v>
      </c>
    </row>
    <row r="217" spans="1:15" s="31" customFormat="1" x14ac:dyDescent="0.2">
      <c r="A217" s="30">
        <v>4032</v>
      </c>
      <c r="B217" s="31" t="s">
        <v>165</v>
      </c>
      <c r="C217" s="33">
        <v>12910755</v>
      </c>
      <c r="D217" s="33">
        <v>1256</v>
      </c>
      <c r="E217" s="34">
        <f t="shared" si="31"/>
        <v>10279.263535031847</v>
      </c>
      <c r="F217" s="35">
        <f t="shared" si="32"/>
        <v>0.92232169719379942</v>
      </c>
      <c r="G217" s="69">
        <f t="shared" si="33"/>
        <v>519.43421558551711</v>
      </c>
      <c r="H217" s="36">
        <f t="shared" si="34"/>
        <v>0</v>
      </c>
      <c r="I217" s="69">
        <f t="shared" si="35"/>
        <v>519.43421558551711</v>
      </c>
      <c r="J217" s="67">
        <f t="shared" si="36"/>
        <v>-123.46678524563045</v>
      </c>
      <c r="K217" s="34">
        <f t="shared" si="37"/>
        <v>395.96743033988668</v>
      </c>
      <c r="L217" s="34">
        <f t="shared" si="38"/>
        <v>652409.37477540947</v>
      </c>
      <c r="M217" s="34">
        <f t="shared" si="39"/>
        <v>497335.09250689764</v>
      </c>
      <c r="N217" s="38">
        <f>'jan-feb'!M217</f>
        <v>-534420.08876450453</v>
      </c>
      <c r="O217" s="38">
        <f t="shared" si="40"/>
        <v>1031755.1812714022</v>
      </c>
    </row>
    <row r="218" spans="1:15" s="31" customFormat="1" x14ac:dyDescent="0.2">
      <c r="A218" s="30">
        <v>4034</v>
      </c>
      <c r="B218" s="31" t="s">
        <v>166</v>
      </c>
      <c r="C218" s="33">
        <v>31923099</v>
      </c>
      <c r="D218" s="33">
        <v>2212</v>
      </c>
      <c r="E218" s="34">
        <f t="shared" si="31"/>
        <v>14431.780741410488</v>
      </c>
      <c r="F218" s="35">
        <f t="shared" si="32"/>
        <v>1.294912272808586</v>
      </c>
      <c r="G218" s="69">
        <f t="shared" si="33"/>
        <v>-1972.0761082416675</v>
      </c>
      <c r="H218" s="36">
        <f t="shared" si="34"/>
        <v>0</v>
      </c>
      <c r="I218" s="69">
        <f t="shared" si="35"/>
        <v>-1972.0761082416675</v>
      </c>
      <c r="J218" s="67">
        <f t="shared" si="36"/>
        <v>-123.46678524563045</v>
      </c>
      <c r="K218" s="34">
        <f t="shared" si="37"/>
        <v>-2095.542893487298</v>
      </c>
      <c r="L218" s="34">
        <f t="shared" si="38"/>
        <v>-4362232.3514305688</v>
      </c>
      <c r="M218" s="34">
        <f t="shared" si="39"/>
        <v>-4635340.8803939028</v>
      </c>
      <c r="N218" s="38">
        <f>'jan-feb'!M218</f>
        <v>-5617559.2849897165</v>
      </c>
      <c r="O218" s="38">
        <f t="shared" si="40"/>
        <v>982218.40459581371</v>
      </c>
    </row>
    <row r="219" spans="1:15" s="31" customFormat="1" x14ac:dyDescent="0.2">
      <c r="A219" s="30">
        <v>4036</v>
      </c>
      <c r="B219" s="31" t="s">
        <v>167</v>
      </c>
      <c r="C219" s="33">
        <v>59705875</v>
      </c>
      <c r="D219" s="33">
        <v>3851</v>
      </c>
      <c r="E219" s="34">
        <f t="shared" si="31"/>
        <v>15503.992469488445</v>
      </c>
      <c r="F219" s="35">
        <f t="shared" si="32"/>
        <v>1.3911180114222224</v>
      </c>
      <c r="G219" s="69">
        <f t="shared" si="33"/>
        <v>-2615.4031450884418</v>
      </c>
      <c r="H219" s="36">
        <f t="shared" si="34"/>
        <v>0</v>
      </c>
      <c r="I219" s="69">
        <f t="shared" si="35"/>
        <v>-2615.4031450884418</v>
      </c>
      <c r="J219" s="67">
        <f t="shared" si="36"/>
        <v>-123.46678524563045</v>
      </c>
      <c r="K219" s="34">
        <f t="shared" si="37"/>
        <v>-2738.8699303340723</v>
      </c>
      <c r="L219" s="34">
        <f t="shared" si="38"/>
        <v>-10071917.511735588</v>
      </c>
      <c r="M219" s="34">
        <f t="shared" si="39"/>
        <v>-10547388.101716513</v>
      </c>
      <c r="N219" s="38">
        <f>'jan-feb'!M219</f>
        <v>-11111614.749229385</v>
      </c>
      <c r="O219" s="38">
        <f t="shared" si="40"/>
        <v>564226.64751287177</v>
      </c>
    </row>
    <row r="220" spans="1:15" s="31" customFormat="1" x14ac:dyDescent="0.2">
      <c r="A220" s="30">
        <v>4201</v>
      </c>
      <c r="B220" s="31" t="s">
        <v>168</v>
      </c>
      <c r="C220" s="33">
        <v>59821907</v>
      </c>
      <c r="D220" s="33">
        <v>6825</v>
      </c>
      <c r="E220" s="34">
        <f t="shared" si="31"/>
        <v>8765.1145787545793</v>
      </c>
      <c r="F220" s="35">
        <f t="shared" si="32"/>
        <v>0.78646250549213015</v>
      </c>
      <c r="G220" s="69">
        <f t="shared" si="33"/>
        <v>1427.9235893518776</v>
      </c>
      <c r="H220" s="36">
        <f t="shared" si="34"/>
        <v>442.88087415332552</v>
      </c>
      <c r="I220" s="69">
        <f t="shared" si="35"/>
        <v>1870.8044635052031</v>
      </c>
      <c r="J220" s="67">
        <f t="shared" si="36"/>
        <v>-123.46678524563045</v>
      </c>
      <c r="K220" s="34">
        <f t="shared" si="37"/>
        <v>1747.3376782595726</v>
      </c>
      <c r="L220" s="34">
        <f t="shared" si="38"/>
        <v>12768240.463423012</v>
      </c>
      <c r="M220" s="34">
        <f t="shared" si="39"/>
        <v>11925579.654121583</v>
      </c>
      <c r="N220" s="38">
        <f>'jan-feb'!M220</f>
        <v>5559374.8793402761</v>
      </c>
      <c r="O220" s="38">
        <f t="shared" si="40"/>
        <v>6366204.7747813072</v>
      </c>
    </row>
    <row r="221" spans="1:15" s="31" customFormat="1" x14ac:dyDescent="0.2">
      <c r="A221" s="30">
        <v>4202</v>
      </c>
      <c r="B221" s="31" t="s">
        <v>169</v>
      </c>
      <c r="C221" s="33">
        <v>236038030</v>
      </c>
      <c r="D221" s="33">
        <v>24969</v>
      </c>
      <c r="E221" s="34">
        <f t="shared" si="31"/>
        <v>9453.2432215947774</v>
      </c>
      <c r="F221" s="35">
        <f t="shared" si="32"/>
        <v>0.84820583716069331</v>
      </c>
      <c r="G221" s="69">
        <f t="shared" si="33"/>
        <v>1015.0464036477588</v>
      </c>
      <c r="H221" s="36">
        <f t="shared" si="34"/>
        <v>202.0358491592562</v>
      </c>
      <c r="I221" s="69">
        <f t="shared" si="35"/>
        <v>1217.082252807015</v>
      </c>
      <c r="J221" s="67">
        <f t="shared" si="36"/>
        <v>-123.46678524563045</v>
      </c>
      <c r="K221" s="34">
        <f t="shared" si="37"/>
        <v>1093.6154675613845</v>
      </c>
      <c r="L221" s="34">
        <f t="shared" si="38"/>
        <v>30389326.77033836</v>
      </c>
      <c r="M221" s="34">
        <f t="shared" si="39"/>
        <v>27306484.609540209</v>
      </c>
      <c r="N221" s="38">
        <f>'jan-feb'!M221</f>
        <v>13408335.513955655</v>
      </c>
      <c r="O221" s="38">
        <f t="shared" si="40"/>
        <v>13898149.095584555</v>
      </c>
    </row>
    <row r="222" spans="1:15" s="31" customFormat="1" x14ac:dyDescent="0.2">
      <c r="A222" s="30">
        <v>4203</v>
      </c>
      <c r="B222" s="31" t="s">
        <v>170</v>
      </c>
      <c r="C222" s="33">
        <v>430816590</v>
      </c>
      <c r="D222" s="33">
        <v>46355</v>
      </c>
      <c r="E222" s="34">
        <f t="shared" si="31"/>
        <v>9293.8537374609004</v>
      </c>
      <c r="F222" s="35">
        <f t="shared" si="32"/>
        <v>0.83390438657328536</v>
      </c>
      <c r="G222" s="69">
        <f t="shared" si="33"/>
        <v>1110.6800941280849</v>
      </c>
      <c r="H222" s="36">
        <f t="shared" si="34"/>
        <v>257.82216860611317</v>
      </c>
      <c r="I222" s="69">
        <f t="shared" si="35"/>
        <v>1368.502262734198</v>
      </c>
      <c r="J222" s="67">
        <f t="shared" si="36"/>
        <v>-123.46678524563045</v>
      </c>
      <c r="K222" s="34">
        <f t="shared" si="37"/>
        <v>1245.0354774885675</v>
      </c>
      <c r="L222" s="34">
        <f t="shared" si="38"/>
        <v>63436922.389043748</v>
      </c>
      <c r="M222" s="34">
        <f t="shared" si="39"/>
        <v>57713619.558982544</v>
      </c>
      <c r="N222" s="38">
        <f>'jan-feb'!M222</f>
        <v>29718670.087262776</v>
      </c>
      <c r="O222" s="38">
        <f t="shared" si="40"/>
        <v>27994949.471719768</v>
      </c>
    </row>
    <row r="223" spans="1:15" s="31" customFormat="1" x14ac:dyDescent="0.2">
      <c r="A223" s="30">
        <v>4204</v>
      </c>
      <c r="B223" s="31" t="s">
        <v>183</v>
      </c>
      <c r="C223" s="33">
        <v>1122448356</v>
      </c>
      <c r="D223" s="33">
        <v>116986</v>
      </c>
      <c r="E223" s="34">
        <f t="shared" si="31"/>
        <v>9594.7237789137162</v>
      </c>
      <c r="F223" s="35">
        <f t="shared" si="32"/>
        <v>0.86090038354542353</v>
      </c>
      <c r="G223" s="69">
        <f t="shared" si="33"/>
        <v>930.15806925639549</v>
      </c>
      <c r="H223" s="36">
        <f t="shared" si="34"/>
        <v>152.51765409762766</v>
      </c>
      <c r="I223" s="69">
        <f t="shared" si="35"/>
        <v>1082.6757233540231</v>
      </c>
      <c r="J223" s="67">
        <f t="shared" si="36"/>
        <v>-123.46678524563045</v>
      </c>
      <c r="K223" s="34">
        <f t="shared" si="37"/>
        <v>959.20893810839266</v>
      </c>
      <c r="L223" s="34">
        <f t="shared" si="38"/>
        <v>126657902.17229375</v>
      </c>
      <c r="M223" s="34">
        <f t="shared" si="39"/>
        <v>112214016.83354843</v>
      </c>
      <c r="N223" s="38">
        <f>'jan-feb'!M223</f>
        <v>52543767.386117391</v>
      </c>
      <c r="O223" s="38">
        <f t="shared" si="40"/>
        <v>59670249.447431035</v>
      </c>
    </row>
    <row r="224" spans="1:15" s="31" customFormat="1" x14ac:dyDescent="0.2">
      <c r="A224" s="30">
        <v>4205</v>
      </c>
      <c r="B224" s="31" t="s">
        <v>188</v>
      </c>
      <c r="C224" s="33">
        <v>209491472</v>
      </c>
      <c r="D224" s="33">
        <v>23690</v>
      </c>
      <c r="E224" s="34">
        <f t="shared" si="31"/>
        <v>8843.0338539468139</v>
      </c>
      <c r="F224" s="35">
        <f t="shared" si="32"/>
        <v>0.79345392446825536</v>
      </c>
      <c r="G224" s="69">
        <f t="shared" si="33"/>
        <v>1381.1720242365368</v>
      </c>
      <c r="H224" s="36">
        <f t="shared" si="34"/>
        <v>415.6091278360434</v>
      </c>
      <c r="I224" s="69">
        <f t="shared" si="35"/>
        <v>1796.7811520725802</v>
      </c>
      <c r="J224" s="67">
        <f t="shared" si="36"/>
        <v>-123.46678524563045</v>
      </c>
      <c r="K224" s="34">
        <f t="shared" si="37"/>
        <v>1673.3143668269497</v>
      </c>
      <c r="L224" s="34">
        <f t="shared" si="38"/>
        <v>42565745.492599428</v>
      </c>
      <c r="M224" s="34">
        <f t="shared" si="39"/>
        <v>39640817.350130439</v>
      </c>
      <c r="N224" s="38">
        <f>'jan-feb'!M224</f>
        <v>18008799.139607493</v>
      </c>
      <c r="O224" s="38">
        <f t="shared" si="40"/>
        <v>21632018.210522946</v>
      </c>
    </row>
    <row r="225" spans="1:15" s="31" customFormat="1" x14ac:dyDescent="0.2">
      <c r="A225" s="30">
        <v>4206</v>
      </c>
      <c r="B225" s="31" t="s">
        <v>184</v>
      </c>
      <c r="C225" s="33">
        <v>89305929</v>
      </c>
      <c r="D225" s="33">
        <v>9876</v>
      </c>
      <c r="E225" s="34">
        <f t="shared" si="31"/>
        <v>9042.7226609963545</v>
      </c>
      <c r="F225" s="35">
        <f t="shared" si="32"/>
        <v>0.81137128973482897</v>
      </c>
      <c r="G225" s="69">
        <f t="shared" si="33"/>
        <v>1261.3587400068125</v>
      </c>
      <c r="H225" s="36">
        <f t="shared" si="34"/>
        <v>345.71804536870422</v>
      </c>
      <c r="I225" s="69">
        <f t="shared" si="35"/>
        <v>1607.0767853755167</v>
      </c>
      <c r="J225" s="67">
        <f t="shared" si="36"/>
        <v>-123.46678524563045</v>
      </c>
      <c r="K225" s="34">
        <f t="shared" si="37"/>
        <v>1483.6100001298862</v>
      </c>
      <c r="L225" s="34">
        <f t="shared" si="38"/>
        <v>15871490.332368603</v>
      </c>
      <c r="M225" s="34">
        <f t="shared" si="39"/>
        <v>14652132.361282757</v>
      </c>
      <c r="N225" s="38">
        <f>'jan-feb'!M225</f>
        <v>7551788.0722145848</v>
      </c>
      <c r="O225" s="38">
        <f t="shared" si="40"/>
        <v>7100344.2890681718</v>
      </c>
    </row>
    <row r="226" spans="1:15" s="31" customFormat="1" x14ac:dyDescent="0.2">
      <c r="A226" s="30">
        <v>4207</v>
      </c>
      <c r="B226" s="31" t="s">
        <v>185</v>
      </c>
      <c r="C226" s="33">
        <v>87131860</v>
      </c>
      <c r="D226" s="33">
        <v>9279</v>
      </c>
      <c r="E226" s="34">
        <f t="shared" si="31"/>
        <v>9390.2209289794155</v>
      </c>
      <c r="F226" s="35">
        <f t="shared" si="32"/>
        <v>0.84255107136079443</v>
      </c>
      <c r="G226" s="69">
        <f t="shared" si="33"/>
        <v>1052.859779216976</v>
      </c>
      <c r="H226" s="36">
        <f t="shared" si="34"/>
        <v>224.09365157463287</v>
      </c>
      <c r="I226" s="69">
        <f t="shared" si="35"/>
        <v>1276.9534307916088</v>
      </c>
      <c r="J226" s="67">
        <f t="shared" si="36"/>
        <v>-123.46678524563045</v>
      </c>
      <c r="K226" s="34">
        <f t="shared" si="37"/>
        <v>1153.4866455459783</v>
      </c>
      <c r="L226" s="34">
        <f t="shared" si="38"/>
        <v>11848850.884315338</v>
      </c>
      <c r="M226" s="34">
        <f t="shared" si="39"/>
        <v>10703202.584021132</v>
      </c>
      <c r="N226" s="38">
        <f>'jan-feb'!M226</f>
        <v>4177903.7017799858</v>
      </c>
      <c r="O226" s="38">
        <f t="shared" si="40"/>
        <v>6525298.8822411466</v>
      </c>
    </row>
    <row r="227" spans="1:15" s="31" customFormat="1" x14ac:dyDescent="0.2">
      <c r="A227" s="30">
        <v>4211</v>
      </c>
      <c r="B227" s="31" t="s">
        <v>171</v>
      </c>
      <c r="C227" s="33">
        <v>18389876</v>
      </c>
      <c r="D227" s="33">
        <v>2444</v>
      </c>
      <c r="E227" s="34">
        <f t="shared" si="31"/>
        <v>7524.4991816693946</v>
      </c>
      <c r="F227" s="35">
        <f t="shared" si="32"/>
        <v>0.67514650559537093</v>
      </c>
      <c r="G227" s="69">
        <f t="shared" si="33"/>
        <v>2172.2928276029884</v>
      </c>
      <c r="H227" s="36">
        <f t="shared" si="34"/>
        <v>877.09626313314016</v>
      </c>
      <c r="I227" s="69">
        <f t="shared" si="35"/>
        <v>3049.3890907361283</v>
      </c>
      <c r="J227" s="67">
        <f t="shared" si="36"/>
        <v>-123.46678524563045</v>
      </c>
      <c r="K227" s="34">
        <f t="shared" si="37"/>
        <v>2925.9223054904978</v>
      </c>
      <c r="L227" s="34">
        <f t="shared" si="38"/>
        <v>7452706.9377590977</v>
      </c>
      <c r="M227" s="34">
        <f t="shared" si="39"/>
        <v>7150954.1146187764</v>
      </c>
      <c r="N227" s="38">
        <f>'jan-feb'!M227</f>
        <v>2912587.1920304224</v>
      </c>
      <c r="O227" s="38">
        <f t="shared" si="40"/>
        <v>4238366.922588354</v>
      </c>
    </row>
    <row r="228" spans="1:15" s="31" customFormat="1" x14ac:dyDescent="0.2">
      <c r="A228" s="30">
        <v>4212</v>
      </c>
      <c r="B228" s="31" t="s">
        <v>172</v>
      </c>
      <c r="C228" s="33">
        <v>17517854</v>
      </c>
      <c r="D228" s="33">
        <v>2268</v>
      </c>
      <c r="E228" s="34">
        <f t="shared" si="31"/>
        <v>7723.92151675485</v>
      </c>
      <c r="F228" s="35">
        <f t="shared" si="32"/>
        <v>0.6930399612819117</v>
      </c>
      <c r="G228" s="69">
        <f t="shared" si="33"/>
        <v>2052.6394265517151</v>
      </c>
      <c r="H228" s="36">
        <f t="shared" si="34"/>
        <v>807.29844585323076</v>
      </c>
      <c r="I228" s="69">
        <f t="shared" si="35"/>
        <v>2859.9378724049457</v>
      </c>
      <c r="J228" s="67">
        <f t="shared" si="36"/>
        <v>-123.46678524563045</v>
      </c>
      <c r="K228" s="34">
        <f t="shared" si="37"/>
        <v>2736.4710871593152</v>
      </c>
      <c r="L228" s="34">
        <f t="shared" si="38"/>
        <v>6486339.0946144164</v>
      </c>
      <c r="M228" s="34">
        <f t="shared" si="39"/>
        <v>6206316.4256773265</v>
      </c>
      <c r="N228" s="38">
        <f>'jan-feb'!M228</f>
        <v>2831104.7168269218</v>
      </c>
      <c r="O228" s="38">
        <f t="shared" si="40"/>
        <v>3375211.7088504047</v>
      </c>
    </row>
    <row r="229" spans="1:15" s="31" customFormat="1" x14ac:dyDescent="0.2">
      <c r="A229" s="30">
        <v>4213</v>
      </c>
      <c r="B229" s="31" t="s">
        <v>173</v>
      </c>
      <c r="C229" s="33">
        <v>55842592</v>
      </c>
      <c r="D229" s="33">
        <v>6323</v>
      </c>
      <c r="E229" s="34">
        <f t="shared" si="31"/>
        <v>8831.6609204491542</v>
      </c>
      <c r="F229" s="35">
        <f t="shared" si="32"/>
        <v>0.79243347166150646</v>
      </c>
      <c r="G229" s="69">
        <f t="shared" si="33"/>
        <v>1387.9957843351326</v>
      </c>
      <c r="H229" s="36">
        <f t="shared" si="34"/>
        <v>419.58965456022429</v>
      </c>
      <c r="I229" s="69">
        <f t="shared" si="35"/>
        <v>1807.5854388953569</v>
      </c>
      <c r="J229" s="67">
        <f t="shared" si="36"/>
        <v>-123.46678524563045</v>
      </c>
      <c r="K229" s="34">
        <f t="shared" si="37"/>
        <v>1684.1186536497264</v>
      </c>
      <c r="L229" s="34">
        <f t="shared" si="38"/>
        <v>11429362.730135342</v>
      </c>
      <c r="M229" s="34">
        <f t="shared" si="39"/>
        <v>10648682.24702722</v>
      </c>
      <c r="N229" s="38">
        <f>'jan-feb'!M229</f>
        <v>4109590.8727939297</v>
      </c>
      <c r="O229" s="38">
        <f t="shared" si="40"/>
        <v>6539091.3742332906</v>
      </c>
    </row>
    <row r="230" spans="1:15" s="31" customFormat="1" x14ac:dyDescent="0.2">
      <c r="A230" s="30">
        <v>4214</v>
      </c>
      <c r="B230" s="31" t="s">
        <v>174</v>
      </c>
      <c r="C230" s="33">
        <v>53615446</v>
      </c>
      <c r="D230" s="33">
        <v>6236</v>
      </c>
      <c r="E230" s="34">
        <f t="shared" si="31"/>
        <v>8597.7302758178321</v>
      </c>
      <c r="F230" s="35">
        <f t="shared" si="32"/>
        <v>0.77144370829502695</v>
      </c>
      <c r="G230" s="69">
        <f t="shared" si="33"/>
        <v>1528.354171113926</v>
      </c>
      <c r="H230" s="36">
        <f t="shared" si="34"/>
        <v>501.46538018118707</v>
      </c>
      <c r="I230" s="69">
        <f t="shared" si="35"/>
        <v>2029.8195512951131</v>
      </c>
      <c r="J230" s="67">
        <f t="shared" si="36"/>
        <v>-123.46678524563045</v>
      </c>
      <c r="K230" s="34">
        <f t="shared" si="37"/>
        <v>1906.3527660494826</v>
      </c>
      <c r="L230" s="34">
        <f t="shared" si="38"/>
        <v>12657954.721876325</v>
      </c>
      <c r="M230" s="34">
        <f t="shared" si="39"/>
        <v>11888015.849084573</v>
      </c>
      <c r="N230" s="38">
        <f>'jan-feb'!M230</f>
        <v>3442690.1532331081</v>
      </c>
      <c r="O230" s="38">
        <f t="shared" si="40"/>
        <v>8445325.6958514638</v>
      </c>
    </row>
    <row r="231" spans="1:15" s="31" customFormat="1" x14ac:dyDescent="0.2">
      <c r="A231" s="30">
        <v>4215</v>
      </c>
      <c r="B231" s="31" t="s">
        <v>175</v>
      </c>
      <c r="C231" s="33">
        <v>115586278</v>
      </c>
      <c r="D231" s="33">
        <v>11523</v>
      </c>
      <c r="E231" s="34">
        <f t="shared" si="31"/>
        <v>10030.918857936302</v>
      </c>
      <c r="F231" s="35">
        <f t="shared" si="32"/>
        <v>0.90003861404419516</v>
      </c>
      <c r="G231" s="69">
        <f t="shared" si="33"/>
        <v>668.44102184284418</v>
      </c>
      <c r="H231" s="36">
        <f t="shared" si="34"/>
        <v>0</v>
      </c>
      <c r="I231" s="69">
        <f t="shared" si="35"/>
        <v>668.44102184284418</v>
      </c>
      <c r="J231" s="67">
        <f t="shared" si="36"/>
        <v>-123.46678524563045</v>
      </c>
      <c r="K231" s="34">
        <f t="shared" si="37"/>
        <v>544.97423659721369</v>
      </c>
      <c r="L231" s="34">
        <f t="shared" si="38"/>
        <v>7702445.8946950939</v>
      </c>
      <c r="M231" s="34">
        <f t="shared" si="39"/>
        <v>6279738.1283096932</v>
      </c>
      <c r="N231" s="38">
        <f>'jan-feb'!M231</f>
        <v>4566452.8356246119</v>
      </c>
      <c r="O231" s="38">
        <f t="shared" si="40"/>
        <v>1713285.2926850813</v>
      </c>
    </row>
    <row r="232" spans="1:15" s="31" customFormat="1" x14ac:dyDescent="0.2">
      <c r="A232" s="30">
        <v>4216</v>
      </c>
      <c r="B232" s="31" t="s">
        <v>176</v>
      </c>
      <c r="C232" s="33">
        <v>43347234</v>
      </c>
      <c r="D232" s="33">
        <v>5480</v>
      </c>
      <c r="E232" s="34">
        <f t="shared" si="31"/>
        <v>7910.079197080292</v>
      </c>
      <c r="F232" s="35">
        <f t="shared" si="32"/>
        <v>0.70974322675207657</v>
      </c>
      <c r="G232" s="69">
        <f t="shared" si="33"/>
        <v>1940.94481835645</v>
      </c>
      <c r="H232" s="36">
        <f t="shared" si="34"/>
        <v>742.14325773932603</v>
      </c>
      <c r="I232" s="69">
        <f t="shared" si="35"/>
        <v>2683.0880760957762</v>
      </c>
      <c r="J232" s="67">
        <f t="shared" si="36"/>
        <v>-123.46678524563045</v>
      </c>
      <c r="K232" s="34">
        <f t="shared" si="37"/>
        <v>2559.6212908501457</v>
      </c>
      <c r="L232" s="34">
        <f t="shared" si="38"/>
        <v>14703322.657004854</v>
      </c>
      <c r="M232" s="34">
        <f t="shared" si="39"/>
        <v>14026724.673858799</v>
      </c>
      <c r="N232" s="38">
        <f>'jan-feb'!M232</f>
        <v>5980286.0642907983</v>
      </c>
      <c r="O232" s="38">
        <f t="shared" si="40"/>
        <v>8046438.6095680008</v>
      </c>
    </row>
    <row r="233" spans="1:15" s="31" customFormat="1" x14ac:dyDescent="0.2">
      <c r="A233" s="30">
        <v>4217</v>
      </c>
      <c r="B233" s="31" t="s">
        <v>177</v>
      </c>
      <c r="C233" s="33">
        <v>16277761</v>
      </c>
      <c r="D233" s="33">
        <v>1802</v>
      </c>
      <c r="E233" s="34">
        <f t="shared" si="31"/>
        <v>9033.1637069922308</v>
      </c>
      <c r="F233" s="35">
        <f t="shared" si="32"/>
        <v>0.81051359884574592</v>
      </c>
      <c r="G233" s="69">
        <f t="shared" si="33"/>
        <v>1267.0941124092867</v>
      </c>
      <c r="H233" s="36">
        <f t="shared" si="34"/>
        <v>349.06367927014753</v>
      </c>
      <c r="I233" s="69">
        <f t="shared" si="35"/>
        <v>1616.1577916794342</v>
      </c>
      <c r="J233" s="67">
        <f t="shared" si="36"/>
        <v>-123.46678524563045</v>
      </c>
      <c r="K233" s="34">
        <f t="shared" si="37"/>
        <v>1492.6910064338038</v>
      </c>
      <c r="L233" s="34">
        <f t="shared" si="38"/>
        <v>2912316.3406063407</v>
      </c>
      <c r="M233" s="34">
        <f t="shared" si="39"/>
        <v>2689829.1935937144</v>
      </c>
      <c r="N233" s="38">
        <f>'jan-feb'!M233</f>
        <v>492649.10975401883</v>
      </c>
      <c r="O233" s="38">
        <f t="shared" si="40"/>
        <v>2197180.0838396954</v>
      </c>
    </row>
    <row r="234" spans="1:15" s="31" customFormat="1" x14ac:dyDescent="0.2">
      <c r="A234" s="30">
        <v>4218</v>
      </c>
      <c r="B234" s="31" t="s">
        <v>178</v>
      </c>
      <c r="C234" s="33">
        <v>12460856</v>
      </c>
      <c r="D234" s="33">
        <v>1380</v>
      </c>
      <c r="E234" s="34">
        <f t="shared" si="31"/>
        <v>9029.6057971014488</v>
      </c>
      <c r="F234" s="35">
        <f t="shared" si="32"/>
        <v>0.81019436026627523</v>
      </c>
      <c r="G234" s="69">
        <f t="shared" si="33"/>
        <v>1269.228858343756</v>
      </c>
      <c r="H234" s="36">
        <f t="shared" si="34"/>
        <v>350.30894773192119</v>
      </c>
      <c r="I234" s="69">
        <f t="shared" si="35"/>
        <v>1619.5378060756771</v>
      </c>
      <c r="J234" s="67">
        <f t="shared" si="36"/>
        <v>-123.46678524563045</v>
      </c>
      <c r="K234" s="34">
        <f t="shared" si="37"/>
        <v>1496.0710208300466</v>
      </c>
      <c r="L234" s="34">
        <f t="shared" si="38"/>
        <v>2234962.1723844344</v>
      </c>
      <c r="M234" s="34">
        <f t="shared" si="39"/>
        <v>2064578.0087454643</v>
      </c>
      <c r="N234" s="38">
        <f>'jan-feb'!M234</f>
        <v>-166832.66568074565</v>
      </c>
      <c r="O234" s="38">
        <f t="shared" si="40"/>
        <v>2231410.6744262101</v>
      </c>
    </row>
    <row r="235" spans="1:15" s="31" customFormat="1" x14ac:dyDescent="0.2">
      <c r="A235" s="30">
        <v>4219</v>
      </c>
      <c r="B235" s="31" t="s">
        <v>179</v>
      </c>
      <c r="C235" s="33">
        <v>31029672</v>
      </c>
      <c r="D235" s="33">
        <v>3967</v>
      </c>
      <c r="E235" s="34">
        <f t="shared" si="31"/>
        <v>7821.9490799092509</v>
      </c>
      <c r="F235" s="35">
        <f t="shared" si="32"/>
        <v>0.70183562530124655</v>
      </c>
      <c r="G235" s="69">
        <f t="shared" si="33"/>
        <v>1993.8228886590746</v>
      </c>
      <c r="H235" s="36">
        <f t="shared" si="34"/>
        <v>772.98879874919044</v>
      </c>
      <c r="I235" s="69">
        <f t="shared" si="35"/>
        <v>2766.8116874082652</v>
      </c>
      <c r="J235" s="67">
        <f t="shared" si="36"/>
        <v>-123.46678524563045</v>
      </c>
      <c r="K235" s="34">
        <f t="shared" si="37"/>
        <v>2643.3449021626348</v>
      </c>
      <c r="L235" s="34">
        <f t="shared" si="38"/>
        <v>10975941.963948589</v>
      </c>
      <c r="M235" s="34">
        <f t="shared" si="39"/>
        <v>10486149.226879172</v>
      </c>
      <c r="N235" s="38">
        <f>'jan-feb'!M235</f>
        <v>4141282.1683652564</v>
      </c>
      <c r="O235" s="38">
        <f t="shared" si="40"/>
        <v>6344867.0585139152</v>
      </c>
    </row>
    <row r="236" spans="1:15" s="31" customFormat="1" x14ac:dyDescent="0.2">
      <c r="A236" s="30">
        <v>4220</v>
      </c>
      <c r="B236" s="31" t="s">
        <v>180</v>
      </c>
      <c r="C236" s="33">
        <v>11791888</v>
      </c>
      <c r="D236" s="33">
        <v>1180</v>
      </c>
      <c r="E236" s="34">
        <f t="shared" si="31"/>
        <v>9993.125423728814</v>
      </c>
      <c r="F236" s="35">
        <f t="shared" si="32"/>
        <v>0.89664754383160294</v>
      </c>
      <c r="G236" s="69">
        <f t="shared" si="33"/>
        <v>691.11708236733682</v>
      </c>
      <c r="H236" s="36">
        <f t="shared" si="34"/>
        <v>13.077078412343417</v>
      </c>
      <c r="I236" s="69">
        <f t="shared" si="35"/>
        <v>704.19416077968026</v>
      </c>
      <c r="J236" s="67">
        <f t="shared" si="36"/>
        <v>-123.46678524563045</v>
      </c>
      <c r="K236" s="34">
        <f t="shared" si="37"/>
        <v>580.72737553404977</v>
      </c>
      <c r="L236" s="34">
        <f t="shared" si="38"/>
        <v>830949.10972002265</v>
      </c>
      <c r="M236" s="34">
        <f t="shared" si="39"/>
        <v>685258.30313017871</v>
      </c>
      <c r="N236" s="38">
        <f>'jan-feb'!M236</f>
        <v>-298233.87065455073</v>
      </c>
      <c r="O236" s="38">
        <f t="shared" si="40"/>
        <v>983492.17378472944</v>
      </c>
    </row>
    <row r="237" spans="1:15" s="31" customFormat="1" x14ac:dyDescent="0.2">
      <c r="A237" s="30">
        <v>4221</v>
      </c>
      <c r="B237" s="31" t="s">
        <v>181</v>
      </c>
      <c r="C237" s="33">
        <v>19523000</v>
      </c>
      <c r="D237" s="33">
        <v>1205</v>
      </c>
      <c r="E237" s="34">
        <f t="shared" si="31"/>
        <v>16201.659751037345</v>
      </c>
      <c r="F237" s="35">
        <f t="shared" si="32"/>
        <v>1.4537172111607835</v>
      </c>
      <c r="G237" s="69">
        <f t="shared" si="33"/>
        <v>-3034.0035140177815</v>
      </c>
      <c r="H237" s="36">
        <f t="shared" si="34"/>
        <v>0</v>
      </c>
      <c r="I237" s="69">
        <f t="shared" si="35"/>
        <v>-3034.0035140177815</v>
      </c>
      <c r="J237" s="67">
        <f t="shared" si="36"/>
        <v>-123.46678524563045</v>
      </c>
      <c r="K237" s="34">
        <f t="shared" si="37"/>
        <v>-3157.470299263412</v>
      </c>
      <c r="L237" s="34">
        <f t="shared" si="38"/>
        <v>-3655974.2343914267</v>
      </c>
      <c r="M237" s="34">
        <f t="shared" si="39"/>
        <v>-3804751.7106124116</v>
      </c>
      <c r="N237" s="38">
        <f>'jan-feb'!M237</f>
        <v>-4110739.245032825</v>
      </c>
      <c r="O237" s="38">
        <f t="shared" si="40"/>
        <v>305987.53442041343</v>
      </c>
    </row>
    <row r="238" spans="1:15" s="31" customFormat="1" x14ac:dyDescent="0.2">
      <c r="A238" s="30">
        <v>4222</v>
      </c>
      <c r="B238" s="31" t="s">
        <v>182</v>
      </c>
      <c r="C238" s="33">
        <v>33662121</v>
      </c>
      <c r="D238" s="33">
        <v>1011</v>
      </c>
      <c r="E238" s="34">
        <f t="shared" si="31"/>
        <v>33295.866468842731</v>
      </c>
      <c r="F238" s="35">
        <f t="shared" si="32"/>
        <v>2.9875194819573228</v>
      </c>
      <c r="G238" s="69">
        <f t="shared" si="33"/>
        <v>-13290.527544701012</v>
      </c>
      <c r="H238" s="36">
        <f t="shared" si="34"/>
        <v>0</v>
      </c>
      <c r="I238" s="69">
        <f t="shared" si="35"/>
        <v>-13290.527544701012</v>
      </c>
      <c r="J238" s="67">
        <f t="shared" si="36"/>
        <v>-123.46678524563045</v>
      </c>
      <c r="K238" s="34">
        <f t="shared" si="37"/>
        <v>-13413.994329946641</v>
      </c>
      <c r="L238" s="34">
        <f t="shared" si="38"/>
        <v>-13436723.347692722</v>
      </c>
      <c r="M238" s="34">
        <f t="shared" si="39"/>
        <v>-13561548.267576054</v>
      </c>
      <c r="N238" s="38">
        <f>'jan-feb'!M238</f>
        <v>-12806928.019857416</v>
      </c>
      <c r="O238" s="38">
        <f t="shared" si="40"/>
        <v>-754620.24771863781</v>
      </c>
    </row>
    <row r="239" spans="1:15" s="31" customFormat="1" x14ac:dyDescent="0.2">
      <c r="A239" s="30">
        <v>4223</v>
      </c>
      <c r="B239" s="31" t="s">
        <v>186</v>
      </c>
      <c r="C239" s="33">
        <v>122310527</v>
      </c>
      <c r="D239" s="33">
        <v>15452</v>
      </c>
      <c r="E239" s="34">
        <f t="shared" si="31"/>
        <v>7915.514302355682</v>
      </c>
      <c r="F239" s="35">
        <f t="shared" si="32"/>
        <v>0.71023089938591277</v>
      </c>
      <c r="G239" s="69">
        <f t="shared" si="33"/>
        <v>1937.6837551912158</v>
      </c>
      <c r="H239" s="36">
        <f t="shared" si="34"/>
        <v>740.24097089293957</v>
      </c>
      <c r="I239" s="69">
        <f t="shared" si="35"/>
        <v>2677.9247260841553</v>
      </c>
      <c r="J239" s="67">
        <f t="shared" si="36"/>
        <v>-123.46678524563045</v>
      </c>
      <c r="K239" s="34">
        <f t="shared" si="37"/>
        <v>2554.4579408385248</v>
      </c>
      <c r="L239" s="34">
        <f t="shared" si="38"/>
        <v>41379292.867452368</v>
      </c>
      <c r="M239" s="34">
        <f t="shared" si="39"/>
        <v>39471484.101836883</v>
      </c>
      <c r="N239" s="38">
        <f>'jan-feb'!M239</f>
        <v>10866575.118434567</v>
      </c>
      <c r="O239" s="38">
        <f t="shared" si="40"/>
        <v>28604908.983402316</v>
      </c>
    </row>
    <row r="240" spans="1:15" s="31" customFormat="1" x14ac:dyDescent="0.2">
      <c r="A240" s="30">
        <v>4224</v>
      </c>
      <c r="B240" s="31" t="s">
        <v>187</v>
      </c>
      <c r="C240" s="33">
        <v>16423016</v>
      </c>
      <c r="D240" s="33">
        <v>923</v>
      </c>
      <c r="E240" s="34">
        <f t="shared" si="31"/>
        <v>17793.083423618635</v>
      </c>
      <c r="F240" s="35">
        <f t="shared" si="32"/>
        <v>1.5965099878657749</v>
      </c>
      <c r="G240" s="69">
        <f t="shared" si="33"/>
        <v>-3988.8577175665555</v>
      </c>
      <c r="H240" s="36">
        <f t="shared" si="34"/>
        <v>0</v>
      </c>
      <c r="I240" s="69">
        <f t="shared" si="35"/>
        <v>-3988.8577175665555</v>
      </c>
      <c r="J240" s="67">
        <f t="shared" si="36"/>
        <v>-123.46678524563045</v>
      </c>
      <c r="K240" s="34">
        <f t="shared" si="37"/>
        <v>-4112.3245028121855</v>
      </c>
      <c r="L240" s="34">
        <f t="shared" si="38"/>
        <v>-3681715.6733139306</v>
      </c>
      <c r="M240" s="34">
        <f t="shared" si="39"/>
        <v>-3795675.5160956471</v>
      </c>
      <c r="N240" s="38">
        <f>'jan-feb'!M240</f>
        <v>-4106524.4620458889</v>
      </c>
      <c r="O240" s="38">
        <f t="shared" si="40"/>
        <v>310848.94595024176</v>
      </c>
    </row>
    <row r="241" spans="1:15" s="31" customFormat="1" x14ac:dyDescent="0.2">
      <c r="A241" s="30">
        <v>4225</v>
      </c>
      <c r="B241" s="31" t="s">
        <v>189</v>
      </c>
      <c r="C241" s="33">
        <v>88723732</v>
      </c>
      <c r="D241" s="33">
        <v>10835</v>
      </c>
      <c r="E241" s="34">
        <f t="shared" si="31"/>
        <v>8188.6231656668206</v>
      </c>
      <c r="F241" s="35">
        <f t="shared" si="32"/>
        <v>0.73473598474240165</v>
      </c>
      <c r="G241" s="69">
        <f t="shared" si="33"/>
        <v>1773.8184372045328</v>
      </c>
      <c r="H241" s="36">
        <f t="shared" si="34"/>
        <v>644.65286873404102</v>
      </c>
      <c r="I241" s="69">
        <f t="shared" si="35"/>
        <v>2418.471305938574</v>
      </c>
      <c r="J241" s="67">
        <f t="shared" si="36"/>
        <v>-123.46678524563045</v>
      </c>
      <c r="K241" s="34">
        <f t="shared" si="37"/>
        <v>2295.0045206929435</v>
      </c>
      <c r="L241" s="34">
        <f t="shared" si="38"/>
        <v>26204136.599844448</v>
      </c>
      <c r="M241" s="34">
        <f t="shared" si="39"/>
        <v>24866373.981708042</v>
      </c>
      <c r="N241" s="38">
        <f>'jan-feb'!M241</f>
        <v>11429264.223465474</v>
      </c>
      <c r="O241" s="38">
        <f t="shared" si="40"/>
        <v>13437109.758242568</v>
      </c>
    </row>
    <row r="242" spans="1:15" s="31" customFormat="1" x14ac:dyDescent="0.2">
      <c r="A242" s="30">
        <v>4226</v>
      </c>
      <c r="B242" s="31" t="s">
        <v>190</v>
      </c>
      <c r="C242" s="33">
        <v>15629603</v>
      </c>
      <c r="D242" s="33">
        <v>1776</v>
      </c>
      <c r="E242" s="34">
        <f t="shared" si="31"/>
        <v>8800.4521396396394</v>
      </c>
      <c r="F242" s="35">
        <f t="shared" si="32"/>
        <v>0.78963321894053262</v>
      </c>
      <c r="G242" s="69">
        <f t="shared" si="33"/>
        <v>1406.7210528208416</v>
      </c>
      <c r="H242" s="36">
        <f t="shared" si="34"/>
        <v>430.5127278435545</v>
      </c>
      <c r="I242" s="69">
        <f t="shared" si="35"/>
        <v>1837.2337806643961</v>
      </c>
      <c r="J242" s="67">
        <f t="shared" si="36"/>
        <v>-123.46678524563045</v>
      </c>
      <c r="K242" s="34">
        <f t="shared" si="37"/>
        <v>1713.7669954187656</v>
      </c>
      <c r="L242" s="34">
        <f t="shared" si="38"/>
        <v>3262927.1944599673</v>
      </c>
      <c r="M242" s="34">
        <f t="shared" si="39"/>
        <v>3043650.1838637278</v>
      </c>
      <c r="N242" s="38">
        <f>'jan-feb'!M242</f>
        <v>1143035.5906898652</v>
      </c>
      <c r="O242" s="38">
        <f t="shared" si="40"/>
        <v>1900614.5931738627</v>
      </c>
    </row>
    <row r="243" spans="1:15" s="31" customFormat="1" x14ac:dyDescent="0.2">
      <c r="A243" s="30">
        <v>4227</v>
      </c>
      <c r="B243" s="31" t="s">
        <v>191</v>
      </c>
      <c r="C243" s="33">
        <v>64405030</v>
      </c>
      <c r="D243" s="33">
        <v>6192</v>
      </c>
      <c r="E243" s="34">
        <f t="shared" si="31"/>
        <v>10401.329134366924</v>
      </c>
      <c r="F243" s="35">
        <f t="shared" si="32"/>
        <v>0.93327420856429011</v>
      </c>
      <c r="G243" s="69">
        <f t="shared" si="33"/>
        <v>446.19485598447062</v>
      </c>
      <c r="H243" s="36">
        <f t="shared" si="34"/>
        <v>0</v>
      </c>
      <c r="I243" s="69">
        <f t="shared" si="35"/>
        <v>446.19485598447062</v>
      </c>
      <c r="J243" s="67">
        <f t="shared" si="36"/>
        <v>-123.46678524563045</v>
      </c>
      <c r="K243" s="34">
        <f t="shared" si="37"/>
        <v>322.72807073884019</v>
      </c>
      <c r="L243" s="34">
        <f t="shared" si="38"/>
        <v>2762838.5482558422</v>
      </c>
      <c r="M243" s="34">
        <f t="shared" si="39"/>
        <v>1998332.2140148985</v>
      </c>
      <c r="N243" s="38">
        <f>'jan-feb'!M243</f>
        <v>-3203893.2860109969</v>
      </c>
      <c r="O243" s="38">
        <f t="shared" si="40"/>
        <v>5202225.5000258954</v>
      </c>
    </row>
    <row r="244" spans="1:15" s="31" customFormat="1" x14ac:dyDescent="0.2">
      <c r="A244" s="30">
        <v>4228</v>
      </c>
      <c r="B244" s="31" t="s">
        <v>192</v>
      </c>
      <c r="C244" s="33">
        <v>41153768</v>
      </c>
      <c r="D244" s="33">
        <v>1873</v>
      </c>
      <c r="E244" s="34">
        <f t="shared" si="31"/>
        <v>21972.113187399893</v>
      </c>
      <c r="F244" s="35">
        <f t="shared" si="32"/>
        <v>1.9714794408054979</v>
      </c>
      <c r="G244" s="69">
        <f t="shared" si="33"/>
        <v>-6496.2755758353105</v>
      </c>
      <c r="H244" s="36">
        <f t="shared" si="34"/>
        <v>0</v>
      </c>
      <c r="I244" s="69">
        <f t="shared" si="35"/>
        <v>-6496.2755758353105</v>
      </c>
      <c r="J244" s="67">
        <f t="shared" si="36"/>
        <v>-123.46678524563045</v>
      </c>
      <c r="K244" s="34">
        <f t="shared" si="37"/>
        <v>-6619.742361080941</v>
      </c>
      <c r="L244" s="34">
        <f t="shared" si="38"/>
        <v>-12167524.153539537</v>
      </c>
      <c r="M244" s="34">
        <f t="shared" si="39"/>
        <v>-12398777.442304602</v>
      </c>
      <c r="N244" s="38">
        <f>'jan-feb'!M244</f>
        <v>-11921018.488420313</v>
      </c>
      <c r="O244" s="38">
        <f t="shared" si="40"/>
        <v>-477758.95388428867</v>
      </c>
    </row>
    <row r="245" spans="1:15" s="31" customFormat="1" x14ac:dyDescent="0.2">
      <c r="A245" s="30">
        <v>4601</v>
      </c>
      <c r="B245" s="31" t="s">
        <v>216</v>
      </c>
      <c r="C245" s="33">
        <v>3454222731</v>
      </c>
      <c r="D245" s="33">
        <v>291940</v>
      </c>
      <c r="E245" s="34">
        <f t="shared" si="31"/>
        <v>11831.961125573747</v>
      </c>
      <c r="F245" s="35">
        <f t="shared" si="32"/>
        <v>1.0616397205187935</v>
      </c>
      <c r="G245" s="69">
        <f t="shared" si="33"/>
        <v>-412.18433873962312</v>
      </c>
      <c r="H245" s="36">
        <f t="shared" si="34"/>
        <v>0</v>
      </c>
      <c r="I245" s="69">
        <f t="shared" si="35"/>
        <v>-412.18433873962312</v>
      </c>
      <c r="J245" s="67">
        <f t="shared" si="36"/>
        <v>-123.46678524563045</v>
      </c>
      <c r="K245" s="34">
        <f t="shared" si="37"/>
        <v>-535.65112398525355</v>
      </c>
      <c r="L245" s="34">
        <f t="shared" si="38"/>
        <v>-120333095.85164557</v>
      </c>
      <c r="M245" s="34">
        <f t="shared" si="39"/>
        <v>-156377989.13625491</v>
      </c>
      <c r="N245" s="38">
        <f>'jan-feb'!M245</f>
        <v>-53429387.63973698</v>
      </c>
      <c r="O245" s="38">
        <f t="shared" si="40"/>
        <v>-102948601.49651793</v>
      </c>
    </row>
    <row r="246" spans="1:15" s="31" customFormat="1" x14ac:dyDescent="0.2">
      <c r="A246" s="30">
        <v>4602</v>
      </c>
      <c r="B246" s="31" t="s">
        <v>388</v>
      </c>
      <c r="C246" s="33">
        <v>194688648</v>
      </c>
      <c r="D246" s="33">
        <v>17349</v>
      </c>
      <c r="E246" s="34">
        <f t="shared" si="31"/>
        <v>11221.894518416048</v>
      </c>
      <c r="F246" s="35">
        <f t="shared" si="32"/>
        <v>1.0069006172165638</v>
      </c>
      <c r="G246" s="69">
        <f t="shared" si="33"/>
        <v>-46.144374445003265</v>
      </c>
      <c r="H246" s="36">
        <f t="shared" si="34"/>
        <v>0</v>
      </c>
      <c r="I246" s="69">
        <f t="shared" si="35"/>
        <v>-46.144374445003265</v>
      </c>
      <c r="J246" s="67">
        <f t="shared" si="36"/>
        <v>-123.46678524563045</v>
      </c>
      <c r="K246" s="34">
        <f t="shared" si="37"/>
        <v>-169.61115969063371</v>
      </c>
      <c r="L246" s="34">
        <f t="shared" si="38"/>
        <v>-800558.75224636169</v>
      </c>
      <c r="M246" s="34">
        <f t="shared" si="39"/>
        <v>-2942584.0094728041</v>
      </c>
      <c r="N246" s="38">
        <f>'jan-feb'!M246</f>
        <v>-2253135.7235472915</v>
      </c>
      <c r="O246" s="38">
        <f t="shared" si="40"/>
        <v>-689448.28592551267</v>
      </c>
    </row>
    <row r="247" spans="1:15" s="31" customFormat="1" x14ac:dyDescent="0.2">
      <c r="A247" s="30">
        <v>4611</v>
      </c>
      <c r="B247" s="31" t="s">
        <v>217</v>
      </c>
      <c r="C247" s="33">
        <v>39585035</v>
      </c>
      <c r="D247" s="33">
        <v>4072</v>
      </c>
      <c r="E247" s="34">
        <f t="shared" si="31"/>
        <v>9721.2757858546174</v>
      </c>
      <c r="F247" s="35">
        <f t="shared" si="32"/>
        <v>0.87225544428758905</v>
      </c>
      <c r="G247" s="69">
        <f t="shared" si="33"/>
        <v>854.22686509185473</v>
      </c>
      <c r="H247" s="36">
        <f t="shared" si="34"/>
        <v>108.22445166831221</v>
      </c>
      <c r="I247" s="69">
        <f t="shared" si="35"/>
        <v>962.45131676016695</v>
      </c>
      <c r="J247" s="67">
        <f t="shared" si="36"/>
        <v>-123.46678524563045</v>
      </c>
      <c r="K247" s="34">
        <f t="shared" si="37"/>
        <v>838.98453151453646</v>
      </c>
      <c r="L247" s="34">
        <f t="shared" si="38"/>
        <v>3919101.7618473996</v>
      </c>
      <c r="M247" s="34">
        <f t="shared" si="39"/>
        <v>3416345.0123271924</v>
      </c>
      <c r="N247" s="38">
        <f>'jan-feb'!M247</f>
        <v>1219542.3126627977</v>
      </c>
      <c r="O247" s="38">
        <f t="shared" si="40"/>
        <v>2196802.6996643944</v>
      </c>
    </row>
    <row r="248" spans="1:15" s="31" customFormat="1" x14ac:dyDescent="0.2">
      <c r="A248" s="30">
        <v>4612</v>
      </c>
      <c r="B248" s="31" t="s">
        <v>218</v>
      </c>
      <c r="C248" s="33">
        <v>53804112</v>
      </c>
      <c r="D248" s="33">
        <v>5742</v>
      </c>
      <c r="E248" s="34">
        <f t="shared" si="31"/>
        <v>9370.2737722048059</v>
      </c>
      <c r="F248" s="35">
        <f t="shared" si="32"/>
        <v>0.8407612840450156</v>
      </c>
      <c r="G248" s="69">
        <f t="shared" si="33"/>
        <v>1064.8280732817416</v>
      </c>
      <c r="H248" s="36">
        <f t="shared" si="34"/>
        <v>231.07515644574622</v>
      </c>
      <c r="I248" s="69">
        <f t="shared" si="35"/>
        <v>1295.9032297274878</v>
      </c>
      <c r="J248" s="67">
        <f t="shared" si="36"/>
        <v>-123.46678524563045</v>
      </c>
      <c r="K248" s="34">
        <f t="shared" si="37"/>
        <v>1172.4364444818573</v>
      </c>
      <c r="L248" s="34">
        <f t="shared" si="38"/>
        <v>7441076.3450952349</v>
      </c>
      <c r="M248" s="34">
        <f t="shared" si="39"/>
        <v>6732130.0642148247</v>
      </c>
      <c r="N248" s="38">
        <f>'jan-feb'!M248</f>
        <v>3958481.8410141924</v>
      </c>
      <c r="O248" s="38">
        <f t="shared" si="40"/>
        <v>2773648.2232006323</v>
      </c>
    </row>
    <row r="249" spans="1:15" s="31" customFormat="1" x14ac:dyDescent="0.2">
      <c r="A249" s="30">
        <v>4613</v>
      </c>
      <c r="B249" s="31" t="s">
        <v>219</v>
      </c>
      <c r="C249" s="33">
        <v>133823133</v>
      </c>
      <c r="D249" s="33">
        <v>12268</v>
      </c>
      <c r="E249" s="34">
        <f t="shared" si="31"/>
        <v>10908.308852298664</v>
      </c>
      <c r="F249" s="35">
        <f t="shared" si="32"/>
        <v>0.97876369254259799</v>
      </c>
      <c r="G249" s="69">
        <f t="shared" si="33"/>
        <v>142.00702522542704</v>
      </c>
      <c r="H249" s="36">
        <f t="shared" si="34"/>
        <v>0</v>
      </c>
      <c r="I249" s="69">
        <f t="shared" si="35"/>
        <v>142.00702522542704</v>
      </c>
      <c r="J249" s="67">
        <f t="shared" si="36"/>
        <v>-123.46678524563045</v>
      </c>
      <c r="K249" s="34">
        <f t="shared" si="37"/>
        <v>18.540239979796596</v>
      </c>
      <c r="L249" s="34">
        <f t="shared" si="38"/>
        <v>1742142.1854655389</v>
      </c>
      <c r="M249" s="34">
        <f t="shared" si="39"/>
        <v>227451.66407214463</v>
      </c>
      <c r="N249" s="38">
        <f>'jan-feb'!M249</f>
        <v>-1940151.9549068022</v>
      </c>
      <c r="O249" s="38">
        <f t="shared" si="40"/>
        <v>2167603.6189789469</v>
      </c>
    </row>
    <row r="250" spans="1:15" s="31" customFormat="1" x14ac:dyDescent="0.2">
      <c r="A250" s="30">
        <v>4614</v>
      </c>
      <c r="B250" s="31" t="s">
        <v>220</v>
      </c>
      <c r="C250" s="33">
        <v>222140357</v>
      </c>
      <c r="D250" s="33">
        <v>19287</v>
      </c>
      <c r="E250" s="34">
        <f t="shared" si="31"/>
        <v>11517.62104007881</v>
      </c>
      <c r="F250" s="35">
        <f t="shared" si="32"/>
        <v>1.0334351044816936</v>
      </c>
      <c r="G250" s="69">
        <f t="shared" si="33"/>
        <v>-223.58028744266048</v>
      </c>
      <c r="H250" s="36">
        <f t="shared" si="34"/>
        <v>0</v>
      </c>
      <c r="I250" s="69">
        <f t="shared" si="35"/>
        <v>-223.58028744266048</v>
      </c>
      <c r="J250" s="67">
        <f t="shared" si="36"/>
        <v>-123.46678524563045</v>
      </c>
      <c r="K250" s="34">
        <f t="shared" si="37"/>
        <v>-347.04707268829094</v>
      </c>
      <c r="L250" s="34">
        <f t="shared" si="38"/>
        <v>-4312193.0039065927</v>
      </c>
      <c r="M250" s="34">
        <f t="shared" si="39"/>
        <v>-6693496.8909390671</v>
      </c>
      <c r="N250" s="38">
        <f>'jan-feb'!M250</f>
        <v>-1044165.5853511178</v>
      </c>
      <c r="O250" s="38">
        <f t="shared" si="40"/>
        <v>-5649331.3055879492</v>
      </c>
    </row>
    <row r="251" spans="1:15" s="31" customFormat="1" x14ac:dyDescent="0.2">
      <c r="A251" s="30">
        <v>4615</v>
      </c>
      <c r="B251" s="31" t="s">
        <v>221</v>
      </c>
      <c r="C251" s="33">
        <v>31755171</v>
      </c>
      <c r="D251" s="33">
        <v>3203</v>
      </c>
      <c r="E251" s="34">
        <f t="shared" si="31"/>
        <v>9914.1963783952542</v>
      </c>
      <c r="F251" s="35">
        <f t="shared" si="32"/>
        <v>0.88956552177799575</v>
      </c>
      <c r="G251" s="69">
        <f t="shared" si="33"/>
        <v>738.47450956747264</v>
      </c>
      <c r="H251" s="36">
        <f t="shared" si="34"/>
        <v>40.702244279089335</v>
      </c>
      <c r="I251" s="69">
        <f t="shared" si="35"/>
        <v>779.17675384656195</v>
      </c>
      <c r="J251" s="67">
        <f t="shared" si="36"/>
        <v>-123.46678524563045</v>
      </c>
      <c r="K251" s="34">
        <f t="shared" si="37"/>
        <v>655.70996860093146</v>
      </c>
      <c r="L251" s="34">
        <f t="shared" si="38"/>
        <v>2495703.142570538</v>
      </c>
      <c r="M251" s="34">
        <f t="shared" si="39"/>
        <v>2100239.0294287833</v>
      </c>
      <c r="N251" s="38">
        <f>'jan-feb'!M251</f>
        <v>1148928.0350955175</v>
      </c>
      <c r="O251" s="38">
        <f t="shared" si="40"/>
        <v>951310.99433326581</v>
      </c>
    </row>
    <row r="252" spans="1:15" s="31" customFormat="1" x14ac:dyDescent="0.2">
      <c r="A252" s="30">
        <v>4616</v>
      </c>
      <c r="B252" s="31" t="s">
        <v>222</v>
      </c>
      <c r="C252" s="33">
        <v>36822428</v>
      </c>
      <c r="D252" s="33">
        <v>2922</v>
      </c>
      <c r="E252" s="34">
        <f t="shared" si="31"/>
        <v>12601.789185489391</v>
      </c>
      <c r="F252" s="35">
        <f t="shared" si="32"/>
        <v>1.1307136498279331</v>
      </c>
      <c r="G252" s="69">
        <f t="shared" si="33"/>
        <v>-874.08117468900957</v>
      </c>
      <c r="H252" s="36">
        <f t="shared" si="34"/>
        <v>0</v>
      </c>
      <c r="I252" s="69">
        <f t="shared" si="35"/>
        <v>-874.08117468900957</v>
      </c>
      <c r="J252" s="67">
        <f t="shared" si="36"/>
        <v>-123.46678524563045</v>
      </c>
      <c r="K252" s="34">
        <f t="shared" si="37"/>
        <v>-997.54795993464006</v>
      </c>
      <c r="L252" s="34">
        <f t="shared" si="38"/>
        <v>-2554065.1924412861</v>
      </c>
      <c r="M252" s="34">
        <f t="shared" si="39"/>
        <v>-2914835.1389290183</v>
      </c>
      <c r="N252" s="38">
        <f>'jan-feb'!M252</f>
        <v>-497058.31733270967</v>
      </c>
      <c r="O252" s="38">
        <f t="shared" si="40"/>
        <v>-2417776.8215963086</v>
      </c>
    </row>
    <row r="253" spans="1:15" s="31" customFormat="1" x14ac:dyDescent="0.2">
      <c r="A253" s="30">
        <v>4617</v>
      </c>
      <c r="B253" s="31" t="s">
        <v>223</v>
      </c>
      <c r="C253" s="33">
        <v>147085194</v>
      </c>
      <c r="D253" s="33">
        <v>13089</v>
      </c>
      <c r="E253" s="34">
        <f t="shared" si="31"/>
        <v>11237.313316525326</v>
      </c>
      <c r="F253" s="35">
        <f t="shared" si="32"/>
        <v>1.0082840910415485</v>
      </c>
      <c r="G253" s="69">
        <f t="shared" si="33"/>
        <v>-55.395653310570196</v>
      </c>
      <c r="H253" s="36">
        <f t="shared" si="34"/>
        <v>0</v>
      </c>
      <c r="I253" s="69">
        <f t="shared" si="35"/>
        <v>-55.395653310570196</v>
      </c>
      <c r="J253" s="67">
        <f t="shared" si="36"/>
        <v>-123.46678524563045</v>
      </c>
      <c r="K253" s="34">
        <f t="shared" si="37"/>
        <v>-178.86243855620063</v>
      </c>
      <c r="L253" s="34">
        <f t="shared" si="38"/>
        <v>-725073.70618205331</v>
      </c>
      <c r="M253" s="34">
        <f t="shared" si="39"/>
        <v>-2341130.4582621101</v>
      </c>
      <c r="N253" s="38">
        <f>'jan-feb'!M253</f>
        <v>-6700453.7294893321</v>
      </c>
      <c r="O253" s="38">
        <f t="shared" si="40"/>
        <v>4359323.2712272219</v>
      </c>
    </row>
    <row r="254" spans="1:15" s="31" customFormat="1" x14ac:dyDescent="0.2">
      <c r="A254" s="30">
        <v>4618</v>
      </c>
      <c r="B254" s="31" t="s">
        <v>224</v>
      </c>
      <c r="C254" s="33">
        <v>136641687</v>
      </c>
      <c r="D254" s="33">
        <v>11017</v>
      </c>
      <c r="E254" s="34">
        <f t="shared" si="31"/>
        <v>12402.803576291186</v>
      </c>
      <c r="F254" s="35">
        <f t="shared" si="32"/>
        <v>1.1128593799994224</v>
      </c>
      <c r="G254" s="69">
        <f t="shared" si="33"/>
        <v>-754.68980917008628</v>
      </c>
      <c r="H254" s="36">
        <f t="shared" si="34"/>
        <v>0</v>
      </c>
      <c r="I254" s="69">
        <f t="shared" si="35"/>
        <v>-754.68980917008628</v>
      </c>
      <c r="J254" s="67">
        <f t="shared" si="36"/>
        <v>-123.46678524563045</v>
      </c>
      <c r="K254" s="34">
        <f t="shared" si="37"/>
        <v>-878.15659441571677</v>
      </c>
      <c r="L254" s="34">
        <f t="shared" si="38"/>
        <v>-8314417.627626841</v>
      </c>
      <c r="M254" s="34">
        <f t="shared" si="39"/>
        <v>-9674651.2006779518</v>
      </c>
      <c r="N254" s="38">
        <f>'jan-feb'!M254</f>
        <v>-12154763.141017955</v>
      </c>
      <c r="O254" s="38">
        <f t="shared" si="40"/>
        <v>2480111.940340003</v>
      </c>
    </row>
    <row r="255" spans="1:15" s="31" customFormat="1" x14ac:dyDescent="0.2">
      <c r="A255" s="30">
        <v>4619</v>
      </c>
      <c r="B255" s="31" t="s">
        <v>225</v>
      </c>
      <c r="C255" s="33">
        <v>23398680</v>
      </c>
      <c r="D255" s="33">
        <v>968</v>
      </c>
      <c r="E255" s="34">
        <f t="shared" si="31"/>
        <v>24172.190082644629</v>
      </c>
      <c r="F255" s="35">
        <f t="shared" si="32"/>
        <v>2.1688845028572223</v>
      </c>
      <c r="G255" s="69">
        <f t="shared" si="33"/>
        <v>-7816.3217129821514</v>
      </c>
      <c r="H255" s="36">
        <f t="shared" si="34"/>
        <v>0</v>
      </c>
      <c r="I255" s="69">
        <f t="shared" si="35"/>
        <v>-7816.3217129821514</v>
      </c>
      <c r="J255" s="67">
        <f t="shared" si="36"/>
        <v>-123.46678524563045</v>
      </c>
      <c r="K255" s="34">
        <f t="shared" si="37"/>
        <v>-7939.7884982277819</v>
      </c>
      <c r="L255" s="34">
        <f t="shared" si="38"/>
        <v>-7566199.4181667222</v>
      </c>
      <c r="M255" s="34">
        <f t="shared" si="39"/>
        <v>-7685715.2662844928</v>
      </c>
      <c r="N255" s="38">
        <f>'jan-feb'!M255</f>
        <v>-7617532.5359267825</v>
      </c>
      <c r="O255" s="38">
        <f t="shared" si="40"/>
        <v>-68182.730357710272</v>
      </c>
    </row>
    <row r="256" spans="1:15" s="31" customFormat="1" x14ac:dyDescent="0.2">
      <c r="A256" s="30">
        <v>4620</v>
      </c>
      <c r="B256" s="31" t="s">
        <v>226</v>
      </c>
      <c r="C256" s="33">
        <v>13916879</v>
      </c>
      <c r="D256" s="33">
        <v>1089</v>
      </c>
      <c r="E256" s="34">
        <f t="shared" si="31"/>
        <v>12779.50321395776</v>
      </c>
      <c r="F256" s="35">
        <f t="shared" si="32"/>
        <v>1.1466592964974136</v>
      </c>
      <c r="G256" s="69">
        <f t="shared" si="33"/>
        <v>-980.70959177003056</v>
      </c>
      <c r="H256" s="36">
        <f t="shared" si="34"/>
        <v>0</v>
      </c>
      <c r="I256" s="69">
        <f t="shared" si="35"/>
        <v>-980.70959177003056</v>
      </c>
      <c r="J256" s="67">
        <f t="shared" si="36"/>
        <v>-123.46678524563045</v>
      </c>
      <c r="K256" s="34">
        <f t="shared" si="37"/>
        <v>-1104.176377015661</v>
      </c>
      <c r="L256" s="34">
        <f t="shared" si="38"/>
        <v>-1067992.7454375632</v>
      </c>
      <c r="M256" s="34">
        <f t="shared" si="39"/>
        <v>-1202448.0745700549</v>
      </c>
      <c r="N256" s="38">
        <f>'jan-feb'!M256</f>
        <v>-2036642.0279176319</v>
      </c>
      <c r="O256" s="38">
        <f t="shared" si="40"/>
        <v>834193.95334757701</v>
      </c>
    </row>
    <row r="257" spans="1:15" s="31" customFormat="1" x14ac:dyDescent="0.2">
      <c r="A257" s="30">
        <v>4621</v>
      </c>
      <c r="B257" s="31" t="s">
        <v>227</v>
      </c>
      <c r="C257" s="33">
        <v>160324388</v>
      </c>
      <c r="D257" s="33">
        <v>16471</v>
      </c>
      <c r="E257" s="34">
        <f t="shared" si="31"/>
        <v>9733.7373565660855</v>
      </c>
      <c r="F257" s="35">
        <f t="shared" si="32"/>
        <v>0.87337357663327031</v>
      </c>
      <c r="G257" s="69">
        <f t="shared" si="33"/>
        <v>846.74992266497395</v>
      </c>
      <c r="H257" s="36">
        <f t="shared" si="34"/>
        <v>103.86290191929838</v>
      </c>
      <c r="I257" s="69">
        <f t="shared" si="35"/>
        <v>950.61282458427229</v>
      </c>
      <c r="J257" s="67">
        <f t="shared" si="36"/>
        <v>-123.46678524563045</v>
      </c>
      <c r="K257" s="34">
        <f t="shared" si="37"/>
        <v>827.1460393386418</v>
      </c>
      <c r="L257" s="34">
        <f t="shared" si="38"/>
        <v>15657543.83372755</v>
      </c>
      <c r="M257" s="34">
        <f t="shared" si="39"/>
        <v>13623922.413946768</v>
      </c>
      <c r="N257" s="38">
        <f>'jan-feb'!M257</f>
        <v>3559065.664617708</v>
      </c>
      <c r="O257" s="38">
        <f t="shared" si="40"/>
        <v>10064856.74932906</v>
      </c>
    </row>
    <row r="258" spans="1:15" s="31" customFormat="1" x14ac:dyDescent="0.2">
      <c r="A258" s="30">
        <v>4622</v>
      </c>
      <c r="B258" s="31" t="s">
        <v>228</v>
      </c>
      <c r="C258" s="33">
        <v>86882743</v>
      </c>
      <c r="D258" s="33">
        <v>8496</v>
      </c>
      <c r="E258" s="34">
        <f t="shared" si="31"/>
        <v>10226.311558380414</v>
      </c>
      <c r="F258" s="35">
        <f t="shared" si="32"/>
        <v>0.91757050496991355</v>
      </c>
      <c r="G258" s="69">
        <f t="shared" si="33"/>
        <v>551.20540157637697</v>
      </c>
      <c r="H258" s="36">
        <f t="shared" si="34"/>
        <v>0</v>
      </c>
      <c r="I258" s="69">
        <f t="shared" si="35"/>
        <v>551.20540157637697</v>
      </c>
      <c r="J258" s="67">
        <f t="shared" si="36"/>
        <v>-123.46678524563045</v>
      </c>
      <c r="K258" s="34">
        <f t="shared" si="37"/>
        <v>427.73861633074654</v>
      </c>
      <c r="L258" s="34">
        <f t="shared" si="38"/>
        <v>4683041.0917928992</v>
      </c>
      <c r="M258" s="34">
        <f t="shared" si="39"/>
        <v>3634067.2843460226</v>
      </c>
      <c r="N258" s="38">
        <f>'jan-feb'!M258</f>
        <v>951601.29128723568</v>
      </c>
      <c r="O258" s="38">
        <f t="shared" si="40"/>
        <v>2682465.9930587867</v>
      </c>
    </row>
    <row r="259" spans="1:15" s="31" customFormat="1" x14ac:dyDescent="0.2">
      <c r="A259" s="30">
        <v>4623</v>
      </c>
      <c r="B259" s="31" t="s">
        <v>229</v>
      </c>
      <c r="C259" s="33">
        <v>25514497</v>
      </c>
      <c r="D259" s="33">
        <v>2502</v>
      </c>
      <c r="E259" s="34">
        <f t="shared" si="31"/>
        <v>10197.640687450041</v>
      </c>
      <c r="F259" s="35">
        <f t="shared" si="32"/>
        <v>0.91499796986110882</v>
      </c>
      <c r="G259" s="69">
        <f t="shared" si="33"/>
        <v>568.40792413460076</v>
      </c>
      <c r="H259" s="36">
        <f t="shared" si="34"/>
        <v>0</v>
      </c>
      <c r="I259" s="69">
        <f t="shared" si="35"/>
        <v>568.40792413460076</v>
      </c>
      <c r="J259" s="67">
        <f t="shared" si="36"/>
        <v>-123.46678524563045</v>
      </c>
      <c r="K259" s="34">
        <f t="shared" si="37"/>
        <v>444.94113888897033</v>
      </c>
      <c r="L259" s="34">
        <f t="shared" si="38"/>
        <v>1422156.6261847711</v>
      </c>
      <c r="M259" s="34">
        <f t="shared" si="39"/>
        <v>1113242.7295002039</v>
      </c>
      <c r="N259" s="38">
        <f>'jan-feb'!M259</f>
        <v>-179483.42777770004</v>
      </c>
      <c r="O259" s="38">
        <f t="shared" si="40"/>
        <v>1292726.157277904</v>
      </c>
    </row>
    <row r="260" spans="1:15" s="31" customFormat="1" x14ac:dyDescent="0.2">
      <c r="A260" s="30">
        <v>4624</v>
      </c>
      <c r="B260" s="31" t="s">
        <v>389</v>
      </c>
      <c r="C260" s="33">
        <v>269139102</v>
      </c>
      <c r="D260" s="33">
        <v>26080</v>
      </c>
      <c r="E260" s="34">
        <f t="shared" si="31"/>
        <v>10319.750843558282</v>
      </c>
      <c r="F260" s="35">
        <f t="shared" si="32"/>
        <v>0.92595447915212237</v>
      </c>
      <c r="G260" s="69">
        <f t="shared" si="33"/>
        <v>495.14183046965587</v>
      </c>
      <c r="H260" s="36">
        <f t="shared" si="34"/>
        <v>0</v>
      </c>
      <c r="I260" s="69">
        <f t="shared" si="35"/>
        <v>495.14183046965587</v>
      </c>
      <c r="J260" s="67">
        <f t="shared" si="36"/>
        <v>-123.46678524563045</v>
      </c>
      <c r="K260" s="34">
        <f t="shared" si="37"/>
        <v>371.67504522402544</v>
      </c>
      <c r="L260" s="34">
        <f t="shared" si="38"/>
        <v>12913298.938648624</v>
      </c>
      <c r="M260" s="34">
        <f t="shared" si="39"/>
        <v>9693285.1794425827</v>
      </c>
      <c r="N260" s="38">
        <f>'jan-feb'!M260</f>
        <v>3540273.0485841692</v>
      </c>
      <c r="O260" s="38">
        <f t="shared" si="40"/>
        <v>6153012.1308584139</v>
      </c>
    </row>
    <row r="261" spans="1:15" s="31" customFormat="1" x14ac:dyDescent="0.2">
      <c r="A261" s="30">
        <v>4625</v>
      </c>
      <c r="B261" s="31" t="s">
        <v>230</v>
      </c>
      <c r="C261" s="33">
        <v>113639198</v>
      </c>
      <c r="D261" s="33">
        <v>5300</v>
      </c>
      <c r="E261" s="34">
        <f t="shared" si="31"/>
        <v>21441.358113207549</v>
      </c>
      <c r="F261" s="35">
        <f t="shared" si="32"/>
        <v>1.9238566788094666</v>
      </c>
      <c r="G261" s="69">
        <f t="shared" si="33"/>
        <v>-6177.8225313199036</v>
      </c>
      <c r="H261" s="36">
        <f t="shared" si="34"/>
        <v>0</v>
      </c>
      <c r="I261" s="69">
        <f t="shared" si="35"/>
        <v>-6177.8225313199036</v>
      </c>
      <c r="J261" s="67">
        <f t="shared" si="36"/>
        <v>-123.46678524563045</v>
      </c>
      <c r="K261" s="34">
        <f t="shared" si="37"/>
        <v>-6301.2893165655341</v>
      </c>
      <c r="L261" s="34">
        <f t="shared" si="38"/>
        <v>-32742459.41599549</v>
      </c>
      <c r="M261" s="34">
        <f t="shared" si="39"/>
        <v>-33396833.377797332</v>
      </c>
      <c r="N261" s="38">
        <f>'jan-feb'!M261</f>
        <v>-23560841.568194162</v>
      </c>
      <c r="O261" s="38">
        <f t="shared" si="40"/>
        <v>-9835991.8096031696</v>
      </c>
    </row>
    <row r="262" spans="1:15" s="31" customFormat="1" x14ac:dyDescent="0.2">
      <c r="A262" s="30">
        <v>4626</v>
      </c>
      <c r="B262" s="31" t="s">
        <v>235</v>
      </c>
      <c r="C262" s="33">
        <v>408074688</v>
      </c>
      <c r="D262" s="33">
        <v>39768</v>
      </c>
      <c r="E262" s="34">
        <f t="shared" si="31"/>
        <v>10261.383222691611</v>
      </c>
      <c r="F262" s="35">
        <f t="shared" si="32"/>
        <v>0.92071736046599795</v>
      </c>
      <c r="G262" s="69">
        <f t="shared" si="33"/>
        <v>530.16240298965852</v>
      </c>
      <c r="H262" s="36">
        <f t="shared" si="34"/>
        <v>0</v>
      </c>
      <c r="I262" s="69">
        <f t="shared" si="35"/>
        <v>530.16240298965852</v>
      </c>
      <c r="J262" s="67">
        <f t="shared" si="36"/>
        <v>-123.46678524563045</v>
      </c>
      <c r="K262" s="34">
        <f t="shared" si="37"/>
        <v>406.69561774402808</v>
      </c>
      <c r="L262" s="34">
        <f t="shared" si="38"/>
        <v>21083498.442092739</v>
      </c>
      <c r="M262" s="34">
        <f t="shared" si="39"/>
        <v>16173471.326444509</v>
      </c>
      <c r="N262" s="38">
        <f>'jan-feb'!M262</f>
        <v>4509532.8289913824</v>
      </c>
      <c r="O262" s="38">
        <f t="shared" si="40"/>
        <v>11663938.497453127</v>
      </c>
    </row>
    <row r="263" spans="1:15" s="31" customFormat="1" x14ac:dyDescent="0.2">
      <c r="A263" s="30">
        <v>4627</v>
      </c>
      <c r="B263" s="31" t="s">
        <v>231</v>
      </c>
      <c r="C263" s="33">
        <v>287553233</v>
      </c>
      <c r="D263" s="33">
        <v>30145</v>
      </c>
      <c r="E263" s="34">
        <f t="shared" si="31"/>
        <v>9539.0025874937801</v>
      </c>
      <c r="F263" s="35">
        <f t="shared" si="32"/>
        <v>0.85590071954566826</v>
      </c>
      <c r="G263" s="69">
        <f t="shared" si="33"/>
        <v>963.59078410835718</v>
      </c>
      <c r="H263" s="36">
        <f t="shared" si="34"/>
        <v>172.02007109460527</v>
      </c>
      <c r="I263" s="69">
        <f t="shared" si="35"/>
        <v>1135.6108552029625</v>
      </c>
      <c r="J263" s="67">
        <f t="shared" si="36"/>
        <v>-123.46678524563045</v>
      </c>
      <c r="K263" s="34">
        <f t="shared" si="37"/>
        <v>1012.144069957332</v>
      </c>
      <c r="L263" s="34">
        <f t="shared" si="38"/>
        <v>34232989.230093308</v>
      </c>
      <c r="M263" s="34">
        <f t="shared" si="39"/>
        <v>30511082.988863774</v>
      </c>
      <c r="N263" s="38">
        <f>'jan-feb'!M263</f>
        <v>12506653.643804057</v>
      </c>
      <c r="O263" s="38">
        <f t="shared" si="40"/>
        <v>18004429.345059715</v>
      </c>
    </row>
    <row r="264" spans="1:15" s="31" customFormat="1" x14ac:dyDescent="0.2">
      <c r="A264" s="30">
        <v>4628</v>
      </c>
      <c r="B264" s="31" t="s">
        <v>232</v>
      </c>
      <c r="C264" s="33">
        <v>40931476</v>
      </c>
      <c r="D264" s="33">
        <v>3852</v>
      </c>
      <c r="E264" s="34">
        <f t="shared" si="31"/>
        <v>10626.032191069575</v>
      </c>
      <c r="F264" s="35">
        <f t="shared" si="32"/>
        <v>0.95343601333914751</v>
      </c>
      <c r="G264" s="69">
        <f t="shared" si="33"/>
        <v>311.37302196288039</v>
      </c>
      <c r="H264" s="36">
        <f t="shared" si="34"/>
        <v>0</v>
      </c>
      <c r="I264" s="69">
        <f t="shared" si="35"/>
        <v>311.37302196288039</v>
      </c>
      <c r="J264" s="67">
        <f t="shared" si="36"/>
        <v>-123.46678524563045</v>
      </c>
      <c r="K264" s="34">
        <f t="shared" si="37"/>
        <v>187.90623671724995</v>
      </c>
      <c r="L264" s="34">
        <f t="shared" si="38"/>
        <v>1199408.8806010152</v>
      </c>
      <c r="M264" s="34">
        <f t="shared" si="39"/>
        <v>723814.82383484684</v>
      </c>
      <c r="N264" s="38">
        <f>'jan-feb'!M264</f>
        <v>-2297937.4442045162</v>
      </c>
      <c r="O264" s="38">
        <f t="shared" si="40"/>
        <v>3021752.268039363</v>
      </c>
    </row>
    <row r="265" spans="1:15" s="31" customFormat="1" x14ac:dyDescent="0.2">
      <c r="A265" s="30">
        <v>4629</v>
      </c>
      <c r="B265" s="31" t="s">
        <v>233</v>
      </c>
      <c r="C265" s="33">
        <v>11400945</v>
      </c>
      <c r="D265" s="33">
        <v>384</v>
      </c>
      <c r="E265" s="34">
        <f t="shared" ref="E265:E328" si="41">IF(ISNUMBER(C265),(C265)/D265,"")</f>
        <v>29689.9609375</v>
      </c>
      <c r="F265" s="35">
        <f t="shared" ref="F265:F328" si="42">IF(ISNUMBER(C265),E265/E$366,"")</f>
        <v>2.6639744246432309</v>
      </c>
      <c r="G265" s="69">
        <f t="shared" ref="G265:G328" si="43">IF(ISNUMBER(D265),(E$366-E265)*0.6,"")</f>
        <v>-11126.984225895374</v>
      </c>
      <c r="H265" s="36">
        <f t="shared" ref="H265:H328" si="44">IF(ISNUMBER(D265),(IF(E265&gt;=E$366*0.9,0,IF(E265&lt;0.9*E$366,(E$366*0.9-E265)*0.35))),"")</f>
        <v>0</v>
      </c>
      <c r="I265" s="69">
        <f t="shared" ref="I265:I328" si="45">IF(ISNUMBER(C265),G265+H265,"")</f>
        <v>-11126.984225895374</v>
      </c>
      <c r="J265" s="67">
        <f t="shared" ref="J265:J328" si="46">IF(ISNUMBER(D265),I$368,"")</f>
        <v>-123.46678524563045</v>
      </c>
      <c r="K265" s="34">
        <f t="shared" ref="K265:K328" si="47">IF(ISNUMBER(I265),I265+J265,"")</f>
        <v>-11250.451011141004</v>
      </c>
      <c r="L265" s="34">
        <f t="shared" ref="L265:L328" si="48">IF(ISNUMBER(I265),(I265*D265),"")</f>
        <v>-4272761.9427438239</v>
      </c>
      <c r="M265" s="34">
        <f t="shared" ref="M265:M328" si="49">IF(ISNUMBER(K265),(K265*D265),"")</f>
        <v>-4320173.1882781452</v>
      </c>
      <c r="N265" s="38">
        <f>'jan-feb'!M265</f>
        <v>-4521380.8704502946</v>
      </c>
      <c r="O265" s="38">
        <f t="shared" ref="O265:O328" si="50">IF(ISNUMBER(M265),(M265-N265),"")</f>
        <v>201207.68217214942</v>
      </c>
    </row>
    <row r="266" spans="1:15" s="31" customFormat="1" x14ac:dyDescent="0.2">
      <c r="A266" s="30">
        <v>4630</v>
      </c>
      <c r="B266" s="31" t="s">
        <v>234</v>
      </c>
      <c r="C266" s="33">
        <v>73953598</v>
      </c>
      <c r="D266" s="33">
        <v>8200</v>
      </c>
      <c r="E266" s="34">
        <f t="shared" si="41"/>
        <v>9018.7314634146333</v>
      </c>
      <c r="F266" s="35">
        <f t="shared" si="42"/>
        <v>0.80921864504429508</v>
      </c>
      <c r="G266" s="69">
        <f t="shared" si="43"/>
        <v>1275.7534585558453</v>
      </c>
      <c r="H266" s="36">
        <f t="shared" si="44"/>
        <v>354.11496452230665</v>
      </c>
      <c r="I266" s="69">
        <f t="shared" si="45"/>
        <v>1629.8684230781519</v>
      </c>
      <c r="J266" s="67">
        <f t="shared" si="46"/>
        <v>-123.46678524563045</v>
      </c>
      <c r="K266" s="34">
        <f t="shared" si="47"/>
        <v>1506.4016378325214</v>
      </c>
      <c r="L266" s="34">
        <f t="shared" si="48"/>
        <v>13364921.069240846</v>
      </c>
      <c r="M266" s="34">
        <f t="shared" si="49"/>
        <v>12352493.430226676</v>
      </c>
      <c r="N266" s="38">
        <f>'jan-feb'!M266</f>
        <v>4864673.3856176212</v>
      </c>
      <c r="O266" s="38">
        <f t="shared" si="50"/>
        <v>7487820.0446090549</v>
      </c>
    </row>
    <row r="267" spans="1:15" s="31" customFormat="1" x14ac:dyDescent="0.2">
      <c r="A267" s="30">
        <v>4631</v>
      </c>
      <c r="B267" s="31" t="s">
        <v>390</v>
      </c>
      <c r="C267" s="33">
        <v>294435972</v>
      </c>
      <c r="D267" s="33">
        <v>29986</v>
      </c>
      <c r="E267" s="34">
        <f t="shared" si="41"/>
        <v>9819.1146535049684</v>
      </c>
      <c r="F267" s="35">
        <f t="shared" si="42"/>
        <v>0.88103417733157174</v>
      </c>
      <c r="G267" s="69">
        <f t="shared" si="43"/>
        <v>795.52354450164421</v>
      </c>
      <c r="H267" s="36">
        <f t="shared" si="44"/>
        <v>73.980847990689369</v>
      </c>
      <c r="I267" s="69">
        <f t="shared" si="45"/>
        <v>869.50439249233364</v>
      </c>
      <c r="J267" s="67">
        <f t="shared" si="46"/>
        <v>-123.46678524563045</v>
      </c>
      <c r="K267" s="34">
        <f t="shared" si="47"/>
        <v>746.03760724670315</v>
      </c>
      <c r="L267" s="34">
        <f t="shared" si="48"/>
        <v>26072958.713275116</v>
      </c>
      <c r="M267" s="34">
        <f t="shared" si="49"/>
        <v>22370683.69089964</v>
      </c>
      <c r="N267" s="38">
        <f>'jan-feb'!M267</f>
        <v>11091035.67529634</v>
      </c>
      <c r="O267" s="38">
        <f t="shared" si="50"/>
        <v>11279648.0156033</v>
      </c>
    </row>
    <row r="268" spans="1:15" s="31" customFormat="1" x14ac:dyDescent="0.2">
      <c r="A268" s="30">
        <v>4632</v>
      </c>
      <c r="B268" s="31" t="s">
        <v>236</v>
      </c>
      <c r="C268" s="33">
        <v>38817204</v>
      </c>
      <c r="D268" s="33">
        <v>2881</v>
      </c>
      <c r="E268" s="34">
        <f t="shared" si="41"/>
        <v>13473.51752863589</v>
      </c>
      <c r="F268" s="35">
        <f t="shared" si="42"/>
        <v>1.2089307285323294</v>
      </c>
      <c r="G268" s="69">
        <f t="shared" si="43"/>
        <v>-1397.1181805769086</v>
      </c>
      <c r="H268" s="36">
        <f t="shared" si="44"/>
        <v>0</v>
      </c>
      <c r="I268" s="69">
        <f t="shared" si="45"/>
        <v>-1397.1181805769086</v>
      </c>
      <c r="J268" s="67">
        <f t="shared" si="46"/>
        <v>-123.46678524563045</v>
      </c>
      <c r="K268" s="34">
        <f t="shared" si="47"/>
        <v>-1520.5849658225391</v>
      </c>
      <c r="L268" s="34">
        <f t="shared" si="48"/>
        <v>-4025097.4782420737</v>
      </c>
      <c r="M268" s="34">
        <f t="shared" si="49"/>
        <v>-4380805.286534735</v>
      </c>
      <c r="N268" s="38">
        <f>'jan-feb'!M268</f>
        <v>-1729343.8233523399</v>
      </c>
      <c r="O268" s="38">
        <f t="shared" si="50"/>
        <v>-2651461.4631823953</v>
      </c>
    </row>
    <row r="269" spans="1:15" s="31" customFormat="1" x14ac:dyDescent="0.2">
      <c r="A269" s="30">
        <v>4633</v>
      </c>
      <c r="B269" s="31" t="s">
        <v>237</v>
      </c>
      <c r="C269" s="33">
        <v>5452178</v>
      </c>
      <c r="D269" s="33">
        <v>519</v>
      </c>
      <c r="E269" s="34">
        <f t="shared" si="41"/>
        <v>10505.159922928709</v>
      </c>
      <c r="F269" s="35">
        <f t="shared" si="42"/>
        <v>0.94259057532547941</v>
      </c>
      <c r="G269" s="69">
        <f t="shared" si="43"/>
        <v>383.89638284739959</v>
      </c>
      <c r="H269" s="36">
        <f t="shared" si="44"/>
        <v>0</v>
      </c>
      <c r="I269" s="69">
        <f t="shared" si="45"/>
        <v>383.89638284739959</v>
      </c>
      <c r="J269" s="67">
        <f t="shared" si="46"/>
        <v>-123.46678524563045</v>
      </c>
      <c r="K269" s="34">
        <f t="shared" si="47"/>
        <v>260.42959760176916</v>
      </c>
      <c r="L269" s="34">
        <f t="shared" si="48"/>
        <v>199242.22269780037</v>
      </c>
      <c r="M269" s="34">
        <f t="shared" si="49"/>
        <v>135162.96115531819</v>
      </c>
      <c r="N269" s="38">
        <f>'jan-feb'!M269</f>
        <v>-65185.292092976131</v>
      </c>
      <c r="O269" s="38">
        <f t="shared" si="50"/>
        <v>200348.25324829432</v>
      </c>
    </row>
    <row r="270" spans="1:15" s="31" customFormat="1" x14ac:dyDescent="0.2">
      <c r="A270" s="30">
        <v>4634</v>
      </c>
      <c r="B270" s="31" t="s">
        <v>238</v>
      </c>
      <c r="C270" s="33">
        <v>23239256</v>
      </c>
      <c r="D270" s="33">
        <v>1694</v>
      </c>
      <c r="E270" s="34">
        <f t="shared" si="41"/>
        <v>13718.569067296339</v>
      </c>
      <c r="F270" s="35">
        <f t="shared" si="42"/>
        <v>1.2309183301019353</v>
      </c>
      <c r="G270" s="69">
        <f t="shared" si="43"/>
        <v>-1544.1491037731782</v>
      </c>
      <c r="H270" s="36">
        <f t="shared" si="44"/>
        <v>0</v>
      </c>
      <c r="I270" s="69">
        <f t="shared" si="45"/>
        <v>-1544.1491037731782</v>
      </c>
      <c r="J270" s="67">
        <f t="shared" si="46"/>
        <v>-123.46678524563045</v>
      </c>
      <c r="K270" s="34">
        <f t="shared" si="47"/>
        <v>-1667.6158890188087</v>
      </c>
      <c r="L270" s="34">
        <f t="shared" si="48"/>
        <v>-2615788.5817917641</v>
      </c>
      <c r="M270" s="34">
        <f t="shared" si="49"/>
        <v>-2824941.3159978618</v>
      </c>
      <c r="N270" s="38">
        <f>'jan-feb'!M270</f>
        <v>-3135986.0878718719</v>
      </c>
      <c r="O270" s="38">
        <f t="shared" si="50"/>
        <v>311044.7718740101</v>
      </c>
    </row>
    <row r="271" spans="1:15" s="31" customFormat="1" x14ac:dyDescent="0.2">
      <c r="A271" s="30">
        <v>4635</v>
      </c>
      <c r="B271" s="31" t="s">
        <v>239</v>
      </c>
      <c r="C271" s="33">
        <v>26730194</v>
      </c>
      <c r="D271" s="33">
        <v>2234</v>
      </c>
      <c r="E271" s="34">
        <f t="shared" si="41"/>
        <v>11965.171888988361</v>
      </c>
      <c r="F271" s="35">
        <f t="shared" si="42"/>
        <v>1.0735922477575719</v>
      </c>
      <c r="G271" s="69">
        <f t="shared" si="43"/>
        <v>-492.11079678839155</v>
      </c>
      <c r="H271" s="36">
        <f t="shared" si="44"/>
        <v>0</v>
      </c>
      <c r="I271" s="69">
        <f t="shared" si="45"/>
        <v>-492.11079678839155</v>
      </c>
      <c r="J271" s="67">
        <f t="shared" si="46"/>
        <v>-123.46678524563045</v>
      </c>
      <c r="K271" s="34">
        <f t="shared" si="47"/>
        <v>-615.57758203402204</v>
      </c>
      <c r="L271" s="34">
        <f t="shared" si="48"/>
        <v>-1099375.5200252668</v>
      </c>
      <c r="M271" s="34">
        <f t="shared" si="49"/>
        <v>-1375200.3182640052</v>
      </c>
      <c r="N271" s="38">
        <f>'jan-feb'!M271</f>
        <v>-789999.57444259839</v>
      </c>
      <c r="O271" s="38">
        <f t="shared" si="50"/>
        <v>-585200.74382140685</v>
      </c>
    </row>
    <row r="272" spans="1:15" s="31" customFormat="1" x14ac:dyDescent="0.2">
      <c r="A272" s="30">
        <v>4636</v>
      </c>
      <c r="B272" s="31" t="s">
        <v>240</v>
      </c>
      <c r="C272" s="33">
        <v>9137407</v>
      </c>
      <c r="D272" s="33">
        <v>750</v>
      </c>
      <c r="E272" s="34">
        <f t="shared" si="41"/>
        <v>12183.209333333334</v>
      </c>
      <c r="F272" s="35">
        <f t="shared" si="42"/>
        <v>1.0931559708817724</v>
      </c>
      <c r="G272" s="69">
        <f t="shared" si="43"/>
        <v>-622.93326339537521</v>
      </c>
      <c r="H272" s="36">
        <f t="shared" si="44"/>
        <v>0</v>
      </c>
      <c r="I272" s="69">
        <f t="shared" si="45"/>
        <v>-622.93326339537521</v>
      </c>
      <c r="J272" s="67">
        <f t="shared" si="46"/>
        <v>-123.46678524563045</v>
      </c>
      <c r="K272" s="34">
        <f t="shared" si="47"/>
        <v>-746.4000486410057</v>
      </c>
      <c r="L272" s="34">
        <f t="shared" si="48"/>
        <v>-467199.94754653139</v>
      </c>
      <c r="M272" s="34">
        <f t="shared" si="49"/>
        <v>-559800.03648075426</v>
      </c>
      <c r="N272" s="38">
        <f>'jan-feb'!M272</f>
        <v>-748873.63134823123</v>
      </c>
      <c r="O272" s="38">
        <f t="shared" si="50"/>
        <v>189073.59486747696</v>
      </c>
    </row>
    <row r="273" spans="1:15" s="31" customFormat="1" x14ac:dyDescent="0.2">
      <c r="A273" s="30">
        <v>4637</v>
      </c>
      <c r="B273" s="31" t="s">
        <v>241</v>
      </c>
      <c r="C273" s="33">
        <v>12799114</v>
      </c>
      <c r="D273" s="33">
        <v>1268</v>
      </c>
      <c r="E273" s="34">
        <f t="shared" si="41"/>
        <v>10093.938485804416</v>
      </c>
      <c r="F273" s="35">
        <f t="shared" si="42"/>
        <v>0.90569314074581653</v>
      </c>
      <c r="G273" s="69">
        <f t="shared" si="43"/>
        <v>630.62924512197571</v>
      </c>
      <c r="H273" s="36">
        <f t="shared" si="44"/>
        <v>0</v>
      </c>
      <c r="I273" s="69">
        <f t="shared" si="45"/>
        <v>630.62924512197571</v>
      </c>
      <c r="J273" s="67">
        <f t="shared" si="46"/>
        <v>-123.46678524563045</v>
      </c>
      <c r="K273" s="34">
        <f t="shared" si="47"/>
        <v>507.16245987634528</v>
      </c>
      <c r="L273" s="34">
        <f t="shared" si="48"/>
        <v>799637.88281466521</v>
      </c>
      <c r="M273" s="34">
        <f t="shared" si="49"/>
        <v>643081.99912320578</v>
      </c>
      <c r="N273" s="38">
        <f>'jan-feb'!M273</f>
        <v>-50603.428466076926</v>
      </c>
      <c r="O273" s="38">
        <f t="shared" si="50"/>
        <v>693685.42758928274</v>
      </c>
    </row>
    <row r="274" spans="1:15" s="31" customFormat="1" x14ac:dyDescent="0.2">
      <c r="A274" s="30">
        <v>4638</v>
      </c>
      <c r="B274" s="31" t="s">
        <v>242</v>
      </c>
      <c r="C274" s="33">
        <v>45261244</v>
      </c>
      <c r="D274" s="33">
        <v>3879</v>
      </c>
      <c r="E274" s="34">
        <f t="shared" si="41"/>
        <v>11668.276359886569</v>
      </c>
      <c r="F274" s="35">
        <f t="shared" si="42"/>
        <v>1.0469528696195185</v>
      </c>
      <c r="G274" s="69">
        <f t="shared" si="43"/>
        <v>-313.97347932731645</v>
      </c>
      <c r="H274" s="36">
        <f t="shared" si="44"/>
        <v>0</v>
      </c>
      <c r="I274" s="69">
        <f t="shared" si="45"/>
        <v>-313.97347932731645</v>
      </c>
      <c r="J274" s="67">
        <f t="shared" si="46"/>
        <v>-123.46678524563045</v>
      </c>
      <c r="K274" s="34">
        <f t="shared" si="47"/>
        <v>-437.44026457294689</v>
      </c>
      <c r="L274" s="34">
        <f t="shared" si="48"/>
        <v>-1217903.1263106605</v>
      </c>
      <c r="M274" s="34">
        <f t="shared" si="49"/>
        <v>-1696830.7862784609</v>
      </c>
      <c r="N274" s="38">
        <f>'jan-feb'!M274</f>
        <v>-3153688.8085330534</v>
      </c>
      <c r="O274" s="38">
        <f t="shared" si="50"/>
        <v>1456858.0222545925</v>
      </c>
    </row>
    <row r="275" spans="1:15" s="31" customFormat="1" x14ac:dyDescent="0.2">
      <c r="A275" s="30">
        <v>4639</v>
      </c>
      <c r="B275" s="31" t="s">
        <v>243</v>
      </c>
      <c r="C275" s="33">
        <v>30790694</v>
      </c>
      <c r="D275" s="33">
        <v>2551</v>
      </c>
      <c r="E275" s="34">
        <f t="shared" si="41"/>
        <v>12070.048608388866</v>
      </c>
      <c r="F275" s="35">
        <f t="shared" si="42"/>
        <v>1.0830024621667982</v>
      </c>
      <c r="G275" s="69">
        <f t="shared" si="43"/>
        <v>-555.03682842869455</v>
      </c>
      <c r="H275" s="36">
        <f t="shared" si="44"/>
        <v>0</v>
      </c>
      <c r="I275" s="69">
        <f t="shared" si="45"/>
        <v>-555.03682842869455</v>
      </c>
      <c r="J275" s="67">
        <f t="shared" si="46"/>
        <v>-123.46678524563045</v>
      </c>
      <c r="K275" s="34">
        <f t="shared" si="47"/>
        <v>-678.50361367432504</v>
      </c>
      <c r="L275" s="34">
        <f t="shared" si="48"/>
        <v>-1415898.9493215997</v>
      </c>
      <c r="M275" s="34">
        <f t="shared" si="49"/>
        <v>-1730862.7184832031</v>
      </c>
      <c r="N275" s="38">
        <f>'jan-feb'!M275</f>
        <v>-2480285.0815591174</v>
      </c>
      <c r="O275" s="38">
        <f t="shared" si="50"/>
        <v>749422.36307591433</v>
      </c>
    </row>
    <row r="276" spans="1:15" s="31" customFormat="1" x14ac:dyDescent="0.2">
      <c r="A276" s="30">
        <v>4640</v>
      </c>
      <c r="B276" s="31" t="s">
        <v>244</v>
      </c>
      <c r="C276" s="33">
        <v>119109829</v>
      </c>
      <c r="D276" s="33">
        <v>12319</v>
      </c>
      <c r="E276" s="34">
        <f t="shared" si="41"/>
        <v>9668.7904050653469</v>
      </c>
      <c r="F276" s="35">
        <f t="shared" si="42"/>
        <v>0.86754611804817061</v>
      </c>
      <c r="G276" s="69">
        <f t="shared" si="43"/>
        <v>885.71809356541701</v>
      </c>
      <c r="H276" s="36">
        <f t="shared" si="44"/>
        <v>126.59433494455688</v>
      </c>
      <c r="I276" s="69">
        <f t="shared" si="45"/>
        <v>1012.3124285099739</v>
      </c>
      <c r="J276" s="67">
        <f t="shared" si="46"/>
        <v>-123.46678524563045</v>
      </c>
      <c r="K276" s="34">
        <f t="shared" si="47"/>
        <v>888.84564326434338</v>
      </c>
      <c r="L276" s="34">
        <f t="shared" si="48"/>
        <v>12470676.806814369</v>
      </c>
      <c r="M276" s="34">
        <f t="shared" si="49"/>
        <v>10949689.479373446</v>
      </c>
      <c r="N276" s="38">
        <f>'jan-feb'!M276</f>
        <v>2764031.6013615178</v>
      </c>
      <c r="O276" s="38">
        <f t="shared" si="50"/>
        <v>8185657.8780119279</v>
      </c>
    </row>
    <row r="277" spans="1:15" s="31" customFormat="1" x14ac:dyDescent="0.2">
      <c r="A277" s="30">
        <v>4641</v>
      </c>
      <c r="B277" s="31" t="s">
        <v>245</v>
      </c>
      <c r="C277" s="33">
        <v>32728837</v>
      </c>
      <c r="D277" s="33">
        <v>1800</v>
      </c>
      <c r="E277" s="34">
        <f t="shared" si="41"/>
        <v>18182.687222222223</v>
      </c>
      <c r="F277" s="35">
        <f t="shared" si="42"/>
        <v>1.6314677487536613</v>
      </c>
      <c r="G277" s="69">
        <f t="shared" si="43"/>
        <v>-4222.6199967287084</v>
      </c>
      <c r="H277" s="36">
        <f t="shared" si="44"/>
        <v>0</v>
      </c>
      <c r="I277" s="69">
        <f t="shared" si="45"/>
        <v>-4222.6199967287084</v>
      </c>
      <c r="J277" s="67">
        <f t="shared" si="46"/>
        <v>-123.46678524563045</v>
      </c>
      <c r="K277" s="34">
        <f t="shared" si="47"/>
        <v>-4346.0867819743389</v>
      </c>
      <c r="L277" s="34">
        <f t="shared" si="48"/>
        <v>-7600715.9941116748</v>
      </c>
      <c r="M277" s="34">
        <f t="shared" si="49"/>
        <v>-7822956.2075538104</v>
      </c>
      <c r="N277" s="38">
        <f>'jan-feb'!M277</f>
        <v>-8892630.5552357547</v>
      </c>
      <c r="O277" s="38">
        <f t="shared" si="50"/>
        <v>1069674.3476819443</v>
      </c>
    </row>
    <row r="278" spans="1:15" s="31" customFormat="1" x14ac:dyDescent="0.2">
      <c r="A278" s="30">
        <v>4642</v>
      </c>
      <c r="B278" s="31" t="s">
        <v>246</v>
      </c>
      <c r="C278" s="33">
        <v>27248501</v>
      </c>
      <c r="D278" s="33">
        <v>2160</v>
      </c>
      <c r="E278" s="34">
        <f t="shared" si="41"/>
        <v>12615.046759259259</v>
      </c>
      <c r="F278" s="35">
        <f t="shared" si="42"/>
        <v>1.1319032046922894</v>
      </c>
      <c r="G278" s="69">
        <f t="shared" si="43"/>
        <v>-882.03571895093046</v>
      </c>
      <c r="H278" s="36">
        <f t="shared" si="44"/>
        <v>0</v>
      </c>
      <c r="I278" s="69">
        <f t="shared" si="45"/>
        <v>-882.03571895093046</v>
      </c>
      <c r="J278" s="67">
        <f t="shared" si="46"/>
        <v>-123.46678524563045</v>
      </c>
      <c r="K278" s="34">
        <f t="shared" si="47"/>
        <v>-1005.5025041965609</v>
      </c>
      <c r="L278" s="34">
        <f t="shared" si="48"/>
        <v>-1905197.1529340097</v>
      </c>
      <c r="M278" s="34">
        <f t="shared" si="49"/>
        <v>-2171885.4090645718</v>
      </c>
      <c r="N278" s="38">
        <f>'jan-feb'!M278</f>
        <v>-3193394.3462829059</v>
      </c>
      <c r="O278" s="38">
        <f t="shared" si="50"/>
        <v>1021508.9372183341</v>
      </c>
    </row>
    <row r="279" spans="1:15" s="31" customFormat="1" x14ac:dyDescent="0.2">
      <c r="A279" s="30">
        <v>4643</v>
      </c>
      <c r="B279" s="31" t="s">
        <v>247</v>
      </c>
      <c r="C279" s="33">
        <v>65305303</v>
      </c>
      <c r="D279" s="33">
        <v>5239</v>
      </c>
      <c r="E279" s="34">
        <f t="shared" si="41"/>
        <v>12465.222943309793</v>
      </c>
      <c r="F279" s="35">
        <f t="shared" si="42"/>
        <v>1.1184600474334425</v>
      </c>
      <c r="G279" s="69">
        <f t="shared" si="43"/>
        <v>-792.14142938125042</v>
      </c>
      <c r="H279" s="36">
        <f t="shared" si="44"/>
        <v>0</v>
      </c>
      <c r="I279" s="69">
        <f t="shared" si="45"/>
        <v>-792.14142938125042</v>
      </c>
      <c r="J279" s="67">
        <f t="shared" si="46"/>
        <v>-123.46678524563045</v>
      </c>
      <c r="K279" s="34">
        <f t="shared" si="47"/>
        <v>-915.60821462688091</v>
      </c>
      <c r="L279" s="34">
        <f t="shared" si="48"/>
        <v>-4150028.9485283708</v>
      </c>
      <c r="M279" s="34">
        <f t="shared" si="49"/>
        <v>-4796871.4364302289</v>
      </c>
      <c r="N279" s="38">
        <f>'jan-feb'!M279</f>
        <v>-5193686.3747111782</v>
      </c>
      <c r="O279" s="38">
        <f t="shared" si="50"/>
        <v>396814.93828094937</v>
      </c>
    </row>
    <row r="280" spans="1:15" s="31" customFormat="1" x14ac:dyDescent="0.2">
      <c r="A280" s="30">
        <v>4644</v>
      </c>
      <c r="B280" s="31" t="s">
        <v>248</v>
      </c>
      <c r="C280" s="33">
        <v>64183456</v>
      </c>
      <c r="D280" s="33">
        <v>5371</v>
      </c>
      <c r="E280" s="34">
        <f t="shared" si="41"/>
        <v>11950.001117110407</v>
      </c>
      <c r="F280" s="35">
        <f t="shared" si="42"/>
        <v>1.0722310284427319</v>
      </c>
      <c r="G280" s="69">
        <f t="shared" si="43"/>
        <v>-483.00833366161896</v>
      </c>
      <c r="H280" s="36">
        <f t="shared" si="44"/>
        <v>0</v>
      </c>
      <c r="I280" s="69">
        <f t="shared" si="45"/>
        <v>-483.00833366161896</v>
      </c>
      <c r="J280" s="67">
        <f t="shared" si="46"/>
        <v>-123.46678524563045</v>
      </c>
      <c r="K280" s="34">
        <f t="shared" si="47"/>
        <v>-606.47511890724945</v>
      </c>
      <c r="L280" s="34">
        <f t="shared" si="48"/>
        <v>-2594237.7600965556</v>
      </c>
      <c r="M280" s="34">
        <f t="shared" si="49"/>
        <v>-3257377.863650837</v>
      </c>
      <c r="N280" s="38">
        <f>'jan-feb'!M280</f>
        <v>-7034202.5114284679</v>
      </c>
      <c r="O280" s="38">
        <f t="shared" si="50"/>
        <v>3776824.6477776309</v>
      </c>
    </row>
    <row r="281" spans="1:15" s="31" customFormat="1" x14ac:dyDescent="0.2">
      <c r="A281" s="30">
        <v>4645</v>
      </c>
      <c r="B281" s="31" t="s">
        <v>249</v>
      </c>
      <c r="C281" s="33">
        <v>29415049</v>
      </c>
      <c r="D281" s="33">
        <v>2986</v>
      </c>
      <c r="E281" s="34">
        <f t="shared" si="41"/>
        <v>9850.9876088412584</v>
      </c>
      <c r="F281" s="35">
        <f t="shared" si="42"/>
        <v>0.88389402406671613</v>
      </c>
      <c r="G281" s="69">
        <f t="shared" si="43"/>
        <v>776.39977129987017</v>
      </c>
      <c r="H281" s="36">
        <f t="shared" si="44"/>
        <v>62.825313622987863</v>
      </c>
      <c r="I281" s="69">
        <f t="shared" si="45"/>
        <v>839.22508492285806</v>
      </c>
      <c r="J281" s="67">
        <f t="shared" si="46"/>
        <v>-123.46678524563045</v>
      </c>
      <c r="K281" s="34">
        <f t="shared" si="47"/>
        <v>715.75829967722757</v>
      </c>
      <c r="L281" s="34">
        <f t="shared" si="48"/>
        <v>2505926.1035796544</v>
      </c>
      <c r="M281" s="34">
        <f t="shared" si="49"/>
        <v>2137254.2828362016</v>
      </c>
      <c r="N281" s="38">
        <f>'jan-feb'!M281</f>
        <v>218678.20425890855</v>
      </c>
      <c r="O281" s="38">
        <f t="shared" si="50"/>
        <v>1918576.0785772931</v>
      </c>
    </row>
    <row r="282" spans="1:15" s="31" customFormat="1" x14ac:dyDescent="0.2">
      <c r="A282" s="30">
        <v>4646</v>
      </c>
      <c r="B282" s="31" t="s">
        <v>250</v>
      </c>
      <c r="C282" s="33">
        <v>29573765</v>
      </c>
      <c r="D282" s="33">
        <v>2869</v>
      </c>
      <c r="E282" s="34">
        <f t="shared" si="41"/>
        <v>10308.039386545835</v>
      </c>
      <c r="F282" s="35">
        <f t="shared" si="42"/>
        <v>0.92490365183637935</v>
      </c>
      <c r="G282" s="69">
        <f t="shared" si="43"/>
        <v>502.16870467712397</v>
      </c>
      <c r="H282" s="36">
        <f t="shared" si="44"/>
        <v>0</v>
      </c>
      <c r="I282" s="69">
        <f t="shared" si="45"/>
        <v>502.16870467712397</v>
      </c>
      <c r="J282" s="67">
        <f t="shared" si="46"/>
        <v>-123.46678524563045</v>
      </c>
      <c r="K282" s="34">
        <f t="shared" si="47"/>
        <v>378.70191943149354</v>
      </c>
      <c r="L282" s="34">
        <f t="shared" si="48"/>
        <v>1440722.0137186686</v>
      </c>
      <c r="M282" s="34">
        <f t="shared" si="49"/>
        <v>1086495.8068489549</v>
      </c>
      <c r="N282" s="38">
        <f>'jan-feb'!M282</f>
        <v>1398721.5594252378</v>
      </c>
      <c r="O282" s="38">
        <f t="shared" si="50"/>
        <v>-312225.75257628295</v>
      </c>
    </row>
    <row r="283" spans="1:15" s="31" customFormat="1" x14ac:dyDescent="0.2">
      <c r="A283" s="30">
        <v>4647</v>
      </c>
      <c r="B283" s="31" t="s">
        <v>391</v>
      </c>
      <c r="C283" s="33">
        <v>234169225</v>
      </c>
      <c r="D283" s="33">
        <v>22450</v>
      </c>
      <c r="E283" s="34">
        <f t="shared" si="41"/>
        <v>10430.700445434299</v>
      </c>
      <c r="F283" s="35">
        <f t="shared" si="42"/>
        <v>0.93590959167127485</v>
      </c>
      <c r="G283" s="69">
        <f t="shared" si="43"/>
        <v>428.57206934404604</v>
      </c>
      <c r="H283" s="36">
        <f t="shared" si="44"/>
        <v>0</v>
      </c>
      <c r="I283" s="69">
        <f t="shared" si="45"/>
        <v>428.57206934404604</v>
      </c>
      <c r="J283" s="67">
        <f t="shared" si="46"/>
        <v>-123.46678524563045</v>
      </c>
      <c r="K283" s="34">
        <f t="shared" si="47"/>
        <v>305.10528409841561</v>
      </c>
      <c r="L283" s="34">
        <f t="shared" si="48"/>
        <v>9621442.9567738343</v>
      </c>
      <c r="M283" s="34">
        <f t="shared" si="49"/>
        <v>6849613.6280094301</v>
      </c>
      <c r="N283" s="38">
        <f>'jan-feb'!M283</f>
        <v>1143564.4083096022</v>
      </c>
      <c r="O283" s="38">
        <f t="shared" si="50"/>
        <v>5706049.219699828</v>
      </c>
    </row>
    <row r="284" spans="1:15" s="31" customFormat="1" x14ac:dyDescent="0.2">
      <c r="A284" s="30">
        <v>4648</v>
      </c>
      <c r="B284" s="31" t="s">
        <v>251</v>
      </c>
      <c r="C284" s="33">
        <v>40752651</v>
      </c>
      <c r="D284" s="33">
        <v>3392</v>
      </c>
      <c r="E284" s="34">
        <f t="shared" si="41"/>
        <v>12014.342865566037</v>
      </c>
      <c r="F284" s="35">
        <f t="shared" si="42"/>
        <v>1.0780041843146257</v>
      </c>
      <c r="G284" s="69">
        <f t="shared" si="43"/>
        <v>-521.61338273499712</v>
      </c>
      <c r="H284" s="36">
        <f t="shared" si="44"/>
        <v>0</v>
      </c>
      <c r="I284" s="69">
        <f t="shared" si="45"/>
        <v>-521.61338273499712</v>
      </c>
      <c r="J284" s="67">
        <f t="shared" si="46"/>
        <v>-123.46678524563045</v>
      </c>
      <c r="K284" s="34">
        <f t="shared" si="47"/>
        <v>-645.08016798062761</v>
      </c>
      <c r="L284" s="34">
        <f t="shared" si="48"/>
        <v>-1769312.5942371101</v>
      </c>
      <c r="M284" s="34">
        <f t="shared" si="49"/>
        <v>-2188111.9297902887</v>
      </c>
      <c r="N284" s="38">
        <f>'jan-feb'!M284</f>
        <v>-3710897.5556442686</v>
      </c>
      <c r="O284" s="38">
        <f t="shared" si="50"/>
        <v>1522785.62585398</v>
      </c>
    </row>
    <row r="285" spans="1:15" s="31" customFormat="1" x14ac:dyDescent="0.2">
      <c r="A285" s="30">
        <v>4649</v>
      </c>
      <c r="B285" s="31" t="s">
        <v>392</v>
      </c>
      <c r="C285" s="33">
        <v>91675489</v>
      </c>
      <c r="D285" s="33">
        <v>9610</v>
      </c>
      <c r="E285" s="34">
        <f t="shared" si="41"/>
        <v>9539.5930280957327</v>
      </c>
      <c r="F285" s="35">
        <f t="shared" si="42"/>
        <v>0.85595369767744089</v>
      </c>
      <c r="G285" s="69">
        <f t="shared" si="43"/>
        <v>963.23651974718553</v>
      </c>
      <c r="H285" s="36">
        <f t="shared" si="44"/>
        <v>171.81341688392183</v>
      </c>
      <c r="I285" s="69">
        <f t="shared" si="45"/>
        <v>1135.0499366311074</v>
      </c>
      <c r="J285" s="67">
        <f t="shared" si="46"/>
        <v>-123.46678524563045</v>
      </c>
      <c r="K285" s="34">
        <f t="shared" si="47"/>
        <v>1011.5831513854769</v>
      </c>
      <c r="L285" s="34">
        <f t="shared" si="48"/>
        <v>10907829.891024942</v>
      </c>
      <c r="M285" s="34">
        <f t="shared" si="49"/>
        <v>9721314.084814433</v>
      </c>
      <c r="N285" s="38">
        <f>'jan-feb'!M285</f>
        <v>2432215.2233274821</v>
      </c>
      <c r="O285" s="38">
        <f t="shared" si="50"/>
        <v>7289098.8614869509</v>
      </c>
    </row>
    <row r="286" spans="1:15" s="31" customFormat="1" x14ac:dyDescent="0.2">
      <c r="A286" s="30">
        <v>4650</v>
      </c>
      <c r="B286" s="31" t="s">
        <v>252</v>
      </c>
      <c r="C286" s="33">
        <v>55735168</v>
      </c>
      <c r="D286" s="33">
        <v>5926</v>
      </c>
      <c r="E286" s="34">
        <f t="shared" si="41"/>
        <v>9405.1920350995606</v>
      </c>
      <c r="F286" s="35">
        <f t="shared" si="42"/>
        <v>0.84389437537849399</v>
      </c>
      <c r="G286" s="69">
        <f t="shared" si="43"/>
        <v>1043.8771155448887</v>
      </c>
      <c r="H286" s="36">
        <f t="shared" si="44"/>
        <v>218.8537644325821</v>
      </c>
      <c r="I286" s="69">
        <f t="shared" si="45"/>
        <v>1262.7308799774707</v>
      </c>
      <c r="J286" s="67">
        <f t="shared" si="46"/>
        <v>-123.46678524563045</v>
      </c>
      <c r="K286" s="34">
        <f t="shared" si="47"/>
        <v>1139.2640947318403</v>
      </c>
      <c r="L286" s="34">
        <f t="shared" si="48"/>
        <v>7482943.1947464915</v>
      </c>
      <c r="M286" s="34">
        <f t="shared" si="49"/>
        <v>6751279.0253808852</v>
      </c>
      <c r="N286" s="38">
        <f>'jan-feb'!M286</f>
        <v>3440511.5105451238</v>
      </c>
      <c r="O286" s="38">
        <f t="shared" si="50"/>
        <v>3310767.5148357614</v>
      </c>
    </row>
    <row r="287" spans="1:15" s="31" customFormat="1" x14ac:dyDescent="0.2">
      <c r="A287" s="30">
        <v>4651</v>
      </c>
      <c r="B287" s="31" t="s">
        <v>253</v>
      </c>
      <c r="C287" s="33">
        <v>67270580</v>
      </c>
      <c r="D287" s="33">
        <v>7271</v>
      </c>
      <c r="E287" s="34">
        <f t="shared" si="41"/>
        <v>9251.9020767432266</v>
      </c>
      <c r="F287" s="35">
        <f t="shared" si="42"/>
        <v>0.830140213509587</v>
      </c>
      <c r="G287" s="69">
        <f t="shared" si="43"/>
        <v>1135.8510905586893</v>
      </c>
      <c r="H287" s="36">
        <f t="shared" si="44"/>
        <v>272.50524985729896</v>
      </c>
      <c r="I287" s="69">
        <f t="shared" si="45"/>
        <v>1408.3563404159881</v>
      </c>
      <c r="J287" s="67">
        <f t="shared" si="46"/>
        <v>-123.46678524563045</v>
      </c>
      <c r="K287" s="34">
        <f t="shared" si="47"/>
        <v>1284.8895551703577</v>
      </c>
      <c r="L287" s="34">
        <f t="shared" si="48"/>
        <v>10240158.95116465</v>
      </c>
      <c r="M287" s="34">
        <f t="shared" si="49"/>
        <v>9342431.9556436706</v>
      </c>
      <c r="N287" s="38">
        <f>'jan-feb'!M287</f>
        <v>4648605.2255945997</v>
      </c>
      <c r="O287" s="38">
        <f t="shared" si="50"/>
        <v>4693826.7300490709</v>
      </c>
    </row>
    <row r="288" spans="1:15" s="31" customFormat="1" x14ac:dyDescent="0.2">
      <c r="A288" s="30">
        <v>5001</v>
      </c>
      <c r="B288" s="31" t="s">
        <v>339</v>
      </c>
      <c r="C288" s="33">
        <v>2419413033</v>
      </c>
      <c r="D288" s="33">
        <v>214565</v>
      </c>
      <c r="E288" s="34">
        <f t="shared" si="41"/>
        <v>11275.897900403141</v>
      </c>
      <c r="F288" s="35">
        <f t="shared" si="42"/>
        <v>1.0117461482955941</v>
      </c>
      <c r="G288" s="69">
        <f t="shared" si="43"/>
        <v>-78.546403637259203</v>
      </c>
      <c r="H288" s="36">
        <f t="shared" si="44"/>
        <v>0</v>
      </c>
      <c r="I288" s="69">
        <f t="shared" si="45"/>
        <v>-78.546403637259203</v>
      </c>
      <c r="J288" s="67">
        <f t="shared" si="46"/>
        <v>-123.46678524563045</v>
      </c>
      <c r="K288" s="34">
        <f t="shared" si="47"/>
        <v>-202.01318888288966</v>
      </c>
      <c r="L288" s="34">
        <f t="shared" si="48"/>
        <v>-16853309.096428521</v>
      </c>
      <c r="M288" s="34">
        <f t="shared" si="49"/>
        <v>-43344959.872657225</v>
      </c>
      <c r="N288" s="38">
        <f>'jan-feb'!M288</f>
        <v>-22205464.9389777</v>
      </c>
      <c r="O288" s="38">
        <f t="shared" si="50"/>
        <v>-21139494.933679525</v>
      </c>
    </row>
    <row r="289" spans="1:15" s="31" customFormat="1" x14ac:dyDescent="0.2">
      <c r="A289" s="30">
        <v>5006</v>
      </c>
      <c r="B289" s="31" t="s">
        <v>340</v>
      </c>
      <c r="C289" s="33">
        <v>200659702</v>
      </c>
      <c r="D289" s="33">
        <v>24032</v>
      </c>
      <c r="E289" s="34">
        <f t="shared" si="41"/>
        <v>8349.6879993342209</v>
      </c>
      <c r="F289" s="35">
        <f t="shared" si="42"/>
        <v>0.7491877584750315</v>
      </c>
      <c r="G289" s="69">
        <f t="shared" si="43"/>
        <v>1677.1795370040927</v>
      </c>
      <c r="H289" s="36">
        <f t="shared" si="44"/>
        <v>588.28017695045094</v>
      </c>
      <c r="I289" s="69">
        <f t="shared" si="45"/>
        <v>2265.4597139545435</v>
      </c>
      <c r="J289" s="67">
        <f t="shared" si="46"/>
        <v>-123.46678524563045</v>
      </c>
      <c r="K289" s="34">
        <f t="shared" si="47"/>
        <v>2141.992928708913</v>
      </c>
      <c r="L289" s="34">
        <f t="shared" si="48"/>
        <v>54443527.845755592</v>
      </c>
      <c r="M289" s="34">
        <f t="shared" si="49"/>
        <v>51476374.0627326</v>
      </c>
      <c r="N289" s="38">
        <f>'jan-feb'!M289</f>
        <v>22518591.159605205</v>
      </c>
      <c r="O289" s="38">
        <f t="shared" si="50"/>
        <v>28957782.903127395</v>
      </c>
    </row>
    <row r="290" spans="1:15" s="31" customFormat="1" x14ac:dyDescent="0.2">
      <c r="A290" s="30">
        <v>5007</v>
      </c>
      <c r="B290" s="31" t="s">
        <v>341</v>
      </c>
      <c r="C290" s="33">
        <v>135517713</v>
      </c>
      <c r="D290" s="33">
        <v>15083</v>
      </c>
      <c r="E290" s="34">
        <f t="shared" si="41"/>
        <v>8984.7983159848845</v>
      </c>
      <c r="F290" s="35">
        <f t="shared" si="42"/>
        <v>0.80617394461202474</v>
      </c>
      <c r="G290" s="69">
        <f t="shared" si="43"/>
        <v>1296.1133470136945</v>
      </c>
      <c r="H290" s="36">
        <f t="shared" si="44"/>
        <v>365.99156612271872</v>
      </c>
      <c r="I290" s="69">
        <f t="shared" si="45"/>
        <v>1662.1049131364132</v>
      </c>
      <c r="J290" s="67">
        <f t="shared" si="46"/>
        <v>-123.46678524563045</v>
      </c>
      <c r="K290" s="34">
        <f t="shared" si="47"/>
        <v>1538.6381278907827</v>
      </c>
      <c r="L290" s="34">
        <f t="shared" si="48"/>
        <v>25069528.404836521</v>
      </c>
      <c r="M290" s="34">
        <f t="shared" si="49"/>
        <v>23207278.882976677</v>
      </c>
      <c r="N290" s="38">
        <f>'jan-feb'!M290</f>
        <v>9660647.1113317776</v>
      </c>
      <c r="O290" s="38">
        <f t="shared" si="50"/>
        <v>13546631.7716449</v>
      </c>
    </row>
    <row r="291" spans="1:15" s="31" customFormat="1" x14ac:dyDescent="0.2">
      <c r="A291" s="30">
        <v>5014</v>
      </c>
      <c r="B291" s="31" t="s">
        <v>343</v>
      </c>
      <c r="C291" s="33">
        <v>78103569</v>
      </c>
      <c r="D291" s="33">
        <v>5453</v>
      </c>
      <c r="E291" s="34">
        <f t="shared" si="41"/>
        <v>14323.045846323124</v>
      </c>
      <c r="F291" s="35">
        <f t="shared" si="42"/>
        <v>1.2851558780397019</v>
      </c>
      <c r="G291" s="69">
        <f t="shared" si="43"/>
        <v>-1906.8351711892492</v>
      </c>
      <c r="H291" s="36">
        <f t="shared" si="44"/>
        <v>0</v>
      </c>
      <c r="I291" s="69">
        <f t="shared" si="45"/>
        <v>-1906.8351711892492</v>
      </c>
      <c r="J291" s="67">
        <f t="shared" si="46"/>
        <v>-123.46678524563045</v>
      </c>
      <c r="K291" s="34">
        <f t="shared" si="47"/>
        <v>-2030.3019564348797</v>
      </c>
      <c r="L291" s="34">
        <f t="shared" si="48"/>
        <v>-10397972.188494977</v>
      </c>
      <c r="M291" s="34">
        <f t="shared" si="49"/>
        <v>-11071236.5684394</v>
      </c>
      <c r="N291" s="38">
        <f>'jan-feb'!M291</f>
        <v>347999.70061079215</v>
      </c>
      <c r="O291" s="38">
        <f t="shared" si="50"/>
        <v>-11419236.269050192</v>
      </c>
    </row>
    <row r="292" spans="1:15" s="31" customFormat="1" x14ac:dyDescent="0.2">
      <c r="A292" s="30">
        <v>5020</v>
      </c>
      <c r="B292" s="31" t="s">
        <v>346</v>
      </c>
      <c r="C292" s="33">
        <v>7866122</v>
      </c>
      <c r="D292" s="33">
        <v>898</v>
      </c>
      <c r="E292" s="34">
        <f t="shared" si="41"/>
        <v>8759.601336302896</v>
      </c>
      <c r="F292" s="35">
        <f t="shared" si="42"/>
        <v>0.78596782188782843</v>
      </c>
      <c r="G292" s="69">
        <f t="shared" si="43"/>
        <v>1431.2315348228876</v>
      </c>
      <c r="H292" s="36">
        <f t="shared" si="44"/>
        <v>444.81050901141469</v>
      </c>
      <c r="I292" s="69">
        <f t="shared" si="45"/>
        <v>1876.0420438343024</v>
      </c>
      <c r="J292" s="67">
        <f t="shared" si="46"/>
        <v>-123.46678524563045</v>
      </c>
      <c r="K292" s="34">
        <f t="shared" si="47"/>
        <v>1752.5752585886719</v>
      </c>
      <c r="L292" s="34">
        <f t="shared" si="48"/>
        <v>1684685.7553632036</v>
      </c>
      <c r="M292" s="34">
        <f t="shared" si="49"/>
        <v>1573812.5822126274</v>
      </c>
      <c r="N292" s="38">
        <f>'jan-feb'!M292</f>
        <v>263421.45075422199</v>
      </c>
      <c r="O292" s="38">
        <f t="shared" si="50"/>
        <v>1310391.1314584054</v>
      </c>
    </row>
    <row r="293" spans="1:15" s="31" customFormat="1" x14ac:dyDescent="0.2">
      <c r="A293" s="30">
        <v>5021</v>
      </c>
      <c r="B293" s="31" t="s">
        <v>347</v>
      </c>
      <c r="C293" s="33">
        <v>67257177</v>
      </c>
      <c r="D293" s="33">
        <v>7389</v>
      </c>
      <c r="E293" s="34">
        <f t="shared" si="41"/>
        <v>9102.3382054405192</v>
      </c>
      <c r="F293" s="35">
        <f t="shared" si="42"/>
        <v>0.81672038015784287</v>
      </c>
      <c r="G293" s="69">
        <f t="shared" si="43"/>
        <v>1225.5894133403137</v>
      </c>
      <c r="H293" s="36">
        <f t="shared" si="44"/>
        <v>324.85260481324656</v>
      </c>
      <c r="I293" s="69">
        <f t="shared" si="45"/>
        <v>1550.4420181535602</v>
      </c>
      <c r="J293" s="67">
        <f t="shared" si="46"/>
        <v>-123.46678524563045</v>
      </c>
      <c r="K293" s="34">
        <f t="shared" si="47"/>
        <v>1426.9752329079297</v>
      </c>
      <c r="L293" s="34">
        <f t="shared" si="48"/>
        <v>11456216.072136655</v>
      </c>
      <c r="M293" s="34">
        <f t="shared" si="49"/>
        <v>10543919.995956693</v>
      </c>
      <c r="N293" s="38">
        <f>'jan-feb'!M293</f>
        <v>4765668.2044242201</v>
      </c>
      <c r="O293" s="38">
        <f t="shared" si="50"/>
        <v>5778251.7915324727</v>
      </c>
    </row>
    <row r="294" spans="1:15" s="31" customFormat="1" x14ac:dyDescent="0.2">
      <c r="A294" s="30">
        <v>5022</v>
      </c>
      <c r="B294" s="31" t="s">
        <v>348</v>
      </c>
      <c r="C294" s="33">
        <v>22859528</v>
      </c>
      <c r="D294" s="33">
        <v>2484</v>
      </c>
      <c r="E294" s="34">
        <f t="shared" si="41"/>
        <v>9202.7085346215772</v>
      </c>
      <c r="F294" s="35">
        <f t="shared" si="42"/>
        <v>0.82572625222666196</v>
      </c>
      <c r="G294" s="69">
        <f t="shared" si="43"/>
        <v>1165.3672158316788</v>
      </c>
      <c r="H294" s="36">
        <f t="shared" si="44"/>
        <v>289.72298959987626</v>
      </c>
      <c r="I294" s="69">
        <f t="shared" si="45"/>
        <v>1455.090205431555</v>
      </c>
      <c r="J294" s="67">
        <f t="shared" si="46"/>
        <v>-123.46678524563045</v>
      </c>
      <c r="K294" s="34">
        <f t="shared" si="47"/>
        <v>1331.6234201859245</v>
      </c>
      <c r="L294" s="34">
        <f t="shared" si="48"/>
        <v>3614444.0702919825</v>
      </c>
      <c r="M294" s="34">
        <f t="shared" si="49"/>
        <v>3307752.5757418363</v>
      </c>
      <c r="N294" s="38">
        <f>'jan-feb'!M294</f>
        <v>552098.88177465741</v>
      </c>
      <c r="O294" s="38">
        <f t="shared" si="50"/>
        <v>2755653.6939671789</v>
      </c>
    </row>
    <row r="295" spans="1:15" s="31" customFormat="1" x14ac:dyDescent="0.2">
      <c r="A295" s="30">
        <v>5025</v>
      </c>
      <c r="B295" s="31" t="s">
        <v>349</v>
      </c>
      <c r="C295" s="33">
        <v>53328200</v>
      </c>
      <c r="D295" s="33">
        <v>5685</v>
      </c>
      <c r="E295" s="34">
        <f t="shared" si="41"/>
        <v>9380.5101143359716</v>
      </c>
      <c r="F295" s="35">
        <f t="shared" si="42"/>
        <v>0.84167975455754762</v>
      </c>
      <c r="G295" s="69">
        <f t="shared" si="43"/>
        <v>1058.6862680030422</v>
      </c>
      <c r="H295" s="36">
        <f t="shared" si="44"/>
        <v>227.49243669983824</v>
      </c>
      <c r="I295" s="69">
        <f t="shared" si="45"/>
        <v>1286.1787047028804</v>
      </c>
      <c r="J295" s="67">
        <f t="shared" si="46"/>
        <v>-123.46678524563045</v>
      </c>
      <c r="K295" s="34">
        <f t="shared" si="47"/>
        <v>1162.7119194572499</v>
      </c>
      <c r="L295" s="34">
        <f t="shared" si="48"/>
        <v>7311925.9362358749</v>
      </c>
      <c r="M295" s="34">
        <f t="shared" si="49"/>
        <v>6610017.2621144662</v>
      </c>
      <c r="N295" s="38">
        <f>'jan-feb'!M295</f>
        <v>2657396.9126812401</v>
      </c>
      <c r="O295" s="38">
        <f t="shared" si="50"/>
        <v>3952620.349433226</v>
      </c>
    </row>
    <row r="296" spans="1:15" s="31" customFormat="1" x14ac:dyDescent="0.2">
      <c r="A296" s="30">
        <v>5026</v>
      </c>
      <c r="B296" s="31" t="s">
        <v>350</v>
      </c>
      <c r="C296" s="33">
        <v>16016155</v>
      </c>
      <c r="D296" s="33">
        <v>2035</v>
      </c>
      <c r="E296" s="34">
        <f t="shared" si="41"/>
        <v>7870.3464373464376</v>
      </c>
      <c r="F296" s="35">
        <f t="shared" si="42"/>
        <v>0.70617814776883714</v>
      </c>
      <c r="G296" s="69">
        <f t="shared" si="43"/>
        <v>1964.7844741967626</v>
      </c>
      <c r="H296" s="36">
        <f t="shared" si="44"/>
        <v>756.04972364617515</v>
      </c>
      <c r="I296" s="69">
        <f t="shared" si="45"/>
        <v>2720.834197842938</v>
      </c>
      <c r="J296" s="67">
        <f t="shared" si="46"/>
        <v>-123.46678524563045</v>
      </c>
      <c r="K296" s="34">
        <f t="shared" si="47"/>
        <v>2597.3674125973075</v>
      </c>
      <c r="L296" s="34">
        <f t="shared" si="48"/>
        <v>5536897.5926103787</v>
      </c>
      <c r="M296" s="34">
        <f t="shared" si="49"/>
        <v>5285642.6846355209</v>
      </c>
      <c r="N296" s="38">
        <f>'jan-feb'!M296</f>
        <v>2254671.2132904707</v>
      </c>
      <c r="O296" s="38">
        <f t="shared" si="50"/>
        <v>3030971.4713450503</v>
      </c>
    </row>
    <row r="297" spans="1:15" s="31" customFormat="1" x14ac:dyDescent="0.2">
      <c r="A297" s="30">
        <v>5027</v>
      </c>
      <c r="B297" s="31" t="s">
        <v>351</v>
      </c>
      <c r="C297" s="33">
        <v>49072894</v>
      </c>
      <c r="D297" s="33">
        <v>6140</v>
      </c>
      <c r="E297" s="34">
        <f t="shared" si="41"/>
        <v>7992.328013029316</v>
      </c>
      <c r="F297" s="35">
        <f t="shared" si="42"/>
        <v>0.7171231199963497</v>
      </c>
      <c r="G297" s="69">
        <f t="shared" si="43"/>
        <v>1891.5955287870356</v>
      </c>
      <c r="H297" s="36">
        <f t="shared" si="44"/>
        <v>713.35617215716763</v>
      </c>
      <c r="I297" s="69">
        <f t="shared" si="45"/>
        <v>2604.9517009442034</v>
      </c>
      <c r="J297" s="67">
        <f t="shared" si="46"/>
        <v>-123.46678524563045</v>
      </c>
      <c r="K297" s="34">
        <f t="shared" si="47"/>
        <v>2481.4849156985729</v>
      </c>
      <c r="L297" s="34">
        <f t="shared" si="48"/>
        <v>15994403.44379741</v>
      </c>
      <c r="M297" s="34">
        <f t="shared" si="49"/>
        <v>15236317.382389238</v>
      </c>
      <c r="N297" s="38">
        <f>'jan-feb'!M297</f>
        <v>6834228.5713039255</v>
      </c>
      <c r="O297" s="38">
        <f t="shared" si="50"/>
        <v>8402088.8110853136</v>
      </c>
    </row>
    <row r="298" spans="1:15" s="31" customFormat="1" x14ac:dyDescent="0.2">
      <c r="A298" s="30">
        <v>5028</v>
      </c>
      <c r="B298" s="31" t="s">
        <v>352</v>
      </c>
      <c r="C298" s="33">
        <v>157299829</v>
      </c>
      <c r="D298" s="33">
        <v>17560</v>
      </c>
      <c r="E298" s="34">
        <f t="shared" si="41"/>
        <v>8957.8490318906606</v>
      </c>
      <c r="F298" s="35">
        <f t="shared" si="42"/>
        <v>0.80375588135688647</v>
      </c>
      <c r="G298" s="69">
        <f t="shared" si="43"/>
        <v>1312.2829174702288</v>
      </c>
      <c r="H298" s="36">
        <f t="shared" si="44"/>
        <v>375.42381555569705</v>
      </c>
      <c r="I298" s="69">
        <f t="shared" si="45"/>
        <v>1687.7067330259258</v>
      </c>
      <c r="J298" s="67">
        <f t="shared" si="46"/>
        <v>-123.46678524563045</v>
      </c>
      <c r="K298" s="34">
        <f t="shared" si="47"/>
        <v>1564.2399477802953</v>
      </c>
      <c r="L298" s="34">
        <f t="shared" si="48"/>
        <v>29636130.231935259</v>
      </c>
      <c r="M298" s="34">
        <f t="shared" si="49"/>
        <v>27468053.483021986</v>
      </c>
      <c r="N298" s="38">
        <f>'jan-feb'!M298</f>
        <v>11471448.948712857</v>
      </c>
      <c r="O298" s="38">
        <f t="shared" si="50"/>
        <v>15996604.534309128</v>
      </c>
    </row>
    <row r="299" spans="1:15" s="31" customFormat="1" x14ac:dyDescent="0.2">
      <c r="A299" s="30">
        <v>5029</v>
      </c>
      <c r="B299" s="31" t="s">
        <v>353</v>
      </c>
      <c r="C299" s="33">
        <v>75502199</v>
      </c>
      <c r="D299" s="33">
        <v>8484</v>
      </c>
      <c r="E299" s="34">
        <f t="shared" si="41"/>
        <v>8899.3633899104188</v>
      </c>
      <c r="F299" s="35">
        <f t="shared" si="42"/>
        <v>0.79850817305669086</v>
      </c>
      <c r="G299" s="69">
        <f t="shared" si="43"/>
        <v>1347.3743026583738</v>
      </c>
      <c r="H299" s="36">
        <f t="shared" si="44"/>
        <v>395.89379024878167</v>
      </c>
      <c r="I299" s="69">
        <f t="shared" si="45"/>
        <v>1743.2680929071555</v>
      </c>
      <c r="J299" s="67">
        <f t="shared" si="46"/>
        <v>-123.46678524563045</v>
      </c>
      <c r="K299" s="34">
        <f t="shared" si="47"/>
        <v>1619.801307661525</v>
      </c>
      <c r="L299" s="34">
        <f t="shared" si="48"/>
        <v>14789886.500224307</v>
      </c>
      <c r="M299" s="34">
        <f t="shared" si="49"/>
        <v>13742394.294200378</v>
      </c>
      <c r="N299" s="38">
        <f>'jan-feb'!M299</f>
        <v>5161848.2592414496</v>
      </c>
      <c r="O299" s="38">
        <f t="shared" si="50"/>
        <v>8580546.0349589288</v>
      </c>
    </row>
    <row r="300" spans="1:15" s="31" customFormat="1" x14ac:dyDescent="0.2">
      <c r="A300" s="30">
        <v>5031</v>
      </c>
      <c r="B300" s="31" t="s">
        <v>354</v>
      </c>
      <c r="C300" s="33">
        <v>152873005</v>
      </c>
      <c r="D300" s="33">
        <v>14783</v>
      </c>
      <c r="E300" s="34">
        <f t="shared" si="41"/>
        <v>10341.135425826964</v>
      </c>
      <c r="F300" s="35">
        <f t="shared" si="42"/>
        <v>0.92787324153666606</v>
      </c>
      <c r="G300" s="69">
        <f t="shared" si="43"/>
        <v>482.31108110844684</v>
      </c>
      <c r="H300" s="36">
        <f t="shared" si="44"/>
        <v>0</v>
      </c>
      <c r="I300" s="69">
        <f t="shared" si="45"/>
        <v>482.31108110844684</v>
      </c>
      <c r="J300" s="67">
        <f t="shared" si="46"/>
        <v>-123.46678524563045</v>
      </c>
      <c r="K300" s="34">
        <f t="shared" si="47"/>
        <v>358.84429586281641</v>
      </c>
      <c r="L300" s="34">
        <f t="shared" si="48"/>
        <v>7130004.7120261695</v>
      </c>
      <c r="M300" s="34">
        <f t="shared" si="49"/>
        <v>5304795.2257400146</v>
      </c>
      <c r="N300" s="38">
        <f>'jan-feb'!M300</f>
        <v>2404769.1826387905</v>
      </c>
      <c r="O300" s="38">
        <f t="shared" si="50"/>
        <v>2900026.0431012241</v>
      </c>
    </row>
    <row r="301" spans="1:15" s="31" customFormat="1" x14ac:dyDescent="0.2">
      <c r="A301" s="30">
        <v>5032</v>
      </c>
      <c r="B301" s="31" t="s">
        <v>355</v>
      </c>
      <c r="C301" s="33">
        <v>37766685</v>
      </c>
      <c r="D301" s="33">
        <v>4216</v>
      </c>
      <c r="E301" s="34">
        <f t="shared" si="41"/>
        <v>8957.9423624288429</v>
      </c>
      <c r="F301" s="35">
        <f t="shared" si="42"/>
        <v>0.80376425557358822</v>
      </c>
      <c r="G301" s="69">
        <f t="shared" si="43"/>
        <v>1312.2269191473194</v>
      </c>
      <c r="H301" s="36">
        <f t="shared" si="44"/>
        <v>375.3911498673333</v>
      </c>
      <c r="I301" s="69">
        <f t="shared" si="45"/>
        <v>1687.6180690146527</v>
      </c>
      <c r="J301" s="67">
        <f t="shared" si="46"/>
        <v>-123.46678524563045</v>
      </c>
      <c r="K301" s="34">
        <f t="shared" si="47"/>
        <v>1564.1512837690223</v>
      </c>
      <c r="L301" s="34">
        <f t="shared" si="48"/>
        <v>7114997.7789657759</v>
      </c>
      <c r="M301" s="34">
        <f t="shared" si="49"/>
        <v>6594461.8123701978</v>
      </c>
      <c r="N301" s="38">
        <f>'jan-feb'!M301</f>
        <v>2192440.9605565723</v>
      </c>
      <c r="O301" s="38">
        <f t="shared" si="50"/>
        <v>4402020.8518136255</v>
      </c>
    </row>
    <row r="302" spans="1:15" s="31" customFormat="1" x14ac:dyDescent="0.2">
      <c r="A302" s="30">
        <v>5033</v>
      </c>
      <c r="B302" s="31" t="s">
        <v>356</v>
      </c>
      <c r="C302" s="33">
        <v>14329958</v>
      </c>
      <c r="D302" s="33">
        <v>773</v>
      </c>
      <c r="E302" s="34">
        <f t="shared" si="41"/>
        <v>18538.108667529108</v>
      </c>
      <c r="F302" s="35">
        <f t="shared" si="42"/>
        <v>1.6633584488546296</v>
      </c>
      <c r="G302" s="69">
        <f t="shared" si="43"/>
        <v>-4435.8728639128394</v>
      </c>
      <c r="H302" s="36">
        <f t="shared" si="44"/>
        <v>0</v>
      </c>
      <c r="I302" s="69">
        <f t="shared" si="45"/>
        <v>-4435.8728639128394</v>
      </c>
      <c r="J302" s="67">
        <f t="shared" si="46"/>
        <v>-123.46678524563045</v>
      </c>
      <c r="K302" s="34">
        <f t="shared" si="47"/>
        <v>-4559.3396491584699</v>
      </c>
      <c r="L302" s="34">
        <f t="shared" si="48"/>
        <v>-3428929.7238046248</v>
      </c>
      <c r="M302" s="34">
        <f t="shared" si="49"/>
        <v>-3524369.5487994971</v>
      </c>
      <c r="N302" s="38">
        <f>'jan-feb'!M302</f>
        <v>-4024868.2157762437</v>
      </c>
      <c r="O302" s="38">
        <f t="shared" si="50"/>
        <v>500498.66697674664</v>
      </c>
    </row>
    <row r="303" spans="1:15" s="31" customFormat="1" x14ac:dyDescent="0.2">
      <c r="A303" s="30">
        <v>5034</v>
      </c>
      <c r="B303" s="31" t="s">
        <v>357</v>
      </c>
      <c r="C303" s="33">
        <v>20773896</v>
      </c>
      <c r="D303" s="33">
        <v>2454</v>
      </c>
      <c r="E303" s="34">
        <f t="shared" si="41"/>
        <v>8465.3202933985322</v>
      </c>
      <c r="F303" s="35">
        <f t="shared" si="42"/>
        <v>0.75956303228218147</v>
      </c>
      <c r="G303" s="69">
        <f t="shared" si="43"/>
        <v>1607.8001605655058</v>
      </c>
      <c r="H303" s="36">
        <f t="shared" si="44"/>
        <v>547.80887402794201</v>
      </c>
      <c r="I303" s="69">
        <f t="shared" si="45"/>
        <v>2155.6090345934481</v>
      </c>
      <c r="J303" s="67">
        <f t="shared" si="46"/>
        <v>-123.46678524563045</v>
      </c>
      <c r="K303" s="34">
        <f t="shared" si="47"/>
        <v>2032.1422493478176</v>
      </c>
      <c r="L303" s="34">
        <f t="shared" si="48"/>
        <v>5289864.5708923219</v>
      </c>
      <c r="M303" s="34">
        <f t="shared" si="49"/>
        <v>4986877.0798995448</v>
      </c>
      <c r="N303" s="38">
        <f>'jan-feb'!M303</f>
        <v>340360.53102858627</v>
      </c>
      <c r="O303" s="38">
        <f t="shared" si="50"/>
        <v>4646516.5488709584</v>
      </c>
    </row>
    <row r="304" spans="1:15" s="31" customFormat="1" x14ac:dyDescent="0.2">
      <c r="A304" s="30">
        <v>5035</v>
      </c>
      <c r="B304" s="31" t="s">
        <v>358</v>
      </c>
      <c r="C304" s="33">
        <v>226075644</v>
      </c>
      <c r="D304" s="33">
        <v>24717</v>
      </c>
      <c r="E304" s="34">
        <f t="shared" si="41"/>
        <v>9146.5648743779584</v>
      </c>
      <c r="F304" s="35">
        <f t="shared" si="42"/>
        <v>0.82068868160439989</v>
      </c>
      <c r="G304" s="69">
        <f t="shared" si="43"/>
        <v>1199.0534119778501</v>
      </c>
      <c r="H304" s="36">
        <f t="shared" si="44"/>
        <v>309.37327068514287</v>
      </c>
      <c r="I304" s="69">
        <f t="shared" si="45"/>
        <v>1508.426682662993</v>
      </c>
      <c r="J304" s="67">
        <f t="shared" si="46"/>
        <v>-123.46678524563045</v>
      </c>
      <c r="K304" s="34">
        <f t="shared" si="47"/>
        <v>1384.9598974173625</v>
      </c>
      <c r="L304" s="34">
        <f t="shared" si="48"/>
        <v>37283782.315381199</v>
      </c>
      <c r="M304" s="34">
        <f t="shared" si="49"/>
        <v>34232053.784464948</v>
      </c>
      <c r="N304" s="38">
        <f>'jan-feb'!M304</f>
        <v>16770774.567641549</v>
      </c>
      <c r="O304" s="38">
        <f t="shared" si="50"/>
        <v>17461279.216823399</v>
      </c>
    </row>
    <row r="305" spans="1:15" s="31" customFormat="1" x14ac:dyDescent="0.2">
      <c r="A305" s="30">
        <v>5036</v>
      </c>
      <c r="B305" s="31" t="s">
        <v>359</v>
      </c>
      <c r="C305" s="33">
        <v>21355774</v>
      </c>
      <c r="D305" s="33">
        <v>2645</v>
      </c>
      <c r="E305" s="34">
        <f t="shared" si="41"/>
        <v>8074.0166351606804</v>
      </c>
      <c r="F305" s="35">
        <f t="shared" si="42"/>
        <v>0.72445274904505075</v>
      </c>
      <c r="G305" s="69">
        <f t="shared" si="43"/>
        <v>1842.582355508217</v>
      </c>
      <c r="H305" s="36">
        <f t="shared" si="44"/>
        <v>684.76515441119011</v>
      </c>
      <c r="I305" s="69">
        <f t="shared" si="45"/>
        <v>2527.347509919407</v>
      </c>
      <c r="J305" s="67">
        <f t="shared" si="46"/>
        <v>-123.46678524563045</v>
      </c>
      <c r="K305" s="34">
        <f t="shared" si="47"/>
        <v>2403.8807246737765</v>
      </c>
      <c r="L305" s="34">
        <f t="shared" si="48"/>
        <v>6684834.1637368314</v>
      </c>
      <c r="M305" s="34">
        <f t="shared" si="49"/>
        <v>6358264.5167621393</v>
      </c>
      <c r="N305" s="38">
        <f>'jan-feb'!M305</f>
        <v>2758911.318257146</v>
      </c>
      <c r="O305" s="38">
        <f t="shared" si="50"/>
        <v>3599353.1985049932</v>
      </c>
    </row>
    <row r="306" spans="1:15" s="31" customFormat="1" x14ac:dyDescent="0.2">
      <c r="A306" s="30">
        <v>5037</v>
      </c>
      <c r="B306" s="31" t="s">
        <v>360</v>
      </c>
      <c r="C306" s="33">
        <v>181972366</v>
      </c>
      <c r="D306" s="33">
        <v>20574</v>
      </c>
      <c r="E306" s="34">
        <f t="shared" si="41"/>
        <v>8844.7733061145136</v>
      </c>
      <c r="F306" s="35">
        <f t="shared" si="42"/>
        <v>0.79360999931447684</v>
      </c>
      <c r="G306" s="69">
        <f t="shared" si="43"/>
        <v>1380.1283529359171</v>
      </c>
      <c r="H306" s="36">
        <f t="shared" si="44"/>
        <v>415.00031957734853</v>
      </c>
      <c r="I306" s="69">
        <f t="shared" si="45"/>
        <v>1795.1286725132657</v>
      </c>
      <c r="J306" s="67">
        <f t="shared" si="46"/>
        <v>-123.46678524563045</v>
      </c>
      <c r="K306" s="34">
        <f t="shared" si="47"/>
        <v>1671.6618872676352</v>
      </c>
      <c r="L306" s="34">
        <f t="shared" si="48"/>
        <v>36932977.308287926</v>
      </c>
      <c r="M306" s="34">
        <f t="shared" si="49"/>
        <v>34392771.668644324</v>
      </c>
      <c r="N306" s="38">
        <f>'jan-feb'!M306</f>
        <v>16713026.5240728</v>
      </c>
      <c r="O306" s="38">
        <f t="shared" si="50"/>
        <v>17679745.144571524</v>
      </c>
    </row>
    <row r="307" spans="1:15" s="31" customFormat="1" x14ac:dyDescent="0.2">
      <c r="A307" s="30">
        <v>5038</v>
      </c>
      <c r="B307" s="31" t="s">
        <v>361</v>
      </c>
      <c r="C307" s="33">
        <v>128018498</v>
      </c>
      <c r="D307" s="33">
        <v>15193</v>
      </c>
      <c r="E307" s="34">
        <f t="shared" si="41"/>
        <v>8426.150069110774</v>
      </c>
      <c r="F307" s="35">
        <f t="shared" si="42"/>
        <v>0.75604842760049162</v>
      </c>
      <c r="G307" s="69">
        <f t="shared" si="43"/>
        <v>1631.3022951381608</v>
      </c>
      <c r="H307" s="36">
        <f t="shared" si="44"/>
        <v>561.51845252865735</v>
      </c>
      <c r="I307" s="69">
        <f t="shared" si="45"/>
        <v>2192.8207476668181</v>
      </c>
      <c r="J307" s="67">
        <f t="shared" si="46"/>
        <v>-123.46678524563045</v>
      </c>
      <c r="K307" s="34">
        <f t="shared" si="47"/>
        <v>2069.3539624211876</v>
      </c>
      <c r="L307" s="34">
        <f t="shared" si="48"/>
        <v>33315525.619301967</v>
      </c>
      <c r="M307" s="34">
        <f t="shared" si="49"/>
        <v>31439694.751065101</v>
      </c>
      <c r="N307" s="38">
        <f>'jan-feb'!M307</f>
        <v>14222599.495833959</v>
      </c>
      <c r="O307" s="38">
        <f t="shared" si="50"/>
        <v>17217095.255231142</v>
      </c>
    </row>
    <row r="308" spans="1:15" s="31" customFormat="1" x14ac:dyDescent="0.2">
      <c r="A308" s="30">
        <v>5041</v>
      </c>
      <c r="B308" s="31" t="s">
        <v>376</v>
      </c>
      <c r="C308" s="33">
        <v>16824708</v>
      </c>
      <c r="D308" s="33">
        <v>2114</v>
      </c>
      <c r="E308" s="34">
        <f t="shared" si="41"/>
        <v>7958.7076631977297</v>
      </c>
      <c r="F308" s="35">
        <f t="shared" si="42"/>
        <v>0.71410648577822311</v>
      </c>
      <c r="G308" s="69">
        <f t="shared" si="43"/>
        <v>1911.7677386859873</v>
      </c>
      <c r="H308" s="36">
        <f t="shared" si="44"/>
        <v>725.12329459822286</v>
      </c>
      <c r="I308" s="69">
        <f t="shared" si="45"/>
        <v>2636.8910332842102</v>
      </c>
      <c r="J308" s="67">
        <f t="shared" si="46"/>
        <v>-123.46678524563045</v>
      </c>
      <c r="K308" s="34">
        <f t="shared" si="47"/>
        <v>2513.4242480385797</v>
      </c>
      <c r="L308" s="34">
        <f t="shared" si="48"/>
        <v>5574387.6443628203</v>
      </c>
      <c r="M308" s="34">
        <f t="shared" si="49"/>
        <v>5313378.8603535574</v>
      </c>
      <c r="N308" s="38">
        <f>'jan-feb'!M308</f>
        <v>2076870.8385238592</v>
      </c>
      <c r="O308" s="38">
        <f t="shared" si="50"/>
        <v>3236508.0218296982</v>
      </c>
    </row>
    <row r="309" spans="1:15" s="31" customFormat="1" x14ac:dyDescent="0.2">
      <c r="A309" s="30">
        <v>5042</v>
      </c>
      <c r="B309" s="31" t="s">
        <v>362</v>
      </c>
      <c r="C309" s="33">
        <v>11767979</v>
      </c>
      <c r="D309" s="33">
        <v>1301</v>
      </c>
      <c r="E309" s="34">
        <f t="shared" si="41"/>
        <v>9045.3335895465025</v>
      </c>
      <c r="F309" s="35">
        <f t="shared" si="42"/>
        <v>0.81160555905221909</v>
      </c>
      <c r="G309" s="69">
        <f t="shared" si="43"/>
        <v>1259.7921828767237</v>
      </c>
      <c r="H309" s="36">
        <f t="shared" si="44"/>
        <v>344.80422037615244</v>
      </c>
      <c r="I309" s="69">
        <f t="shared" si="45"/>
        <v>1604.5964032528761</v>
      </c>
      <c r="J309" s="67">
        <f t="shared" si="46"/>
        <v>-123.46678524563045</v>
      </c>
      <c r="K309" s="34">
        <f t="shared" si="47"/>
        <v>1481.1296180072457</v>
      </c>
      <c r="L309" s="34">
        <f t="shared" si="48"/>
        <v>2087579.9206319919</v>
      </c>
      <c r="M309" s="34">
        <f t="shared" si="49"/>
        <v>1926949.6330274267</v>
      </c>
      <c r="N309" s="38">
        <f>'jan-feb'!M309</f>
        <v>615335.27124860103</v>
      </c>
      <c r="O309" s="38">
        <f t="shared" si="50"/>
        <v>1311614.3617788255</v>
      </c>
    </row>
    <row r="310" spans="1:15" s="31" customFormat="1" x14ac:dyDescent="0.2">
      <c r="A310" s="30">
        <v>5043</v>
      </c>
      <c r="B310" s="31" t="s">
        <v>377</v>
      </c>
      <c r="C310" s="33">
        <v>4710995</v>
      </c>
      <c r="D310" s="33">
        <v>423</v>
      </c>
      <c r="E310" s="34">
        <f t="shared" si="41"/>
        <v>11137.104018912529</v>
      </c>
      <c r="F310" s="35">
        <f t="shared" si="42"/>
        <v>0.99929266776167569</v>
      </c>
      <c r="G310" s="69">
        <f t="shared" si="43"/>
        <v>4.7299252571079702</v>
      </c>
      <c r="H310" s="36">
        <f t="shared" si="44"/>
        <v>0</v>
      </c>
      <c r="I310" s="69">
        <f t="shared" si="45"/>
        <v>4.7299252571079702</v>
      </c>
      <c r="J310" s="67">
        <f t="shared" si="46"/>
        <v>-123.46678524563045</v>
      </c>
      <c r="K310" s="34">
        <f t="shared" si="47"/>
        <v>-118.73685998852248</v>
      </c>
      <c r="L310" s="34">
        <f t="shared" si="48"/>
        <v>2000.7583837566715</v>
      </c>
      <c r="M310" s="34">
        <f t="shared" si="49"/>
        <v>-50225.691775145009</v>
      </c>
      <c r="N310" s="38">
        <f>'jan-feb'!M310</f>
        <v>-593476.77448040247</v>
      </c>
      <c r="O310" s="38">
        <f t="shared" si="50"/>
        <v>543251.08270525746</v>
      </c>
    </row>
    <row r="311" spans="1:15" s="31" customFormat="1" x14ac:dyDescent="0.2">
      <c r="A311" s="30">
        <v>5044</v>
      </c>
      <c r="B311" s="31" t="s">
        <v>363</v>
      </c>
      <c r="C311" s="33">
        <v>11866414</v>
      </c>
      <c r="D311" s="33">
        <v>810</v>
      </c>
      <c r="E311" s="34">
        <f t="shared" si="41"/>
        <v>14649.893827160493</v>
      </c>
      <c r="F311" s="35">
        <f t="shared" si="42"/>
        <v>1.3144827829665882</v>
      </c>
      <c r="G311" s="69">
        <f t="shared" si="43"/>
        <v>-2102.9439596916704</v>
      </c>
      <c r="H311" s="36">
        <f t="shared" si="44"/>
        <v>0</v>
      </c>
      <c r="I311" s="69">
        <f t="shared" si="45"/>
        <v>-2102.9439596916704</v>
      </c>
      <c r="J311" s="67">
        <f t="shared" si="46"/>
        <v>-123.46678524563045</v>
      </c>
      <c r="K311" s="34">
        <f t="shared" si="47"/>
        <v>-2226.4107449373009</v>
      </c>
      <c r="L311" s="34">
        <f t="shared" si="48"/>
        <v>-1703384.607350253</v>
      </c>
      <c r="M311" s="34">
        <f t="shared" si="49"/>
        <v>-1803392.7033992137</v>
      </c>
      <c r="N311" s="38">
        <f>'jan-feb'!M311</f>
        <v>-2473359.1298560901</v>
      </c>
      <c r="O311" s="38">
        <f t="shared" si="50"/>
        <v>669966.42645687633</v>
      </c>
    </row>
    <row r="312" spans="1:15" s="31" customFormat="1" x14ac:dyDescent="0.2">
      <c r="A312" s="30">
        <v>5045</v>
      </c>
      <c r="B312" s="31" t="s">
        <v>364</v>
      </c>
      <c r="C312" s="33">
        <v>20918527</v>
      </c>
      <c r="D312" s="33">
        <v>2322</v>
      </c>
      <c r="E312" s="34">
        <f t="shared" si="41"/>
        <v>9008.8402239448751</v>
      </c>
      <c r="F312" s="35">
        <f t="shared" si="42"/>
        <v>0.80833113936414536</v>
      </c>
      <c r="G312" s="69">
        <f t="shared" si="43"/>
        <v>1281.6882022377001</v>
      </c>
      <c r="H312" s="36">
        <f t="shared" si="44"/>
        <v>357.57689833672202</v>
      </c>
      <c r="I312" s="69">
        <f t="shared" si="45"/>
        <v>1639.2651005744221</v>
      </c>
      <c r="J312" s="67">
        <f t="shared" si="46"/>
        <v>-123.46678524563045</v>
      </c>
      <c r="K312" s="34">
        <f t="shared" si="47"/>
        <v>1515.7983153287917</v>
      </c>
      <c r="L312" s="34">
        <f t="shared" si="48"/>
        <v>3806373.5635338081</v>
      </c>
      <c r="M312" s="34">
        <f t="shared" si="49"/>
        <v>3519683.6881934544</v>
      </c>
      <c r="N312" s="38">
        <f>'jan-feb'!M312</f>
        <v>495084.26774587575</v>
      </c>
      <c r="O312" s="38">
        <f t="shared" si="50"/>
        <v>3024599.4204475787</v>
      </c>
    </row>
    <row r="313" spans="1:15" s="31" customFormat="1" x14ac:dyDescent="0.2">
      <c r="A313" s="30">
        <v>5046</v>
      </c>
      <c r="B313" s="31" t="s">
        <v>365</v>
      </c>
      <c r="C313" s="33">
        <v>9115052</v>
      </c>
      <c r="D313" s="33">
        <v>1222</v>
      </c>
      <c r="E313" s="34">
        <f t="shared" si="41"/>
        <v>7459.1260229132567</v>
      </c>
      <c r="F313" s="35">
        <f t="shared" si="42"/>
        <v>0.66928080495160447</v>
      </c>
      <c r="G313" s="69">
        <f t="shared" si="43"/>
        <v>2211.5167228566711</v>
      </c>
      <c r="H313" s="36">
        <f t="shared" si="44"/>
        <v>899.9768686977884</v>
      </c>
      <c r="I313" s="69">
        <f t="shared" si="45"/>
        <v>3111.4935915544593</v>
      </c>
      <c r="J313" s="67">
        <f t="shared" si="46"/>
        <v>-123.46678524563045</v>
      </c>
      <c r="K313" s="34">
        <f t="shared" si="47"/>
        <v>2988.0268063088288</v>
      </c>
      <c r="L313" s="34">
        <f t="shared" si="48"/>
        <v>3802245.168879549</v>
      </c>
      <c r="M313" s="34">
        <f t="shared" si="49"/>
        <v>3651368.7573093888</v>
      </c>
      <c r="N313" s="38">
        <f>'jan-feb'!M313</f>
        <v>1616002.846015211</v>
      </c>
      <c r="O313" s="38">
        <f t="shared" si="50"/>
        <v>2035365.9112941779</v>
      </c>
    </row>
    <row r="314" spans="1:15" s="31" customFormat="1" x14ac:dyDescent="0.2">
      <c r="A314" s="30">
        <v>5047</v>
      </c>
      <c r="B314" s="31" t="s">
        <v>366</v>
      </c>
      <c r="C314" s="33">
        <v>32690762</v>
      </c>
      <c r="D314" s="33">
        <v>3924</v>
      </c>
      <c r="E314" s="34">
        <f t="shared" si="41"/>
        <v>8330.9791029561675</v>
      </c>
      <c r="F314" s="35">
        <f t="shared" si="42"/>
        <v>0.74750907585334159</v>
      </c>
      <c r="G314" s="69">
        <f t="shared" si="43"/>
        <v>1688.4048748309247</v>
      </c>
      <c r="H314" s="36">
        <f t="shared" si="44"/>
        <v>594.82829068276965</v>
      </c>
      <c r="I314" s="69">
        <f t="shared" si="45"/>
        <v>2283.2331655136941</v>
      </c>
      <c r="J314" s="67">
        <f t="shared" si="46"/>
        <v>-123.46678524563045</v>
      </c>
      <c r="K314" s="34">
        <f t="shared" si="47"/>
        <v>2159.7663802680636</v>
      </c>
      <c r="L314" s="34">
        <f t="shared" si="48"/>
        <v>8959406.941475736</v>
      </c>
      <c r="M314" s="34">
        <f t="shared" si="49"/>
        <v>8474923.2761718817</v>
      </c>
      <c r="N314" s="38">
        <f>'jan-feb'!M314</f>
        <v>3749499.7926053097</v>
      </c>
      <c r="O314" s="38">
        <f t="shared" si="50"/>
        <v>4725423.483566572</v>
      </c>
    </row>
    <row r="315" spans="1:15" s="31" customFormat="1" x14ac:dyDescent="0.2">
      <c r="A315" s="30">
        <v>5049</v>
      </c>
      <c r="B315" s="31" t="s">
        <v>367</v>
      </c>
      <c r="C315" s="33">
        <v>11736237</v>
      </c>
      <c r="D315" s="33">
        <v>1116</v>
      </c>
      <c r="E315" s="34">
        <f t="shared" si="41"/>
        <v>10516.341397849463</v>
      </c>
      <c r="F315" s="35">
        <f t="shared" si="42"/>
        <v>0.94359384923619227</v>
      </c>
      <c r="G315" s="69">
        <f t="shared" si="43"/>
        <v>377.18749789494757</v>
      </c>
      <c r="H315" s="36">
        <f t="shared" si="44"/>
        <v>0</v>
      </c>
      <c r="I315" s="69">
        <f t="shared" si="45"/>
        <v>377.18749789494757</v>
      </c>
      <c r="J315" s="67">
        <f t="shared" si="46"/>
        <v>-123.46678524563045</v>
      </c>
      <c r="K315" s="34">
        <f t="shared" si="47"/>
        <v>253.72071264931714</v>
      </c>
      <c r="L315" s="34">
        <f t="shared" si="48"/>
        <v>420941.24765076151</v>
      </c>
      <c r="M315" s="34">
        <f t="shared" si="49"/>
        <v>283152.31531663792</v>
      </c>
      <c r="N315" s="38">
        <f>'jan-feb'!M315</f>
        <v>269090.8336767396</v>
      </c>
      <c r="O315" s="38">
        <f t="shared" si="50"/>
        <v>14061.481639898324</v>
      </c>
    </row>
    <row r="316" spans="1:15" s="31" customFormat="1" x14ac:dyDescent="0.2">
      <c r="A316" s="30">
        <v>5052</v>
      </c>
      <c r="B316" s="31" t="s">
        <v>368</v>
      </c>
      <c r="C316" s="33">
        <v>5075379</v>
      </c>
      <c r="D316" s="33">
        <v>604</v>
      </c>
      <c r="E316" s="34">
        <f t="shared" si="41"/>
        <v>8402.9453642384105</v>
      </c>
      <c r="F316" s="35">
        <f t="shared" si="42"/>
        <v>0.75396635209889362</v>
      </c>
      <c r="G316" s="69">
        <f t="shared" si="43"/>
        <v>1645.2251180615788</v>
      </c>
      <c r="H316" s="36">
        <f t="shared" si="44"/>
        <v>569.64009923398453</v>
      </c>
      <c r="I316" s="69">
        <f t="shared" si="45"/>
        <v>2214.8652172955635</v>
      </c>
      <c r="J316" s="67">
        <f t="shared" si="46"/>
        <v>-123.46678524563045</v>
      </c>
      <c r="K316" s="34">
        <f t="shared" si="47"/>
        <v>2091.398432049933</v>
      </c>
      <c r="L316" s="34">
        <f t="shared" si="48"/>
        <v>1337778.5912465204</v>
      </c>
      <c r="M316" s="34">
        <f t="shared" si="49"/>
        <v>1263204.6529581596</v>
      </c>
      <c r="N316" s="38">
        <f>'jan-feb'!M316</f>
        <v>648183.5967211026</v>
      </c>
      <c r="O316" s="38">
        <f t="shared" si="50"/>
        <v>615021.05623705697</v>
      </c>
    </row>
    <row r="317" spans="1:15" s="31" customFormat="1" x14ac:dyDescent="0.2">
      <c r="A317" s="30">
        <v>5053</v>
      </c>
      <c r="B317" s="31" t="s">
        <v>369</v>
      </c>
      <c r="C317" s="33">
        <v>60901936</v>
      </c>
      <c r="D317" s="33">
        <v>6938</v>
      </c>
      <c r="E317" s="34">
        <f t="shared" si="41"/>
        <v>8778.0247910060534</v>
      </c>
      <c r="F317" s="35">
        <f t="shared" si="42"/>
        <v>0.78762089284491388</v>
      </c>
      <c r="G317" s="69">
        <f t="shared" si="43"/>
        <v>1420.177462000993</v>
      </c>
      <c r="H317" s="36">
        <f t="shared" si="44"/>
        <v>438.36229986530958</v>
      </c>
      <c r="I317" s="69">
        <f t="shared" si="45"/>
        <v>1858.5397618663026</v>
      </c>
      <c r="J317" s="67">
        <f t="shared" si="46"/>
        <v>-123.46678524563045</v>
      </c>
      <c r="K317" s="34">
        <f t="shared" si="47"/>
        <v>1735.0729766206721</v>
      </c>
      <c r="L317" s="34">
        <f t="shared" si="48"/>
        <v>12894548.867828406</v>
      </c>
      <c r="M317" s="34">
        <f t="shared" si="49"/>
        <v>12037936.311794223</v>
      </c>
      <c r="N317" s="38">
        <f>'jan-feb'!M317</f>
        <v>4981079.8679652503</v>
      </c>
      <c r="O317" s="38">
        <f t="shared" si="50"/>
        <v>7056856.443828973</v>
      </c>
    </row>
    <row r="318" spans="1:15" s="31" customFormat="1" x14ac:dyDescent="0.2">
      <c r="A318" s="30">
        <v>5054</v>
      </c>
      <c r="B318" s="31" t="s">
        <v>370</v>
      </c>
      <c r="C318" s="33">
        <v>79710024</v>
      </c>
      <c r="D318" s="33">
        <v>10023</v>
      </c>
      <c r="E318" s="34">
        <f t="shared" si="41"/>
        <v>7952.7111643220596</v>
      </c>
      <c r="F318" s="35">
        <f t="shared" si="42"/>
        <v>0.71356844129659469</v>
      </c>
      <c r="G318" s="69">
        <f t="shared" si="43"/>
        <v>1915.3656380113894</v>
      </c>
      <c r="H318" s="36">
        <f t="shared" si="44"/>
        <v>727.2220692047074</v>
      </c>
      <c r="I318" s="69">
        <f t="shared" si="45"/>
        <v>2642.5877072160965</v>
      </c>
      <c r="J318" s="67">
        <f t="shared" si="46"/>
        <v>-123.46678524563045</v>
      </c>
      <c r="K318" s="34">
        <f t="shared" si="47"/>
        <v>2519.120921970466</v>
      </c>
      <c r="L318" s="34">
        <f t="shared" si="48"/>
        <v>26486656.589426935</v>
      </c>
      <c r="M318" s="34">
        <f t="shared" si="49"/>
        <v>25249149.00090998</v>
      </c>
      <c r="N318" s="38">
        <f>'jan-feb'!M318</f>
        <v>10197101.174231149</v>
      </c>
      <c r="O318" s="38">
        <f t="shared" si="50"/>
        <v>15052047.826678831</v>
      </c>
    </row>
    <row r="319" spans="1:15" s="31" customFormat="1" x14ac:dyDescent="0.2">
      <c r="A319" s="30">
        <v>5055</v>
      </c>
      <c r="B319" s="31" t="s">
        <v>393</v>
      </c>
      <c r="C319" s="33">
        <v>60093658</v>
      </c>
      <c r="D319" s="33">
        <v>6093</v>
      </c>
      <c r="E319" s="34">
        <f t="shared" si="41"/>
        <v>9862.737239455113</v>
      </c>
      <c r="F319" s="35">
        <f t="shared" si="42"/>
        <v>0.88494827656372022</v>
      </c>
      <c r="G319" s="69">
        <f t="shared" si="43"/>
        <v>769.34999293155738</v>
      </c>
      <c r="H319" s="36">
        <f t="shared" si="44"/>
        <v>58.71294290813875</v>
      </c>
      <c r="I319" s="69">
        <f t="shared" si="45"/>
        <v>828.06293583969614</v>
      </c>
      <c r="J319" s="67">
        <f t="shared" si="46"/>
        <v>-123.46678524563045</v>
      </c>
      <c r="K319" s="34">
        <f t="shared" si="47"/>
        <v>704.59615059406565</v>
      </c>
      <c r="L319" s="34">
        <f t="shared" si="48"/>
        <v>5045387.4680712689</v>
      </c>
      <c r="M319" s="34">
        <f t="shared" si="49"/>
        <v>4293104.3455696423</v>
      </c>
      <c r="N319" s="38">
        <f>'jan-feb'!M319</f>
        <v>1504857.2733802658</v>
      </c>
      <c r="O319" s="38">
        <f t="shared" si="50"/>
        <v>2788247.0721893767</v>
      </c>
    </row>
    <row r="320" spans="1:15" s="31" customFormat="1" x14ac:dyDescent="0.2">
      <c r="A320" s="30">
        <v>5056</v>
      </c>
      <c r="B320" s="31" t="s">
        <v>342</v>
      </c>
      <c r="C320" s="33">
        <v>54471814</v>
      </c>
      <c r="D320" s="33">
        <v>5323</v>
      </c>
      <c r="E320" s="34">
        <f t="shared" si="41"/>
        <v>10233.292128498966</v>
      </c>
      <c r="F320" s="35">
        <f t="shared" si="42"/>
        <v>0.91819684665841894</v>
      </c>
      <c r="G320" s="69">
        <f t="shared" si="43"/>
        <v>547.01705950524558</v>
      </c>
      <c r="H320" s="36">
        <f t="shared" si="44"/>
        <v>0</v>
      </c>
      <c r="I320" s="69">
        <f t="shared" si="45"/>
        <v>547.01705950524558</v>
      </c>
      <c r="J320" s="67">
        <f t="shared" si="46"/>
        <v>-123.46678524563045</v>
      </c>
      <c r="K320" s="34">
        <f t="shared" si="47"/>
        <v>423.55027425961515</v>
      </c>
      <c r="L320" s="34">
        <f t="shared" si="48"/>
        <v>2911771.807746422</v>
      </c>
      <c r="M320" s="34">
        <f t="shared" si="49"/>
        <v>2254558.1098839315</v>
      </c>
      <c r="N320" s="38">
        <f>'jan-feb'!M320</f>
        <v>-1154595.7526221811</v>
      </c>
      <c r="O320" s="38">
        <f t="shared" si="50"/>
        <v>3409153.8625061125</v>
      </c>
    </row>
    <row r="321" spans="1:15" s="31" customFormat="1" x14ac:dyDescent="0.2">
      <c r="A321" s="30">
        <v>5057</v>
      </c>
      <c r="B321" s="31" t="s">
        <v>344</v>
      </c>
      <c r="C321" s="33">
        <v>95922567</v>
      </c>
      <c r="D321" s="33">
        <v>10522</v>
      </c>
      <c r="E321" s="34">
        <f t="shared" si="41"/>
        <v>9116.3815814483933</v>
      </c>
      <c r="F321" s="35">
        <f t="shared" si="42"/>
        <v>0.81798044225760036</v>
      </c>
      <c r="G321" s="69">
        <f t="shared" si="43"/>
        <v>1217.1633877355891</v>
      </c>
      <c r="H321" s="36">
        <f t="shared" si="44"/>
        <v>319.93742321049064</v>
      </c>
      <c r="I321" s="69">
        <f t="shared" si="45"/>
        <v>1537.1008109460797</v>
      </c>
      <c r="J321" s="67">
        <f t="shared" si="46"/>
        <v>-123.46678524563045</v>
      </c>
      <c r="K321" s="34">
        <f t="shared" si="47"/>
        <v>1413.6340257004492</v>
      </c>
      <c r="L321" s="34">
        <f t="shared" si="48"/>
        <v>16173374.732774651</v>
      </c>
      <c r="M321" s="34">
        <f t="shared" si="49"/>
        <v>14874257.218420127</v>
      </c>
      <c r="N321" s="38">
        <f>'jan-feb'!M321</f>
        <v>5514834.4266547086</v>
      </c>
      <c r="O321" s="38">
        <f t="shared" si="50"/>
        <v>9359422.7917654179</v>
      </c>
    </row>
    <row r="322" spans="1:15" s="31" customFormat="1" x14ac:dyDescent="0.2">
      <c r="A322" s="30">
        <v>5058</v>
      </c>
      <c r="B322" s="31" t="s">
        <v>345</v>
      </c>
      <c r="C322" s="33">
        <v>40542818</v>
      </c>
      <c r="D322" s="33">
        <v>4339</v>
      </c>
      <c r="E322" s="34">
        <f t="shared" si="41"/>
        <v>9343.8160866559119</v>
      </c>
      <c r="F322" s="35">
        <f t="shared" si="42"/>
        <v>0.8383873301760334</v>
      </c>
      <c r="G322" s="69">
        <f t="shared" si="43"/>
        <v>1080.702684611078</v>
      </c>
      <c r="H322" s="36">
        <f t="shared" si="44"/>
        <v>240.33534638785912</v>
      </c>
      <c r="I322" s="69">
        <f t="shared" si="45"/>
        <v>1321.0380309989371</v>
      </c>
      <c r="J322" s="67">
        <f t="shared" si="46"/>
        <v>-123.46678524563045</v>
      </c>
      <c r="K322" s="34">
        <f t="shared" si="47"/>
        <v>1197.5712457533066</v>
      </c>
      <c r="L322" s="34">
        <f t="shared" si="48"/>
        <v>5731984.0165043883</v>
      </c>
      <c r="M322" s="34">
        <f t="shared" si="49"/>
        <v>5196261.6353235971</v>
      </c>
      <c r="N322" s="38">
        <f>'jan-feb'!M322</f>
        <v>2107901.3795908364</v>
      </c>
      <c r="O322" s="38">
        <f t="shared" si="50"/>
        <v>3088360.2557327608</v>
      </c>
    </row>
    <row r="323" spans="1:15" s="31" customFormat="1" x14ac:dyDescent="0.2">
      <c r="A323" s="30">
        <v>5059</v>
      </c>
      <c r="B323" s="31" t="s">
        <v>394</v>
      </c>
      <c r="C323" s="33">
        <v>165845911</v>
      </c>
      <c r="D323" s="33">
        <v>18793</v>
      </c>
      <c r="E323" s="34">
        <f t="shared" si="41"/>
        <v>8824.876869046986</v>
      </c>
      <c r="F323" s="35">
        <f t="shared" si="42"/>
        <v>0.79182476289732573</v>
      </c>
      <c r="G323" s="69">
        <f t="shared" si="43"/>
        <v>1392.0662151764336</v>
      </c>
      <c r="H323" s="36">
        <f t="shared" si="44"/>
        <v>421.96407255098319</v>
      </c>
      <c r="I323" s="69">
        <f t="shared" si="45"/>
        <v>1814.0302877274169</v>
      </c>
      <c r="J323" s="67">
        <f t="shared" si="46"/>
        <v>-123.46678524563045</v>
      </c>
      <c r="K323" s="34">
        <f t="shared" si="47"/>
        <v>1690.5635024817864</v>
      </c>
      <c r="L323" s="34">
        <f t="shared" si="48"/>
        <v>34091071.197261348</v>
      </c>
      <c r="M323" s="34">
        <f t="shared" si="49"/>
        <v>31770759.902140211</v>
      </c>
      <c r="N323" s="38">
        <f>'jan-feb'!M323</f>
        <v>13834475.093178289</v>
      </c>
      <c r="O323" s="38">
        <f t="shared" si="50"/>
        <v>17936284.80896192</v>
      </c>
    </row>
    <row r="324" spans="1:15" s="31" customFormat="1" x14ac:dyDescent="0.2">
      <c r="A324" s="30">
        <v>5060</v>
      </c>
      <c r="B324" s="31" t="s">
        <v>395</v>
      </c>
      <c r="C324" s="33">
        <v>112671652</v>
      </c>
      <c r="D324" s="33">
        <v>9968</v>
      </c>
      <c r="E324" s="34">
        <f t="shared" si="41"/>
        <v>11303.335874799357</v>
      </c>
      <c r="F324" s="35">
        <f t="shared" si="42"/>
        <v>1.0142080599905743</v>
      </c>
      <c r="G324" s="69">
        <f t="shared" si="43"/>
        <v>-95.009188274988986</v>
      </c>
      <c r="H324" s="36">
        <f t="shared" si="44"/>
        <v>0</v>
      </c>
      <c r="I324" s="69">
        <f t="shared" si="45"/>
        <v>-95.009188274988986</v>
      </c>
      <c r="J324" s="67">
        <f t="shared" si="46"/>
        <v>-123.46678524563045</v>
      </c>
      <c r="K324" s="34">
        <f t="shared" si="47"/>
        <v>-218.47597352061945</v>
      </c>
      <c r="L324" s="34">
        <f t="shared" si="48"/>
        <v>-947051.58872509026</v>
      </c>
      <c r="M324" s="34">
        <f t="shared" si="49"/>
        <v>-2177768.5040535345</v>
      </c>
      <c r="N324" s="38">
        <f>'jan-feb'!M324</f>
        <v>-2271642.1121055628</v>
      </c>
      <c r="O324" s="38">
        <f t="shared" si="50"/>
        <v>93873.608052028343</v>
      </c>
    </row>
    <row r="325" spans="1:15" s="31" customFormat="1" x14ac:dyDescent="0.2">
      <c r="A325" s="30">
        <v>5061</v>
      </c>
      <c r="B325" s="31" t="s">
        <v>273</v>
      </c>
      <c r="C325" s="33">
        <v>17437917</v>
      </c>
      <c r="D325" s="33">
        <v>1958</v>
      </c>
      <c r="E325" s="34">
        <f t="shared" si="41"/>
        <v>8905.9841675178759</v>
      </c>
      <c r="F325" s="35">
        <f t="shared" si="42"/>
        <v>0.7991022318449339</v>
      </c>
      <c r="G325" s="69">
        <f t="shared" si="43"/>
        <v>1343.4018360938996</v>
      </c>
      <c r="H325" s="36">
        <f t="shared" si="44"/>
        <v>393.57651808617175</v>
      </c>
      <c r="I325" s="69">
        <f t="shared" si="45"/>
        <v>1736.9783541800714</v>
      </c>
      <c r="J325" s="67">
        <f t="shared" si="46"/>
        <v>-123.46678524563045</v>
      </c>
      <c r="K325" s="34">
        <f t="shared" si="47"/>
        <v>1613.5115689344409</v>
      </c>
      <c r="L325" s="34">
        <f t="shared" si="48"/>
        <v>3401003.6174845798</v>
      </c>
      <c r="M325" s="34">
        <f t="shared" si="49"/>
        <v>3159255.6519736354</v>
      </c>
      <c r="N325" s="38">
        <f>'jan-feb'!M325</f>
        <v>688134.32413893845</v>
      </c>
      <c r="O325" s="38">
        <f t="shared" si="50"/>
        <v>2471121.327834697</v>
      </c>
    </row>
    <row r="326" spans="1:15" s="31" customFormat="1" x14ac:dyDescent="0.2">
      <c r="A326" s="30">
        <v>5501</v>
      </c>
      <c r="B326" s="31" t="s">
        <v>311</v>
      </c>
      <c r="C326" s="33">
        <v>871910771</v>
      </c>
      <c r="D326" s="33">
        <v>78745</v>
      </c>
      <c r="E326" s="34">
        <f t="shared" si="41"/>
        <v>11072.585827671599</v>
      </c>
      <c r="F326" s="35">
        <f t="shared" si="42"/>
        <v>0.99350368030723313</v>
      </c>
      <c r="G326" s="69">
        <f t="shared" si="43"/>
        <v>43.440840001665855</v>
      </c>
      <c r="H326" s="36">
        <f t="shared" si="44"/>
        <v>0</v>
      </c>
      <c r="I326" s="69">
        <f t="shared" si="45"/>
        <v>43.440840001665855</v>
      </c>
      <c r="J326" s="67">
        <f t="shared" si="46"/>
        <v>-123.46678524563045</v>
      </c>
      <c r="K326" s="34">
        <f t="shared" si="47"/>
        <v>-80.0259452439646</v>
      </c>
      <c r="L326" s="34">
        <f t="shared" si="48"/>
        <v>3420748.9459311776</v>
      </c>
      <c r="M326" s="34">
        <f t="shared" si="49"/>
        <v>-6301643.0582359927</v>
      </c>
      <c r="N326" s="38">
        <f>'jan-feb'!M326</f>
        <v>-6068757.2166886646</v>
      </c>
      <c r="O326" s="38">
        <f t="shared" si="50"/>
        <v>-232885.84154732805</v>
      </c>
    </row>
    <row r="327" spans="1:15" s="31" customFormat="1" x14ac:dyDescent="0.2">
      <c r="A327" s="30">
        <v>5503</v>
      </c>
      <c r="B327" s="31" t="s">
        <v>372</v>
      </c>
      <c r="C327" s="33">
        <v>246679321</v>
      </c>
      <c r="D327" s="33">
        <v>25056</v>
      </c>
      <c r="E327" s="34">
        <f t="shared" si="41"/>
        <v>9845.1197717113664</v>
      </c>
      <c r="F327" s="35">
        <f t="shared" si="42"/>
        <v>0.88336752394517981</v>
      </c>
      <c r="G327" s="69">
        <f t="shared" si="43"/>
        <v>779.92047357780541</v>
      </c>
      <c r="H327" s="36">
        <f t="shared" si="44"/>
        <v>64.879056618450065</v>
      </c>
      <c r="I327" s="69">
        <f t="shared" si="45"/>
        <v>844.79953019625543</v>
      </c>
      <c r="J327" s="67">
        <f t="shared" si="46"/>
        <v>-123.46678524563045</v>
      </c>
      <c r="K327" s="34">
        <f t="shared" si="47"/>
        <v>721.33274495062494</v>
      </c>
      <c r="L327" s="34">
        <f t="shared" si="48"/>
        <v>21167297.028597377</v>
      </c>
      <c r="M327" s="34">
        <f t="shared" si="49"/>
        <v>18073713.25748286</v>
      </c>
      <c r="N327" s="38">
        <f>'jan-feb'!M327</f>
        <v>5851521.5031182906</v>
      </c>
      <c r="O327" s="38">
        <f t="shared" si="50"/>
        <v>12222191.754364569</v>
      </c>
    </row>
    <row r="328" spans="1:15" s="31" customFormat="1" x14ac:dyDescent="0.2">
      <c r="A328" s="30">
        <v>5510</v>
      </c>
      <c r="B328" s="31" t="s">
        <v>312</v>
      </c>
      <c r="C328" s="33">
        <v>23309261</v>
      </c>
      <c r="D328" s="33">
        <v>2845</v>
      </c>
      <c r="E328" s="34">
        <f t="shared" si="41"/>
        <v>8193.0618629173987</v>
      </c>
      <c r="F328" s="35">
        <f t="shared" si="42"/>
        <v>0.73513425323386794</v>
      </c>
      <c r="G328" s="69">
        <f t="shared" si="43"/>
        <v>1771.1552188541859</v>
      </c>
      <c r="H328" s="36">
        <f t="shared" si="44"/>
        <v>643.09932469633873</v>
      </c>
      <c r="I328" s="69">
        <f t="shared" si="45"/>
        <v>2414.2545435505244</v>
      </c>
      <c r="J328" s="67">
        <f t="shared" si="46"/>
        <v>-123.46678524563045</v>
      </c>
      <c r="K328" s="34">
        <f t="shared" si="47"/>
        <v>2290.7877583048939</v>
      </c>
      <c r="L328" s="34">
        <f t="shared" si="48"/>
        <v>6868554.1764012417</v>
      </c>
      <c r="M328" s="34">
        <f t="shared" si="49"/>
        <v>6517291.1723774234</v>
      </c>
      <c r="N328" s="38">
        <f>'jan-feb'!M328</f>
        <v>2718618.1764429421</v>
      </c>
      <c r="O328" s="38">
        <f t="shared" si="50"/>
        <v>3798672.9959344813</v>
      </c>
    </row>
    <row r="329" spans="1:15" s="31" customFormat="1" x14ac:dyDescent="0.2">
      <c r="A329" s="30">
        <v>5512</v>
      </c>
      <c r="B329" s="31" t="s">
        <v>301</v>
      </c>
      <c r="C329" s="33">
        <v>37610435</v>
      </c>
      <c r="D329" s="33">
        <v>4281</v>
      </c>
      <c r="E329" s="34">
        <f t="shared" ref="E329:E363" si="51">IF(ISNUMBER(C329),(C329)/D329,"")</f>
        <v>8785.4321420228916</v>
      </c>
      <c r="F329" s="35">
        <f t="shared" ref="F329:F363" si="52">IF(ISNUMBER(C329),E329/E$366,"")</f>
        <v>0.78828552806301855</v>
      </c>
      <c r="G329" s="69">
        <f t="shared" ref="G329:G364" si="53">IF(ISNUMBER(D329),(E$366-E329)*0.6,"")</f>
        <v>1415.7330513908903</v>
      </c>
      <c r="H329" s="36">
        <f t="shared" ref="H329:H363" si="54">IF(ISNUMBER(D329),(IF(E329&gt;=E$366*0.9,0,IF(E329&lt;0.9*E$366,(E$366*0.9-E329)*0.35))),"")</f>
        <v>435.76972700941621</v>
      </c>
      <c r="I329" s="69">
        <f t="shared" ref="I329:I363" si="55">IF(ISNUMBER(C329),G329+H329,"")</f>
        <v>1851.5027784003064</v>
      </c>
      <c r="J329" s="67">
        <f t="shared" ref="J329:J363" si="56">IF(ISNUMBER(D329),I$368,"")</f>
        <v>-123.46678524563045</v>
      </c>
      <c r="K329" s="34">
        <f t="shared" ref="K329:K363" si="57">IF(ISNUMBER(I329),I329+J329,"")</f>
        <v>1728.0359931546759</v>
      </c>
      <c r="L329" s="34">
        <f t="shared" ref="L329:L363" si="58">IF(ISNUMBER(I329),(I329*D329),"")</f>
        <v>7926283.3943317113</v>
      </c>
      <c r="M329" s="34">
        <f t="shared" ref="M329:M363" si="59">IF(ISNUMBER(K329),(K329*D329),"")</f>
        <v>7397722.0866951672</v>
      </c>
      <c r="N329" s="38">
        <f>'jan-feb'!M329</f>
        <v>3264333.6832169555</v>
      </c>
      <c r="O329" s="38">
        <f t="shared" ref="O329:O364" si="60">IF(ISNUMBER(M329),(M329-N329),"")</f>
        <v>4133388.4034782117</v>
      </c>
    </row>
    <row r="330" spans="1:15" s="31" customFormat="1" x14ac:dyDescent="0.2">
      <c r="A330" s="30">
        <v>5514</v>
      </c>
      <c r="B330" s="31" t="s">
        <v>313</v>
      </c>
      <c r="C330" s="33">
        <v>13702996</v>
      </c>
      <c r="D330" s="33">
        <v>1311</v>
      </c>
      <c r="E330" s="34">
        <f t="shared" si="51"/>
        <v>10452.323417238749</v>
      </c>
      <c r="F330" s="35">
        <f t="shared" si="52"/>
        <v>0.93784974389960207</v>
      </c>
      <c r="G330" s="69">
        <f t="shared" si="53"/>
        <v>415.59828626137568</v>
      </c>
      <c r="H330" s="36">
        <f t="shared" si="54"/>
        <v>0</v>
      </c>
      <c r="I330" s="69">
        <f t="shared" si="55"/>
        <v>415.59828626137568</v>
      </c>
      <c r="J330" s="67">
        <f t="shared" si="56"/>
        <v>-123.46678524563045</v>
      </c>
      <c r="K330" s="34">
        <f t="shared" si="57"/>
        <v>292.13150101574524</v>
      </c>
      <c r="L330" s="34">
        <f t="shared" si="58"/>
        <v>544849.35328866355</v>
      </c>
      <c r="M330" s="34">
        <f t="shared" si="59"/>
        <v>382984.39783164201</v>
      </c>
      <c r="N330" s="38">
        <f>'jan-feb'!M330</f>
        <v>645897.30165788997</v>
      </c>
      <c r="O330" s="38">
        <f t="shared" si="60"/>
        <v>-262912.90382624796</v>
      </c>
    </row>
    <row r="331" spans="1:15" s="31" customFormat="1" x14ac:dyDescent="0.2">
      <c r="A331" s="30">
        <v>5516</v>
      </c>
      <c r="B331" s="31" t="s">
        <v>314</v>
      </c>
      <c r="C331" s="33">
        <v>10721189</v>
      </c>
      <c r="D331" s="33">
        <v>1070</v>
      </c>
      <c r="E331" s="34">
        <f t="shared" si="51"/>
        <v>10019.802803738317</v>
      </c>
      <c r="F331" s="35">
        <f t="shared" si="52"/>
        <v>0.89904121010187554</v>
      </c>
      <c r="G331" s="69">
        <f t="shared" si="53"/>
        <v>675.11065436163483</v>
      </c>
      <c r="H331" s="36">
        <f t="shared" si="54"/>
        <v>3.7399954090172285</v>
      </c>
      <c r="I331" s="69">
        <f t="shared" si="55"/>
        <v>678.85064977065201</v>
      </c>
      <c r="J331" s="67">
        <f t="shared" si="56"/>
        <v>-123.46678524563045</v>
      </c>
      <c r="K331" s="34">
        <f t="shared" si="57"/>
        <v>555.38386452502152</v>
      </c>
      <c r="L331" s="34">
        <f t="shared" si="58"/>
        <v>726370.1952545977</v>
      </c>
      <c r="M331" s="34">
        <f t="shared" si="59"/>
        <v>594260.73504177306</v>
      </c>
      <c r="N331" s="38">
        <f>'jan-feb'!M331</f>
        <v>354422.9037940061</v>
      </c>
      <c r="O331" s="38">
        <f t="shared" si="60"/>
        <v>239837.83124776697</v>
      </c>
    </row>
    <row r="332" spans="1:15" s="31" customFormat="1" x14ac:dyDescent="0.2">
      <c r="A332" s="30">
        <v>5518</v>
      </c>
      <c r="B332" s="31" t="s">
        <v>373</v>
      </c>
      <c r="C332" s="33">
        <v>6945490</v>
      </c>
      <c r="D332" s="33">
        <v>986</v>
      </c>
      <c r="E332" s="34">
        <f t="shared" si="51"/>
        <v>7044.1075050709942</v>
      </c>
      <c r="F332" s="35">
        <f t="shared" si="52"/>
        <v>0.63204267184619178</v>
      </c>
      <c r="G332" s="69">
        <f t="shared" si="53"/>
        <v>2460.5278335620287</v>
      </c>
      <c r="H332" s="36">
        <f t="shared" si="54"/>
        <v>1045.2333499425804</v>
      </c>
      <c r="I332" s="69">
        <f t="shared" si="55"/>
        <v>3505.7611835046091</v>
      </c>
      <c r="J332" s="67">
        <f t="shared" si="56"/>
        <v>-123.46678524563045</v>
      </c>
      <c r="K332" s="34">
        <f t="shared" si="57"/>
        <v>3382.2943982589786</v>
      </c>
      <c r="L332" s="34">
        <f t="shared" si="58"/>
        <v>3456680.5269355448</v>
      </c>
      <c r="M332" s="34">
        <f t="shared" si="59"/>
        <v>3334942.2766833529</v>
      </c>
      <c r="N332" s="38">
        <f>'jan-feb'!M332</f>
        <v>1492264.0383559719</v>
      </c>
      <c r="O332" s="38">
        <f t="shared" si="60"/>
        <v>1842678.238327381</v>
      </c>
    </row>
    <row r="333" spans="1:15" s="31" customFormat="1" x14ac:dyDescent="0.2">
      <c r="A333" s="30">
        <v>5520</v>
      </c>
      <c r="B333" s="31" t="s">
        <v>315</v>
      </c>
      <c r="C333" s="33">
        <v>45744249</v>
      </c>
      <c r="D333" s="33">
        <v>3986</v>
      </c>
      <c r="E333" s="34">
        <f t="shared" si="51"/>
        <v>11476.229051680883</v>
      </c>
      <c r="F333" s="35">
        <f t="shared" si="52"/>
        <v>1.0297211488214175</v>
      </c>
      <c r="G333" s="69">
        <f t="shared" si="53"/>
        <v>-198.74509440390429</v>
      </c>
      <c r="H333" s="36">
        <f t="shared" si="54"/>
        <v>0</v>
      </c>
      <c r="I333" s="69">
        <f t="shared" si="55"/>
        <v>-198.74509440390429</v>
      </c>
      <c r="J333" s="67">
        <f t="shared" si="56"/>
        <v>-123.46678524563045</v>
      </c>
      <c r="K333" s="34">
        <f t="shared" si="57"/>
        <v>-322.21187964953475</v>
      </c>
      <c r="L333" s="34">
        <f t="shared" si="58"/>
        <v>-792197.94629396254</v>
      </c>
      <c r="M333" s="34">
        <f t="shared" si="59"/>
        <v>-1284336.5522830456</v>
      </c>
      <c r="N333" s="38">
        <f>'jan-feb'!M333</f>
        <v>-3201345.7708720681</v>
      </c>
      <c r="O333" s="38">
        <f t="shared" si="60"/>
        <v>1917009.2185890225</v>
      </c>
    </row>
    <row r="334" spans="1:15" s="31" customFormat="1" x14ac:dyDescent="0.2">
      <c r="A334" s="30">
        <v>5522</v>
      </c>
      <c r="B334" s="31" t="s">
        <v>316</v>
      </c>
      <c r="C334" s="33">
        <v>17887765</v>
      </c>
      <c r="D334" s="33">
        <v>2069</v>
      </c>
      <c r="E334" s="34">
        <f t="shared" si="51"/>
        <v>8645.6089898501687</v>
      </c>
      <c r="F334" s="35">
        <f t="shared" si="52"/>
        <v>0.77573969473756388</v>
      </c>
      <c r="G334" s="69">
        <f t="shared" si="53"/>
        <v>1499.6269426945239</v>
      </c>
      <c r="H334" s="36">
        <f t="shared" si="54"/>
        <v>484.70783026986925</v>
      </c>
      <c r="I334" s="69">
        <f t="shared" si="55"/>
        <v>1984.3347729643931</v>
      </c>
      <c r="J334" s="67">
        <f t="shared" si="56"/>
        <v>-123.46678524563045</v>
      </c>
      <c r="K334" s="34">
        <f t="shared" si="57"/>
        <v>1860.8679877187626</v>
      </c>
      <c r="L334" s="34">
        <f t="shared" si="58"/>
        <v>4105588.6452633291</v>
      </c>
      <c r="M334" s="34">
        <f t="shared" si="59"/>
        <v>3850135.8665901199</v>
      </c>
      <c r="N334" s="38">
        <f>'jan-feb'!M334</f>
        <v>1547122.3266820558</v>
      </c>
      <c r="O334" s="38">
        <f t="shared" si="60"/>
        <v>2303013.5399080641</v>
      </c>
    </row>
    <row r="335" spans="1:15" s="31" customFormat="1" x14ac:dyDescent="0.2">
      <c r="A335" s="30">
        <v>5524</v>
      </c>
      <c r="B335" s="31" t="s">
        <v>317</v>
      </c>
      <c r="C335" s="33">
        <v>69109272</v>
      </c>
      <c r="D335" s="33">
        <v>6714</v>
      </c>
      <c r="E335" s="34">
        <f t="shared" si="51"/>
        <v>10293.308310991957</v>
      </c>
      <c r="F335" s="35">
        <f t="shared" si="52"/>
        <v>0.92358188490628368</v>
      </c>
      <c r="G335" s="69">
        <f t="shared" si="53"/>
        <v>511.00735000945093</v>
      </c>
      <c r="H335" s="36">
        <f t="shared" si="54"/>
        <v>0</v>
      </c>
      <c r="I335" s="69">
        <f t="shared" si="55"/>
        <v>511.00735000945093</v>
      </c>
      <c r="J335" s="67">
        <f t="shared" si="56"/>
        <v>-123.46678524563045</v>
      </c>
      <c r="K335" s="34">
        <f t="shared" si="57"/>
        <v>387.5405647638205</v>
      </c>
      <c r="L335" s="34">
        <f t="shared" si="58"/>
        <v>3430903.3479634537</v>
      </c>
      <c r="M335" s="34">
        <f t="shared" si="59"/>
        <v>2601947.3518242911</v>
      </c>
      <c r="N335" s="38">
        <f>'jan-feb'!M335</f>
        <v>-214987.06302936931</v>
      </c>
      <c r="O335" s="38">
        <f t="shared" si="60"/>
        <v>2816934.4148536604</v>
      </c>
    </row>
    <row r="336" spans="1:15" s="31" customFormat="1" x14ac:dyDescent="0.2">
      <c r="A336" s="30">
        <v>5526</v>
      </c>
      <c r="B336" s="31" t="s">
        <v>318</v>
      </c>
      <c r="C336" s="33">
        <v>32339158</v>
      </c>
      <c r="D336" s="33">
        <v>3485</v>
      </c>
      <c r="E336" s="34">
        <f t="shared" si="51"/>
        <v>9279.5288378766145</v>
      </c>
      <c r="F336" s="35">
        <f t="shared" si="52"/>
        <v>0.83261906436594224</v>
      </c>
      <c r="G336" s="69">
        <f t="shared" si="53"/>
        <v>1119.2750338786566</v>
      </c>
      <c r="H336" s="36">
        <f t="shared" si="54"/>
        <v>262.83588346061322</v>
      </c>
      <c r="I336" s="69">
        <f t="shared" si="55"/>
        <v>1382.1109173392697</v>
      </c>
      <c r="J336" s="67">
        <f t="shared" si="56"/>
        <v>-123.46678524563045</v>
      </c>
      <c r="K336" s="34">
        <f t="shared" si="57"/>
        <v>1258.6441320936392</v>
      </c>
      <c r="L336" s="34">
        <f t="shared" si="58"/>
        <v>4816656.5469273552</v>
      </c>
      <c r="M336" s="34">
        <f t="shared" si="59"/>
        <v>4386374.8003463326</v>
      </c>
      <c r="N336" s="38">
        <f>'jan-feb'!M336</f>
        <v>1447516.9726374873</v>
      </c>
      <c r="O336" s="38">
        <f t="shared" si="60"/>
        <v>2938857.827708845</v>
      </c>
    </row>
    <row r="337" spans="1:15" s="31" customFormat="1" x14ac:dyDescent="0.2">
      <c r="A337" s="30">
        <v>5528</v>
      </c>
      <c r="B337" s="31" t="s">
        <v>319</v>
      </c>
      <c r="C337" s="33">
        <v>9078412</v>
      </c>
      <c r="D337" s="33">
        <v>1073</v>
      </c>
      <c r="E337" s="34">
        <f t="shared" si="51"/>
        <v>8460.7753960857408</v>
      </c>
      <c r="F337" s="35">
        <f t="shared" si="52"/>
        <v>0.75915523483746972</v>
      </c>
      <c r="G337" s="69">
        <f t="shared" si="53"/>
        <v>1610.5270989531807</v>
      </c>
      <c r="H337" s="36">
        <f t="shared" si="54"/>
        <v>549.39958808741903</v>
      </c>
      <c r="I337" s="69">
        <f t="shared" si="55"/>
        <v>2159.9266870406</v>
      </c>
      <c r="J337" s="67">
        <f t="shared" si="56"/>
        <v>-123.46678524563045</v>
      </c>
      <c r="K337" s="34">
        <f t="shared" si="57"/>
        <v>2036.4599017949695</v>
      </c>
      <c r="L337" s="34">
        <f t="shared" si="58"/>
        <v>2317601.335194564</v>
      </c>
      <c r="M337" s="34">
        <f t="shared" si="59"/>
        <v>2185121.4746260024</v>
      </c>
      <c r="N337" s="38">
        <f>'jan-feb'!M337</f>
        <v>722594.7079167933</v>
      </c>
      <c r="O337" s="38">
        <f t="shared" si="60"/>
        <v>1462526.766709209</v>
      </c>
    </row>
    <row r="338" spans="1:15" s="31" customFormat="1" x14ac:dyDescent="0.2">
      <c r="A338" s="30">
        <v>5530</v>
      </c>
      <c r="B338" s="31" t="s">
        <v>396</v>
      </c>
      <c r="C338" s="33">
        <v>150390335</v>
      </c>
      <c r="D338" s="33">
        <v>14894</v>
      </c>
      <c r="E338" s="34">
        <f t="shared" si="51"/>
        <v>10097.377131730898</v>
      </c>
      <c r="F338" s="35">
        <f t="shared" si="52"/>
        <v>0.90600167819464772</v>
      </c>
      <c r="G338" s="69">
        <f t="shared" si="53"/>
        <v>628.56605756608622</v>
      </c>
      <c r="H338" s="36">
        <f t="shared" si="54"/>
        <v>0</v>
      </c>
      <c r="I338" s="69">
        <f t="shared" si="55"/>
        <v>628.56605756608622</v>
      </c>
      <c r="J338" s="67">
        <f t="shared" si="56"/>
        <v>-123.46678524563045</v>
      </c>
      <c r="K338" s="34">
        <f t="shared" si="57"/>
        <v>505.09927232045578</v>
      </c>
      <c r="L338" s="34">
        <f t="shared" si="58"/>
        <v>9361862.8613892887</v>
      </c>
      <c r="M338" s="34">
        <f t="shared" si="59"/>
        <v>7522948.5619408684</v>
      </c>
      <c r="N338" s="38">
        <f>'jan-feb'!M338</f>
        <v>191496.04039925334</v>
      </c>
      <c r="O338" s="38">
        <f t="shared" si="60"/>
        <v>7331452.521541615</v>
      </c>
    </row>
    <row r="339" spans="1:15" s="31" customFormat="1" x14ac:dyDescent="0.2">
      <c r="A339" s="30">
        <v>5532</v>
      </c>
      <c r="B339" s="31" t="s">
        <v>320</v>
      </c>
      <c r="C339" s="33">
        <v>46238874</v>
      </c>
      <c r="D339" s="33">
        <v>5571</v>
      </c>
      <c r="E339" s="34">
        <f t="shared" si="51"/>
        <v>8299.9235325794289</v>
      </c>
      <c r="F339" s="35">
        <f t="shared" si="52"/>
        <v>0.74472257015868959</v>
      </c>
      <c r="G339" s="69">
        <f t="shared" si="53"/>
        <v>1707.0382170569678</v>
      </c>
      <c r="H339" s="36">
        <f t="shared" si="54"/>
        <v>605.69774031462816</v>
      </c>
      <c r="I339" s="69">
        <f t="shared" si="55"/>
        <v>2312.7359573715958</v>
      </c>
      <c r="J339" s="67">
        <f t="shared" si="56"/>
        <v>-123.46678524563045</v>
      </c>
      <c r="K339" s="34">
        <f t="shared" si="57"/>
        <v>2189.2691721259653</v>
      </c>
      <c r="L339" s="34">
        <f t="shared" si="58"/>
        <v>12884252.018517161</v>
      </c>
      <c r="M339" s="34">
        <f t="shared" si="59"/>
        <v>12196418.557913752</v>
      </c>
      <c r="N339" s="38">
        <f>'jan-feb'!M339</f>
        <v>4770331.6560153365</v>
      </c>
      <c r="O339" s="38">
        <f t="shared" si="60"/>
        <v>7426086.9018984158</v>
      </c>
    </row>
    <row r="340" spans="1:15" s="31" customFormat="1" x14ac:dyDescent="0.2">
      <c r="A340" s="30">
        <v>5534</v>
      </c>
      <c r="B340" s="31" t="s">
        <v>321</v>
      </c>
      <c r="C340" s="33">
        <v>19956021</v>
      </c>
      <c r="D340" s="33">
        <v>2237</v>
      </c>
      <c r="E340" s="34">
        <f t="shared" si="51"/>
        <v>8920.8855610192222</v>
      </c>
      <c r="F340" s="35">
        <f t="shared" si="52"/>
        <v>0.80043928079769933</v>
      </c>
      <c r="G340" s="69">
        <f t="shared" si="53"/>
        <v>1334.4609999930919</v>
      </c>
      <c r="H340" s="36">
        <f t="shared" si="54"/>
        <v>388.36103036070051</v>
      </c>
      <c r="I340" s="69">
        <f t="shared" si="55"/>
        <v>1722.8220303537923</v>
      </c>
      <c r="J340" s="67">
        <f t="shared" si="56"/>
        <v>-123.46678524563045</v>
      </c>
      <c r="K340" s="34">
        <f t="shared" si="57"/>
        <v>1599.3552451081619</v>
      </c>
      <c r="L340" s="34">
        <f t="shared" si="58"/>
        <v>3853952.8819014337</v>
      </c>
      <c r="M340" s="34">
        <f t="shared" si="59"/>
        <v>3577757.6833069581</v>
      </c>
      <c r="N340" s="38">
        <f>'jan-feb'!M340</f>
        <v>858979.3575581247</v>
      </c>
      <c r="O340" s="38">
        <f t="shared" si="60"/>
        <v>2718778.3257488334</v>
      </c>
    </row>
    <row r="341" spans="1:15" s="31" customFormat="1" x14ac:dyDescent="0.2">
      <c r="A341" s="30">
        <v>5536</v>
      </c>
      <c r="B341" s="31" t="s">
        <v>322</v>
      </c>
      <c r="C341" s="33">
        <v>23235444</v>
      </c>
      <c r="D341" s="33">
        <v>2743</v>
      </c>
      <c r="E341" s="34">
        <f t="shared" si="51"/>
        <v>8470.8144367480854</v>
      </c>
      <c r="F341" s="35">
        <f t="shared" si="52"/>
        <v>0.76005600219208957</v>
      </c>
      <c r="G341" s="69">
        <f t="shared" si="53"/>
        <v>1604.5036745557738</v>
      </c>
      <c r="H341" s="36">
        <f t="shared" si="54"/>
        <v>545.88592385559832</v>
      </c>
      <c r="I341" s="69">
        <f t="shared" si="55"/>
        <v>2150.3895984113724</v>
      </c>
      <c r="J341" s="67">
        <f t="shared" si="56"/>
        <v>-123.46678524563045</v>
      </c>
      <c r="K341" s="34">
        <f t="shared" si="57"/>
        <v>2026.9228131657419</v>
      </c>
      <c r="L341" s="34">
        <f t="shared" si="58"/>
        <v>5898518.6684423946</v>
      </c>
      <c r="M341" s="34">
        <f t="shared" si="59"/>
        <v>5559849.2765136296</v>
      </c>
      <c r="N341" s="38">
        <f>'jan-feb'!M341</f>
        <v>1935555.8862681864</v>
      </c>
      <c r="O341" s="38">
        <f t="shared" si="60"/>
        <v>3624293.3902454432</v>
      </c>
    </row>
    <row r="342" spans="1:15" s="31" customFormat="1" x14ac:dyDescent="0.2">
      <c r="A342" s="30">
        <v>5538</v>
      </c>
      <c r="B342" s="31" t="s">
        <v>397</v>
      </c>
      <c r="C342" s="33">
        <v>16354608</v>
      </c>
      <c r="D342" s="33">
        <v>1825</v>
      </c>
      <c r="E342" s="34">
        <f t="shared" si="51"/>
        <v>8961.4290410958911</v>
      </c>
      <c r="F342" s="35">
        <f t="shared" si="52"/>
        <v>0.80407710282911404</v>
      </c>
      <c r="G342" s="69">
        <f t="shared" si="53"/>
        <v>1310.1349119470906</v>
      </c>
      <c r="H342" s="36">
        <f t="shared" si="54"/>
        <v>374.17081233386642</v>
      </c>
      <c r="I342" s="69">
        <f t="shared" si="55"/>
        <v>1684.3057242809571</v>
      </c>
      <c r="J342" s="67">
        <f t="shared" si="56"/>
        <v>-123.46678524563045</v>
      </c>
      <c r="K342" s="34">
        <f t="shared" si="57"/>
        <v>1560.8389390353266</v>
      </c>
      <c r="L342" s="34">
        <f t="shared" si="58"/>
        <v>3073857.9468127466</v>
      </c>
      <c r="M342" s="34">
        <f t="shared" si="59"/>
        <v>2848531.0637394711</v>
      </c>
      <c r="N342" s="38">
        <f>'jan-feb'!M342</f>
        <v>224690.6703859698</v>
      </c>
      <c r="O342" s="38">
        <f t="shared" si="60"/>
        <v>2623840.3933535013</v>
      </c>
    </row>
    <row r="343" spans="1:15" s="31" customFormat="1" x14ac:dyDescent="0.2">
      <c r="A343" s="30">
        <v>5540</v>
      </c>
      <c r="B343" s="31" t="s">
        <v>398</v>
      </c>
      <c r="C343" s="33">
        <v>16672286</v>
      </c>
      <c r="D343" s="33">
        <v>1974</v>
      </c>
      <c r="E343" s="34">
        <f t="shared" si="51"/>
        <v>8445.9402228976705</v>
      </c>
      <c r="F343" s="35">
        <f t="shared" si="52"/>
        <v>0.75782412759750506</v>
      </c>
      <c r="G343" s="69">
        <f t="shared" si="53"/>
        <v>1619.428202866023</v>
      </c>
      <c r="H343" s="36">
        <f t="shared" si="54"/>
        <v>554.5918987032436</v>
      </c>
      <c r="I343" s="69">
        <f t="shared" si="55"/>
        <v>2174.0201015692664</v>
      </c>
      <c r="J343" s="67">
        <f t="shared" si="56"/>
        <v>-123.46678524563045</v>
      </c>
      <c r="K343" s="34">
        <f t="shared" si="57"/>
        <v>2050.553316323636</v>
      </c>
      <c r="L343" s="34">
        <f t="shared" si="58"/>
        <v>4291515.680497732</v>
      </c>
      <c r="M343" s="34">
        <f t="shared" si="59"/>
        <v>4047792.2464228575</v>
      </c>
      <c r="N343" s="38">
        <f>'jan-feb'!M343</f>
        <v>425125.51909145474</v>
      </c>
      <c r="O343" s="38">
        <f t="shared" si="60"/>
        <v>3622666.7273314027</v>
      </c>
    </row>
    <row r="344" spans="1:15" s="31" customFormat="1" x14ac:dyDescent="0.2">
      <c r="A344" s="30">
        <v>5542</v>
      </c>
      <c r="B344" s="31" t="s">
        <v>323</v>
      </c>
      <c r="C344" s="33">
        <v>25583680</v>
      </c>
      <c r="D344" s="33">
        <v>2794</v>
      </c>
      <c r="E344" s="34">
        <f t="shared" si="51"/>
        <v>9156.6499642090184</v>
      </c>
      <c r="F344" s="35">
        <f t="shared" si="52"/>
        <v>0.82159358078687872</v>
      </c>
      <c r="G344" s="69">
        <f t="shared" si="53"/>
        <v>1193.0023580792142</v>
      </c>
      <c r="H344" s="36">
        <f t="shared" si="54"/>
        <v>305.84348924427184</v>
      </c>
      <c r="I344" s="69">
        <f t="shared" si="55"/>
        <v>1498.8458473234859</v>
      </c>
      <c r="J344" s="67">
        <f t="shared" si="56"/>
        <v>-123.46678524563045</v>
      </c>
      <c r="K344" s="34">
        <f t="shared" si="57"/>
        <v>1375.3790620778555</v>
      </c>
      <c r="L344" s="34">
        <f t="shared" si="58"/>
        <v>4187775.2974218195</v>
      </c>
      <c r="M344" s="34">
        <f t="shared" si="59"/>
        <v>3842809.0994455284</v>
      </c>
      <c r="N344" s="38">
        <f>'jan-feb'!M344</f>
        <v>766493.05635556497</v>
      </c>
      <c r="O344" s="38">
        <f t="shared" si="60"/>
        <v>3076316.0430899635</v>
      </c>
    </row>
    <row r="345" spans="1:15" s="31" customFormat="1" x14ac:dyDescent="0.2">
      <c r="A345" s="30">
        <v>5544</v>
      </c>
      <c r="B345" s="31" t="s">
        <v>324</v>
      </c>
      <c r="C345" s="33">
        <v>42698827</v>
      </c>
      <c r="D345" s="33">
        <v>4794</v>
      </c>
      <c r="E345" s="34">
        <f t="shared" si="51"/>
        <v>8906.7223612849393</v>
      </c>
      <c r="F345" s="35">
        <f t="shared" si="52"/>
        <v>0.79916846734184233</v>
      </c>
      <c r="G345" s="69">
        <f t="shared" si="53"/>
        <v>1342.9589198336616</v>
      </c>
      <c r="H345" s="36">
        <f t="shared" si="54"/>
        <v>393.31815026769954</v>
      </c>
      <c r="I345" s="69">
        <f t="shared" si="55"/>
        <v>1736.2770701013612</v>
      </c>
      <c r="J345" s="67">
        <f t="shared" si="56"/>
        <v>-123.46678524563045</v>
      </c>
      <c r="K345" s="34">
        <f t="shared" si="57"/>
        <v>1612.8102848557307</v>
      </c>
      <c r="L345" s="34">
        <f t="shared" si="58"/>
        <v>8323712.2740659257</v>
      </c>
      <c r="M345" s="34">
        <f t="shared" si="59"/>
        <v>7731812.5055983728</v>
      </c>
      <c r="N345" s="38">
        <f>'jan-feb'!M345</f>
        <v>2246588.9382135216</v>
      </c>
      <c r="O345" s="38">
        <f t="shared" si="60"/>
        <v>5485223.5673848512</v>
      </c>
    </row>
    <row r="346" spans="1:15" s="31" customFormat="1" x14ac:dyDescent="0.2">
      <c r="A346" s="30">
        <v>5546</v>
      </c>
      <c r="B346" s="31" t="s">
        <v>325</v>
      </c>
      <c r="C346" s="33">
        <v>10536058</v>
      </c>
      <c r="D346" s="33">
        <v>1157</v>
      </c>
      <c r="E346" s="34">
        <f t="shared" si="51"/>
        <v>9106.3595505617977</v>
      </c>
      <c r="F346" s="35">
        <f t="shared" si="52"/>
        <v>0.81708120112956129</v>
      </c>
      <c r="G346" s="69">
        <f t="shared" si="53"/>
        <v>1223.1766062675465</v>
      </c>
      <c r="H346" s="36">
        <f t="shared" si="54"/>
        <v>323.44513402079906</v>
      </c>
      <c r="I346" s="69">
        <f t="shared" si="55"/>
        <v>1546.6217402883456</v>
      </c>
      <c r="J346" s="67">
        <f t="shared" si="56"/>
        <v>-123.46678524563045</v>
      </c>
      <c r="K346" s="34">
        <f t="shared" si="57"/>
        <v>1423.1549550427151</v>
      </c>
      <c r="L346" s="34">
        <f t="shared" si="58"/>
        <v>1789441.3535136159</v>
      </c>
      <c r="M346" s="34">
        <f t="shared" si="59"/>
        <v>1646590.2829844214</v>
      </c>
      <c r="N346" s="38">
        <f>'jan-feb'!M346</f>
        <v>-77187.286226538301</v>
      </c>
      <c r="O346" s="38">
        <f t="shared" si="60"/>
        <v>1723777.5692109596</v>
      </c>
    </row>
    <row r="347" spans="1:15" s="31" customFormat="1" x14ac:dyDescent="0.2">
      <c r="A347" s="30">
        <v>5601</v>
      </c>
      <c r="B347" s="31" t="s">
        <v>329</v>
      </c>
      <c r="C347" s="33">
        <v>211403285</v>
      </c>
      <c r="D347" s="33">
        <v>21708</v>
      </c>
      <c r="E347" s="34">
        <f t="shared" si="51"/>
        <v>9738.4966371844475</v>
      </c>
      <c r="F347" s="35">
        <f t="shared" si="52"/>
        <v>0.87380060992825204</v>
      </c>
      <c r="G347" s="69">
        <f t="shared" si="53"/>
        <v>843.89435429395667</v>
      </c>
      <c r="H347" s="36">
        <f t="shared" si="54"/>
        <v>102.19715370287167</v>
      </c>
      <c r="I347" s="69">
        <f t="shared" si="55"/>
        <v>946.09150799682834</v>
      </c>
      <c r="J347" s="67">
        <f t="shared" si="56"/>
        <v>-123.46678524563045</v>
      </c>
      <c r="K347" s="34">
        <f t="shared" si="57"/>
        <v>822.62472275119785</v>
      </c>
      <c r="L347" s="34">
        <f t="shared" si="58"/>
        <v>20537754.455595151</v>
      </c>
      <c r="M347" s="34">
        <f t="shared" si="59"/>
        <v>17857537.481483001</v>
      </c>
      <c r="N347" s="38">
        <f>'jan-feb'!M347</f>
        <v>2199553.0798567934</v>
      </c>
      <c r="O347" s="38">
        <f t="shared" si="60"/>
        <v>15657984.401626207</v>
      </c>
    </row>
    <row r="348" spans="1:15" s="31" customFormat="1" x14ac:dyDescent="0.2">
      <c r="A348" s="30">
        <v>5603</v>
      </c>
      <c r="B348" s="31" t="s">
        <v>328</v>
      </c>
      <c r="C348" s="33">
        <v>124283130</v>
      </c>
      <c r="D348" s="33">
        <v>11338</v>
      </c>
      <c r="E348" s="34">
        <f t="shared" si="51"/>
        <v>10961.644910919033</v>
      </c>
      <c r="F348" s="35">
        <f t="shared" si="52"/>
        <v>0.98354934707326702</v>
      </c>
      <c r="G348" s="69">
        <f t="shared" si="53"/>
        <v>110.0053900532057</v>
      </c>
      <c r="H348" s="36">
        <f t="shared" si="54"/>
        <v>0</v>
      </c>
      <c r="I348" s="69">
        <f t="shared" si="55"/>
        <v>110.0053900532057</v>
      </c>
      <c r="J348" s="67">
        <f t="shared" si="56"/>
        <v>-123.46678524563045</v>
      </c>
      <c r="K348" s="34">
        <f t="shared" si="57"/>
        <v>-13.461395192424746</v>
      </c>
      <c r="L348" s="34">
        <f t="shared" si="58"/>
        <v>1247241.1124232463</v>
      </c>
      <c r="M348" s="34">
        <f t="shared" si="59"/>
        <v>-152625.29869171177</v>
      </c>
      <c r="N348" s="38">
        <f>'jan-feb'!M348</f>
        <v>-1802097.2280349971</v>
      </c>
      <c r="O348" s="38">
        <f t="shared" si="60"/>
        <v>1649471.9293432853</v>
      </c>
    </row>
    <row r="349" spans="1:15" s="31" customFormat="1" x14ac:dyDescent="0.2">
      <c r="A349" s="30">
        <v>5605</v>
      </c>
      <c r="B349" s="31" t="s">
        <v>338</v>
      </c>
      <c r="C349" s="33">
        <v>95689823</v>
      </c>
      <c r="D349" s="33">
        <v>10063</v>
      </c>
      <c r="E349" s="34">
        <f t="shared" si="51"/>
        <v>9509.0751267017786</v>
      </c>
      <c r="F349" s="35">
        <f t="shared" si="52"/>
        <v>0.85321543510517217</v>
      </c>
      <c r="G349" s="69">
        <f t="shared" si="53"/>
        <v>981.547260583558</v>
      </c>
      <c r="H349" s="36">
        <f t="shared" si="54"/>
        <v>182.49468237180579</v>
      </c>
      <c r="I349" s="69">
        <f t="shared" si="55"/>
        <v>1164.0419429553638</v>
      </c>
      <c r="J349" s="67">
        <f t="shared" si="56"/>
        <v>-123.46678524563045</v>
      </c>
      <c r="K349" s="34">
        <f t="shared" si="57"/>
        <v>1040.5751577097333</v>
      </c>
      <c r="L349" s="34">
        <f t="shared" si="58"/>
        <v>11713754.071959825</v>
      </c>
      <c r="M349" s="34">
        <f t="shared" si="59"/>
        <v>10471307.812033046</v>
      </c>
      <c r="N349" s="38">
        <f>'jan-feb'!M349</f>
        <v>1790942.0652569984</v>
      </c>
      <c r="O349" s="38">
        <f t="shared" si="60"/>
        <v>8680365.7467760481</v>
      </c>
    </row>
    <row r="350" spans="1:15" s="31" customFormat="1" x14ac:dyDescent="0.2">
      <c r="A350" s="30">
        <v>5607</v>
      </c>
      <c r="B350" s="31" t="s">
        <v>327</v>
      </c>
      <c r="C350" s="33">
        <v>53225905</v>
      </c>
      <c r="D350" s="33">
        <v>5807</v>
      </c>
      <c r="E350" s="34">
        <f t="shared" si="51"/>
        <v>9165.8179783020496</v>
      </c>
      <c r="F350" s="35">
        <f t="shared" si="52"/>
        <v>0.82241619403046018</v>
      </c>
      <c r="G350" s="69">
        <f t="shared" si="53"/>
        <v>1187.5015496233955</v>
      </c>
      <c r="H350" s="36">
        <f t="shared" si="54"/>
        <v>302.63468431171094</v>
      </c>
      <c r="I350" s="69">
        <f t="shared" si="55"/>
        <v>1490.1362339351065</v>
      </c>
      <c r="J350" s="67">
        <f t="shared" si="56"/>
        <v>-123.46678524563045</v>
      </c>
      <c r="K350" s="34">
        <f t="shared" si="57"/>
        <v>1366.669448689476</v>
      </c>
      <c r="L350" s="34">
        <f t="shared" si="58"/>
        <v>8653221.1104611624</v>
      </c>
      <c r="M350" s="34">
        <f t="shared" si="59"/>
        <v>7936249.488539787</v>
      </c>
      <c r="N350" s="38">
        <f>'jan-feb'!M350</f>
        <v>2538969.1636745771</v>
      </c>
      <c r="O350" s="38">
        <f t="shared" si="60"/>
        <v>5397280.3248652099</v>
      </c>
    </row>
    <row r="351" spans="1:15" s="31" customFormat="1" x14ac:dyDescent="0.2">
      <c r="A351" s="30">
        <v>5610</v>
      </c>
      <c r="B351" s="31" t="s">
        <v>426</v>
      </c>
      <c r="C351" s="33">
        <v>21490572</v>
      </c>
      <c r="D351" s="33">
        <v>2565</v>
      </c>
      <c r="E351" s="34">
        <f t="shared" si="51"/>
        <v>8378.3906432748536</v>
      </c>
      <c r="F351" s="35">
        <f t="shared" si="52"/>
        <v>0.75176314446285575</v>
      </c>
      <c r="G351" s="69">
        <f t="shared" si="53"/>
        <v>1659.9579506397131</v>
      </c>
      <c r="H351" s="36">
        <f t="shared" si="54"/>
        <v>578.23425157122949</v>
      </c>
      <c r="I351" s="69">
        <f t="shared" si="55"/>
        <v>2238.1922022109425</v>
      </c>
      <c r="J351" s="67">
        <f t="shared" si="56"/>
        <v>-123.46678524563045</v>
      </c>
      <c r="K351" s="34">
        <f t="shared" si="57"/>
        <v>2114.725416965312</v>
      </c>
      <c r="L351" s="34">
        <f t="shared" si="58"/>
        <v>5740962.9986710679</v>
      </c>
      <c r="M351" s="34">
        <f t="shared" si="59"/>
        <v>5424270.6945160255</v>
      </c>
      <c r="N351" s="38">
        <f>'jan-feb'!M351</f>
        <v>1031200.9749828289</v>
      </c>
      <c r="O351" s="38">
        <f t="shared" si="60"/>
        <v>4393069.7195331967</v>
      </c>
    </row>
    <row r="352" spans="1:15" s="31" customFormat="1" x14ac:dyDescent="0.2">
      <c r="A352" s="30">
        <v>5612</v>
      </c>
      <c r="B352" s="31" t="s">
        <v>399</v>
      </c>
      <c r="C352" s="33">
        <v>21214668</v>
      </c>
      <c r="D352" s="33">
        <v>2848</v>
      </c>
      <c r="E352" s="34">
        <f t="shared" si="51"/>
        <v>7448.9705056179773</v>
      </c>
      <c r="F352" s="35">
        <f t="shared" si="52"/>
        <v>0.66836958656365852</v>
      </c>
      <c r="G352" s="69">
        <f t="shared" si="53"/>
        <v>2217.6100332338387</v>
      </c>
      <c r="H352" s="36">
        <f t="shared" si="54"/>
        <v>903.5312997511362</v>
      </c>
      <c r="I352" s="69">
        <f t="shared" si="55"/>
        <v>3121.1413329849747</v>
      </c>
      <c r="J352" s="67">
        <f t="shared" si="56"/>
        <v>-123.46678524563045</v>
      </c>
      <c r="K352" s="34">
        <f t="shared" si="57"/>
        <v>2997.6745477393442</v>
      </c>
      <c r="L352" s="34">
        <f t="shared" si="58"/>
        <v>8889010.5163412075</v>
      </c>
      <c r="M352" s="34">
        <f t="shared" si="59"/>
        <v>8537377.1119616516</v>
      </c>
      <c r="N352" s="38">
        <f>'jan-feb'!M352</f>
        <v>2973473.0305657294</v>
      </c>
      <c r="O352" s="38">
        <f t="shared" si="60"/>
        <v>5563904.0813959222</v>
      </c>
    </row>
    <row r="353" spans="1:15" s="31" customFormat="1" x14ac:dyDescent="0.2">
      <c r="A353" s="30">
        <v>5614</v>
      </c>
      <c r="B353" s="31" t="s">
        <v>330</v>
      </c>
      <c r="C353" s="33">
        <v>7273944</v>
      </c>
      <c r="D353" s="33">
        <v>864</v>
      </c>
      <c r="E353" s="34">
        <f t="shared" si="51"/>
        <v>8418.9166666666661</v>
      </c>
      <c r="F353" s="35">
        <f t="shared" si="52"/>
        <v>0.75539940016812757</v>
      </c>
      <c r="G353" s="69">
        <f t="shared" si="53"/>
        <v>1635.6423366046256</v>
      </c>
      <c r="H353" s="36">
        <f t="shared" si="54"/>
        <v>564.05014338409512</v>
      </c>
      <c r="I353" s="69">
        <f t="shared" si="55"/>
        <v>2199.6924799887206</v>
      </c>
      <c r="J353" s="67">
        <f t="shared" si="56"/>
        <v>-123.46678524563045</v>
      </c>
      <c r="K353" s="34">
        <f t="shared" si="57"/>
        <v>2076.2256947430901</v>
      </c>
      <c r="L353" s="34">
        <f t="shared" si="58"/>
        <v>1900534.3027102547</v>
      </c>
      <c r="M353" s="34">
        <f t="shared" si="59"/>
        <v>1793859.0002580299</v>
      </c>
      <c r="N353" s="38">
        <f>'jan-feb'!M353</f>
        <v>711391.38736263698</v>
      </c>
      <c r="O353" s="38">
        <f t="shared" si="60"/>
        <v>1082467.6128953928</v>
      </c>
    </row>
    <row r="354" spans="1:15" s="31" customFormat="1" x14ac:dyDescent="0.2">
      <c r="A354" s="30">
        <v>5616</v>
      </c>
      <c r="B354" s="31" t="s">
        <v>331</v>
      </c>
      <c r="C354" s="33">
        <v>7643639</v>
      </c>
      <c r="D354" s="33">
        <v>979</v>
      </c>
      <c r="E354" s="34">
        <f t="shared" si="51"/>
        <v>7807.5985699693565</v>
      </c>
      <c r="F354" s="35">
        <f t="shared" si="52"/>
        <v>0.70054800516793125</v>
      </c>
      <c r="G354" s="69">
        <f t="shared" si="53"/>
        <v>2002.4331946230113</v>
      </c>
      <c r="H354" s="36">
        <f t="shared" si="54"/>
        <v>778.01147722815347</v>
      </c>
      <c r="I354" s="69">
        <f t="shared" si="55"/>
        <v>2780.4446718511649</v>
      </c>
      <c r="J354" s="67">
        <f t="shared" si="56"/>
        <v>-123.46678524563045</v>
      </c>
      <c r="K354" s="34">
        <f t="shared" si="57"/>
        <v>2656.9778866055344</v>
      </c>
      <c r="L354" s="34">
        <f t="shared" si="58"/>
        <v>2722055.3337422903</v>
      </c>
      <c r="M354" s="34">
        <f t="shared" si="59"/>
        <v>2601181.3509868183</v>
      </c>
      <c r="N354" s="38">
        <f>'jan-feb'!M354</f>
        <v>549224.41206946969</v>
      </c>
      <c r="O354" s="38">
        <f t="shared" si="60"/>
        <v>2051956.9389173486</v>
      </c>
    </row>
    <row r="355" spans="1:15" s="31" customFormat="1" x14ac:dyDescent="0.2">
      <c r="A355" s="30">
        <v>5618</v>
      </c>
      <c r="B355" s="31" t="s">
        <v>332</v>
      </c>
      <c r="C355" s="33">
        <v>11037123</v>
      </c>
      <c r="D355" s="33">
        <v>1113</v>
      </c>
      <c r="E355" s="34">
        <f t="shared" si="51"/>
        <v>9916.5525606469</v>
      </c>
      <c r="F355" s="35">
        <f t="shared" si="52"/>
        <v>0.88977693361755317</v>
      </c>
      <c r="G355" s="69">
        <f t="shared" si="53"/>
        <v>737.06080021648518</v>
      </c>
      <c r="H355" s="36">
        <f t="shared" si="54"/>
        <v>39.877580491013305</v>
      </c>
      <c r="I355" s="69">
        <f t="shared" si="55"/>
        <v>776.93838070749848</v>
      </c>
      <c r="J355" s="67">
        <f t="shared" si="56"/>
        <v>-123.46678524563045</v>
      </c>
      <c r="K355" s="34">
        <f t="shared" si="57"/>
        <v>653.47159546186799</v>
      </c>
      <c r="L355" s="34">
        <f t="shared" si="58"/>
        <v>864732.41772744583</v>
      </c>
      <c r="M355" s="34">
        <f t="shared" si="59"/>
        <v>727313.88574905903</v>
      </c>
      <c r="N355" s="38">
        <f>'jan-feb'!M355</f>
        <v>-214092.70732077563</v>
      </c>
      <c r="O355" s="38">
        <f t="shared" si="60"/>
        <v>941406.59306983463</v>
      </c>
    </row>
    <row r="356" spans="1:15" s="31" customFormat="1" x14ac:dyDescent="0.2">
      <c r="A356" s="30">
        <v>5620</v>
      </c>
      <c r="B356" s="31" t="s">
        <v>333</v>
      </c>
      <c r="C356" s="33">
        <v>28695242</v>
      </c>
      <c r="D356" s="33">
        <v>2951</v>
      </c>
      <c r="E356" s="34">
        <f t="shared" si="51"/>
        <v>9723.9044391731622</v>
      </c>
      <c r="F356" s="35">
        <f t="shared" si="52"/>
        <v>0.87249130398530295</v>
      </c>
      <c r="G356" s="69">
        <f t="shared" si="53"/>
        <v>852.64967310072791</v>
      </c>
      <c r="H356" s="36">
        <f t="shared" si="54"/>
        <v>107.30442300682152</v>
      </c>
      <c r="I356" s="69">
        <f t="shared" si="55"/>
        <v>959.95409610754939</v>
      </c>
      <c r="J356" s="67">
        <f t="shared" si="56"/>
        <v>-123.46678524563045</v>
      </c>
      <c r="K356" s="34">
        <f t="shared" si="57"/>
        <v>836.4873108619189</v>
      </c>
      <c r="L356" s="34">
        <f t="shared" si="58"/>
        <v>2832824.5376133784</v>
      </c>
      <c r="M356" s="34">
        <f t="shared" si="59"/>
        <v>2468474.0543535226</v>
      </c>
      <c r="N356" s="38">
        <f>'jan-feb'!M356</f>
        <v>-173799.27161150821</v>
      </c>
      <c r="O356" s="38">
        <f t="shared" si="60"/>
        <v>2642273.3259650311</v>
      </c>
    </row>
    <row r="357" spans="1:15" s="31" customFormat="1" x14ac:dyDescent="0.2">
      <c r="A357" s="30">
        <v>5622</v>
      </c>
      <c r="B357" s="31" t="s">
        <v>425</v>
      </c>
      <c r="C357" s="33">
        <v>36530628</v>
      </c>
      <c r="D357" s="33">
        <v>3889</v>
      </c>
      <c r="E357" s="34">
        <f t="shared" si="51"/>
        <v>9393.3216765235284</v>
      </c>
      <c r="F357" s="35">
        <f t="shared" si="52"/>
        <v>0.8428292903915362</v>
      </c>
      <c r="G357" s="69">
        <f t="shared" si="53"/>
        <v>1050.9993306905083</v>
      </c>
      <c r="H357" s="36">
        <f t="shared" si="54"/>
        <v>223.00838993419336</v>
      </c>
      <c r="I357" s="69">
        <f t="shared" si="55"/>
        <v>1274.0077206247015</v>
      </c>
      <c r="J357" s="67">
        <f t="shared" si="56"/>
        <v>-123.46678524563045</v>
      </c>
      <c r="K357" s="34">
        <f t="shared" si="57"/>
        <v>1150.540935379071</v>
      </c>
      <c r="L357" s="34">
        <f t="shared" si="58"/>
        <v>4954616.0255094646</v>
      </c>
      <c r="M357" s="34">
        <f t="shared" si="59"/>
        <v>4474453.6976892073</v>
      </c>
      <c r="N357" s="38">
        <f>'jan-feb'!M357</f>
        <v>1463245.5111727954</v>
      </c>
      <c r="O357" s="38">
        <f t="shared" si="60"/>
        <v>3011208.1865164116</v>
      </c>
    </row>
    <row r="358" spans="1:15" s="31" customFormat="1" x14ac:dyDescent="0.2">
      <c r="A358" s="30">
        <v>5624</v>
      </c>
      <c r="B358" s="31" t="s">
        <v>334</v>
      </c>
      <c r="C358" s="33">
        <v>12077344</v>
      </c>
      <c r="D358" s="33">
        <v>1215</v>
      </c>
      <c r="E358" s="34">
        <f t="shared" si="51"/>
        <v>9940.2008230452666</v>
      </c>
      <c r="F358" s="35">
        <f t="shared" si="52"/>
        <v>0.8918988079557888</v>
      </c>
      <c r="G358" s="69">
        <f t="shared" si="53"/>
        <v>722.8718427774653</v>
      </c>
      <c r="H358" s="36">
        <f t="shared" si="54"/>
        <v>31.600688651585003</v>
      </c>
      <c r="I358" s="69">
        <f t="shared" si="55"/>
        <v>754.47253142905026</v>
      </c>
      <c r="J358" s="67">
        <f t="shared" si="56"/>
        <v>-123.46678524563045</v>
      </c>
      <c r="K358" s="34">
        <f t="shared" si="57"/>
        <v>631.00574618341977</v>
      </c>
      <c r="L358" s="34">
        <f t="shared" si="58"/>
        <v>916684.12568629603</v>
      </c>
      <c r="M358" s="34">
        <f t="shared" si="59"/>
        <v>766671.98161285499</v>
      </c>
      <c r="N358" s="38">
        <f>'jan-feb'!M358</f>
        <v>-475017.19478413503</v>
      </c>
      <c r="O358" s="38">
        <f t="shared" si="60"/>
        <v>1241689.17639699</v>
      </c>
    </row>
    <row r="359" spans="1:15" s="31" customFormat="1" x14ac:dyDescent="0.2">
      <c r="A359" s="30">
        <v>5626</v>
      </c>
      <c r="B359" s="31" t="s">
        <v>335</v>
      </c>
      <c r="C359" s="33">
        <v>8570286</v>
      </c>
      <c r="D359" s="33">
        <v>1070</v>
      </c>
      <c r="E359" s="34">
        <f t="shared" si="51"/>
        <v>8009.6130841121494</v>
      </c>
      <c r="F359" s="35">
        <f t="shared" si="52"/>
        <v>0.71867404784666722</v>
      </c>
      <c r="G359" s="69">
        <f t="shared" si="53"/>
        <v>1881.2244861373356</v>
      </c>
      <c r="H359" s="36">
        <f t="shared" si="54"/>
        <v>707.30639727817595</v>
      </c>
      <c r="I359" s="69">
        <f t="shared" si="55"/>
        <v>2588.5308834155117</v>
      </c>
      <c r="J359" s="67">
        <f t="shared" si="56"/>
        <v>-123.46678524563045</v>
      </c>
      <c r="K359" s="34">
        <f t="shared" si="57"/>
        <v>2465.0640981698812</v>
      </c>
      <c r="L359" s="34">
        <f t="shared" si="58"/>
        <v>2769728.0452545974</v>
      </c>
      <c r="M359" s="34">
        <f t="shared" si="59"/>
        <v>2637618.585041773</v>
      </c>
      <c r="N359" s="38">
        <f>'jan-feb'!M359</f>
        <v>663785.65379400656</v>
      </c>
      <c r="O359" s="38">
        <f t="shared" si="60"/>
        <v>1973832.9312477666</v>
      </c>
    </row>
    <row r="360" spans="1:15" s="31" customFormat="1" x14ac:dyDescent="0.2">
      <c r="A360" s="30">
        <v>5628</v>
      </c>
      <c r="B360" s="31" t="s">
        <v>374</v>
      </c>
      <c r="C360" s="33">
        <v>24713344</v>
      </c>
      <c r="D360" s="33">
        <v>2807</v>
      </c>
      <c r="E360" s="34">
        <f t="shared" si="51"/>
        <v>8804.1838261489138</v>
      </c>
      <c r="F360" s="35">
        <f t="shared" si="52"/>
        <v>0.78996804987690261</v>
      </c>
      <c r="G360" s="69">
        <f t="shared" si="53"/>
        <v>1404.4820409152769</v>
      </c>
      <c r="H360" s="36">
        <f t="shared" si="54"/>
        <v>429.20663756530848</v>
      </c>
      <c r="I360" s="69">
        <f t="shared" si="55"/>
        <v>1833.6886784805854</v>
      </c>
      <c r="J360" s="67">
        <f t="shared" si="56"/>
        <v>-123.46678524563045</v>
      </c>
      <c r="K360" s="34">
        <f t="shared" si="57"/>
        <v>1710.2218932349549</v>
      </c>
      <c r="L360" s="34">
        <f t="shared" si="58"/>
        <v>5147164.1204950036</v>
      </c>
      <c r="M360" s="34">
        <f t="shared" si="59"/>
        <v>4800592.8543105181</v>
      </c>
      <c r="N360" s="38">
        <f>'jan-feb'!M360</f>
        <v>1813936.2908876422</v>
      </c>
      <c r="O360" s="38">
        <f t="shared" si="60"/>
        <v>2986656.5634228759</v>
      </c>
    </row>
    <row r="361" spans="1:15" s="31" customFormat="1" x14ac:dyDescent="0.2">
      <c r="A361" s="30">
        <v>5630</v>
      </c>
      <c r="B361" s="31" t="s">
        <v>336</v>
      </c>
      <c r="C361" s="33">
        <v>8208909</v>
      </c>
      <c r="D361" s="33">
        <v>892</v>
      </c>
      <c r="E361" s="34">
        <f t="shared" si="51"/>
        <v>9202.8127802690578</v>
      </c>
      <c r="F361" s="35">
        <f t="shared" si="52"/>
        <v>0.82573560581723604</v>
      </c>
      <c r="G361" s="69">
        <f t="shared" si="53"/>
        <v>1165.3046684431904</v>
      </c>
      <c r="H361" s="36">
        <f t="shared" si="54"/>
        <v>289.68650362325803</v>
      </c>
      <c r="I361" s="69">
        <f t="shared" si="55"/>
        <v>1454.9911720664484</v>
      </c>
      <c r="J361" s="67">
        <f t="shared" si="56"/>
        <v>-123.46678524563045</v>
      </c>
      <c r="K361" s="34">
        <f t="shared" si="57"/>
        <v>1331.5243868208179</v>
      </c>
      <c r="L361" s="34">
        <f t="shared" si="58"/>
        <v>1297852.1254832719</v>
      </c>
      <c r="M361" s="34">
        <f t="shared" si="59"/>
        <v>1187719.7530441696</v>
      </c>
      <c r="N361" s="38">
        <f>'jan-feb'!M361</f>
        <v>-59933.317816829789</v>
      </c>
      <c r="O361" s="38">
        <f t="shared" si="60"/>
        <v>1247653.0708609994</v>
      </c>
    </row>
    <row r="362" spans="1:15" s="31" customFormat="1" x14ac:dyDescent="0.2">
      <c r="A362" s="30">
        <v>5632</v>
      </c>
      <c r="B362" s="31" t="s">
        <v>337</v>
      </c>
      <c r="C362" s="33">
        <v>19123447</v>
      </c>
      <c r="D362" s="33">
        <v>2113</v>
      </c>
      <c r="E362" s="34">
        <f t="shared" si="51"/>
        <v>9050.3771888310457</v>
      </c>
      <c r="F362" s="35">
        <f t="shared" si="52"/>
        <v>0.81205810324823391</v>
      </c>
      <c r="G362" s="69">
        <f t="shared" si="53"/>
        <v>1256.7660233059978</v>
      </c>
      <c r="H362" s="36">
        <f t="shared" si="54"/>
        <v>343.0389606265623</v>
      </c>
      <c r="I362" s="69">
        <f t="shared" si="55"/>
        <v>1599.8049839325602</v>
      </c>
      <c r="J362" s="67">
        <f t="shared" si="56"/>
        <v>-123.46678524563045</v>
      </c>
      <c r="K362" s="34">
        <f t="shared" si="57"/>
        <v>1476.3381986869297</v>
      </c>
      <c r="L362" s="34">
        <f t="shared" si="58"/>
        <v>3380387.9310494997</v>
      </c>
      <c r="M362" s="34">
        <f t="shared" si="59"/>
        <v>3119502.6138254823</v>
      </c>
      <c r="N362" s="38">
        <f>'jan-feb'!M362</f>
        <v>-50498.482451750548</v>
      </c>
      <c r="O362" s="38">
        <f t="shared" si="60"/>
        <v>3170001.0962772327</v>
      </c>
    </row>
    <row r="363" spans="1:15" s="31" customFormat="1" x14ac:dyDescent="0.2">
      <c r="A363" s="30">
        <v>5634</v>
      </c>
      <c r="B363" s="31" t="s">
        <v>326</v>
      </c>
      <c r="C363" s="33">
        <v>15736194</v>
      </c>
      <c r="D363" s="33">
        <v>1972</v>
      </c>
      <c r="E363" s="34">
        <f t="shared" si="51"/>
        <v>7979.8144016227179</v>
      </c>
      <c r="F363" s="35">
        <f t="shared" si="52"/>
        <v>0.71600031822448895</v>
      </c>
      <c r="G363" s="69">
        <f t="shared" si="53"/>
        <v>1899.1036956309945</v>
      </c>
      <c r="H363" s="36">
        <f t="shared" si="54"/>
        <v>717.73593614947697</v>
      </c>
      <c r="I363" s="69">
        <f t="shared" si="55"/>
        <v>2616.8396317804713</v>
      </c>
      <c r="J363" s="67">
        <f t="shared" si="56"/>
        <v>-123.46678524563045</v>
      </c>
      <c r="K363" s="34">
        <f t="shared" si="57"/>
        <v>2493.3728465348408</v>
      </c>
      <c r="L363" s="34">
        <f t="shared" si="58"/>
        <v>5160407.7538710898</v>
      </c>
      <c r="M363" s="34">
        <f t="shared" si="59"/>
        <v>4916931.253366706</v>
      </c>
      <c r="N363" s="38">
        <f>'jan-feb'!M363</f>
        <v>1503631.9767119449</v>
      </c>
      <c r="O363" s="38">
        <f t="shared" si="60"/>
        <v>3413299.2766547613</v>
      </c>
    </row>
    <row r="364" spans="1:15" s="31" customFormat="1" x14ac:dyDescent="0.2">
      <c r="A364" s="30">
        <v>5636</v>
      </c>
      <c r="B364" s="31" t="s">
        <v>375</v>
      </c>
      <c r="C364" s="33">
        <v>7005896</v>
      </c>
      <c r="D364" s="33">
        <v>859</v>
      </c>
      <c r="E364" s="34">
        <f>IF(ISNUMBER(C364),(C364)/D364,"")</f>
        <v>8155.8742724097792</v>
      </c>
      <c r="F364" s="35">
        <f t="shared" ref="F364" si="61">IF(ISNUMBER(C364),E364/E$366,"")</f>
        <v>0.73179754321815094</v>
      </c>
      <c r="G364" s="69">
        <f t="shared" si="53"/>
        <v>1793.4677731587576</v>
      </c>
      <c r="H364" s="36">
        <f t="shared" ref="H364" si="62">IF(ISNUMBER(D364),(IF(E364&gt;=E$366*0.9,0,IF(E364&lt;0.9*E$366,(E$366*0.9-E364)*0.35))),"")</f>
        <v>656.11498137400554</v>
      </c>
      <c r="I364" s="69">
        <f t="shared" ref="I364" si="63">IF(ISNUMBER(C364),G364+H364,"")</f>
        <v>2449.5827545327629</v>
      </c>
      <c r="J364" s="67">
        <f t="shared" ref="J364" si="64">IF(ISNUMBER(D364),I$368,"")</f>
        <v>-123.46678524563045</v>
      </c>
      <c r="K364" s="34">
        <f t="shared" ref="K364" si="65">IF(ISNUMBER(I364),I364+J364,"")</f>
        <v>2326.1159692871324</v>
      </c>
      <c r="L364" s="34">
        <f t="shared" ref="L364" si="66">IF(ISNUMBER(I364),(I364*D364),"")</f>
        <v>2104191.5861436431</v>
      </c>
      <c r="M364" s="34">
        <f t="shared" ref="M364" si="67">IF(ISNUMBER(K364),(K364*D364),"")</f>
        <v>1998133.6176176467</v>
      </c>
      <c r="N364" s="38">
        <f>'jan-feb'!M364</f>
        <v>321204.74715799204</v>
      </c>
      <c r="O364" s="38">
        <f t="shared" si="60"/>
        <v>1676928.8704596546</v>
      </c>
    </row>
    <row r="365" spans="1:15" s="31" customFormat="1" x14ac:dyDescent="0.2">
      <c r="A365" s="30"/>
      <c r="C365" s="33"/>
      <c r="D365" s="33"/>
      <c r="E365" s="34"/>
      <c r="F365" s="35"/>
      <c r="G365" s="36"/>
      <c r="H365" s="36"/>
      <c r="I365" s="34"/>
      <c r="J365" s="37"/>
      <c r="K365" s="34"/>
      <c r="L365" s="34"/>
      <c r="M365" s="34"/>
      <c r="N365" s="38"/>
      <c r="O365" s="38"/>
    </row>
    <row r="366" spans="1:15" s="55" customFormat="1" ht="13.5" thickBot="1" x14ac:dyDescent="0.25">
      <c r="A366" s="39"/>
      <c r="B366" s="39" t="s">
        <v>30</v>
      </c>
      <c r="C366" s="40">
        <f>SUM(C8:C364)</f>
        <v>61856941546</v>
      </c>
      <c r="D366" s="41">
        <f>SUM(D8:D364)</f>
        <v>5550203</v>
      </c>
      <c r="E366" s="41">
        <f>IF(ISNUMBER(C364),C366/D366,"")</f>
        <v>11144.987227674375</v>
      </c>
      <c r="F366" s="42">
        <f>IF(C366&gt;0,E366/E$366,"")</f>
        <v>1</v>
      </c>
      <c r="G366" s="43"/>
      <c r="H366" s="43"/>
      <c r="I366" s="41"/>
      <c r="J366" s="44"/>
      <c r="K366" s="41"/>
      <c r="L366" s="41">
        <f>SUM(L8:L364)</f>
        <v>685265721.87065387</v>
      </c>
      <c r="M366" s="41">
        <f>SUM(M8:M364)</f>
        <v>-1.0943040251731873E-7</v>
      </c>
      <c r="N366" s="41">
        <f>'jan-feb'!M366</f>
        <v>1.1431402526795864E-6</v>
      </c>
      <c r="O366" s="41">
        <f>M366-N366</f>
        <v>-1.2525706551969051E-6</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685265721.87065387</v>
      </c>
      <c r="E368" s="49" t="s">
        <v>32</v>
      </c>
      <c r="F368" s="50">
        <f>D366</f>
        <v>5550203</v>
      </c>
      <c r="G368" s="49" t="s">
        <v>33</v>
      </c>
      <c r="H368" s="49"/>
      <c r="I368" s="51">
        <f>-L366/D366</f>
        <v>-123.46678524563045</v>
      </c>
      <c r="J368" s="52" t="s">
        <v>34</v>
      </c>
      <c r="M368" s="53"/>
    </row>
    <row r="369" spans="3:15" ht="13.5" thickBot="1" x14ac:dyDescent="0.25"/>
    <row r="370" spans="3:15" ht="12.75" customHeight="1" x14ac:dyDescent="0.2">
      <c r="C370" s="84" t="s">
        <v>428</v>
      </c>
      <c r="D370" s="85"/>
      <c r="E370" s="85"/>
      <c r="F370" s="85"/>
      <c r="G370" s="85"/>
      <c r="H370" s="85"/>
      <c r="I370" s="85"/>
      <c r="J370" s="85"/>
      <c r="K370" s="85"/>
      <c r="L370" s="85"/>
      <c r="M370" s="85"/>
      <c r="N370" s="85"/>
      <c r="O370" s="86"/>
    </row>
    <row r="371" spans="3:15" x14ac:dyDescent="0.2">
      <c r="C371" s="87"/>
      <c r="D371" s="88"/>
      <c r="E371" s="88"/>
      <c r="F371" s="88"/>
      <c r="G371" s="88"/>
      <c r="H371" s="88"/>
      <c r="I371" s="88"/>
      <c r="J371" s="88"/>
      <c r="K371" s="88"/>
      <c r="L371" s="88"/>
      <c r="M371" s="88"/>
      <c r="N371" s="88"/>
      <c r="O371" s="89"/>
    </row>
    <row r="372" spans="3:15" x14ac:dyDescent="0.2">
      <c r="C372" s="87"/>
      <c r="D372" s="88"/>
      <c r="E372" s="88"/>
      <c r="F372" s="88"/>
      <c r="G372" s="88"/>
      <c r="H372" s="88"/>
      <c r="I372" s="88"/>
      <c r="J372" s="88"/>
      <c r="K372" s="88"/>
      <c r="L372" s="88"/>
      <c r="M372" s="88"/>
      <c r="N372" s="88"/>
      <c r="O372" s="89"/>
    </row>
    <row r="373" spans="3:15" ht="12.75" customHeight="1" x14ac:dyDescent="0.2">
      <c r="C373" s="87" t="s">
        <v>433</v>
      </c>
      <c r="D373" s="88"/>
      <c r="E373" s="88"/>
      <c r="F373" s="88"/>
      <c r="G373" s="88"/>
      <c r="H373" s="88"/>
      <c r="I373" s="88"/>
      <c r="J373" s="88"/>
      <c r="K373" s="88"/>
      <c r="L373" s="88"/>
      <c r="M373" s="88"/>
      <c r="N373" s="88"/>
      <c r="O373" s="89"/>
    </row>
    <row r="374" spans="3:15" ht="13.5" thickBot="1" x14ac:dyDescent="0.25">
      <c r="C374" s="90"/>
      <c r="D374" s="91"/>
      <c r="E374" s="91"/>
      <c r="F374" s="91"/>
      <c r="G374" s="91"/>
      <c r="H374" s="91"/>
      <c r="I374" s="91"/>
      <c r="J374" s="91"/>
      <c r="K374" s="91"/>
      <c r="L374" s="91"/>
      <c r="M374" s="91"/>
      <c r="N374" s="91"/>
      <c r="O374" s="92"/>
    </row>
  </sheetData>
  <mergeCells count="8">
    <mergeCell ref="C370:O372"/>
    <mergeCell ref="C373:O374"/>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scale="96" fitToHeight="1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27"/>
  <sheetViews>
    <sheetView zoomScaleNormal="100" workbookViewId="0">
      <pane xSplit="2" ySplit="7" topLeftCell="C8" activePane="bottomRight" state="frozen"/>
      <selection activeCell="N2" sqref="N2:T6"/>
      <selection pane="topRight" activeCell="N2" sqref="N2:T6"/>
      <selection pane="bottomLeft" activeCell="N2" sqref="N2:T6"/>
      <selection pane="bottomRight" activeCell="N12" sqref="N12"/>
    </sheetView>
  </sheetViews>
  <sheetFormatPr baseColWidth="10" defaultColWidth="9.42578125" defaultRowHeight="12.75" x14ac:dyDescent="0.2"/>
  <cols>
    <col min="1" max="1" width="6.5703125" style="2" customWidth="1"/>
    <col min="2" max="2" width="14" style="2" bestFit="1" customWidth="1"/>
    <col min="3" max="3" width="14" style="2" customWidth="1"/>
    <col min="4" max="6" width="11.42578125" style="2" customWidth="1"/>
    <col min="7" max="8" width="11.42578125" style="56" customWidth="1"/>
    <col min="9" max="9" width="11.42578125" style="2" customWidth="1"/>
    <col min="10" max="10" width="11.42578125" style="57" customWidth="1"/>
    <col min="11" max="15" width="11.42578125" style="2" customWidth="1"/>
    <col min="16" max="16384" width="9.42578125" style="2"/>
  </cols>
  <sheetData>
    <row r="1" spans="1:15" ht="22.5" customHeight="1" x14ac:dyDescent="0.2">
      <c r="A1" s="93" t="s">
        <v>403</v>
      </c>
      <c r="B1" s="93"/>
      <c r="C1" s="93"/>
      <c r="D1" s="93"/>
      <c r="E1" s="93"/>
      <c r="F1" s="93"/>
      <c r="G1" s="93"/>
      <c r="H1" s="93"/>
      <c r="I1" s="93"/>
      <c r="J1" s="93"/>
      <c r="K1" s="93"/>
      <c r="L1" s="93"/>
      <c r="M1" s="94"/>
      <c r="N1" s="3"/>
      <c r="O1" s="3"/>
    </row>
    <row r="2" spans="1:15" ht="15" customHeight="1" x14ac:dyDescent="0.2">
      <c r="A2" s="95" t="s">
        <v>0</v>
      </c>
      <c r="B2" s="95" t="s">
        <v>1</v>
      </c>
      <c r="C2" s="5" t="s">
        <v>2</v>
      </c>
      <c r="D2" s="6" t="s">
        <v>3</v>
      </c>
      <c r="E2" s="98" t="s">
        <v>404</v>
      </c>
      <c r="F2" s="99"/>
      <c r="G2" s="98" t="s">
        <v>4</v>
      </c>
      <c r="H2" s="100"/>
      <c r="I2" s="100"/>
      <c r="J2" s="100"/>
      <c r="K2" s="99"/>
      <c r="L2" s="98" t="s">
        <v>5</v>
      </c>
      <c r="M2" s="99"/>
      <c r="N2" s="78" t="s">
        <v>6</v>
      </c>
      <c r="O2" s="78" t="s">
        <v>7</v>
      </c>
    </row>
    <row r="3" spans="1:15" x14ac:dyDescent="0.2">
      <c r="A3" s="96"/>
      <c r="B3" s="96"/>
      <c r="C3" s="7" t="s">
        <v>36</v>
      </c>
      <c r="D3" s="8" t="s">
        <v>401</v>
      </c>
      <c r="E3" s="9" t="s">
        <v>9</v>
      </c>
      <c r="F3" s="10" t="s">
        <v>10</v>
      </c>
      <c r="G3" s="11" t="s">
        <v>11</v>
      </c>
      <c r="H3" s="61" t="s">
        <v>12</v>
      </c>
      <c r="I3" s="9" t="s">
        <v>13</v>
      </c>
      <c r="J3" s="12" t="s">
        <v>14</v>
      </c>
      <c r="K3" s="13" t="s">
        <v>15</v>
      </c>
      <c r="L3" s="14" t="s">
        <v>13</v>
      </c>
      <c r="M3" s="15" t="s">
        <v>6</v>
      </c>
      <c r="N3" s="79" t="s">
        <v>16</v>
      </c>
      <c r="O3" s="79" t="s">
        <v>17</v>
      </c>
    </row>
    <row r="4" spans="1:15" x14ac:dyDescent="0.2">
      <c r="A4" s="96"/>
      <c r="B4" s="96"/>
      <c r="C4" s="8"/>
      <c r="D4" s="8"/>
      <c r="E4" s="16"/>
      <c r="F4" s="15" t="s">
        <v>18</v>
      </c>
      <c r="G4" s="17" t="s">
        <v>19</v>
      </c>
      <c r="H4" s="62" t="s">
        <v>20</v>
      </c>
      <c r="I4" s="16" t="s">
        <v>16</v>
      </c>
      <c r="J4" s="18" t="s">
        <v>21</v>
      </c>
      <c r="K4" s="14" t="s">
        <v>22</v>
      </c>
      <c r="L4" s="14" t="s">
        <v>23</v>
      </c>
      <c r="M4" s="15" t="s">
        <v>16</v>
      </c>
      <c r="N4" s="80" t="s">
        <v>434</v>
      </c>
      <c r="O4" s="79" t="s">
        <v>435</v>
      </c>
    </row>
    <row r="5" spans="1:15" s="31" customFormat="1" x14ac:dyDescent="0.2">
      <c r="A5" s="97"/>
      <c r="B5" s="97"/>
      <c r="C5" s="1"/>
      <c r="D5" s="19"/>
      <c r="E5" s="19"/>
      <c r="F5" s="20" t="s">
        <v>24</v>
      </c>
      <c r="G5" s="21" t="s">
        <v>25</v>
      </c>
      <c r="H5" s="22" t="s">
        <v>26</v>
      </c>
      <c r="I5" s="19"/>
      <c r="J5" s="23" t="s">
        <v>27</v>
      </c>
      <c r="K5" s="19"/>
      <c r="L5" s="20" t="s">
        <v>28</v>
      </c>
      <c r="M5" s="20" t="s">
        <v>53</v>
      </c>
      <c r="N5" s="24"/>
      <c r="O5" s="24"/>
    </row>
    <row r="6" spans="1:15" s="54" customFormat="1" x14ac:dyDescent="0.2">
      <c r="A6" s="64"/>
      <c r="B6" s="64"/>
      <c r="C6" s="64">
        <v>1</v>
      </c>
      <c r="D6" s="65">
        <v>2</v>
      </c>
      <c r="E6" s="64">
        <v>3</v>
      </c>
      <c r="F6" s="64">
        <v>4</v>
      </c>
      <c r="G6" s="64">
        <v>5</v>
      </c>
      <c r="H6" s="64">
        <f t="shared" ref="H6:M6" si="0">G6+1</f>
        <v>6</v>
      </c>
      <c r="I6" s="64">
        <f t="shared" si="0"/>
        <v>7</v>
      </c>
      <c r="J6" s="64">
        <f t="shared" si="0"/>
        <v>8</v>
      </c>
      <c r="K6" s="64">
        <f t="shared" si="0"/>
        <v>9</v>
      </c>
      <c r="L6" s="64">
        <f t="shared" si="0"/>
        <v>10</v>
      </c>
      <c r="M6" s="64">
        <f t="shared" si="0"/>
        <v>11</v>
      </c>
      <c r="N6" s="64">
        <v>12</v>
      </c>
      <c r="O6" s="64">
        <v>13</v>
      </c>
    </row>
    <row r="7" spans="1:15" s="31" customFormat="1" x14ac:dyDescent="0.2">
      <c r="A7" s="25"/>
      <c r="B7" s="26"/>
      <c r="C7" s="26"/>
      <c r="D7" s="26"/>
      <c r="E7" s="26"/>
      <c r="F7" s="26"/>
      <c r="G7" s="27"/>
      <c r="H7" s="27"/>
      <c r="I7" s="26"/>
      <c r="J7" s="28"/>
      <c r="K7" s="26"/>
      <c r="L7" s="26"/>
      <c r="M7" s="26"/>
      <c r="N7" s="29"/>
      <c r="O7" s="26"/>
    </row>
    <row r="8" spans="1:15" s="31" customFormat="1" x14ac:dyDescent="0.2">
      <c r="A8" s="30">
        <v>301</v>
      </c>
      <c r="B8" s="31" t="s">
        <v>81</v>
      </c>
      <c r="C8" s="33">
        <v>4482154039</v>
      </c>
      <c r="D8" s="66">
        <v>717710</v>
      </c>
      <c r="E8" s="34">
        <f>IF(ISNUMBER(C8),(C8)/D8,"")</f>
        <v>6245.0767566287223</v>
      </c>
      <c r="F8" s="35">
        <f>IF(ISNUMBER(C8),E8/E$366,"")</f>
        <v>1.2898710834035108</v>
      </c>
      <c r="G8" s="36">
        <f>IF(ISNUMBER(D8),(E$366-E8)*0.6,"")</f>
        <v>-842.06888052970351</v>
      </c>
      <c r="H8" s="36">
        <f>IF(ISNUMBER(D8),(IF(E8&gt;=E$366*0.9,0,IF(E8&lt;0.9*E$366,(E$366*0.9-E8)*0.35))),"")</f>
        <v>0</v>
      </c>
      <c r="I8" s="59">
        <f>IF(ISNUMBER(C8),G8+H8,"")</f>
        <v>-842.06888052970351</v>
      </c>
      <c r="J8" s="67">
        <f>IF(ISNUMBER(D8),I$368,"")</f>
        <v>-53.672148578505066</v>
      </c>
      <c r="K8" s="34">
        <f>IF(ISNUMBER(I8),I8+J8,"")</f>
        <v>-895.74102910820852</v>
      </c>
      <c r="L8" s="34">
        <f>IF(ISNUMBER(I8),(I8*D8),"")</f>
        <v>-604361256.24497354</v>
      </c>
      <c r="M8" s="34">
        <f>IF(ISNUMBER(K8),(K8*D8),"")</f>
        <v>-642882294.00125229</v>
      </c>
      <c r="N8" s="38">
        <f>jan!M8</f>
        <v>-664363445.01179099</v>
      </c>
      <c r="O8" s="38">
        <f>IF(ISNUMBER(M8),(M8-N8),"")</f>
        <v>21481151.010538697</v>
      </c>
    </row>
    <row r="9" spans="1:15" s="31" customFormat="1" x14ac:dyDescent="0.2">
      <c r="A9" s="30">
        <v>1101</v>
      </c>
      <c r="B9" s="31" t="s">
        <v>193</v>
      </c>
      <c r="C9" s="33">
        <v>71296337</v>
      </c>
      <c r="D9" s="66">
        <v>15221</v>
      </c>
      <c r="E9" s="34">
        <f t="shared" ref="E9:E72" si="1">IF(ISNUMBER(C9),(C9)/D9,"")</f>
        <v>4684.0770645818275</v>
      </c>
      <c r="F9" s="35">
        <f t="shared" ref="F9:F72" si="2">IF(ISNUMBER(C9),E9/E$366,"")</f>
        <v>0.96745897504377043</v>
      </c>
      <c r="G9" s="36">
        <f t="shared" ref="G9:G72" si="3">IF(ISNUMBER(D9),(E$366-E9)*0.6,"")</f>
        <v>94.530934698433342</v>
      </c>
      <c r="H9" s="36">
        <f t="shared" ref="H9:H72" si="4">IF(ISNUMBER(D9),(IF(E9&gt;=E$366*0.9,0,IF(E9&lt;0.9*E$366,(E$366*0.9-E9)*0.35))),"")</f>
        <v>0</v>
      </c>
      <c r="I9" s="59">
        <f t="shared" ref="I9:I72" si="5">IF(ISNUMBER(C9),G9+H9,"")</f>
        <v>94.530934698433342</v>
      </c>
      <c r="J9" s="67">
        <f t="shared" ref="J9:J72" si="6">IF(ISNUMBER(D9),I$368,"")</f>
        <v>-53.672148578505066</v>
      </c>
      <c r="K9" s="34">
        <f t="shared" ref="K9:K72" si="7">IF(ISNUMBER(I9),I9+J9,"")</f>
        <v>40.858786119928276</v>
      </c>
      <c r="L9" s="34">
        <f t="shared" ref="L9:L72" si="8">IF(ISNUMBER(I9),(I9*D9),"")</f>
        <v>1438855.357044854</v>
      </c>
      <c r="M9" s="34">
        <f t="shared" ref="M9:M72" si="9">IF(ISNUMBER(K9),(K9*D9),"")</f>
        <v>621911.58353142824</v>
      </c>
      <c r="N9" s="38">
        <f>jan!M9</f>
        <v>308769.99671612121</v>
      </c>
      <c r="O9" s="38">
        <f t="shared" ref="O9:O72" si="10">IF(ISNUMBER(M9),(M9-N9),"")</f>
        <v>313141.58681530703</v>
      </c>
    </row>
    <row r="10" spans="1:15" s="31" customFormat="1" x14ac:dyDescent="0.2">
      <c r="A10" s="30">
        <v>1103</v>
      </c>
      <c r="B10" s="31" t="s">
        <v>195</v>
      </c>
      <c r="C10" s="33">
        <v>863389457</v>
      </c>
      <c r="D10" s="66">
        <v>149048</v>
      </c>
      <c r="E10" s="34">
        <f t="shared" si="1"/>
        <v>5792.6940113252103</v>
      </c>
      <c r="F10" s="35">
        <f t="shared" si="2"/>
        <v>1.1964350145548237</v>
      </c>
      <c r="G10" s="36">
        <f t="shared" si="3"/>
        <v>-570.63923334759636</v>
      </c>
      <c r="H10" s="36">
        <f t="shared" si="4"/>
        <v>0</v>
      </c>
      <c r="I10" s="59">
        <f t="shared" si="5"/>
        <v>-570.63923334759636</v>
      </c>
      <c r="J10" s="67">
        <f t="shared" si="6"/>
        <v>-53.672148578505066</v>
      </c>
      <c r="K10" s="34">
        <f t="shared" si="7"/>
        <v>-624.31138192610138</v>
      </c>
      <c r="L10" s="34">
        <f t="shared" si="8"/>
        <v>-85052636.451992542</v>
      </c>
      <c r="M10" s="34">
        <f t="shared" si="9"/>
        <v>-93052362.853321552</v>
      </c>
      <c r="N10" s="38">
        <f>jan!M10</f>
        <v>-104428688.39631136</v>
      </c>
      <c r="O10" s="38">
        <f t="shared" si="10"/>
        <v>11376325.542989805</v>
      </c>
    </row>
    <row r="11" spans="1:15" s="31" customFormat="1" x14ac:dyDescent="0.2">
      <c r="A11" s="30">
        <v>1106</v>
      </c>
      <c r="B11" s="31" t="s">
        <v>196</v>
      </c>
      <c r="C11" s="33">
        <v>183058935</v>
      </c>
      <c r="D11" s="66">
        <v>38292</v>
      </c>
      <c r="E11" s="34">
        <f t="shared" si="1"/>
        <v>4780.6052178000627</v>
      </c>
      <c r="F11" s="35">
        <f t="shared" si="2"/>
        <v>0.98739609966571962</v>
      </c>
      <c r="G11" s="36">
        <f t="shared" si="3"/>
        <v>36.614042767492172</v>
      </c>
      <c r="H11" s="36">
        <f t="shared" si="4"/>
        <v>0</v>
      </c>
      <c r="I11" s="59">
        <f t="shared" si="5"/>
        <v>36.614042767492172</v>
      </c>
      <c r="J11" s="67">
        <f t="shared" si="6"/>
        <v>-53.672148578505066</v>
      </c>
      <c r="K11" s="34">
        <f t="shared" si="7"/>
        <v>-17.058105811012894</v>
      </c>
      <c r="L11" s="34">
        <f t="shared" si="8"/>
        <v>1402024.9256528104</v>
      </c>
      <c r="M11" s="34">
        <f t="shared" si="9"/>
        <v>-653188.98771530576</v>
      </c>
      <c r="N11" s="38">
        <f>jan!M11</f>
        <v>-3835112.597946655</v>
      </c>
      <c r="O11" s="38">
        <f t="shared" si="10"/>
        <v>3181923.6102313492</v>
      </c>
    </row>
    <row r="12" spans="1:15" s="31" customFormat="1" x14ac:dyDescent="0.2">
      <c r="A12" s="30">
        <v>1108</v>
      </c>
      <c r="B12" s="31" t="s">
        <v>194</v>
      </c>
      <c r="C12" s="33">
        <v>400419113</v>
      </c>
      <c r="D12" s="66">
        <v>83702</v>
      </c>
      <c r="E12" s="34">
        <f t="shared" si="1"/>
        <v>4783.8655348737184</v>
      </c>
      <c r="F12" s="35">
        <f t="shared" si="2"/>
        <v>0.98806949230442043</v>
      </c>
      <c r="G12" s="36">
        <f t="shared" si="3"/>
        <v>34.657852523298786</v>
      </c>
      <c r="H12" s="36">
        <f t="shared" si="4"/>
        <v>0</v>
      </c>
      <c r="I12" s="59">
        <f t="shared" si="5"/>
        <v>34.657852523298786</v>
      </c>
      <c r="J12" s="67">
        <f t="shared" si="6"/>
        <v>-53.672148578505066</v>
      </c>
      <c r="K12" s="34">
        <f t="shared" si="7"/>
        <v>-19.01429605520628</v>
      </c>
      <c r="L12" s="34">
        <f t="shared" si="8"/>
        <v>2900931.5719051547</v>
      </c>
      <c r="M12" s="34">
        <f t="shared" si="9"/>
        <v>-1591534.608412876</v>
      </c>
      <c r="N12" s="38">
        <f>jan!M12</f>
        <v>-2557018.7480761227</v>
      </c>
      <c r="O12" s="38">
        <f t="shared" si="10"/>
        <v>965484.13966324669</v>
      </c>
    </row>
    <row r="13" spans="1:15" s="31" customFormat="1" x14ac:dyDescent="0.2">
      <c r="A13" s="30">
        <v>1111</v>
      </c>
      <c r="B13" s="31" t="s">
        <v>197</v>
      </c>
      <c r="C13" s="33">
        <v>15446682</v>
      </c>
      <c r="D13" s="66">
        <v>3347</v>
      </c>
      <c r="E13" s="34">
        <f t="shared" si="1"/>
        <v>4615.0827606812072</v>
      </c>
      <c r="F13" s="35">
        <f t="shared" si="2"/>
        <v>0.95320874866720851</v>
      </c>
      <c r="G13" s="36">
        <f t="shared" si="3"/>
        <v>135.92751703880549</v>
      </c>
      <c r="H13" s="36">
        <f t="shared" si="4"/>
        <v>0</v>
      </c>
      <c r="I13" s="59">
        <f t="shared" si="5"/>
        <v>135.92751703880549</v>
      </c>
      <c r="J13" s="67">
        <f t="shared" si="6"/>
        <v>-53.672148578505066</v>
      </c>
      <c r="K13" s="34">
        <f t="shared" si="7"/>
        <v>82.255368460300417</v>
      </c>
      <c r="L13" s="34">
        <f t="shared" si="8"/>
        <v>454949.399528882</v>
      </c>
      <c r="M13" s="34">
        <f t="shared" si="9"/>
        <v>275308.71823662549</v>
      </c>
      <c r="N13" s="38">
        <f>jan!M13</f>
        <v>1461126.3762189008</v>
      </c>
      <c r="O13" s="38">
        <f t="shared" si="10"/>
        <v>-1185817.6579822754</v>
      </c>
    </row>
    <row r="14" spans="1:15" s="31" customFormat="1" x14ac:dyDescent="0.2">
      <c r="A14" s="30">
        <v>1112</v>
      </c>
      <c r="B14" s="31" t="s">
        <v>198</v>
      </c>
      <c r="C14" s="33">
        <v>12682524</v>
      </c>
      <c r="D14" s="66">
        <v>3226</v>
      </c>
      <c r="E14" s="34">
        <f t="shared" si="1"/>
        <v>3931.3465592064476</v>
      </c>
      <c r="F14" s="35">
        <f t="shared" si="2"/>
        <v>0.81198845797625119</v>
      </c>
      <c r="G14" s="36">
        <f t="shared" si="3"/>
        <v>546.16923792366117</v>
      </c>
      <c r="H14" s="36">
        <f t="shared" si="4"/>
        <v>149.14172033769663</v>
      </c>
      <c r="I14" s="59">
        <f t="shared" si="5"/>
        <v>695.31095826135777</v>
      </c>
      <c r="J14" s="67">
        <f t="shared" si="6"/>
        <v>-53.672148578505066</v>
      </c>
      <c r="K14" s="34">
        <f t="shared" si="7"/>
        <v>641.63880968285275</v>
      </c>
      <c r="L14" s="34">
        <f t="shared" si="8"/>
        <v>2243073.1513511403</v>
      </c>
      <c r="M14" s="34">
        <f t="shared" si="9"/>
        <v>2069926.800036883</v>
      </c>
      <c r="N14" s="38">
        <f>jan!M14</f>
        <v>2276613.4032961386</v>
      </c>
      <c r="O14" s="38">
        <f t="shared" si="10"/>
        <v>-206686.60325925564</v>
      </c>
    </row>
    <row r="15" spans="1:15" s="31" customFormat="1" x14ac:dyDescent="0.2">
      <c r="A15" s="30">
        <v>1114</v>
      </c>
      <c r="B15" s="31" t="s">
        <v>199</v>
      </c>
      <c r="C15" s="33">
        <v>11363953</v>
      </c>
      <c r="D15" s="66">
        <v>2892</v>
      </c>
      <c r="E15" s="34">
        <f t="shared" si="1"/>
        <v>3929.4443291839557</v>
      </c>
      <c r="F15" s="35">
        <f t="shared" si="2"/>
        <v>0.81159556744894268</v>
      </c>
      <c r="G15" s="36">
        <f t="shared" si="3"/>
        <v>547.31057593715639</v>
      </c>
      <c r="H15" s="36">
        <f t="shared" si="4"/>
        <v>149.80750084556882</v>
      </c>
      <c r="I15" s="59">
        <f t="shared" si="5"/>
        <v>697.11807678272521</v>
      </c>
      <c r="J15" s="67">
        <f t="shared" si="6"/>
        <v>-53.672148578505066</v>
      </c>
      <c r="K15" s="34">
        <f t="shared" si="7"/>
        <v>643.44592820422019</v>
      </c>
      <c r="L15" s="34">
        <f t="shared" si="8"/>
        <v>2016065.4780556413</v>
      </c>
      <c r="M15" s="34">
        <f t="shared" si="9"/>
        <v>1860845.6243666047</v>
      </c>
      <c r="N15" s="38">
        <f>jan!M15</f>
        <v>1541482.2565506618</v>
      </c>
      <c r="O15" s="38">
        <f t="shared" si="10"/>
        <v>319363.36781594297</v>
      </c>
    </row>
    <row r="16" spans="1:15" s="31" customFormat="1" x14ac:dyDescent="0.2">
      <c r="A16" s="30">
        <v>1119</v>
      </c>
      <c r="B16" s="31" t="s">
        <v>200</v>
      </c>
      <c r="C16" s="33">
        <v>76705303</v>
      </c>
      <c r="D16" s="66">
        <v>19827</v>
      </c>
      <c r="E16" s="34">
        <f t="shared" si="1"/>
        <v>3868.7296615726032</v>
      </c>
      <c r="F16" s="35">
        <f t="shared" si="2"/>
        <v>0.79905543429409964</v>
      </c>
      <c r="G16" s="36">
        <f t="shared" si="3"/>
        <v>583.73937650396795</v>
      </c>
      <c r="H16" s="36">
        <f t="shared" si="4"/>
        <v>171.0576345095422</v>
      </c>
      <c r="I16" s="59">
        <f t="shared" si="5"/>
        <v>754.7970110135102</v>
      </c>
      <c r="J16" s="67">
        <f t="shared" si="6"/>
        <v>-53.672148578505066</v>
      </c>
      <c r="K16" s="34">
        <f t="shared" si="7"/>
        <v>701.12486243500518</v>
      </c>
      <c r="L16" s="34">
        <f t="shared" si="8"/>
        <v>14965360.337364867</v>
      </c>
      <c r="M16" s="34">
        <f t="shared" si="9"/>
        <v>13901202.647498848</v>
      </c>
      <c r="N16" s="38">
        <f>jan!M16</f>
        <v>11076295.980905937</v>
      </c>
      <c r="O16" s="38">
        <f t="shared" si="10"/>
        <v>2824906.6665929109</v>
      </c>
    </row>
    <row r="17" spans="1:15" s="31" customFormat="1" x14ac:dyDescent="0.2">
      <c r="A17" s="30">
        <v>1120</v>
      </c>
      <c r="B17" s="31" t="s">
        <v>201</v>
      </c>
      <c r="C17" s="33">
        <v>90785245</v>
      </c>
      <c r="D17" s="66">
        <v>20900</v>
      </c>
      <c r="E17" s="34">
        <f t="shared" si="1"/>
        <v>4343.7916267942583</v>
      </c>
      <c r="F17" s="35">
        <f t="shared" si="2"/>
        <v>0.89717571618076264</v>
      </c>
      <c r="G17" s="36">
        <f t="shared" si="3"/>
        <v>298.70219737097483</v>
      </c>
      <c r="H17" s="36">
        <f t="shared" si="4"/>
        <v>4.7859466819629226</v>
      </c>
      <c r="I17" s="59">
        <f t="shared" si="5"/>
        <v>303.48814405293774</v>
      </c>
      <c r="J17" s="67">
        <f t="shared" si="6"/>
        <v>-53.672148578505066</v>
      </c>
      <c r="K17" s="34">
        <f t="shared" si="7"/>
        <v>249.81599547443267</v>
      </c>
      <c r="L17" s="34">
        <f t="shared" si="8"/>
        <v>6342902.2107063988</v>
      </c>
      <c r="M17" s="34">
        <f t="shared" si="9"/>
        <v>5221154.3054156424</v>
      </c>
      <c r="N17" s="38">
        <f>jan!M17</f>
        <v>2867203.4229529616</v>
      </c>
      <c r="O17" s="38">
        <f t="shared" si="10"/>
        <v>2353950.8824626808</v>
      </c>
    </row>
    <row r="18" spans="1:15" s="31" customFormat="1" x14ac:dyDescent="0.2">
      <c r="A18" s="30">
        <v>1121</v>
      </c>
      <c r="B18" s="31" t="s">
        <v>202</v>
      </c>
      <c r="C18" s="33">
        <v>88942768</v>
      </c>
      <c r="D18" s="66">
        <v>19910</v>
      </c>
      <c r="E18" s="34">
        <f t="shared" si="1"/>
        <v>4467.2409844299345</v>
      </c>
      <c r="F18" s="35">
        <f t="shared" si="2"/>
        <v>0.92267320210196946</v>
      </c>
      <c r="G18" s="36">
        <f t="shared" si="3"/>
        <v>224.63258278956908</v>
      </c>
      <c r="H18" s="36">
        <f t="shared" si="4"/>
        <v>0</v>
      </c>
      <c r="I18" s="59">
        <f t="shared" si="5"/>
        <v>224.63258278956908</v>
      </c>
      <c r="J18" s="67">
        <f t="shared" si="6"/>
        <v>-53.672148578505066</v>
      </c>
      <c r="K18" s="34">
        <f t="shared" si="7"/>
        <v>170.96043421106401</v>
      </c>
      <c r="L18" s="34">
        <f t="shared" si="8"/>
        <v>4472434.7233403204</v>
      </c>
      <c r="M18" s="34">
        <f t="shared" si="9"/>
        <v>3403822.2451422843</v>
      </c>
      <c r="N18" s="38">
        <f>jan!M18</f>
        <v>1685508.8218657158</v>
      </c>
      <c r="O18" s="38">
        <f t="shared" si="10"/>
        <v>1718313.4232765685</v>
      </c>
    </row>
    <row r="19" spans="1:15" s="31" customFormat="1" x14ac:dyDescent="0.2">
      <c r="A19" s="30">
        <v>1122</v>
      </c>
      <c r="B19" s="31" t="s">
        <v>203</v>
      </c>
      <c r="C19" s="33">
        <v>50764965</v>
      </c>
      <c r="D19" s="66">
        <v>12362</v>
      </c>
      <c r="E19" s="34">
        <f t="shared" si="1"/>
        <v>4106.5333279404631</v>
      </c>
      <c r="F19" s="35">
        <f t="shared" si="2"/>
        <v>0.84817189590518538</v>
      </c>
      <c r="G19" s="36">
        <f t="shared" si="3"/>
        <v>441.05717668325195</v>
      </c>
      <c r="H19" s="36">
        <f t="shared" si="4"/>
        <v>87.826351280791229</v>
      </c>
      <c r="I19" s="59">
        <f t="shared" si="5"/>
        <v>528.8835279640432</v>
      </c>
      <c r="J19" s="67">
        <f t="shared" si="6"/>
        <v>-53.672148578505066</v>
      </c>
      <c r="K19" s="34">
        <f t="shared" si="7"/>
        <v>475.21137938553812</v>
      </c>
      <c r="L19" s="34">
        <f t="shared" si="8"/>
        <v>6538058.1726915017</v>
      </c>
      <c r="M19" s="34">
        <f t="shared" si="9"/>
        <v>5874563.0719640227</v>
      </c>
      <c r="N19" s="38">
        <f>jan!M19</f>
        <v>5183411.027447884</v>
      </c>
      <c r="O19" s="38">
        <f t="shared" si="10"/>
        <v>691152.04451613873</v>
      </c>
    </row>
    <row r="20" spans="1:15" s="31" customFormat="1" x14ac:dyDescent="0.2">
      <c r="A20" s="30">
        <v>1124</v>
      </c>
      <c r="B20" s="31" t="s">
        <v>204</v>
      </c>
      <c r="C20" s="33">
        <v>164955787</v>
      </c>
      <c r="D20" s="66">
        <v>28685</v>
      </c>
      <c r="E20" s="34">
        <f t="shared" si="1"/>
        <v>5750.5939341119056</v>
      </c>
      <c r="F20" s="35">
        <f t="shared" si="2"/>
        <v>1.1877395774412836</v>
      </c>
      <c r="G20" s="36">
        <f t="shared" si="3"/>
        <v>-545.37918701961348</v>
      </c>
      <c r="H20" s="36">
        <f t="shared" si="4"/>
        <v>0</v>
      </c>
      <c r="I20" s="59">
        <f t="shared" si="5"/>
        <v>-545.37918701961348</v>
      </c>
      <c r="J20" s="67">
        <f t="shared" si="6"/>
        <v>-53.672148578505066</v>
      </c>
      <c r="K20" s="34">
        <f t="shared" si="7"/>
        <v>-599.0513355981185</v>
      </c>
      <c r="L20" s="34">
        <f t="shared" si="8"/>
        <v>-15644201.979657613</v>
      </c>
      <c r="M20" s="34">
        <f t="shared" si="9"/>
        <v>-17183787.56163203</v>
      </c>
      <c r="N20" s="38">
        <f>jan!M20</f>
        <v>-19816927.868497338</v>
      </c>
      <c r="O20" s="38">
        <f t="shared" si="10"/>
        <v>2633140.3068653084</v>
      </c>
    </row>
    <row r="21" spans="1:15" s="31" customFormat="1" x14ac:dyDescent="0.2">
      <c r="A21" s="30">
        <v>1127</v>
      </c>
      <c r="B21" s="31" t="s">
        <v>205</v>
      </c>
      <c r="C21" s="33">
        <v>58928209</v>
      </c>
      <c r="D21" s="66">
        <v>11742</v>
      </c>
      <c r="E21" s="34">
        <f t="shared" si="1"/>
        <v>5018.5836314086182</v>
      </c>
      <c r="F21" s="35">
        <f t="shared" si="2"/>
        <v>1.0365486539337032</v>
      </c>
      <c r="G21" s="36">
        <f t="shared" si="3"/>
        <v>-106.17300539764109</v>
      </c>
      <c r="H21" s="36">
        <f t="shared" si="4"/>
        <v>0</v>
      </c>
      <c r="I21" s="59">
        <f t="shared" si="5"/>
        <v>-106.17300539764109</v>
      </c>
      <c r="J21" s="67">
        <f t="shared" si="6"/>
        <v>-53.672148578505066</v>
      </c>
      <c r="K21" s="34">
        <f t="shared" si="7"/>
        <v>-159.84515397614615</v>
      </c>
      <c r="L21" s="34">
        <f t="shared" si="8"/>
        <v>-1246683.4293791016</v>
      </c>
      <c r="M21" s="34">
        <f t="shared" si="9"/>
        <v>-1876901.7979879081</v>
      </c>
      <c r="N21" s="38">
        <f>jan!M21</f>
        <v>-2769213.8271046067</v>
      </c>
      <c r="O21" s="38">
        <f t="shared" si="10"/>
        <v>892312.02911669854</v>
      </c>
    </row>
    <row r="22" spans="1:15" s="31" customFormat="1" x14ac:dyDescent="0.2">
      <c r="A22" s="30">
        <v>1130</v>
      </c>
      <c r="B22" s="31" t="s">
        <v>206</v>
      </c>
      <c r="C22" s="33">
        <v>56969425</v>
      </c>
      <c r="D22" s="66">
        <v>13703</v>
      </c>
      <c r="E22" s="34">
        <f t="shared" si="1"/>
        <v>4157.4418010654599</v>
      </c>
      <c r="F22" s="35">
        <f t="shared" si="2"/>
        <v>0.85868663734762785</v>
      </c>
      <c r="G22" s="36">
        <f t="shared" si="3"/>
        <v>410.51209280825384</v>
      </c>
      <c r="H22" s="36">
        <f t="shared" si="4"/>
        <v>70.008385687042335</v>
      </c>
      <c r="I22" s="59">
        <f t="shared" si="5"/>
        <v>480.52047849529617</v>
      </c>
      <c r="J22" s="67">
        <f t="shared" si="6"/>
        <v>-53.672148578505066</v>
      </c>
      <c r="K22" s="34">
        <f t="shared" si="7"/>
        <v>426.8483299167911</v>
      </c>
      <c r="L22" s="34">
        <f t="shared" si="8"/>
        <v>6584572.1168210432</v>
      </c>
      <c r="M22" s="34">
        <f t="shared" si="9"/>
        <v>5849102.6648497889</v>
      </c>
      <c r="N22" s="38">
        <f>jan!M22</f>
        <v>3976439.2992613106</v>
      </c>
      <c r="O22" s="38">
        <f t="shared" si="10"/>
        <v>1872663.3655884783</v>
      </c>
    </row>
    <row r="23" spans="1:15" s="31" customFormat="1" x14ac:dyDescent="0.2">
      <c r="A23" s="30">
        <v>1133</v>
      </c>
      <c r="B23" s="31" t="s">
        <v>207</v>
      </c>
      <c r="C23" s="33">
        <v>21686847</v>
      </c>
      <c r="D23" s="66">
        <v>2643</v>
      </c>
      <c r="E23" s="34">
        <f t="shared" si="1"/>
        <v>8205.3904653802492</v>
      </c>
      <c r="F23" s="35">
        <f t="shared" si="2"/>
        <v>1.6947583355312288</v>
      </c>
      <c r="G23" s="36">
        <f t="shared" si="3"/>
        <v>-2018.2571057806197</v>
      </c>
      <c r="H23" s="36">
        <f t="shared" si="4"/>
        <v>0</v>
      </c>
      <c r="I23" s="59">
        <f t="shared" si="5"/>
        <v>-2018.2571057806197</v>
      </c>
      <c r="J23" s="67">
        <f t="shared" si="6"/>
        <v>-53.672148578505066</v>
      </c>
      <c r="K23" s="34">
        <f t="shared" si="7"/>
        <v>-2071.9292543591246</v>
      </c>
      <c r="L23" s="34">
        <f t="shared" si="8"/>
        <v>-5334253.5305781774</v>
      </c>
      <c r="M23" s="34">
        <f t="shared" si="9"/>
        <v>-5476109.0192711661</v>
      </c>
      <c r="N23" s="38">
        <f>jan!M23</f>
        <v>1348014.4019410091</v>
      </c>
      <c r="O23" s="38">
        <f t="shared" si="10"/>
        <v>-6824123.4212121749</v>
      </c>
    </row>
    <row r="24" spans="1:15" s="31" customFormat="1" x14ac:dyDescent="0.2">
      <c r="A24" s="30">
        <v>1134</v>
      </c>
      <c r="B24" s="31" t="s">
        <v>208</v>
      </c>
      <c r="C24" s="33">
        <v>40991517</v>
      </c>
      <c r="D24" s="66">
        <v>3889</v>
      </c>
      <c r="E24" s="34">
        <f t="shared" si="1"/>
        <v>10540.374646438673</v>
      </c>
      <c r="F24" s="35">
        <f t="shared" si="2"/>
        <v>2.1770308027439076</v>
      </c>
      <c r="G24" s="36">
        <f t="shared" si="3"/>
        <v>-3419.247614415674</v>
      </c>
      <c r="H24" s="36">
        <f t="shared" si="4"/>
        <v>0</v>
      </c>
      <c r="I24" s="59">
        <f t="shared" si="5"/>
        <v>-3419.247614415674</v>
      </c>
      <c r="J24" s="67">
        <f t="shared" si="6"/>
        <v>-53.672148578505066</v>
      </c>
      <c r="K24" s="34">
        <f t="shared" si="7"/>
        <v>-3472.9197629941791</v>
      </c>
      <c r="L24" s="34">
        <f t="shared" si="8"/>
        <v>-13297453.972462555</v>
      </c>
      <c r="M24" s="34">
        <f t="shared" si="9"/>
        <v>-13506184.958284363</v>
      </c>
      <c r="N24" s="38">
        <f>jan!M24</f>
        <v>2321083.9619555743</v>
      </c>
      <c r="O24" s="38">
        <f t="shared" si="10"/>
        <v>-15827268.920239937</v>
      </c>
    </row>
    <row r="25" spans="1:15" s="31" customFormat="1" x14ac:dyDescent="0.2">
      <c r="A25" s="30">
        <v>1135</v>
      </c>
      <c r="B25" s="31" t="s">
        <v>209</v>
      </c>
      <c r="C25" s="33">
        <v>28031549</v>
      </c>
      <c r="D25" s="66">
        <v>4572</v>
      </c>
      <c r="E25" s="34">
        <f t="shared" si="1"/>
        <v>6131.1349518810148</v>
      </c>
      <c r="F25" s="35">
        <f t="shared" si="2"/>
        <v>1.2663373071406525</v>
      </c>
      <c r="G25" s="36">
        <f t="shared" si="3"/>
        <v>-773.70379768107898</v>
      </c>
      <c r="H25" s="36">
        <f t="shared" si="4"/>
        <v>0</v>
      </c>
      <c r="I25" s="59">
        <f t="shared" si="5"/>
        <v>-773.70379768107898</v>
      </c>
      <c r="J25" s="67">
        <f t="shared" si="6"/>
        <v>-53.672148578505066</v>
      </c>
      <c r="K25" s="34">
        <f t="shared" si="7"/>
        <v>-827.375946259584</v>
      </c>
      <c r="L25" s="34">
        <f t="shared" si="8"/>
        <v>-3537373.7629978932</v>
      </c>
      <c r="M25" s="34">
        <f t="shared" si="9"/>
        <v>-3782762.826298818</v>
      </c>
      <c r="N25" s="38">
        <f>jan!M25</f>
        <v>1356049.9599410852</v>
      </c>
      <c r="O25" s="38">
        <f t="shared" si="10"/>
        <v>-5138812.7862399034</v>
      </c>
    </row>
    <row r="26" spans="1:15" s="31" customFormat="1" x14ac:dyDescent="0.2">
      <c r="A26" s="30">
        <v>1144</v>
      </c>
      <c r="B26" s="31" t="s">
        <v>210</v>
      </c>
      <c r="C26" s="33">
        <v>2397373</v>
      </c>
      <c r="D26" s="66">
        <v>544</v>
      </c>
      <c r="E26" s="34">
        <f t="shared" si="1"/>
        <v>4406.9356617647063</v>
      </c>
      <c r="F26" s="35">
        <f t="shared" si="2"/>
        <v>0.91021761589982531</v>
      </c>
      <c r="G26" s="36">
        <f t="shared" si="3"/>
        <v>260.81577638870601</v>
      </c>
      <c r="H26" s="36">
        <f t="shared" si="4"/>
        <v>0</v>
      </c>
      <c r="I26" s="59">
        <f t="shared" si="5"/>
        <v>260.81577638870601</v>
      </c>
      <c r="J26" s="67">
        <f t="shared" si="6"/>
        <v>-53.672148578505066</v>
      </c>
      <c r="K26" s="34">
        <f t="shared" si="7"/>
        <v>207.14362781020094</v>
      </c>
      <c r="L26" s="34">
        <f t="shared" si="8"/>
        <v>141883.78235545606</v>
      </c>
      <c r="M26" s="34">
        <f t="shared" si="9"/>
        <v>112686.13352874931</v>
      </c>
      <c r="N26" s="38">
        <f>jan!M26</f>
        <v>127099.80966928064</v>
      </c>
      <c r="O26" s="38">
        <f t="shared" si="10"/>
        <v>-14413.67614053133</v>
      </c>
    </row>
    <row r="27" spans="1:15" s="31" customFormat="1" x14ac:dyDescent="0.2">
      <c r="A27" s="30">
        <v>1145</v>
      </c>
      <c r="B27" s="31" t="s">
        <v>211</v>
      </c>
      <c r="C27" s="33">
        <v>4420834</v>
      </c>
      <c r="D27" s="66">
        <v>883</v>
      </c>
      <c r="E27" s="34">
        <f t="shared" si="1"/>
        <v>5006.6070215175541</v>
      </c>
      <c r="F27" s="35">
        <f t="shared" si="2"/>
        <v>1.0340749801298879</v>
      </c>
      <c r="G27" s="36">
        <f t="shared" si="3"/>
        <v>-98.98703946300266</v>
      </c>
      <c r="H27" s="36">
        <f t="shared" si="4"/>
        <v>0</v>
      </c>
      <c r="I27" s="59">
        <f t="shared" si="5"/>
        <v>-98.98703946300266</v>
      </c>
      <c r="J27" s="67">
        <f t="shared" si="6"/>
        <v>-53.672148578505066</v>
      </c>
      <c r="K27" s="34">
        <f t="shared" si="7"/>
        <v>-152.65918804150772</v>
      </c>
      <c r="L27" s="34">
        <f t="shared" si="8"/>
        <v>-87405.555845831346</v>
      </c>
      <c r="M27" s="34">
        <f t="shared" si="9"/>
        <v>-134798.06304065132</v>
      </c>
      <c r="N27" s="38">
        <f>jan!M27</f>
        <v>-228093.25903026489</v>
      </c>
      <c r="O27" s="38">
        <f t="shared" si="10"/>
        <v>93295.195989613567</v>
      </c>
    </row>
    <row r="28" spans="1:15" s="31" customFormat="1" x14ac:dyDescent="0.2">
      <c r="A28" s="30">
        <v>1146</v>
      </c>
      <c r="B28" s="31" t="s">
        <v>212</v>
      </c>
      <c r="C28" s="33">
        <v>49383452</v>
      </c>
      <c r="D28" s="66">
        <v>11570</v>
      </c>
      <c r="E28" s="34">
        <f t="shared" si="1"/>
        <v>4268.2326707000866</v>
      </c>
      <c r="F28" s="35">
        <f t="shared" si="2"/>
        <v>0.88156961294839176</v>
      </c>
      <c r="G28" s="36">
        <f t="shared" si="3"/>
        <v>344.03757102747784</v>
      </c>
      <c r="H28" s="36">
        <f t="shared" si="4"/>
        <v>31.231581314923002</v>
      </c>
      <c r="I28" s="59">
        <f t="shared" si="5"/>
        <v>375.26915234240084</v>
      </c>
      <c r="J28" s="67">
        <f t="shared" si="6"/>
        <v>-53.672148578505066</v>
      </c>
      <c r="K28" s="34">
        <f t="shared" si="7"/>
        <v>321.59700376389577</v>
      </c>
      <c r="L28" s="34">
        <f t="shared" si="8"/>
        <v>4341864.0926015778</v>
      </c>
      <c r="M28" s="34">
        <f t="shared" si="9"/>
        <v>3720877.3335482739</v>
      </c>
      <c r="N28" s="38">
        <f>jan!M28</f>
        <v>2131646.0127064949</v>
      </c>
      <c r="O28" s="38">
        <f t="shared" si="10"/>
        <v>1589231.320841779</v>
      </c>
    </row>
    <row r="29" spans="1:15" s="31" customFormat="1" x14ac:dyDescent="0.2">
      <c r="A29" s="30">
        <v>1149</v>
      </c>
      <c r="B29" s="31" t="s">
        <v>213</v>
      </c>
      <c r="C29" s="33">
        <v>185484959</v>
      </c>
      <c r="D29" s="66">
        <v>43306</v>
      </c>
      <c r="E29" s="34">
        <f t="shared" si="1"/>
        <v>4283.1237934697274</v>
      </c>
      <c r="F29" s="35">
        <f t="shared" si="2"/>
        <v>0.8846452562764876</v>
      </c>
      <c r="G29" s="36">
        <f t="shared" si="3"/>
        <v>335.10289736569337</v>
      </c>
      <c r="H29" s="36">
        <f t="shared" si="4"/>
        <v>26.01968834554873</v>
      </c>
      <c r="I29" s="59">
        <f t="shared" si="5"/>
        <v>361.1225857112421</v>
      </c>
      <c r="J29" s="67">
        <f t="shared" si="6"/>
        <v>-53.672148578505066</v>
      </c>
      <c r="K29" s="34">
        <f t="shared" si="7"/>
        <v>307.45043713273702</v>
      </c>
      <c r="L29" s="34">
        <f t="shared" si="8"/>
        <v>15638774.69681105</v>
      </c>
      <c r="M29" s="34">
        <f t="shared" si="9"/>
        <v>13314448.630470309</v>
      </c>
      <c r="N29" s="38">
        <f>jan!M29</f>
        <v>7984570.5275598541</v>
      </c>
      <c r="O29" s="38">
        <f t="shared" si="10"/>
        <v>5329878.1029104553</v>
      </c>
    </row>
    <row r="30" spans="1:15" s="31" customFormat="1" x14ac:dyDescent="0.2">
      <c r="A30" s="30">
        <v>1151</v>
      </c>
      <c r="B30" s="31" t="s">
        <v>214</v>
      </c>
      <c r="C30" s="33">
        <v>1553296</v>
      </c>
      <c r="D30" s="66">
        <v>215</v>
      </c>
      <c r="E30" s="34">
        <f t="shared" si="1"/>
        <v>7224.6325581395349</v>
      </c>
      <c r="F30" s="35">
        <f t="shared" si="2"/>
        <v>1.4921905667641957</v>
      </c>
      <c r="G30" s="36">
        <f t="shared" si="3"/>
        <v>-1429.8023614361912</v>
      </c>
      <c r="H30" s="36">
        <f t="shared" si="4"/>
        <v>0</v>
      </c>
      <c r="I30" s="59">
        <f t="shared" si="5"/>
        <v>-1429.8023614361912</v>
      </c>
      <c r="J30" s="67">
        <f t="shared" si="6"/>
        <v>-53.672148578505066</v>
      </c>
      <c r="K30" s="34">
        <f t="shared" si="7"/>
        <v>-1483.4745100146963</v>
      </c>
      <c r="L30" s="34">
        <f t="shared" si="8"/>
        <v>-307407.50770878111</v>
      </c>
      <c r="M30" s="34">
        <f t="shared" si="9"/>
        <v>-318947.01965315972</v>
      </c>
      <c r="N30" s="38">
        <f>jan!M30</f>
        <v>-135436.89976388108</v>
      </c>
      <c r="O30" s="38">
        <f t="shared" si="10"/>
        <v>-183510.11988927863</v>
      </c>
    </row>
    <row r="31" spans="1:15" s="31" customFormat="1" x14ac:dyDescent="0.2">
      <c r="A31" s="30">
        <v>1160</v>
      </c>
      <c r="B31" s="31" t="s">
        <v>215</v>
      </c>
      <c r="C31" s="33">
        <v>42895168</v>
      </c>
      <c r="D31" s="66">
        <v>8938</v>
      </c>
      <c r="E31" s="34">
        <f t="shared" si="1"/>
        <v>4799.1908704408143</v>
      </c>
      <c r="F31" s="35">
        <f t="shared" si="2"/>
        <v>0.99123481884271636</v>
      </c>
      <c r="G31" s="36">
        <f t="shared" si="3"/>
        <v>25.46265118304127</v>
      </c>
      <c r="H31" s="36">
        <f t="shared" si="4"/>
        <v>0</v>
      </c>
      <c r="I31" s="59">
        <f t="shared" si="5"/>
        <v>25.46265118304127</v>
      </c>
      <c r="J31" s="67">
        <f t="shared" si="6"/>
        <v>-53.672148578505066</v>
      </c>
      <c r="K31" s="34">
        <f t="shared" si="7"/>
        <v>-28.209497395463796</v>
      </c>
      <c r="L31" s="34">
        <f t="shared" si="8"/>
        <v>227585.17627402287</v>
      </c>
      <c r="M31" s="34">
        <f t="shared" si="9"/>
        <v>-252136.48772065539</v>
      </c>
      <c r="N31" s="38">
        <f>jan!M31</f>
        <v>-192564.55018403972</v>
      </c>
      <c r="O31" s="38">
        <f t="shared" si="10"/>
        <v>-59571.937536615675</v>
      </c>
    </row>
    <row r="32" spans="1:15" s="31" customFormat="1" x14ac:dyDescent="0.2">
      <c r="A32" s="30">
        <v>1505</v>
      </c>
      <c r="B32" s="31" t="s">
        <v>255</v>
      </c>
      <c r="C32" s="33">
        <v>103788992</v>
      </c>
      <c r="D32" s="66">
        <v>24404</v>
      </c>
      <c r="E32" s="34">
        <f t="shared" si="1"/>
        <v>4252.9500081953774</v>
      </c>
      <c r="F32" s="35">
        <f t="shared" si="2"/>
        <v>0.87841310019275332</v>
      </c>
      <c r="G32" s="36">
        <f t="shared" si="3"/>
        <v>353.20716853030336</v>
      </c>
      <c r="H32" s="36">
        <f t="shared" si="4"/>
        <v>36.580513191571207</v>
      </c>
      <c r="I32" s="59">
        <f t="shared" si="5"/>
        <v>389.78768172187455</v>
      </c>
      <c r="J32" s="67">
        <f t="shared" si="6"/>
        <v>-53.672148578505066</v>
      </c>
      <c r="K32" s="34">
        <f t="shared" si="7"/>
        <v>336.11553314336948</v>
      </c>
      <c r="L32" s="34">
        <f t="shared" si="8"/>
        <v>9512378.5847406257</v>
      </c>
      <c r="M32" s="34">
        <f t="shared" si="9"/>
        <v>8202563.4708307888</v>
      </c>
      <c r="N32" s="38">
        <f>jan!M32</f>
        <v>6572395.7756785313</v>
      </c>
      <c r="O32" s="38">
        <f t="shared" si="10"/>
        <v>1630167.6951522576</v>
      </c>
    </row>
    <row r="33" spans="1:15" s="31" customFormat="1" x14ac:dyDescent="0.2">
      <c r="A33" s="30">
        <v>1506</v>
      </c>
      <c r="B33" s="31" t="s">
        <v>254</v>
      </c>
      <c r="C33" s="33">
        <v>157997186</v>
      </c>
      <c r="D33" s="66">
        <v>32816</v>
      </c>
      <c r="E33" s="34">
        <f t="shared" si="1"/>
        <v>4814.6387737688929</v>
      </c>
      <c r="F33" s="35">
        <f t="shared" si="2"/>
        <v>0.99442546078013561</v>
      </c>
      <c r="G33" s="36">
        <f t="shared" si="3"/>
        <v>16.193909186194105</v>
      </c>
      <c r="H33" s="36">
        <f t="shared" si="4"/>
        <v>0</v>
      </c>
      <c r="I33" s="59">
        <f t="shared" si="5"/>
        <v>16.193909186194105</v>
      </c>
      <c r="J33" s="67">
        <f t="shared" si="6"/>
        <v>-53.672148578505066</v>
      </c>
      <c r="K33" s="34">
        <f t="shared" si="7"/>
        <v>-37.478239392310961</v>
      </c>
      <c r="L33" s="34">
        <f t="shared" si="8"/>
        <v>531419.32385414571</v>
      </c>
      <c r="M33" s="34">
        <f t="shared" si="9"/>
        <v>-1229885.9038980764</v>
      </c>
      <c r="N33" s="38">
        <f>jan!M33</f>
        <v>1618162.3160394377</v>
      </c>
      <c r="O33" s="38">
        <f t="shared" si="10"/>
        <v>-2848048.219937514</v>
      </c>
    </row>
    <row r="34" spans="1:15" s="31" customFormat="1" x14ac:dyDescent="0.2">
      <c r="A34" s="30">
        <v>1508</v>
      </c>
      <c r="B34" s="31" t="s">
        <v>432</v>
      </c>
      <c r="C34" s="33">
        <v>296641875</v>
      </c>
      <c r="D34" s="66">
        <v>58509</v>
      </c>
      <c r="E34" s="34">
        <f t="shared" si="1"/>
        <v>5070.0212787776236</v>
      </c>
      <c r="F34" s="35">
        <f t="shared" si="2"/>
        <v>1.0471726921201294</v>
      </c>
      <c r="G34" s="36">
        <f t="shared" si="3"/>
        <v>-137.03559381904432</v>
      </c>
      <c r="H34" s="36">
        <f t="shared" si="4"/>
        <v>0</v>
      </c>
      <c r="I34" s="59">
        <f t="shared" si="5"/>
        <v>-137.03559381904432</v>
      </c>
      <c r="J34" s="67">
        <f t="shared" si="6"/>
        <v>-53.672148578505066</v>
      </c>
      <c r="K34" s="34">
        <f t="shared" si="7"/>
        <v>-190.7077423975494</v>
      </c>
      <c r="L34" s="34">
        <f t="shared" si="8"/>
        <v>-8017815.5587584646</v>
      </c>
      <c r="M34" s="34">
        <f t="shared" si="9"/>
        <v>-11158119.299938217</v>
      </c>
      <c r="N34" s="38">
        <f>jan!M34</f>
        <v>-11084534.515743781</v>
      </c>
      <c r="O34" s="38">
        <f t="shared" si="10"/>
        <v>-73584.784194435924</v>
      </c>
    </row>
    <row r="35" spans="1:15" s="31" customFormat="1" x14ac:dyDescent="0.2">
      <c r="A35" s="30">
        <v>1511</v>
      </c>
      <c r="B35" s="31" t="s">
        <v>256</v>
      </c>
      <c r="C35" s="33">
        <v>14857555</v>
      </c>
      <c r="D35" s="66">
        <v>3026</v>
      </c>
      <c r="E35" s="34">
        <f t="shared" si="1"/>
        <v>4909.9653007270326</v>
      </c>
      <c r="F35" s="35">
        <f t="shared" si="2"/>
        <v>1.0141143990264234</v>
      </c>
      <c r="G35" s="36">
        <f t="shared" si="3"/>
        <v>-41.00200698868975</v>
      </c>
      <c r="H35" s="36">
        <f t="shared" si="4"/>
        <v>0</v>
      </c>
      <c r="I35" s="59">
        <f t="shared" si="5"/>
        <v>-41.00200698868975</v>
      </c>
      <c r="J35" s="67">
        <f t="shared" si="6"/>
        <v>-53.672148578505066</v>
      </c>
      <c r="K35" s="34">
        <f t="shared" si="7"/>
        <v>-94.674155567194816</v>
      </c>
      <c r="L35" s="34">
        <f t="shared" si="8"/>
        <v>-124072.07314777518</v>
      </c>
      <c r="M35" s="34">
        <f t="shared" si="9"/>
        <v>-286483.99474633153</v>
      </c>
      <c r="N35" s="38">
        <f>jan!M35</f>
        <v>16170.083323237179</v>
      </c>
      <c r="O35" s="38">
        <f t="shared" si="10"/>
        <v>-302654.07806956873</v>
      </c>
    </row>
    <row r="36" spans="1:15" s="31" customFormat="1" x14ac:dyDescent="0.2">
      <c r="A36" s="30">
        <v>1514</v>
      </c>
      <c r="B36" s="31" t="s">
        <v>429</v>
      </c>
      <c r="C36" s="33">
        <v>14123590</v>
      </c>
      <c r="D36" s="66">
        <v>2438</v>
      </c>
      <c r="E36" s="34">
        <f t="shared" si="1"/>
        <v>5793.1050041017224</v>
      </c>
      <c r="F36" s="35">
        <f t="shared" si="2"/>
        <v>1.1965199018538226</v>
      </c>
      <c r="G36" s="36">
        <f t="shared" si="3"/>
        <v>-570.88582901350367</v>
      </c>
      <c r="H36" s="36">
        <f t="shared" si="4"/>
        <v>0</v>
      </c>
      <c r="I36" s="59">
        <f t="shared" si="5"/>
        <v>-570.88582901350367</v>
      </c>
      <c r="J36" s="67">
        <f t="shared" si="6"/>
        <v>-53.672148578505066</v>
      </c>
      <c r="K36" s="34">
        <f t="shared" si="7"/>
        <v>-624.55797759200868</v>
      </c>
      <c r="L36" s="34">
        <f t="shared" si="8"/>
        <v>-1391819.6511349219</v>
      </c>
      <c r="M36" s="34">
        <f t="shared" si="9"/>
        <v>-1522672.3493693171</v>
      </c>
      <c r="N36" s="38">
        <f>jan!M36</f>
        <v>-1599883.9573225209</v>
      </c>
      <c r="O36" s="38">
        <f t="shared" si="10"/>
        <v>77211.607953203842</v>
      </c>
    </row>
    <row r="37" spans="1:15" s="31" customFormat="1" x14ac:dyDescent="0.2">
      <c r="A37" s="30">
        <v>1515</v>
      </c>
      <c r="B37" s="31" t="s">
        <v>378</v>
      </c>
      <c r="C37" s="33">
        <v>65392075</v>
      </c>
      <c r="D37" s="66">
        <v>8968</v>
      </c>
      <c r="E37" s="34">
        <f t="shared" si="1"/>
        <v>7291.7121989295274</v>
      </c>
      <c r="F37" s="35">
        <f t="shared" si="2"/>
        <v>1.5060453346576834</v>
      </c>
      <c r="G37" s="36">
        <f t="shared" si="3"/>
        <v>-1470.0501459101865</v>
      </c>
      <c r="H37" s="36">
        <f t="shared" si="4"/>
        <v>0</v>
      </c>
      <c r="I37" s="59">
        <f t="shared" si="5"/>
        <v>-1470.0501459101865</v>
      </c>
      <c r="J37" s="67">
        <f t="shared" si="6"/>
        <v>-53.672148578505066</v>
      </c>
      <c r="K37" s="34">
        <f t="shared" si="7"/>
        <v>-1523.7222944886917</v>
      </c>
      <c r="L37" s="34">
        <f t="shared" si="8"/>
        <v>-13183409.708522553</v>
      </c>
      <c r="M37" s="34">
        <f t="shared" si="9"/>
        <v>-13664741.536974587</v>
      </c>
      <c r="N37" s="38">
        <f>jan!M37</f>
        <v>-12885731.95015109</v>
      </c>
      <c r="O37" s="38">
        <f t="shared" si="10"/>
        <v>-779009.58682349697</v>
      </c>
    </row>
    <row r="38" spans="1:15" s="31" customFormat="1" x14ac:dyDescent="0.2">
      <c r="A38" s="30">
        <v>1516</v>
      </c>
      <c r="B38" s="31" t="s">
        <v>257</v>
      </c>
      <c r="C38" s="33">
        <v>42418326</v>
      </c>
      <c r="D38" s="66">
        <v>8861</v>
      </c>
      <c r="E38" s="34">
        <f t="shared" si="1"/>
        <v>4787.0811420832861</v>
      </c>
      <c r="F38" s="35">
        <f t="shared" si="2"/>
        <v>0.9887336504752231</v>
      </c>
      <c r="G38" s="36">
        <f t="shared" si="3"/>
        <v>32.728488197558178</v>
      </c>
      <c r="H38" s="36">
        <f t="shared" si="4"/>
        <v>0</v>
      </c>
      <c r="I38" s="59">
        <f t="shared" si="5"/>
        <v>32.728488197558178</v>
      </c>
      <c r="J38" s="67">
        <f t="shared" si="6"/>
        <v>-53.672148578505066</v>
      </c>
      <c r="K38" s="34">
        <f t="shared" si="7"/>
        <v>-20.943660380946888</v>
      </c>
      <c r="L38" s="34">
        <f t="shared" si="8"/>
        <v>290007.13391856302</v>
      </c>
      <c r="M38" s="34">
        <f t="shared" si="9"/>
        <v>-185581.77463557039</v>
      </c>
      <c r="N38" s="38">
        <f>jan!M38</f>
        <v>-589357.41026860254</v>
      </c>
      <c r="O38" s="38">
        <f t="shared" si="10"/>
        <v>403775.63563303219</v>
      </c>
    </row>
    <row r="39" spans="1:15" s="31" customFormat="1" x14ac:dyDescent="0.2">
      <c r="A39" s="30">
        <v>1517</v>
      </c>
      <c r="B39" s="31" t="s">
        <v>258</v>
      </c>
      <c r="C39" s="33">
        <v>21622254</v>
      </c>
      <c r="D39" s="66">
        <v>5322</v>
      </c>
      <c r="E39" s="34">
        <f t="shared" si="1"/>
        <v>4062.8060879368659</v>
      </c>
      <c r="F39" s="35">
        <f t="shared" si="2"/>
        <v>0.83914038121998669</v>
      </c>
      <c r="G39" s="36">
        <f t="shared" si="3"/>
        <v>467.29352068541027</v>
      </c>
      <c r="H39" s="36">
        <f t="shared" si="4"/>
        <v>103.13088528205026</v>
      </c>
      <c r="I39" s="59">
        <f t="shared" si="5"/>
        <v>570.42440596746053</v>
      </c>
      <c r="J39" s="67">
        <f t="shared" si="6"/>
        <v>-53.672148578505066</v>
      </c>
      <c r="K39" s="34">
        <f t="shared" si="7"/>
        <v>516.75225738895551</v>
      </c>
      <c r="L39" s="34">
        <f t="shared" si="8"/>
        <v>3035798.6885588248</v>
      </c>
      <c r="M39" s="34">
        <f t="shared" si="9"/>
        <v>2750155.5138240214</v>
      </c>
      <c r="N39" s="38">
        <f>jan!M39</f>
        <v>2825988.5346689555</v>
      </c>
      <c r="O39" s="38">
        <f t="shared" si="10"/>
        <v>-75833.020844934043</v>
      </c>
    </row>
    <row r="40" spans="1:15" s="31" customFormat="1" x14ac:dyDescent="0.2">
      <c r="A40" s="30">
        <v>1520</v>
      </c>
      <c r="B40" s="31" t="s">
        <v>260</v>
      </c>
      <c r="C40" s="33">
        <v>45165921</v>
      </c>
      <c r="D40" s="66">
        <v>10958</v>
      </c>
      <c r="E40" s="34">
        <f t="shared" si="1"/>
        <v>4121.7303340025555</v>
      </c>
      <c r="F40" s="35">
        <f t="shared" si="2"/>
        <v>0.85131071700181871</v>
      </c>
      <c r="G40" s="36">
        <f t="shared" si="3"/>
        <v>431.93897304599648</v>
      </c>
      <c r="H40" s="36">
        <f t="shared" si="4"/>
        <v>82.507399159058878</v>
      </c>
      <c r="I40" s="59">
        <f t="shared" si="5"/>
        <v>514.44637220505535</v>
      </c>
      <c r="J40" s="67">
        <f t="shared" si="6"/>
        <v>-53.672148578505066</v>
      </c>
      <c r="K40" s="34">
        <f t="shared" si="7"/>
        <v>460.77422362655028</v>
      </c>
      <c r="L40" s="34">
        <f t="shared" si="8"/>
        <v>5637303.346622997</v>
      </c>
      <c r="M40" s="34">
        <f t="shared" si="9"/>
        <v>5049163.9424997382</v>
      </c>
      <c r="N40" s="38">
        <f>jan!M40</f>
        <v>4273344.3267573118</v>
      </c>
      <c r="O40" s="38">
        <f t="shared" si="10"/>
        <v>775819.61574242637</v>
      </c>
    </row>
    <row r="41" spans="1:15" s="31" customFormat="1" x14ac:dyDescent="0.2">
      <c r="A41" s="30">
        <v>1525</v>
      </c>
      <c r="B41" s="31" t="s">
        <v>261</v>
      </c>
      <c r="C41" s="33">
        <v>20110122</v>
      </c>
      <c r="D41" s="66">
        <v>4348</v>
      </c>
      <c r="E41" s="34">
        <f t="shared" si="1"/>
        <v>4625.1430542778289</v>
      </c>
      <c r="F41" s="35">
        <f t="shared" si="2"/>
        <v>0.95528662253594177</v>
      </c>
      <c r="G41" s="36">
        <f t="shared" si="3"/>
        <v>129.89134088083247</v>
      </c>
      <c r="H41" s="36">
        <f t="shared" si="4"/>
        <v>0</v>
      </c>
      <c r="I41" s="59">
        <f t="shared" si="5"/>
        <v>129.89134088083247</v>
      </c>
      <c r="J41" s="67">
        <f t="shared" si="6"/>
        <v>-53.672148578505066</v>
      </c>
      <c r="K41" s="34">
        <f t="shared" si="7"/>
        <v>76.2191923023274</v>
      </c>
      <c r="L41" s="34">
        <f t="shared" si="8"/>
        <v>564767.55014985963</v>
      </c>
      <c r="M41" s="34">
        <f t="shared" si="9"/>
        <v>331401.04813051951</v>
      </c>
      <c r="N41" s="38">
        <f>jan!M41</f>
        <v>75166.244775093612</v>
      </c>
      <c r="O41" s="38">
        <f t="shared" si="10"/>
        <v>256234.80335542589</v>
      </c>
    </row>
    <row r="42" spans="1:15" s="31" customFormat="1" x14ac:dyDescent="0.2">
      <c r="A42" s="30">
        <v>1528</v>
      </c>
      <c r="B42" s="31" t="s">
        <v>262</v>
      </c>
      <c r="C42" s="33">
        <v>29143259</v>
      </c>
      <c r="D42" s="66">
        <v>7617</v>
      </c>
      <c r="E42" s="34">
        <f t="shared" si="1"/>
        <v>3826.0810030195616</v>
      </c>
      <c r="F42" s="35">
        <f t="shared" si="2"/>
        <v>0.79024669205484255</v>
      </c>
      <c r="G42" s="36">
        <f t="shared" si="3"/>
        <v>609.32857163579285</v>
      </c>
      <c r="H42" s="36">
        <f t="shared" si="4"/>
        <v>185.98466500310673</v>
      </c>
      <c r="I42" s="59">
        <f t="shared" si="5"/>
        <v>795.31323663889953</v>
      </c>
      <c r="J42" s="67">
        <f t="shared" si="6"/>
        <v>-53.672148578505066</v>
      </c>
      <c r="K42" s="34">
        <f t="shared" si="7"/>
        <v>741.64108806039451</v>
      </c>
      <c r="L42" s="34">
        <f t="shared" si="8"/>
        <v>6057900.9234784981</v>
      </c>
      <c r="M42" s="34">
        <f t="shared" si="9"/>
        <v>5649080.1677560247</v>
      </c>
      <c r="N42" s="38">
        <f>jan!M42</f>
        <v>4199973.4723362327</v>
      </c>
      <c r="O42" s="38">
        <f t="shared" si="10"/>
        <v>1449106.6954197921</v>
      </c>
    </row>
    <row r="43" spans="1:15" s="31" customFormat="1" x14ac:dyDescent="0.2">
      <c r="A43" s="30">
        <v>1531</v>
      </c>
      <c r="B43" s="31" t="s">
        <v>263</v>
      </c>
      <c r="C43" s="33">
        <v>43350218</v>
      </c>
      <c r="D43" s="66">
        <v>9720</v>
      </c>
      <c r="E43" s="34">
        <f t="shared" si="1"/>
        <v>4459.8989711934155</v>
      </c>
      <c r="F43" s="35">
        <f t="shared" si="2"/>
        <v>0.92115676748686248</v>
      </c>
      <c r="G43" s="36">
        <f t="shared" si="3"/>
        <v>229.03779073148053</v>
      </c>
      <c r="H43" s="36">
        <f t="shared" si="4"/>
        <v>0</v>
      </c>
      <c r="I43" s="59">
        <f t="shared" si="5"/>
        <v>229.03779073148053</v>
      </c>
      <c r="J43" s="67">
        <f t="shared" si="6"/>
        <v>-53.672148578505066</v>
      </c>
      <c r="K43" s="34">
        <f t="shared" si="7"/>
        <v>175.36564215297545</v>
      </c>
      <c r="L43" s="34">
        <f t="shared" si="8"/>
        <v>2226247.3259099908</v>
      </c>
      <c r="M43" s="34">
        <f t="shared" si="9"/>
        <v>1704554.0417269215</v>
      </c>
      <c r="N43" s="38">
        <f>jan!M43</f>
        <v>1796875.2106747762</v>
      </c>
      <c r="O43" s="38">
        <f t="shared" si="10"/>
        <v>-92321.168947854778</v>
      </c>
    </row>
    <row r="44" spans="1:15" s="31" customFormat="1" x14ac:dyDescent="0.2">
      <c r="A44" s="30">
        <v>1532</v>
      </c>
      <c r="B44" s="31" t="s">
        <v>264</v>
      </c>
      <c r="C44" s="33">
        <v>43560935</v>
      </c>
      <c r="D44" s="66">
        <v>8691</v>
      </c>
      <c r="E44" s="34">
        <f t="shared" si="1"/>
        <v>5012.1890461396852</v>
      </c>
      <c r="F44" s="35">
        <f t="shared" si="2"/>
        <v>1.0352279030526192</v>
      </c>
      <c r="G44" s="36">
        <f t="shared" si="3"/>
        <v>-102.33625423628128</v>
      </c>
      <c r="H44" s="36">
        <f t="shared" si="4"/>
        <v>0</v>
      </c>
      <c r="I44" s="59">
        <f t="shared" si="5"/>
        <v>-102.33625423628128</v>
      </c>
      <c r="J44" s="67">
        <f t="shared" si="6"/>
        <v>-53.672148578505066</v>
      </c>
      <c r="K44" s="34">
        <f t="shared" si="7"/>
        <v>-156.00840281478634</v>
      </c>
      <c r="L44" s="34">
        <f t="shared" si="8"/>
        <v>-889404.38556752063</v>
      </c>
      <c r="M44" s="34">
        <f t="shared" si="9"/>
        <v>-1355869.028863308</v>
      </c>
      <c r="N44" s="38">
        <f>jan!M44</f>
        <v>264546.18954469741</v>
      </c>
      <c r="O44" s="38">
        <f t="shared" si="10"/>
        <v>-1620415.2184080053</v>
      </c>
    </row>
    <row r="45" spans="1:15" s="31" customFormat="1" x14ac:dyDescent="0.2">
      <c r="A45" s="30">
        <v>1535</v>
      </c>
      <c r="B45" s="31" t="s">
        <v>265</v>
      </c>
      <c r="C45" s="33">
        <v>31799511</v>
      </c>
      <c r="D45" s="66">
        <v>7147</v>
      </c>
      <c r="E45" s="34">
        <f t="shared" si="1"/>
        <v>4449.3509164684483</v>
      </c>
      <c r="F45" s="35">
        <f t="shared" si="2"/>
        <v>0.91897815042479813</v>
      </c>
      <c r="G45" s="36">
        <f t="shared" si="3"/>
        <v>235.36662356646082</v>
      </c>
      <c r="H45" s="36">
        <f t="shared" si="4"/>
        <v>0</v>
      </c>
      <c r="I45" s="59">
        <f t="shared" si="5"/>
        <v>235.36662356646082</v>
      </c>
      <c r="J45" s="67">
        <f t="shared" si="6"/>
        <v>-53.672148578505066</v>
      </c>
      <c r="K45" s="34">
        <f t="shared" si="7"/>
        <v>181.69447498795574</v>
      </c>
      <c r="L45" s="34">
        <f t="shared" si="8"/>
        <v>1682165.2586294955</v>
      </c>
      <c r="M45" s="34">
        <f t="shared" si="9"/>
        <v>1298570.4127389197</v>
      </c>
      <c r="N45" s="38">
        <f>jan!M45</f>
        <v>926029.06784903479</v>
      </c>
      <c r="O45" s="38">
        <f t="shared" si="10"/>
        <v>372541.34488988493</v>
      </c>
    </row>
    <row r="46" spans="1:15" s="31" customFormat="1" x14ac:dyDescent="0.2">
      <c r="A46" s="30">
        <v>1539</v>
      </c>
      <c r="B46" s="31" t="s">
        <v>266</v>
      </c>
      <c r="C46" s="33">
        <v>31272572</v>
      </c>
      <c r="D46" s="66">
        <v>7299</v>
      </c>
      <c r="E46" s="34">
        <f t="shared" si="1"/>
        <v>4284.5008905329496</v>
      </c>
      <c r="F46" s="35">
        <f t="shared" si="2"/>
        <v>0.88492968475512956</v>
      </c>
      <c r="G46" s="36">
        <f t="shared" si="3"/>
        <v>334.27663912776006</v>
      </c>
      <c r="H46" s="36">
        <f t="shared" si="4"/>
        <v>25.537704373420954</v>
      </c>
      <c r="I46" s="59">
        <f t="shared" si="5"/>
        <v>359.81434350118104</v>
      </c>
      <c r="J46" s="67">
        <f t="shared" si="6"/>
        <v>-53.672148578505066</v>
      </c>
      <c r="K46" s="34">
        <f t="shared" si="7"/>
        <v>306.14219492267597</v>
      </c>
      <c r="L46" s="34">
        <f t="shared" si="8"/>
        <v>2626284.8932151203</v>
      </c>
      <c r="M46" s="34">
        <f t="shared" si="9"/>
        <v>2234531.8807406118</v>
      </c>
      <c r="N46" s="38">
        <f>jan!M46</f>
        <v>3293073.8670516154</v>
      </c>
      <c r="O46" s="38">
        <f t="shared" si="10"/>
        <v>-1058541.9863110036</v>
      </c>
    </row>
    <row r="47" spans="1:15" s="31" customFormat="1" x14ac:dyDescent="0.2">
      <c r="A47" s="30">
        <v>1547</v>
      </c>
      <c r="B47" s="31" t="s">
        <v>267</v>
      </c>
      <c r="C47" s="33">
        <v>17902068</v>
      </c>
      <c r="D47" s="66">
        <v>3678</v>
      </c>
      <c r="E47" s="34">
        <f t="shared" si="1"/>
        <v>4867.3376835236541</v>
      </c>
      <c r="F47" s="35">
        <f t="shared" si="2"/>
        <v>1.0053100027110906</v>
      </c>
      <c r="G47" s="36">
        <f t="shared" si="3"/>
        <v>-15.425436666662607</v>
      </c>
      <c r="H47" s="36">
        <f t="shared" si="4"/>
        <v>0</v>
      </c>
      <c r="I47" s="59">
        <f t="shared" si="5"/>
        <v>-15.425436666662607</v>
      </c>
      <c r="J47" s="67">
        <f t="shared" si="6"/>
        <v>-53.672148578505066</v>
      </c>
      <c r="K47" s="34">
        <f t="shared" si="7"/>
        <v>-69.097585245167679</v>
      </c>
      <c r="L47" s="34">
        <f t="shared" si="8"/>
        <v>-56734.756059985069</v>
      </c>
      <c r="M47" s="34">
        <f t="shared" si="9"/>
        <v>-254140.91853172673</v>
      </c>
      <c r="N47" s="38">
        <f>jan!M47</f>
        <v>-393075.9559607188</v>
      </c>
      <c r="O47" s="38">
        <f t="shared" si="10"/>
        <v>138935.03742899207</v>
      </c>
    </row>
    <row r="48" spans="1:15" s="31" customFormat="1" x14ac:dyDescent="0.2">
      <c r="A48" s="30">
        <v>1554</v>
      </c>
      <c r="B48" s="31" t="s">
        <v>268</v>
      </c>
      <c r="C48" s="33">
        <v>26982309</v>
      </c>
      <c r="D48" s="66">
        <v>5955</v>
      </c>
      <c r="E48" s="34">
        <f t="shared" si="1"/>
        <v>4531.0342569269524</v>
      </c>
      <c r="F48" s="35">
        <f t="shared" si="2"/>
        <v>0.93584919668398059</v>
      </c>
      <c r="G48" s="36">
        <f t="shared" si="3"/>
        <v>186.35661929135838</v>
      </c>
      <c r="H48" s="36">
        <f t="shared" si="4"/>
        <v>0</v>
      </c>
      <c r="I48" s="59">
        <f t="shared" si="5"/>
        <v>186.35661929135838</v>
      </c>
      <c r="J48" s="67">
        <f t="shared" si="6"/>
        <v>-53.672148578505066</v>
      </c>
      <c r="K48" s="34">
        <f t="shared" si="7"/>
        <v>132.68447071285331</v>
      </c>
      <c r="L48" s="34">
        <f t="shared" si="8"/>
        <v>1109753.6678800392</v>
      </c>
      <c r="M48" s="34">
        <f t="shared" si="9"/>
        <v>790136.02309504151</v>
      </c>
      <c r="N48" s="38">
        <f>jan!M48</f>
        <v>582737.10653994593</v>
      </c>
      <c r="O48" s="38">
        <f t="shared" si="10"/>
        <v>207398.91655509558</v>
      </c>
    </row>
    <row r="49" spans="1:15" s="31" customFormat="1" x14ac:dyDescent="0.2">
      <c r="A49" s="30">
        <v>1557</v>
      </c>
      <c r="B49" s="31" t="s">
        <v>269</v>
      </c>
      <c r="C49" s="33">
        <v>9450920</v>
      </c>
      <c r="D49" s="66">
        <v>2700</v>
      </c>
      <c r="E49" s="34">
        <f t="shared" si="1"/>
        <v>3500.3407407407408</v>
      </c>
      <c r="F49" s="35">
        <f t="shared" si="2"/>
        <v>0.7229676238564009</v>
      </c>
      <c r="G49" s="36">
        <f t="shared" si="3"/>
        <v>804.77272900308537</v>
      </c>
      <c r="H49" s="36">
        <f t="shared" si="4"/>
        <v>299.99375680069403</v>
      </c>
      <c r="I49" s="59">
        <f t="shared" si="5"/>
        <v>1104.7664858037795</v>
      </c>
      <c r="J49" s="67">
        <f t="shared" si="6"/>
        <v>-53.672148578505066</v>
      </c>
      <c r="K49" s="34">
        <f t="shared" si="7"/>
        <v>1051.0943372252743</v>
      </c>
      <c r="L49" s="34">
        <f t="shared" si="8"/>
        <v>2982869.5116702043</v>
      </c>
      <c r="M49" s="34">
        <f t="shared" si="9"/>
        <v>2837954.7105082409</v>
      </c>
      <c r="N49" s="38">
        <f>jan!M49</f>
        <v>2561984.4590203264</v>
      </c>
      <c r="O49" s="38">
        <f t="shared" si="10"/>
        <v>275970.25148791447</v>
      </c>
    </row>
    <row r="50" spans="1:15" s="31" customFormat="1" x14ac:dyDescent="0.2">
      <c r="A50" s="30">
        <v>1560</v>
      </c>
      <c r="B50" s="31" t="s">
        <v>270</v>
      </c>
      <c r="C50" s="33">
        <v>12074267</v>
      </c>
      <c r="D50" s="66">
        <v>3041</v>
      </c>
      <c r="E50" s="34">
        <f t="shared" si="1"/>
        <v>3970.4922722788556</v>
      </c>
      <c r="F50" s="35">
        <f t="shared" si="2"/>
        <v>0.8200736946032815</v>
      </c>
      <c r="G50" s="36">
        <f t="shared" si="3"/>
        <v>522.68181008021645</v>
      </c>
      <c r="H50" s="36">
        <f t="shared" si="4"/>
        <v>135.44072076235386</v>
      </c>
      <c r="I50" s="59">
        <f t="shared" si="5"/>
        <v>658.12253084257031</v>
      </c>
      <c r="J50" s="67">
        <f t="shared" si="6"/>
        <v>-53.672148578505066</v>
      </c>
      <c r="K50" s="34">
        <f t="shared" si="7"/>
        <v>604.4503822640653</v>
      </c>
      <c r="L50" s="34">
        <f t="shared" si="8"/>
        <v>2001350.6162922564</v>
      </c>
      <c r="M50" s="34">
        <f t="shared" si="9"/>
        <v>1838133.6124650226</v>
      </c>
      <c r="N50" s="38">
        <f>jan!M50</f>
        <v>1502454.614529931</v>
      </c>
      <c r="O50" s="38">
        <f t="shared" si="10"/>
        <v>335678.99793509161</v>
      </c>
    </row>
    <row r="51" spans="1:15" s="31" customFormat="1" x14ac:dyDescent="0.2">
      <c r="A51" s="30">
        <v>1563</v>
      </c>
      <c r="B51" s="31" t="s">
        <v>271</v>
      </c>
      <c r="C51" s="33">
        <v>37975221</v>
      </c>
      <c r="D51" s="66">
        <v>7227</v>
      </c>
      <c r="E51" s="34">
        <f t="shared" si="1"/>
        <v>5254.6313823163136</v>
      </c>
      <c r="F51" s="35">
        <f t="shared" si="2"/>
        <v>1.0853024451301199</v>
      </c>
      <c r="G51" s="36">
        <f t="shared" si="3"/>
        <v>-247.80165594225835</v>
      </c>
      <c r="H51" s="36">
        <f t="shared" si="4"/>
        <v>0</v>
      </c>
      <c r="I51" s="59">
        <f t="shared" si="5"/>
        <v>-247.80165594225835</v>
      </c>
      <c r="J51" s="67">
        <f t="shared" si="6"/>
        <v>-53.672148578505066</v>
      </c>
      <c r="K51" s="34">
        <f t="shared" si="7"/>
        <v>-301.47380452076339</v>
      </c>
      <c r="L51" s="34">
        <f t="shared" si="8"/>
        <v>-1790862.5674947011</v>
      </c>
      <c r="M51" s="34">
        <f t="shared" si="9"/>
        <v>-2178751.185271557</v>
      </c>
      <c r="N51" s="38">
        <f>jan!M51</f>
        <v>1919644.205477739</v>
      </c>
      <c r="O51" s="38">
        <f t="shared" si="10"/>
        <v>-4098395.3907492962</v>
      </c>
    </row>
    <row r="52" spans="1:15" s="31" customFormat="1" x14ac:dyDescent="0.2">
      <c r="A52" s="30">
        <v>1566</v>
      </c>
      <c r="B52" s="31" t="s">
        <v>272</v>
      </c>
      <c r="C52" s="33">
        <v>25293954</v>
      </c>
      <c r="D52" s="66">
        <v>5953</v>
      </c>
      <c r="E52" s="34">
        <f t="shared" si="1"/>
        <v>4248.9423819922731</v>
      </c>
      <c r="F52" s="35">
        <f t="shared" si="2"/>
        <v>0.87758535677919358</v>
      </c>
      <c r="G52" s="36">
        <f t="shared" si="3"/>
        <v>355.61174425216592</v>
      </c>
      <c r="H52" s="36">
        <f t="shared" si="4"/>
        <v>37.983182362657722</v>
      </c>
      <c r="I52" s="59">
        <f t="shared" si="5"/>
        <v>393.59492661482363</v>
      </c>
      <c r="J52" s="67">
        <f t="shared" si="6"/>
        <v>-53.672148578505066</v>
      </c>
      <c r="K52" s="34">
        <f t="shared" si="7"/>
        <v>339.92277803631856</v>
      </c>
      <c r="L52" s="34">
        <f t="shared" si="8"/>
        <v>2343070.5981380451</v>
      </c>
      <c r="M52" s="34">
        <f t="shared" si="9"/>
        <v>2023560.2976502045</v>
      </c>
      <c r="N52" s="38">
        <f>jan!M52</f>
        <v>5101432.2604066683</v>
      </c>
      <c r="O52" s="38">
        <f t="shared" si="10"/>
        <v>-3077871.9627564638</v>
      </c>
    </row>
    <row r="53" spans="1:15" s="31" customFormat="1" x14ac:dyDescent="0.2">
      <c r="A53" s="30">
        <v>1573</v>
      </c>
      <c r="B53" s="31" t="s">
        <v>274</v>
      </c>
      <c r="C53" s="33">
        <v>10039822</v>
      </c>
      <c r="D53" s="66">
        <v>2159</v>
      </c>
      <c r="E53" s="34">
        <f t="shared" si="1"/>
        <v>4650.2186197313567</v>
      </c>
      <c r="F53" s="35">
        <f t="shared" si="2"/>
        <v>0.96046578174229835</v>
      </c>
      <c r="G53" s="36">
        <f t="shared" si="3"/>
        <v>114.84600160871578</v>
      </c>
      <c r="H53" s="36">
        <f t="shared" si="4"/>
        <v>0</v>
      </c>
      <c r="I53" s="59">
        <f t="shared" si="5"/>
        <v>114.84600160871578</v>
      </c>
      <c r="J53" s="67">
        <f t="shared" si="6"/>
        <v>-53.672148578505066</v>
      </c>
      <c r="K53" s="34">
        <f t="shared" si="7"/>
        <v>61.173853030210715</v>
      </c>
      <c r="L53" s="34">
        <f t="shared" si="8"/>
        <v>247952.51747321736</v>
      </c>
      <c r="M53" s="34">
        <f t="shared" si="9"/>
        <v>132074.34869222494</v>
      </c>
      <c r="N53" s="38">
        <f>jan!M53</f>
        <v>12639.622371073949</v>
      </c>
      <c r="O53" s="38">
        <f t="shared" si="10"/>
        <v>119434.726321151</v>
      </c>
    </row>
    <row r="54" spans="1:15" s="31" customFormat="1" x14ac:dyDescent="0.2">
      <c r="A54" s="30">
        <v>1576</v>
      </c>
      <c r="B54" s="31" t="s">
        <v>275</v>
      </c>
      <c r="C54" s="33">
        <v>14289317</v>
      </c>
      <c r="D54" s="66">
        <v>3408</v>
      </c>
      <c r="E54" s="34">
        <f t="shared" si="1"/>
        <v>4192.8747065727703</v>
      </c>
      <c r="F54" s="35">
        <f t="shared" si="2"/>
        <v>0.86600502301299809</v>
      </c>
      <c r="G54" s="36">
        <f t="shared" si="3"/>
        <v>389.25234950386766</v>
      </c>
      <c r="H54" s="36">
        <f t="shared" si="4"/>
        <v>57.606868759483717</v>
      </c>
      <c r="I54" s="59">
        <f t="shared" si="5"/>
        <v>446.85921826335141</v>
      </c>
      <c r="J54" s="67">
        <f t="shared" si="6"/>
        <v>-53.672148578505066</v>
      </c>
      <c r="K54" s="34">
        <f t="shared" si="7"/>
        <v>393.18706968484634</v>
      </c>
      <c r="L54" s="34">
        <f t="shared" si="8"/>
        <v>1522896.2158415015</v>
      </c>
      <c r="M54" s="34">
        <f t="shared" si="9"/>
        <v>1339981.5334859563</v>
      </c>
      <c r="N54" s="38">
        <f>jan!M54</f>
        <v>957631.83116343431</v>
      </c>
      <c r="O54" s="38">
        <f t="shared" si="10"/>
        <v>382349.70232252195</v>
      </c>
    </row>
    <row r="55" spans="1:15" s="31" customFormat="1" x14ac:dyDescent="0.2">
      <c r="A55" s="30">
        <v>1577</v>
      </c>
      <c r="B55" s="31" t="s">
        <v>259</v>
      </c>
      <c r="C55" s="33">
        <v>42720487</v>
      </c>
      <c r="D55" s="66">
        <v>11093</v>
      </c>
      <c r="E55" s="34">
        <f t="shared" si="1"/>
        <v>3851.1211574867034</v>
      </c>
      <c r="F55" s="35">
        <f t="shared" si="2"/>
        <v>0.79541853740275448</v>
      </c>
      <c r="G55" s="36">
        <f t="shared" si="3"/>
        <v>594.30447895550776</v>
      </c>
      <c r="H55" s="36">
        <f t="shared" si="4"/>
        <v>177.22061093960713</v>
      </c>
      <c r="I55" s="59">
        <f t="shared" si="5"/>
        <v>771.52508989511489</v>
      </c>
      <c r="J55" s="67">
        <f t="shared" si="6"/>
        <v>-53.672148578505066</v>
      </c>
      <c r="K55" s="34">
        <f t="shared" si="7"/>
        <v>717.85294131660987</v>
      </c>
      <c r="L55" s="34">
        <f t="shared" si="8"/>
        <v>8558527.8222065102</v>
      </c>
      <c r="M55" s="34">
        <f t="shared" si="9"/>
        <v>7963142.6780251535</v>
      </c>
      <c r="N55" s="38">
        <f>jan!M55</f>
        <v>8918096.6172083281</v>
      </c>
      <c r="O55" s="38">
        <f t="shared" si="10"/>
        <v>-954953.93918317463</v>
      </c>
    </row>
    <row r="56" spans="1:15" s="31" customFormat="1" x14ac:dyDescent="0.2">
      <c r="A56" s="30">
        <v>1578</v>
      </c>
      <c r="B56" s="31" t="s">
        <v>379</v>
      </c>
      <c r="C56" s="33">
        <v>14000583</v>
      </c>
      <c r="D56" s="66">
        <v>2492</v>
      </c>
      <c r="E56" s="34">
        <f t="shared" si="1"/>
        <v>5618.2114767255216</v>
      </c>
      <c r="F56" s="35">
        <f t="shared" si="2"/>
        <v>1.1603970306020717</v>
      </c>
      <c r="G56" s="36">
        <f t="shared" si="3"/>
        <v>-465.9497125877831</v>
      </c>
      <c r="H56" s="36">
        <f t="shared" si="4"/>
        <v>0</v>
      </c>
      <c r="I56" s="59">
        <f t="shared" si="5"/>
        <v>-465.9497125877831</v>
      </c>
      <c r="J56" s="67">
        <f t="shared" si="6"/>
        <v>-53.672148578505066</v>
      </c>
      <c r="K56" s="34">
        <f t="shared" si="7"/>
        <v>-519.62186116628811</v>
      </c>
      <c r="L56" s="34">
        <f t="shared" si="8"/>
        <v>-1161146.6837687555</v>
      </c>
      <c r="M56" s="34">
        <f t="shared" si="9"/>
        <v>-1294897.67802639</v>
      </c>
      <c r="N56" s="38">
        <f>jan!M56</f>
        <v>2170213.7200291315</v>
      </c>
      <c r="O56" s="38">
        <f t="shared" si="10"/>
        <v>-3465111.3980555218</v>
      </c>
    </row>
    <row r="57" spans="1:15" s="31" customFormat="1" x14ac:dyDescent="0.2">
      <c r="A57" s="30">
        <v>1579</v>
      </c>
      <c r="B57" s="31" t="s">
        <v>380</v>
      </c>
      <c r="C57" s="33">
        <v>54077276</v>
      </c>
      <c r="D57" s="66">
        <v>13437</v>
      </c>
      <c r="E57" s="34">
        <f t="shared" si="1"/>
        <v>4024.5051722854805</v>
      </c>
      <c r="F57" s="35">
        <f t="shared" si="2"/>
        <v>0.83122963080140122</v>
      </c>
      <c r="G57" s="36">
        <f t="shared" si="3"/>
        <v>490.27407007624151</v>
      </c>
      <c r="H57" s="36">
        <f t="shared" si="4"/>
        <v>116.53620576003513</v>
      </c>
      <c r="I57" s="59">
        <f t="shared" si="5"/>
        <v>606.81027583627667</v>
      </c>
      <c r="J57" s="67">
        <f t="shared" si="6"/>
        <v>-53.672148578505066</v>
      </c>
      <c r="K57" s="34">
        <f t="shared" si="7"/>
        <v>553.13812725777166</v>
      </c>
      <c r="L57" s="34">
        <f t="shared" si="8"/>
        <v>8153709.6764120497</v>
      </c>
      <c r="M57" s="34">
        <f t="shared" si="9"/>
        <v>7432517.015962678</v>
      </c>
      <c r="N57" s="38">
        <f>jan!M57</f>
        <v>6828131.866224492</v>
      </c>
      <c r="O57" s="38">
        <f t="shared" si="10"/>
        <v>604385.14973818604</v>
      </c>
    </row>
    <row r="58" spans="1:15" s="31" customFormat="1" x14ac:dyDescent="0.2">
      <c r="A58" s="30">
        <v>1580</v>
      </c>
      <c r="B58" s="31" t="s">
        <v>431</v>
      </c>
      <c r="C58" s="33">
        <v>43550098</v>
      </c>
      <c r="D58" s="66">
        <v>9357</v>
      </c>
      <c r="E58" s="34">
        <f t="shared" si="1"/>
        <v>4654.280004274874</v>
      </c>
      <c r="F58" s="35">
        <f t="shared" si="2"/>
        <v>0.9613046285147907</v>
      </c>
      <c r="G58" s="36">
        <f t="shared" si="3"/>
        <v>112.40917088260539</v>
      </c>
      <c r="H58" s="36">
        <f t="shared" si="4"/>
        <v>0</v>
      </c>
      <c r="I58" s="59">
        <f t="shared" si="5"/>
        <v>112.40917088260539</v>
      </c>
      <c r="J58" s="67">
        <f t="shared" si="6"/>
        <v>-53.672148578505066</v>
      </c>
      <c r="K58" s="34">
        <f t="shared" si="7"/>
        <v>58.737022304100329</v>
      </c>
      <c r="L58" s="34">
        <f t="shared" si="8"/>
        <v>1051812.6119485386</v>
      </c>
      <c r="M58" s="34">
        <f t="shared" si="9"/>
        <v>549602.31769946683</v>
      </c>
      <c r="N58" s="38">
        <f>jan!M58</f>
        <v>366396.07027611579</v>
      </c>
      <c r="O58" s="38">
        <f t="shared" si="10"/>
        <v>183206.24742335104</v>
      </c>
    </row>
    <row r="59" spans="1:15" s="31" customFormat="1" x14ac:dyDescent="0.2">
      <c r="A59" s="30">
        <v>1804</v>
      </c>
      <c r="B59" s="31" t="s">
        <v>276</v>
      </c>
      <c r="C59" s="33">
        <v>263759770</v>
      </c>
      <c r="D59" s="66">
        <v>53712</v>
      </c>
      <c r="E59" s="34">
        <f t="shared" si="1"/>
        <v>4910.6302129877868</v>
      </c>
      <c r="F59" s="35">
        <f t="shared" si="2"/>
        <v>1.0142517313814239</v>
      </c>
      <c r="G59" s="36">
        <f t="shared" si="3"/>
        <v>-41.400954345142232</v>
      </c>
      <c r="H59" s="36">
        <f t="shared" si="4"/>
        <v>0</v>
      </c>
      <c r="I59" s="59">
        <f t="shared" si="5"/>
        <v>-41.400954345142232</v>
      </c>
      <c r="J59" s="67">
        <f t="shared" si="6"/>
        <v>-53.672148578505066</v>
      </c>
      <c r="K59" s="34">
        <f t="shared" si="7"/>
        <v>-95.073102923647298</v>
      </c>
      <c r="L59" s="34">
        <f t="shared" si="8"/>
        <v>-2223728.0597862797</v>
      </c>
      <c r="M59" s="34">
        <f t="shared" si="9"/>
        <v>-5106566.5042349435</v>
      </c>
      <c r="N59" s="38">
        <f>jan!M59</f>
        <v>-9383315.5810119938</v>
      </c>
      <c r="O59" s="38">
        <f t="shared" si="10"/>
        <v>4276749.0767770503</v>
      </c>
    </row>
    <row r="60" spans="1:15" s="31" customFormat="1" x14ac:dyDescent="0.2">
      <c r="A60" s="30">
        <v>1806</v>
      </c>
      <c r="B60" s="31" t="s">
        <v>277</v>
      </c>
      <c r="C60" s="33">
        <v>101301295</v>
      </c>
      <c r="D60" s="66">
        <v>21580</v>
      </c>
      <c r="E60" s="34">
        <f t="shared" si="1"/>
        <v>4694.2212696941615</v>
      </c>
      <c r="F60" s="35">
        <f t="shared" si="2"/>
        <v>0.96955418017069306</v>
      </c>
      <c r="G60" s="36">
        <f t="shared" si="3"/>
        <v>88.444411631032921</v>
      </c>
      <c r="H60" s="36">
        <f t="shared" si="4"/>
        <v>0</v>
      </c>
      <c r="I60" s="59">
        <f t="shared" si="5"/>
        <v>88.444411631032921</v>
      </c>
      <c r="J60" s="67">
        <f t="shared" si="6"/>
        <v>-53.672148578505066</v>
      </c>
      <c r="K60" s="34">
        <f t="shared" si="7"/>
        <v>34.772263052527855</v>
      </c>
      <c r="L60" s="34">
        <f t="shared" si="8"/>
        <v>1908630.4029976905</v>
      </c>
      <c r="M60" s="34">
        <f t="shared" si="9"/>
        <v>750385.4366735511</v>
      </c>
      <c r="N60" s="38">
        <f>jan!M60</f>
        <v>5798829.7828365415</v>
      </c>
      <c r="O60" s="38">
        <f t="shared" si="10"/>
        <v>-5048444.3461629907</v>
      </c>
    </row>
    <row r="61" spans="1:15" s="31" customFormat="1" x14ac:dyDescent="0.2">
      <c r="A61" s="30">
        <v>1811</v>
      </c>
      <c r="B61" s="31" t="s">
        <v>278</v>
      </c>
      <c r="C61" s="33">
        <v>6975613</v>
      </c>
      <c r="D61" s="66">
        <v>1399</v>
      </c>
      <c r="E61" s="34">
        <f t="shared" si="1"/>
        <v>4986.1422444603286</v>
      </c>
      <c r="F61" s="35">
        <f t="shared" si="2"/>
        <v>1.0298481427052883</v>
      </c>
      <c r="G61" s="36">
        <f t="shared" si="3"/>
        <v>-86.70817322866732</v>
      </c>
      <c r="H61" s="36">
        <f t="shared" si="4"/>
        <v>0</v>
      </c>
      <c r="I61" s="59">
        <f t="shared" si="5"/>
        <v>-86.70817322866732</v>
      </c>
      <c r="J61" s="67">
        <f t="shared" si="6"/>
        <v>-53.672148578505066</v>
      </c>
      <c r="K61" s="34">
        <f t="shared" si="7"/>
        <v>-140.38032180717238</v>
      </c>
      <c r="L61" s="34">
        <f t="shared" si="8"/>
        <v>-121304.73434690558</v>
      </c>
      <c r="M61" s="34">
        <f t="shared" si="9"/>
        <v>-196392.07020823416</v>
      </c>
      <c r="N61" s="38">
        <f>jan!M61</f>
        <v>867170.01585905068</v>
      </c>
      <c r="O61" s="38">
        <f t="shared" si="10"/>
        <v>-1063562.0860672849</v>
      </c>
    </row>
    <row r="62" spans="1:15" s="31" customFormat="1" x14ac:dyDescent="0.2">
      <c r="A62" s="30">
        <v>1812</v>
      </c>
      <c r="B62" s="31" t="s">
        <v>279</v>
      </c>
      <c r="C62" s="33">
        <v>7666205</v>
      </c>
      <c r="D62" s="66">
        <v>1976</v>
      </c>
      <c r="E62" s="34">
        <f t="shared" si="1"/>
        <v>3879.6584008097166</v>
      </c>
      <c r="F62" s="35">
        <f t="shared" si="2"/>
        <v>0.8013126787234891</v>
      </c>
      <c r="G62" s="36">
        <f t="shared" si="3"/>
        <v>577.18213296169984</v>
      </c>
      <c r="H62" s="36">
        <f t="shared" si="4"/>
        <v>167.23257577655249</v>
      </c>
      <c r="I62" s="59">
        <f t="shared" si="5"/>
        <v>744.41470873825233</v>
      </c>
      <c r="J62" s="67">
        <f t="shared" si="6"/>
        <v>-53.672148578505066</v>
      </c>
      <c r="K62" s="34">
        <f t="shared" si="7"/>
        <v>690.74256015974731</v>
      </c>
      <c r="L62" s="34">
        <f t="shared" si="8"/>
        <v>1470963.4644667867</v>
      </c>
      <c r="M62" s="34">
        <f t="shared" si="9"/>
        <v>1364907.2988756606</v>
      </c>
      <c r="N62" s="38">
        <f>jan!M62</f>
        <v>1239327.1454163576</v>
      </c>
      <c r="O62" s="38">
        <f t="shared" si="10"/>
        <v>125580.15345930308</v>
      </c>
    </row>
    <row r="63" spans="1:15" s="31" customFormat="1" x14ac:dyDescent="0.2">
      <c r="A63" s="30">
        <v>1813</v>
      </c>
      <c r="B63" s="31" t="s">
        <v>280</v>
      </c>
      <c r="C63" s="33">
        <v>36089701</v>
      </c>
      <c r="D63" s="66">
        <v>7826</v>
      </c>
      <c r="E63" s="34">
        <f t="shared" si="1"/>
        <v>4611.5130334781497</v>
      </c>
      <c r="F63" s="35">
        <f t="shared" si="2"/>
        <v>0.95247144981976439</v>
      </c>
      <c r="G63" s="36">
        <f t="shared" si="3"/>
        <v>138.06935336063998</v>
      </c>
      <c r="H63" s="36">
        <f t="shared" si="4"/>
        <v>0</v>
      </c>
      <c r="I63" s="59">
        <f t="shared" si="5"/>
        <v>138.06935336063998</v>
      </c>
      <c r="J63" s="67">
        <f t="shared" si="6"/>
        <v>-53.672148578505066</v>
      </c>
      <c r="K63" s="34">
        <f t="shared" si="7"/>
        <v>84.397204782134907</v>
      </c>
      <c r="L63" s="34">
        <f t="shared" si="8"/>
        <v>1080530.7594003684</v>
      </c>
      <c r="M63" s="34">
        <f t="shared" si="9"/>
        <v>660492.52462498774</v>
      </c>
      <c r="N63" s="38">
        <f>jan!M63</f>
        <v>-38495.311405271059</v>
      </c>
      <c r="O63" s="38">
        <f t="shared" si="10"/>
        <v>698987.8360302588</v>
      </c>
    </row>
    <row r="64" spans="1:15" s="31" customFormat="1" x14ac:dyDescent="0.2">
      <c r="A64" s="30">
        <v>1815</v>
      </c>
      <c r="B64" s="31" t="s">
        <v>281</v>
      </c>
      <c r="C64" s="33">
        <v>4845956</v>
      </c>
      <c r="D64" s="66">
        <v>1208</v>
      </c>
      <c r="E64" s="34">
        <f t="shared" si="1"/>
        <v>4011.5529801324506</v>
      </c>
      <c r="F64" s="35">
        <f t="shared" si="2"/>
        <v>0.82855445821730989</v>
      </c>
      <c r="G64" s="36">
        <f t="shared" si="3"/>
        <v>498.04538536805944</v>
      </c>
      <c r="H64" s="36">
        <f t="shared" si="4"/>
        <v>121.06947301359561</v>
      </c>
      <c r="I64" s="59">
        <f t="shared" si="5"/>
        <v>619.11485838165504</v>
      </c>
      <c r="J64" s="67">
        <f t="shared" si="6"/>
        <v>-53.672148578505066</v>
      </c>
      <c r="K64" s="34">
        <f t="shared" si="7"/>
        <v>565.44270980315002</v>
      </c>
      <c r="L64" s="34">
        <f t="shared" si="8"/>
        <v>747890.74892503931</v>
      </c>
      <c r="M64" s="34">
        <f t="shared" si="9"/>
        <v>683054.79344220518</v>
      </c>
      <c r="N64" s="38">
        <f>jan!M64</f>
        <v>528718.95529502013</v>
      </c>
      <c r="O64" s="38">
        <f t="shared" si="10"/>
        <v>154335.83814718504</v>
      </c>
    </row>
    <row r="65" spans="1:15" s="31" customFormat="1" x14ac:dyDescent="0.2">
      <c r="A65" s="30">
        <v>1816</v>
      </c>
      <c r="B65" s="31" t="s">
        <v>282</v>
      </c>
      <c r="C65" s="33">
        <v>1795071</v>
      </c>
      <c r="D65" s="66">
        <v>480</v>
      </c>
      <c r="E65" s="34">
        <f t="shared" si="1"/>
        <v>3739.7312499999998</v>
      </c>
      <c r="F65" s="35">
        <f t="shared" si="2"/>
        <v>0.77241183528374757</v>
      </c>
      <c r="G65" s="36">
        <f t="shared" si="3"/>
        <v>661.13842344752993</v>
      </c>
      <c r="H65" s="36">
        <f t="shared" si="4"/>
        <v>216.20707855995337</v>
      </c>
      <c r="I65" s="59">
        <f t="shared" si="5"/>
        <v>877.34550200748333</v>
      </c>
      <c r="J65" s="67">
        <f t="shared" si="6"/>
        <v>-53.672148578505066</v>
      </c>
      <c r="K65" s="34">
        <f t="shared" si="7"/>
        <v>823.67335342897832</v>
      </c>
      <c r="L65" s="34">
        <f t="shared" si="8"/>
        <v>421125.840963592</v>
      </c>
      <c r="M65" s="34">
        <f t="shared" si="9"/>
        <v>395363.20964590961</v>
      </c>
      <c r="N65" s="38">
        <f>jan!M65</f>
        <v>368844.04382583592</v>
      </c>
      <c r="O65" s="38">
        <f t="shared" si="10"/>
        <v>26519.165820073686</v>
      </c>
    </row>
    <row r="66" spans="1:15" s="31" customFormat="1" x14ac:dyDescent="0.2">
      <c r="A66" s="30">
        <v>1818</v>
      </c>
      <c r="B66" s="31" t="s">
        <v>381</v>
      </c>
      <c r="C66" s="33">
        <v>7726222</v>
      </c>
      <c r="D66" s="66">
        <v>1842</v>
      </c>
      <c r="E66" s="34">
        <f t="shared" si="1"/>
        <v>4194.4744842562432</v>
      </c>
      <c r="F66" s="35">
        <f t="shared" si="2"/>
        <v>0.86633544440799459</v>
      </c>
      <c r="G66" s="36">
        <f t="shared" si="3"/>
        <v>388.29248289378393</v>
      </c>
      <c r="H66" s="36">
        <f t="shared" si="4"/>
        <v>57.046946570268204</v>
      </c>
      <c r="I66" s="59">
        <f t="shared" si="5"/>
        <v>445.33942946405216</v>
      </c>
      <c r="J66" s="67">
        <f t="shared" si="6"/>
        <v>-53.672148578505066</v>
      </c>
      <c r="K66" s="34">
        <f t="shared" si="7"/>
        <v>391.66728088554709</v>
      </c>
      <c r="L66" s="34">
        <f t="shared" si="8"/>
        <v>820315.22907278407</v>
      </c>
      <c r="M66" s="34">
        <f t="shared" si="9"/>
        <v>721451.13139117777</v>
      </c>
      <c r="N66" s="38">
        <f>jan!M66</f>
        <v>734612.04193164525</v>
      </c>
      <c r="O66" s="38">
        <f t="shared" si="10"/>
        <v>-13160.910540467477</v>
      </c>
    </row>
    <row r="67" spans="1:15" s="31" customFormat="1" x14ac:dyDescent="0.2">
      <c r="A67" s="30">
        <v>1820</v>
      </c>
      <c r="B67" s="31" t="s">
        <v>283</v>
      </c>
      <c r="C67" s="33">
        <v>30274269</v>
      </c>
      <c r="D67" s="66">
        <v>7421</v>
      </c>
      <c r="E67" s="34">
        <f t="shared" si="1"/>
        <v>4079.5403584422584</v>
      </c>
      <c r="F67" s="35">
        <f t="shared" si="2"/>
        <v>0.84259671209756104</v>
      </c>
      <c r="G67" s="36">
        <f t="shared" si="3"/>
        <v>457.25295838217477</v>
      </c>
      <c r="H67" s="36">
        <f t="shared" si="4"/>
        <v>97.273890605162876</v>
      </c>
      <c r="I67" s="59">
        <f t="shared" si="5"/>
        <v>554.52684898733764</v>
      </c>
      <c r="J67" s="67">
        <f t="shared" si="6"/>
        <v>-53.672148578505066</v>
      </c>
      <c r="K67" s="34">
        <f t="shared" si="7"/>
        <v>500.85470040883257</v>
      </c>
      <c r="L67" s="34">
        <f t="shared" si="8"/>
        <v>4115143.7463350329</v>
      </c>
      <c r="M67" s="34">
        <f t="shared" si="9"/>
        <v>3716842.7317339466</v>
      </c>
      <c r="N67" s="38">
        <f>jan!M67</f>
        <v>2500906.3769406844</v>
      </c>
      <c r="O67" s="38">
        <f t="shared" si="10"/>
        <v>1215936.3547932622</v>
      </c>
    </row>
    <row r="68" spans="1:15" s="31" customFormat="1" x14ac:dyDescent="0.2">
      <c r="A68" s="30">
        <v>1822</v>
      </c>
      <c r="B68" s="31" t="s">
        <v>284</v>
      </c>
      <c r="C68" s="33">
        <v>8242369</v>
      </c>
      <c r="D68" s="66">
        <v>2352</v>
      </c>
      <c r="E68" s="34">
        <f t="shared" si="1"/>
        <v>3504.408588435374</v>
      </c>
      <c r="F68" s="35">
        <f t="shared" si="2"/>
        <v>0.72380780554150637</v>
      </c>
      <c r="G68" s="36">
        <f t="shared" si="3"/>
        <v>802.33202038630543</v>
      </c>
      <c r="H68" s="36">
        <f t="shared" si="4"/>
        <v>298.57001010757239</v>
      </c>
      <c r="I68" s="59">
        <f t="shared" si="5"/>
        <v>1100.9020304938779</v>
      </c>
      <c r="J68" s="67">
        <f t="shared" si="6"/>
        <v>-53.672148578505066</v>
      </c>
      <c r="K68" s="34">
        <f t="shared" si="7"/>
        <v>1047.2298819153727</v>
      </c>
      <c r="L68" s="34">
        <f t="shared" si="8"/>
        <v>2589321.5757216006</v>
      </c>
      <c r="M68" s="34">
        <f t="shared" si="9"/>
        <v>2463084.6822649566</v>
      </c>
      <c r="N68" s="38">
        <f>jan!M68</f>
        <v>2335075.4447465958</v>
      </c>
      <c r="O68" s="38">
        <f t="shared" si="10"/>
        <v>128009.23751836084</v>
      </c>
    </row>
    <row r="69" spans="1:15" s="31" customFormat="1" x14ac:dyDescent="0.2">
      <c r="A69" s="30">
        <v>1824</v>
      </c>
      <c r="B69" s="31" t="s">
        <v>285</v>
      </c>
      <c r="C69" s="33">
        <v>53639369</v>
      </c>
      <c r="D69" s="66">
        <v>13469</v>
      </c>
      <c r="E69" s="34">
        <f t="shared" si="1"/>
        <v>3982.4314351473754</v>
      </c>
      <c r="F69" s="35">
        <f t="shared" si="2"/>
        <v>0.82253963402152841</v>
      </c>
      <c r="G69" s="36">
        <f t="shared" si="3"/>
        <v>515.51831235910458</v>
      </c>
      <c r="H69" s="36">
        <f t="shared" si="4"/>
        <v>131.26201375837192</v>
      </c>
      <c r="I69" s="59">
        <f t="shared" si="5"/>
        <v>646.78032611747653</v>
      </c>
      <c r="J69" s="67">
        <f t="shared" si="6"/>
        <v>-53.672148578505066</v>
      </c>
      <c r="K69" s="34">
        <f t="shared" si="7"/>
        <v>593.10817753897152</v>
      </c>
      <c r="L69" s="34">
        <f t="shared" si="8"/>
        <v>8711484.2124762908</v>
      </c>
      <c r="M69" s="34">
        <f t="shared" si="9"/>
        <v>7988574.0432724077</v>
      </c>
      <c r="N69" s="38">
        <f>jan!M69</f>
        <v>5945102.2991462164</v>
      </c>
      <c r="O69" s="38">
        <f t="shared" si="10"/>
        <v>2043471.7441261914</v>
      </c>
    </row>
    <row r="70" spans="1:15" s="31" customFormat="1" x14ac:dyDescent="0.2">
      <c r="A70" s="30">
        <v>1825</v>
      </c>
      <c r="B70" s="31" t="s">
        <v>286</v>
      </c>
      <c r="C70" s="33">
        <v>5914281</v>
      </c>
      <c r="D70" s="66">
        <v>1447</v>
      </c>
      <c r="E70" s="34">
        <f t="shared" si="1"/>
        <v>4087.2709053213543</v>
      </c>
      <c r="F70" s="35">
        <f t="shared" si="2"/>
        <v>0.84419339525564352</v>
      </c>
      <c r="G70" s="36">
        <f t="shared" si="3"/>
        <v>452.61463025471721</v>
      </c>
      <c r="H70" s="36">
        <f t="shared" si="4"/>
        <v>94.568199197479288</v>
      </c>
      <c r="I70" s="59">
        <f t="shared" si="5"/>
        <v>547.18282945219653</v>
      </c>
      <c r="J70" s="67">
        <f t="shared" si="6"/>
        <v>-53.672148578505066</v>
      </c>
      <c r="K70" s="34">
        <f t="shared" si="7"/>
        <v>493.51068087369146</v>
      </c>
      <c r="L70" s="34">
        <f t="shared" si="8"/>
        <v>791773.55421732843</v>
      </c>
      <c r="M70" s="34">
        <f t="shared" si="9"/>
        <v>714109.95522423158</v>
      </c>
      <c r="N70" s="38">
        <f>jan!M70</f>
        <v>1608430.5902416343</v>
      </c>
      <c r="O70" s="38">
        <f t="shared" si="10"/>
        <v>-894320.6350174027</v>
      </c>
    </row>
    <row r="71" spans="1:15" s="31" customFormat="1" x14ac:dyDescent="0.2">
      <c r="A71" s="30">
        <v>1826</v>
      </c>
      <c r="B71" s="31" t="s">
        <v>421</v>
      </c>
      <c r="C71" s="33">
        <v>5249626</v>
      </c>
      <c r="D71" s="66">
        <v>1284</v>
      </c>
      <c r="E71" s="34">
        <f t="shared" si="1"/>
        <v>4088.4937694704049</v>
      </c>
      <c r="F71" s="35">
        <f t="shared" si="2"/>
        <v>0.84444596814886164</v>
      </c>
      <c r="G71" s="36">
        <f t="shared" si="3"/>
        <v>451.88091176528684</v>
      </c>
      <c r="H71" s="36">
        <f t="shared" si="4"/>
        <v>94.140196745311584</v>
      </c>
      <c r="I71" s="59">
        <f t="shared" si="5"/>
        <v>546.02110851059842</v>
      </c>
      <c r="J71" s="67">
        <f t="shared" si="6"/>
        <v>-53.672148578505066</v>
      </c>
      <c r="K71" s="34">
        <f t="shared" si="7"/>
        <v>492.34895993209335</v>
      </c>
      <c r="L71" s="34">
        <f t="shared" si="8"/>
        <v>701091.10332760843</v>
      </c>
      <c r="M71" s="34">
        <f t="shared" si="9"/>
        <v>632176.06455280783</v>
      </c>
      <c r="N71" s="38">
        <f>jan!M71</f>
        <v>1829281.2647341115</v>
      </c>
      <c r="O71" s="38">
        <f t="shared" si="10"/>
        <v>-1197105.2001813035</v>
      </c>
    </row>
    <row r="72" spans="1:15" s="31" customFormat="1" x14ac:dyDescent="0.2">
      <c r="A72" s="30">
        <v>1827</v>
      </c>
      <c r="B72" s="31" t="s">
        <v>287</v>
      </c>
      <c r="C72" s="33">
        <v>5818490</v>
      </c>
      <c r="D72" s="66">
        <v>1427</v>
      </c>
      <c r="E72" s="34">
        <f t="shared" si="1"/>
        <v>4077.428170988087</v>
      </c>
      <c r="F72" s="35">
        <f t="shared" si="2"/>
        <v>0.84216045652760807</v>
      </c>
      <c r="G72" s="36">
        <f t="shared" si="3"/>
        <v>458.52027085467762</v>
      </c>
      <c r="H72" s="36">
        <f t="shared" si="4"/>
        <v>98.013156214122859</v>
      </c>
      <c r="I72" s="59">
        <f t="shared" si="5"/>
        <v>556.53342706880051</v>
      </c>
      <c r="J72" s="67">
        <f t="shared" si="6"/>
        <v>-53.672148578505066</v>
      </c>
      <c r="K72" s="34">
        <f t="shared" si="7"/>
        <v>502.86127849029543</v>
      </c>
      <c r="L72" s="34">
        <f t="shared" si="8"/>
        <v>794173.20042717829</v>
      </c>
      <c r="M72" s="34">
        <f t="shared" si="9"/>
        <v>717583.04440565163</v>
      </c>
      <c r="N72" s="38">
        <f>jan!M72</f>
        <v>592412.60091555794</v>
      </c>
      <c r="O72" s="38">
        <f t="shared" si="10"/>
        <v>125170.44349009369</v>
      </c>
    </row>
    <row r="73" spans="1:15" s="31" customFormat="1" x14ac:dyDescent="0.2">
      <c r="A73" s="30">
        <v>1828</v>
      </c>
      <c r="B73" s="31" t="s">
        <v>288</v>
      </c>
      <c r="C73" s="33">
        <v>6701212</v>
      </c>
      <c r="D73" s="66">
        <v>1808</v>
      </c>
      <c r="E73" s="34">
        <f t="shared" ref="E73:E136" si="11">IF(ISNUMBER(C73),(C73)/D73,"")</f>
        <v>3706.4225663716816</v>
      </c>
      <c r="F73" s="35">
        <f t="shared" ref="F73:F136" si="12">IF(ISNUMBER(C73),E73/E$366,"")</f>
        <v>0.76553219080334933</v>
      </c>
      <c r="G73" s="36">
        <f t="shared" ref="G73:G136" si="13">IF(ISNUMBER(D73),(E$366-E73)*0.6,"")</f>
        <v>681.12363362452083</v>
      </c>
      <c r="H73" s="36">
        <f t="shared" ref="H73:H136" si="14">IF(ISNUMBER(D73),(IF(E73&gt;=E$366*0.9,0,IF(E73&lt;0.9*E$366,(E$366*0.9-E73)*0.35))),"")</f>
        <v>227.86511782986474</v>
      </c>
      <c r="I73" s="59">
        <f t="shared" ref="I73:I136" si="15">IF(ISNUMBER(C73),G73+H73,"")</f>
        <v>908.98875145438558</v>
      </c>
      <c r="J73" s="67">
        <f t="shared" ref="J73:J136" si="16">IF(ISNUMBER(D73),I$368,"")</f>
        <v>-53.672148578505066</v>
      </c>
      <c r="K73" s="34">
        <f t="shared" ref="K73:K136" si="17">IF(ISNUMBER(I73),I73+J73,"")</f>
        <v>855.31660287588056</v>
      </c>
      <c r="L73" s="34">
        <f t="shared" ref="L73:L136" si="18">IF(ISNUMBER(I73),(I73*D73),"")</f>
        <v>1643451.6626295291</v>
      </c>
      <c r="M73" s="34">
        <f t="shared" ref="M73:M136" si="19">IF(ISNUMBER(K73),(K73*D73),"")</f>
        <v>1546412.4179995921</v>
      </c>
      <c r="N73" s="38">
        <f>jan!M73</f>
        <v>1232783.5350773151</v>
      </c>
      <c r="O73" s="38">
        <f t="shared" ref="O73:O136" si="20">IF(ISNUMBER(M73),(M73-N73),"")</f>
        <v>313628.88292227709</v>
      </c>
    </row>
    <row r="74" spans="1:15" s="31" customFormat="1" x14ac:dyDescent="0.2">
      <c r="A74" s="30">
        <v>1832</v>
      </c>
      <c r="B74" s="31" t="s">
        <v>289</v>
      </c>
      <c r="C74" s="33">
        <v>32616208</v>
      </c>
      <c r="D74" s="66">
        <v>4485</v>
      </c>
      <c r="E74" s="34">
        <f t="shared" si="11"/>
        <v>7272.2871794871799</v>
      </c>
      <c r="F74" s="35">
        <f t="shared" si="12"/>
        <v>1.5020332509236221</v>
      </c>
      <c r="G74" s="36">
        <f t="shared" si="13"/>
        <v>-1458.3951342447781</v>
      </c>
      <c r="H74" s="36">
        <f t="shared" si="14"/>
        <v>0</v>
      </c>
      <c r="I74" s="59">
        <f t="shared" si="15"/>
        <v>-1458.3951342447781</v>
      </c>
      <c r="J74" s="67">
        <f t="shared" si="16"/>
        <v>-53.672148578505066</v>
      </c>
      <c r="K74" s="34">
        <f t="shared" si="17"/>
        <v>-1512.0672828232832</v>
      </c>
      <c r="L74" s="34">
        <f t="shared" si="18"/>
        <v>-6540902.1770878294</v>
      </c>
      <c r="M74" s="34">
        <f t="shared" si="19"/>
        <v>-6781621.7634624252</v>
      </c>
      <c r="N74" s="38">
        <f>jan!M74</f>
        <v>4767077.5438726554</v>
      </c>
      <c r="O74" s="38">
        <f t="shared" si="20"/>
        <v>-11548699.307335081</v>
      </c>
    </row>
    <row r="75" spans="1:15" s="31" customFormat="1" x14ac:dyDescent="0.2">
      <c r="A75" s="30">
        <v>1833</v>
      </c>
      <c r="B75" s="31" t="s">
        <v>290</v>
      </c>
      <c r="C75" s="33">
        <v>122984654</v>
      </c>
      <c r="D75" s="66">
        <v>25994</v>
      </c>
      <c r="E75" s="34">
        <f t="shared" si="11"/>
        <v>4731.2708317303995</v>
      </c>
      <c r="F75" s="35">
        <f t="shared" si="12"/>
        <v>0.9772064734227468</v>
      </c>
      <c r="G75" s="36">
        <f t="shared" si="13"/>
        <v>66.214674409290083</v>
      </c>
      <c r="H75" s="36">
        <f t="shared" si="14"/>
        <v>0</v>
      </c>
      <c r="I75" s="59">
        <f t="shared" si="15"/>
        <v>66.214674409290083</v>
      </c>
      <c r="J75" s="67">
        <f t="shared" si="16"/>
        <v>-53.672148578505066</v>
      </c>
      <c r="K75" s="34">
        <f t="shared" si="17"/>
        <v>12.542525830785017</v>
      </c>
      <c r="L75" s="34">
        <f t="shared" si="18"/>
        <v>1721184.2465950865</v>
      </c>
      <c r="M75" s="34">
        <f t="shared" si="19"/>
        <v>326030.41644542571</v>
      </c>
      <c r="N75" s="38">
        <f>jan!M75</f>
        <v>5449007.7485473258</v>
      </c>
      <c r="O75" s="38">
        <f t="shared" si="20"/>
        <v>-5122977.3321019001</v>
      </c>
    </row>
    <row r="76" spans="1:15" s="31" customFormat="1" x14ac:dyDescent="0.2">
      <c r="A76" s="30">
        <v>1834</v>
      </c>
      <c r="B76" s="31" t="s">
        <v>291</v>
      </c>
      <c r="C76" s="33">
        <v>12381197</v>
      </c>
      <c r="D76" s="66">
        <v>1886</v>
      </c>
      <c r="E76" s="34">
        <f t="shared" si="11"/>
        <v>6564.7916224814426</v>
      </c>
      <c r="F76" s="35">
        <f t="shared" si="12"/>
        <v>1.3559056537488521</v>
      </c>
      <c r="G76" s="36">
        <f t="shared" si="13"/>
        <v>-1033.8978000413356</v>
      </c>
      <c r="H76" s="36">
        <f t="shared" si="14"/>
        <v>0</v>
      </c>
      <c r="I76" s="59">
        <f t="shared" si="15"/>
        <v>-1033.8978000413356</v>
      </c>
      <c r="J76" s="67">
        <f t="shared" si="16"/>
        <v>-53.672148578505066</v>
      </c>
      <c r="K76" s="34">
        <f t="shared" si="17"/>
        <v>-1087.5699486198407</v>
      </c>
      <c r="L76" s="34">
        <f t="shared" si="18"/>
        <v>-1949931.250877959</v>
      </c>
      <c r="M76" s="34">
        <f t="shared" si="19"/>
        <v>-2051156.9230970195</v>
      </c>
      <c r="N76" s="38">
        <f>jan!M76</f>
        <v>-2213827.7179287425</v>
      </c>
      <c r="O76" s="38">
        <f t="shared" si="20"/>
        <v>162670.79483172297</v>
      </c>
    </row>
    <row r="77" spans="1:15" s="31" customFormat="1" x14ac:dyDescent="0.2">
      <c r="A77" s="30">
        <v>1835</v>
      </c>
      <c r="B77" s="31" t="s">
        <v>292</v>
      </c>
      <c r="C77" s="33">
        <v>2393428</v>
      </c>
      <c r="D77" s="66">
        <v>442</v>
      </c>
      <c r="E77" s="34">
        <f t="shared" si="11"/>
        <v>5414.9954751131218</v>
      </c>
      <c r="F77" s="35">
        <f t="shared" si="12"/>
        <v>1.1184243768814444</v>
      </c>
      <c r="G77" s="36">
        <f t="shared" si="13"/>
        <v>-344.02011162034324</v>
      </c>
      <c r="H77" s="36">
        <f t="shared" si="14"/>
        <v>0</v>
      </c>
      <c r="I77" s="59">
        <f t="shared" si="15"/>
        <v>-344.02011162034324</v>
      </c>
      <c r="J77" s="67">
        <f t="shared" si="16"/>
        <v>-53.672148578505066</v>
      </c>
      <c r="K77" s="34">
        <f t="shared" si="17"/>
        <v>-397.69226019884832</v>
      </c>
      <c r="L77" s="34">
        <f t="shared" si="18"/>
        <v>-152056.8893361917</v>
      </c>
      <c r="M77" s="34">
        <f t="shared" si="19"/>
        <v>-175779.97900789094</v>
      </c>
      <c r="N77" s="38">
        <f>jan!M77</f>
        <v>-126158.23951458329</v>
      </c>
      <c r="O77" s="38">
        <f t="shared" si="20"/>
        <v>-49621.739493307658</v>
      </c>
    </row>
    <row r="78" spans="1:15" s="31" customFormat="1" x14ac:dyDescent="0.2">
      <c r="A78" s="30">
        <v>1836</v>
      </c>
      <c r="B78" s="31" t="s">
        <v>293</v>
      </c>
      <c r="C78" s="33">
        <v>4451308</v>
      </c>
      <c r="D78" s="66">
        <v>1139</v>
      </c>
      <c r="E78" s="34">
        <f t="shared" si="11"/>
        <v>3908.0842844600525</v>
      </c>
      <c r="F78" s="35">
        <f t="shared" si="12"/>
        <v>0.8071838195868648</v>
      </c>
      <c r="G78" s="36">
        <f t="shared" si="13"/>
        <v>560.12660277149837</v>
      </c>
      <c r="H78" s="36">
        <f t="shared" si="14"/>
        <v>157.28351649893494</v>
      </c>
      <c r="I78" s="59">
        <f t="shared" si="15"/>
        <v>717.41011927043337</v>
      </c>
      <c r="J78" s="67">
        <f t="shared" si="16"/>
        <v>-53.672148578505066</v>
      </c>
      <c r="K78" s="34">
        <f t="shared" si="17"/>
        <v>663.73797069192835</v>
      </c>
      <c r="L78" s="34">
        <f t="shared" si="18"/>
        <v>817130.12584902358</v>
      </c>
      <c r="M78" s="34">
        <f t="shared" si="19"/>
        <v>755997.5486181064</v>
      </c>
      <c r="N78" s="38">
        <f>jan!M78</f>
        <v>759599.5546200563</v>
      </c>
      <c r="O78" s="38">
        <f t="shared" si="20"/>
        <v>-3602.0060019498924</v>
      </c>
    </row>
    <row r="79" spans="1:15" s="31" customFormat="1" x14ac:dyDescent="0.2">
      <c r="A79" s="30">
        <v>1837</v>
      </c>
      <c r="B79" s="31" t="s">
        <v>294</v>
      </c>
      <c r="C79" s="33">
        <v>38568349</v>
      </c>
      <c r="D79" s="66">
        <v>6180</v>
      </c>
      <c r="E79" s="34">
        <f t="shared" si="11"/>
        <v>6240.8331715210352</v>
      </c>
      <c r="F79" s="35">
        <f t="shared" si="12"/>
        <v>1.2889946045492584</v>
      </c>
      <c r="G79" s="36">
        <f t="shared" si="13"/>
        <v>-839.52272946509129</v>
      </c>
      <c r="H79" s="36">
        <f t="shared" si="14"/>
        <v>0</v>
      </c>
      <c r="I79" s="59">
        <f t="shared" si="15"/>
        <v>-839.52272946509129</v>
      </c>
      <c r="J79" s="67">
        <f t="shared" si="16"/>
        <v>-53.672148578505066</v>
      </c>
      <c r="K79" s="34">
        <f t="shared" si="17"/>
        <v>-893.1948780435963</v>
      </c>
      <c r="L79" s="34">
        <f t="shared" si="18"/>
        <v>-5188250.4680942642</v>
      </c>
      <c r="M79" s="34">
        <f t="shared" si="19"/>
        <v>-5519944.3463094253</v>
      </c>
      <c r="N79" s="38">
        <f>jan!M79</f>
        <v>631431.00678704807</v>
      </c>
      <c r="O79" s="38">
        <f t="shared" si="20"/>
        <v>-6151375.353096473</v>
      </c>
    </row>
    <row r="80" spans="1:15" s="31" customFormat="1" x14ac:dyDescent="0.2">
      <c r="A80" s="30">
        <v>1838</v>
      </c>
      <c r="B80" s="31" t="s">
        <v>295</v>
      </c>
      <c r="C80" s="33">
        <v>10009211</v>
      </c>
      <c r="D80" s="66">
        <v>1958</v>
      </c>
      <c r="E80" s="34">
        <f t="shared" si="11"/>
        <v>5111.9565883554651</v>
      </c>
      <c r="F80" s="35">
        <f t="shared" si="12"/>
        <v>1.0558340977850988</v>
      </c>
      <c r="G80" s="36">
        <f t="shared" si="13"/>
        <v>-162.19677956574924</v>
      </c>
      <c r="H80" s="36">
        <f t="shared" si="14"/>
        <v>0</v>
      </c>
      <c r="I80" s="59">
        <f t="shared" si="15"/>
        <v>-162.19677956574924</v>
      </c>
      <c r="J80" s="67">
        <f t="shared" si="16"/>
        <v>-53.672148578505066</v>
      </c>
      <c r="K80" s="34">
        <f t="shared" si="17"/>
        <v>-215.86892814425431</v>
      </c>
      <c r="L80" s="34">
        <f t="shared" si="18"/>
        <v>-317581.29438973701</v>
      </c>
      <c r="M80" s="34">
        <f t="shared" si="19"/>
        <v>-422671.36130644992</v>
      </c>
      <c r="N80" s="38">
        <f>jan!M80</f>
        <v>750089.63002288935</v>
      </c>
      <c r="O80" s="38">
        <f t="shared" si="20"/>
        <v>-1172760.9913293393</v>
      </c>
    </row>
    <row r="81" spans="1:15" s="31" customFormat="1" x14ac:dyDescent="0.2">
      <c r="A81" s="30">
        <v>1839</v>
      </c>
      <c r="B81" s="31" t="s">
        <v>296</v>
      </c>
      <c r="C81" s="33">
        <v>6495349</v>
      </c>
      <c r="D81" s="66">
        <v>1062</v>
      </c>
      <c r="E81" s="34">
        <f t="shared" si="11"/>
        <v>6116.1478342749533</v>
      </c>
      <c r="F81" s="35">
        <f t="shared" si="12"/>
        <v>1.2632418368402902</v>
      </c>
      <c r="G81" s="36">
        <f t="shared" si="13"/>
        <v>-764.71152711744219</v>
      </c>
      <c r="H81" s="36">
        <f t="shared" si="14"/>
        <v>0</v>
      </c>
      <c r="I81" s="59">
        <f t="shared" si="15"/>
        <v>-764.71152711744219</v>
      </c>
      <c r="J81" s="67">
        <f t="shared" si="16"/>
        <v>-53.672148578505066</v>
      </c>
      <c r="K81" s="34">
        <f t="shared" si="17"/>
        <v>-818.3836756959472</v>
      </c>
      <c r="L81" s="34">
        <f t="shared" si="18"/>
        <v>-812123.64179872361</v>
      </c>
      <c r="M81" s="34">
        <f t="shared" si="19"/>
        <v>-869123.46358909598</v>
      </c>
      <c r="N81" s="38">
        <f>jan!M81</f>
        <v>1815424.0082146619</v>
      </c>
      <c r="O81" s="38">
        <f t="shared" si="20"/>
        <v>-2684547.4718037578</v>
      </c>
    </row>
    <row r="82" spans="1:15" s="31" customFormat="1" x14ac:dyDescent="0.2">
      <c r="A82" s="30">
        <v>1840</v>
      </c>
      <c r="B82" s="31" t="s">
        <v>297</v>
      </c>
      <c r="C82" s="33">
        <v>17695800</v>
      </c>
      <c r="D82" s="66">
        <v>4880</v>
      </c>
      <c r="E82" s="34">
        <f t="shared" si="11"/>
        <v>3626.188524590164</v>
      </c>
      <c r="F82" s="35">
        <f t="shared" si="12"/>
        <v>0.74896048569360518</v>
      </c>
      <c r="G82" s="36">
        <f t="shared" si="13"/>
        <v>729.26405869343137</v>
      </c>
      <c r="H82" s="36">
        <f t="shared" si="14"/>
        <v>255.94703245339591</v>
      </c>
      <c r="I82" s="59">
        <f t="shared" si="15"/>
        <v>985.21109114682724</v>
      </c>
      <c r="J82" s="67">
        <f t="shared" si="16"/>
        <v>-53.672148578505066</v>
      </c>
      <c r="K82" s="34">
        <f t="shared" si="17"/>
        <v>931.53894256832223</v>
      </c>
      <c r="L82" s="34">
        <f t="shared" si="18"/>
        <v>4807830.1247965172</v>
      </c>
      <c r="M82" s="34">
        <f t="shared" si="19"/>
        <v>4545910.0397334127</v>
      </c>
      <c r="N82" s="38">
        <f>jan!M82</f>
        <v>4096530.4955626633</v>
      </c>
      <c r="O82" s="38">
        <f t="shared" si="20"/>
        <v>449379.54417074937</v>
      </c>
    </row>
    <row r="83" spans="1:15" s="31" customFormat="1" x14ac:dyDescent="0.2">
      <c r="A83" s="30">
        <v>1841</v>
      </c>
      <c r="B83" s="31" t="s">
        <v>422</v>
      </c>
      <c r="C83" s="33">
        <v>45212955</v>
      </c>
      <c r="D83" s="66">
        <v>9827</v>
      </c>
      <c r="E83" s="34">
        <f t="shared" si="11"/>
        <v>4600.8909127912893</v>
      </c>
      <c r="F83" s="35">
        <f t="shared" si="12"/>
        <v>0.9502775350205811</v>
      </c>
      <c r="G83" s="36">
        <f t="shared" si="13"/>
        <v>144.4426257727562</v>
      </c>
      <c r="H83" s="36">
        <f t="shared" si="14"/>
        <v>0</v>
      </c>
      <c r="I83" s="59">
        <f t="shared" si="15"/>
        <v>144.4426257727562</v>
      </c>
      <c r="J83" s="67">
        <f t="shared" si="16"/>
        <v>-53.672148578505066</v>
      </c>
      <c r="K83" s="34">
        <f t="shared" si="17"/>
        <v>90.770477194251129</v>
      </c>
      <c r="L83" s="34">
        <f t="shared" si="18"/>
        <v>1419437.6834688752</v>
      </c>
      <c r="M83" s="34">
        <f t="shared" si="19"/>
        <v>892001.4793879058</v>
      </c>
      <c r="N83" s="38">
        <f>jan!M83</f>
        <v>4515951.1178676886</v>
      </c>
      <c r="O83" s="38">
        <f t="shared" si="20"/>
        <v>-3623949.6384797827</v>
      </c>
    </row>
    <row r="84" spans="1:15" s="31" customFormat="1" x14ac:dyDescent="0.2">
      <c r="A84" s="30">
        <v>1845</v>
      </c>
      <c r="B84" s="31" t="s">
        <v>298</v>
      </c>
      <c r="C84" s="33">
        <v>15098689</v>
      </c>
      <c r="D84" s="66">
        <v>1858</v>
      </c>
      <c r="E84" s="34">
        <f t="shared" si="11"/>
        <v>8126.3127018299247</v>
      </c>
      <c r="F84" s="35">
        <f t="shared" si="12"/>
        <v>1.678425450521366</v>
      </c>
      <c r="G84" s="36">
        <f t="shared" si="13"/>
        <v>-1970.810447650425</v>
      </c>
      <c r="H84" s="36">
        <f t="shared" si="14"/>
        <v>0</v>
      </c>
      <c r="I84" s="59">
        <f t="shared" si="15"/>
        <v>-1970.810447650425</v>
      </c>
      <c r="J84" s="67">
        <f t="shared" si="16"/>
        <v>-53.672148578505066</v>
      </c>
      <c r="K84" s="34">
        <f t="shared" si="17"/>
        <v>-2024.4825962289301</v>
      </c>
      <c r="L84" s="34">
        <f t="shared" si="18"/>
        <v>-3661765.8117344896</v>
      </c>
      <c r="M84" s="34">
        <f t="shared" si="19"/>
        <v>-3761488.663793352</v>
      </c>
      <c r="N84" s="38">
        <f>jan!M84</f>
        <v>1205928.9833925064</v>
      </c>
      <c r="O84" s="38">
        <f t="shared" si="20"/>
        <v>-4967417.6471858583</v>
      </c>
    </row>
    <row r="85" spans="1:15" s="31" customFormat="1" x14ac:dyDescent="0.2">
      <c r="A85" s="30">
        <v>1848</v>
      </c>
      <c r="B85" s="31" t="s">
        <v>299</v>
      </c>
      <c r="C85" s="33">
        <v>10864163</v>
      </c>
      <c r="D85" s="66">
        <v>2672</v>
      </c>
      <c r="E85" s="34">
        <f t="shared" si="11"/>
        <v>4065.9292664670656</v>
      </c>
      <c r="F85" s="35">
        <f t="shared" si="12"/>
        <v>0.83978544897998419</v>
      </c>
      <c r="G85" s="36">
        <f t="shared" si="13"/>
        <v>465.41961356729041</v>
      </c>
      <c r="H85" s="36">
        <f t="shared" si="14"/>
        <v>102.03777279648034</v>
      </c>
      <c r="I85" s="59">
        <f t="shared" si="15"/>
        <v>567.45738636377075</v>
      </c>
      <c r="J85" s="67">
        <f t="shared" si="16"/>
        <v>-53.672148578505066</v>
      </c>
      <c r="K85" s="34">
        <f t="shared" si="17"/>
        <v>513.78523778526574</v>
      </c>
      <c r="L85" s="34">
        <f t="shared" si="18"/>
        <v>1516246.1363639955</v>
      </c>
      <c r="M85" s="34">
        <f t="shared" si="19"/>
        <v>1372834.15536223</v>
      </c>
      <c r="N85" s="38">
        <f>jan!M85</f>
        <v>1081424.02396382</v>
      </c>
      <c r="O85" s="38">
        <f t="shared" si="20"/>
        <v>291410.13139841007</v>
      </c>
    </row>
    <row r="86" spans="1:15" s="31" customFormat="1" x14ac:dyDescent="0.2">
      <c r="A86" s="30">
        <v>1851</v>
      </c>
      <c r="B86" s="31" t="s">
        <v>300</v>
      </c>
      <c r="C86" s="33">
        <v>7535124</v>
      </c>
      <c r="D86" s="66">
        <v>2060</v>
      </c>
      <c r="E86" s="34">
        <f t="shared" si="11"/>
        <v>3657.8271844660194</v>
      </c>
      <c r="F86" s="35">
        <f t="shared" si="12"/>
        <v>0.75549520001047699</v>
      </c>
      <c r="G86" s="36">
        <f t="shared" si="13"/>
        <v>710.28086276791817</v>
      </c>
      <c r="H86" s="36">
        <f t="shared" si="14"/>
        <v>244.8735014968465</v>
      </c>
      <c r="I86" s="59">
        <f t="shared" si="15"/>
        <v>955.15436426476469</v>
      </c>
      <c r="J86" s="67">
        <f t="shared" si="16"/>
        <v>-53.672148578505066</v>
      </c>
      <c r="K86" s="34">
        <f t="shared" si="17"/>
        <v>901.48221568625968</v>
      </c>
      <c r="L86" s="34">
        <f t="shared" si="18"/>
        <v>1967617.9903854153</v>
      </c>
      <c r="M86" s="34">
        <f t="shared" si="19"/>
        <v>1857053.3643136949</v>
      </c>
      <c r="N86" s="38">
        <f>jan!M86</f>
        <v>1464131.3505858791</v>
      </c>
      <c r="O86" s="38">
        <f t="shared" si="20"/>
        <v>392922.01372781582</v>
      </c>
    </row>
    <row r="87" spans="1:15" s="31" customFormat="1" x14ac:dyDescent="0.2">
      <c r="A87" s="30">
        <v>1853</v>
      </c>
      <c r="B87" s="31" t="s">
        <v>423</v>
      </c>
      <c r="C87" s="33">
        <v>4843740</v>
      </c>
      <c r="D87" s="66">
        <v>1330</v>
      </c>
      <c r="E87" s="34">
        <f t="shared" si="11"/>
        <v>3641.9097744360902</v>
      </c>
      <c r="F87" s="35">
        <f t="shared" si="12"/>
        <v>0.75220758518676967</v>
      </c>
      <c r="G87" s="36">
        <f t="shared" si="13"/>
        <v>719.83130878587565</v>
      </c>
      <c r="H87" s="36">
        <f t="shared" si="14"/>
        <v>250.44459500732174</v>
      </c>
      <c r="I87" s="59">
        <f t="shared" si="15"/>
        <v>970.27590379319736</v>
      </c>
      <c r="J87" s="67">
        <f t="shared" si="16"/>
        <v>-53.672148578505066</v>
      </c>
      <c r="K87" s="34">
        <f t="shared" si="17"/>
        <v>916.60375521469234</v>
      </c>
      <c r="L87" s="34">
        <f t="shared" si="18"/>
        <v>1290466.9520449524</v>
      </c>
      <c r="M87" s="34">
        <f t="shared" si="19"/>
        <v>1219082.9944355409</v>
      </c>
      <c r="N87" s="38">
        <f>jan!M87</f>
        <v>1112875.3651840868</v>
      </c>
      <c r="O87" s="38">
        <f t="shared" si="20"/>
        <v>106207.62925145403</v>
      </c>
    </row>
    <row r="88" spans="1:15" s="31" customFormat="1" x14ac:dyDescent="0.2">
      <c r="A88" s="30">
        <v>1856</v>
      </c>
      <c r="B88" s="31" t="s">
        <v>302</v>
      </c>
      <c r="C88" s="33">
        <v>1855383</v>
      </c>
      <c r="D88" s="66">
        <v>460</v>
      </c>
      <c r="E88" s="34">
        <f t="shared" si="11"/>
        <v>4033.4413043478262</v>
      </c>
      <c r="F88" s="35">
        <f t="shared" si="12"/>
        <v>0.8330753180193301</v>
      </c>
      <c r="G88" s="36">
        <f t="shared" si="13"/>
        <v>484.91239083883409</v>
      </c>
      <c r="H88" s="36">
        <f t="shared" si="14"/>
        <v>113.40855953821413</v>
      </c>
      <c r="I88" s="59">
        <f t="shared" si="15"/>
        <v>598.32095037704823</v>
      </c>
      <c r="J88" s="67">
        <f t="shared" si="16"/>
        <v>-53.672148578505066</v>
      </c>
      <c r="K88" s="34">
        <f t="shared" si="17"/>
        <v>544.64880179854322</v>
      </c>
      <c r="L88" s="34">
        <f t="shared" si="18"/>
        <v>275227.63717344217</v>
      </c>
      <c r="M88" s="34">
        <f t="shared" si="19"/>
        <v>250538.44882732988</v>
      </c>
      <c r="N88" s="38">
        <f>jan!M88</f>
        <v>193683.40449975943</v>
      </c>
      <c r="O88" s="38">
        <f t="shared" si="20"/>
        <v>56855.044327570446</v>
      </c>
    </row>
    <row r="89" spans="1:15" s="31" customFormat="1" x14ac:dyDescent="0.2">
      <c r="A89" s="30">
        <v>1857</v>
      </c>
      <c r="B89" s="31" t="s">
        <v>303</v>
      </c>
      <c r="C89" s="33">
        <v>3705352</v>
      </c>
      <c r="D89" s="66">
        <v>683</v>
      </c>
      <c r="E89" s="34">
        <f t="shared" si="11"/>
        <v>5425.1127379209374</v>
      </c>
      <c r="F89" s="35">
        <f t="shared" si="12"/>
        <v>1.1205140172890091</v>
      </c>
      <c r="G89" s="36">
        <f t="shared" si="13"/>
        <v>-350.09046930503263</v>
      </c>
      <c r="H89" s="36">
        <f t="shared" si="14"/>
        <v>0</v>
      </c>
      <c r="I89" s="59">
        <f t="shared" si="15"/>
        <v>-350.09046930503263</v>
      </c>
      <c r="J89" s="67">
        <f t="shared" si="16"/>
        <v>-53.672148578505066</v>
      </c>
      <c r="K89" s="34">
        <f t="shared" si="17"/>
        <v>-403.7626178835377</v>
      </c>
      <c r="L89" s="34">
        <f t="shared" si="18"/>
        <v>-239111.79053533729</v>
      </c>
      <c r="M89" s="34">
        <f t="shared" si="19"/>
        <v>-275769.86801445624</v>
      </c>
      <c r="N89" s="38">
        <f>jan!M89</f>
        <v>-291680.25924991054</v>
      </c>
      <c r="O89" s="38">
        <f t="shared" si="20"/>
        <v>15910.391235454299</v>
      </c>
    </row>
    <row r="90" spans="1:15" s="31" customFormat="1" x14ac:dyDescent="0.2">
      <c r="A90" s="30">
        <v>1859</v>
      </c>
      <c r="B90" s="31" t="s">
        <v>304</v>
      </c>
      <c r="C90" s="33">
        <v>6172529</v>
      </c>
      <c r="D90" s="66">
        <v>1229</v>
      </c>
      <c r="E90" s="34">
        <f t="shared" si="11"/>
        <v>5022.3995117982104</v>
      </c>
      <c r="F90" s="35">
        <f t="shared" si="12"/>
        <v>1.0373367937699409</v>
      </c>
      <c r="G90" s="36">
        <f t="shared" si="13"/>
        <v>-108.4625336313964</v>
      </c>
      <c r="H90" s="36">
        <f t="shared" si="14"/>
        <v>0</v>
      </c>
      <c r="I90" s="59">
        <f t="shared" si="15"/>
        <v>-108.4625336313964</v>
      </c>
      <c r="J90" s="67">
        <f t="shared" si="16"/>
        <v>-53.672148578505066</v>
      </c>
      <c r="K90" s="34">
        <f t="shared" si="17"/>
        <v>-162.13468220990146</v>
      </c>
      <c r="L90" s="34">
        <f t="shared" si="18"/>
        <v>-133300.45383298618</v>
      </c>
      <c r="M90" s="34">
        <f t="shared" si="19"/>
        <v>-199263.52443596889</v>
      </c>
      <c r="N90" s="38">
        <f>jan!M90</f>
        <v>-224922.57865027816</v>
      </c>
      <c r="O90" s="38">
        <f t="shared" si="20"/>
        <v>25659.054214309261</v>
      </c>
    </row>
    <row r="91" spans="1:15" s="31" customFormat="1" x14ac:dyDescent="0.2">
      <c r="A91" s="30">
        <v>1860</v>
      </c>
      <c r="B91" s="31" t="s">
        <v>305</v>
      </c>
      <c r="C91" s="33">
        <v>50678286</v>
      </c>
      <c r="D91" s="66">
        <v>11619</v>
      </c>
      <c r="E91" s="34">
        <f t="shared" si="11"/>
        <v>4361.6736380067132</v>
      </c>
      <c r="F91" s="35">
        <f t="shared" si="12"/>
        <v>0.90086910380030794</v>
      </c>
      <c r="G91" s="36">
        <f t="shared" si="13"/>
        <v>287.97299064350187</v>
      </c>
      <c r="H91" s="36">
        <f t="shared" si="14"/>
        <v>0</v>
      </c>
      <c r="I91" s="59">
        <f t="shared" si="15"/>
        <v>287.97299064350187</v>
      </c>
      <c r="J91" s="67">
        <f t="shared" si="16"/>
        <v>-53.672148578505066</v>
      </c>
      <c r="K91" s="34">
        <f t="shared" si="17"/>
        <v>234.3008420649968</v>
      </c>
      <c r="L91" s="34">
        <f t="shared" si="18"/>
        <v>3345958.1782868481</v>
      </c>
      <c r="M91" s="34">
        <f t="shared" si="19"/>
        <v>2722341.483953198</v>
      </c>
      <c r="N91" s="38">
        <f>jan!M91</f>
        <v>2546051.2327603102</v>
      </c>
      <c r="O91" s="38">
        <f t="shared" si="20"/>
        <v>176290.25119288778</v>
      </c>
    </row>
    <row r="92" spans="1:15" s="31" customFormat="1" x14ac:dyDescent="0.2">
      <c r="A92" s="30">
        <v>1865</v>
      </c>
      <c r="B92" s="31" t="s">
        <v>306</v>
      </c>
      <c r="C92" s="33">
        <v>47055703</v>
      </c>
      <c r="D92" s="66">
        <v>9793</v>
      </c>
      <c r="E92" s="34">
        <f t="shared" si="11"/>
        <v>4805.0345144490966</v>
      </c>
      <c r="F92" s="35">
        <f t="shared" si="12"/>
        <v>0.99244177717513193</v>
      </c>
      <c r="G92" s="36">
        <f t="shared" si="13"/>
        <v>21.956464778071858</v>
      </c>
      <c r="H92" s="36">
        <f t="shared" si="14"/>
        <v>0</v>
      </c>
      <c r="I92" s="59">
        <f t="shared" si="15"/>
        <v>21.956464778071858</v>
      </c>
      <c r="J92" s="67">
        <f t="shared" si="16"/>
        <v>-53.672148578505066</v>
      </c>
      <c r="K92" s="34">
        <f t="shared" si="17"/>
        <v>-31.715683800433208</v>
      </c>
      <c r="L92" s="34">
        <f t="shared" si="18"/>
        <v>215019.65957165771</v>
      </c>
      <c r="M92" s="34">
        <f t="shared" si="19"/>
        <v>-310591.69145764242</v>
      </c>
      <c r="N92" s="38">
        <f>jan!M92</f>
        <v>-411112.44924505614</v>
      </c>
      <c r="O92" s="38">
        <f t="shared" si="20"/>
        <v>100520.75778741372</v>
      </c>
    </row>
    <row r="93" spans="1:15" s="31" customFormat="1" x14ac:dyDescent="0.2">
      <c r="A93" s="30">
        <v>1866</v>
      </c>
      <c r="B93" s="31" t="s">
        <v>307</v>
      </c>
      <c r="C93" s="33">
        <v>36401044</v>
      </c>
      <c r="D93" s="66">
        <v>8236</v>
      </c>
      <c r="E93" s="34">
        <f t="shared" si="11"/>
        <v>4419.7479358912096</v>
      </c>
      <c r="F93" s="35">
        <f t="shared" si="12"/>
        <v>0.91286388952502517</v>
      </c>
      <c r="G93" s="36">
        <f t="shared" si="13"/>
        <v>253.12841191280404</v>
      </c>
      <c r="H93" s="36">
        <f t="shared" si="14"/>
        <v>0</v>
      </c>
      <c r="I93" s="59">
        <f t="shared" si="15"/>
        <v>253.12841191280404</v>
      </c>
      <c r="J93" s="67">
        <f t="shared" si="16"/>
        <v>-53.672148578505066</v>
      </c>
      <c r="K93" s="34">
        <f t="shared" si="17"/>
        <v>199.45626333429897</v>
      </c>
      <c r="L93" s="34">
        <f t="shared" si="18"/>
        <v>2084765.6005138541</v>
      </c>
      <c r="M93" s="34">
        <f t="shared" si="19"/>
        <v>1642721.7848212863</v>
      </c>
      <c r="N93" s="38">
        <f>jan!M93</f>
        <v>967008.28904500417</v>
      </c>
      <c r="O93" s="38">
        <f t="shared" si="20"/>
        <v>675713.49577628216</v>
      </c>
    </row>
    <row r="94" spans="1:15" s="31" customFormat="1" x14ac:dyDescent="0.2">
      <c r="A94" s="30">
        <v>1867</v>
      </c>
      <c r="B94" s="31" t="s">
        <v>430</v>
      </c>
      <c r="C94" s="33">
        <v>15201856</v>
      </c>
      <c r="D94" s="66">
        <v>2634</v>
      </c>
      <c r="E94" s="34">
        <f t="shared" si="11"/>
        <v>5771.3955960516323</v>
      </c>
      <c r="F94" s="35">
        <f t="shared" si="12"/>
        <v>1.1920359957670166</v>
      </c>
      <c r="G94" s="36">
        <f t="shared" si="13"/>
        <v>-557.86018418344952</v>
      </c>
      <c r="H94" s="36">
        <f t="shared" si="14"/>
        <v>0</v>
      </c>
      <c r="I94" s="59">
        <f t="shared" si="15"/>
        <v>-557.86018418344952</v>
      </c>
      <c r="J94" s="67">
        <f t="shared" si="16"/>
        <v>-53.672148578505066</v>
      </c>
      <c r="K94" s="34">
        <f t="shared" si="17"/>
        <v>-611.53233276195454</v>
      </c>
      <c r="L94" s="34">
        <f t="shared" si="18"/>
        <v>-1469403.725139206</v>
      </c>
      <c r="M94" s="34">
        <f t="shared" si="19"/>
        <v>-1610776.1644949883</v>
      </c>
      <c r="N94" s="38">
        <f>jan!M94</f>
        <v>-1390573.6771072682</v>
      </c>
      <c r="O94" s="38">
        <f t="shared" si="20"/>
        <v>-220202.48738772003</v>
      </c>
    </row>
    <row r="95" spans="1:15" s="31" customFormat="1" x14ac:dyDescent="0.2">
      <c r="A95" s="30">
        <v>1868</v>
      </c>
      <c r="B95" s="31" t="s">
        <v>308</v>
      </c>
      <c r="C95" s="33">
        <v>24389000</v>
      </c>
      <c r="D95" s="66">
        <v>4569</v>
      </c>
      <c r="E95" s="34">
        <f t="shared" si="11"/>
        <v>5337.9295250601881</v>
      </c>
      <c r="F95" s="35">
        <f t="shared" si="12"/>
        <v>1.1025070159966823</v>
      </c>
      <c r="G95" s="36">
        <f t="shared" si="13"/>
        <v>-297.78054158858305</v>
      </c>
      <c r="H95" s="36">
        <f t="shared" si="14"/>
        <v>0</v>
      </c>
      <c r="I95" s="59">
        <f t="shared" si="15"/>
        <v>-297.78054158858305</v>
      </c>
      <c r="J95" s="67">
        <f t="shared" si="16"/>
        <v>-53.672148578505066</v>
      </c>
      <c r="K95" s="34">
        <f t="shared" si="17"/>
        <v>-351.45269016708812</v>
      </c>
      <c r="L95" s="34">
        <f t="shared" si="18"/>
        <v>-1360559.2945182358</v>
      </c>
      <c r="M95" s="34">
        <f t="shared" si="19"/>
        <v>-1605787.3413734257</v>
      </c>
      <c r="N95" s="38">
        <f>jan!M95</f>
        <v>-1980036.7749821979</v>
      </c>
      <c r="O95" s="38">
        <f t="shared" si="20"/>
        <v>374249.43360877223</v>
      </c>
    </row>
    <row r="96" spans="1:15" s="31" customFormat="1" x14ac:dyDescent="0.2">
      <c r="A96" s="30">
        <v>1870</v>
      </c>
      <c r="B96" s="31" t="s">
        <v>424</v>
      </c>
      <c r="C96" s="33">
        <v>48314826</v>
      </c>
      <c r="D96" s="66">
        <v>10618</v>
      </c>
      <c r="E96" s="34">
        <f t="shared" si="11"/>
        <v>4550.2755697871535</v>
      </c>
      <c r="F96" s="35">
        <f t="shared" si="12"/>
        <v>0.93982333728021106</v>
      </c>
      <c r="G96" s="36">
        <f t="shared" si="13"/>
        <v>174.81183157523773</v>
      </c>
      <c r="H96" s="36">
        <f t="shared" si="14"/>
        <v>0</v>
      </c>
      <c r="I96" s="59">
        <f t="shared" si="15"/>
        <v>174.81183157523773</v>
      </c>
      <c r="J96" s="67">
        <f t="shared" si="16"/>
        <v>-53.672148578505066</v>
      </c>
      <c r="K96" s="34">
        <f t="shared" si="17"/>
        <v>121.13968299673266</v>
      </c>
      <c r="L96" s="34">
        <f t="shared" si="18"/>
        <v>1856152.0276658742</v>
      </c>
      <c r="M96" s="34">
        <f t="shared" si="19"/>
        <v>1286261.1540593074</v>
      </c>
      <c r="N96" s="38">
        <f>jan!M96</f>
        <v>386670.65166098106</v>
      </c>
      <c r="O96" s="38">
        <f t="shared" si="20"/>
        <v>899590.50239832629</v>
      </c>
    </row>
    <row r="97" spans="1:15" s="31" customFormat="1" x14ac:dyDescent="0.2">
      <c r="A97" s="30">
        <v>1871</v>
      </c>
      <c r="B97" s="31" t="s">
        <v>309</v>
      </c>
      <c r="C97" s="33">
        <v>19793967</v>
      </c>
      <c r="D97" s="66">
        <v>4553</v>
      </c>
      <c r="E97" s="34">
        <f t="shared" si="11"/>
        <v>4347.4559631012517</v>
      </c>
      <c r="F97" s="35">
        <f t="shared" si="12"/>
        <v>0.89793255578841669</v>
      </c>
      <c r="G97" s="36">
        <f t="shared" si="13"/>
        <v>296.50359558677883</v>
      </c>
      <c r="H97" s="36">
        <f t="shared" si="14"/>
        <v>3.503428974515236</v>
      </c>
      <c r="I97" s="59">
        <f t="shared" si="15"/>
        <v>300.00702456129409</v>
      </c>
      <c r="J97" s="67">
        <f t="shared" si="16"/>
        <v>-53.672148578505066</v>
      </c>
      <c r="K97" s="34">
        <f t="shared" si="17"/>
        <v>246.33487598278901</v>
      </c>
      <c r="L97" s="34">
        <f t="shared" si="18"/>
        <v>1365931.9828275719</v>
      </c>
      <c r="M97" s="34">
        <f t="shared" si="19"/>
        <v>1121562.6903496385</v>
      </c>
      <c r="N97" s="38">
        <f>jan!M97</f>
        <v>655242.14500022994</v>
      </c>
      <c r="O97" s="38">
        <f t="shared" si="20"/>
        <v>466320.54534940852</v>
      </c>
    </row>
    <row r="98" spans="1:15" s="31" customFormat="1" x14ac:dyDescent="0.2">
      <c r="A98" s="30">
        <v>1874</v>
      </c>
      <c r="B98" s="31" t="s">
        <v>310</v>
      </c>
      <c r="C98" s="33">
        <v>5807905</v>
      </c>
      <c r="D98" s="66">
        <v>954</v>
      </c>
      <c r="E98" s="34">
        <f t="shared" si="11"/>
        <v>6087.9507337526202</v>
      </c>
      <c r="F98" s="35">
        <f t="shared" si="12"/>
        <v>1.2574179493178552</v>
      </c>
      <c r="G98" s="36">
        <f t="shared" si="13"/>
        <v>-747.79326680404222</v>
      </c>
      <c r="H98" s="36">
        <f t="shared" si="14"/>
        <v>0</v>
      </c>
      <c r="I98" s="59">
        <f t="shared" si="15"/>
        <v>-747.79326680404222</v>
      </c>
      <c r="J98" s="67">
        <f t="shared" si="16"/>
        <v>-53.672148578505066</v>
      </c>
      <c r="K98" s="34">
        <f t="shared" si="17"/>
        <v>-801.46541538254723</v>
      </c>
      <c r="L98" s="34">
        <f t="shared" si="18"/>
        <v>-713394.77653105627</v>
      </c>
      <c r="M98" s="34">
        <f t="shared" si="19"/>
        <v>-764598.00627495011</v>
      </c>
      <c r="N98" s="38">
        <f>jan!M98</f>
        <v>-593454.47895229061</v>
      </c>
      <c r="O98" s="38">
        <f t="shared" si="20"/>
        <v>-171143.5273226595</v>
      </c>
    </row>
    <row r="99" spans="1:15" s="31" customFormat="1" x14ac:dyDescent="0.2">
      <c r="A99" s="30">
        <v>1875</v>
      </c>
      <c r="B99" s="31" t="s">
        <v>371</v>
      </c>
      <c r="C99" s="33">
        <v>14081799</v>
      </c>
      <c r="D99" s="66">
        <v>2729</v>
      </c>
      <c r="E99" s="34">
        <f t="shared" si="11"/>
        <v>5160.058263100037</v>
      </c>
      <c r="F99" s="35">
        <f t="shared" si="12"/>
        <v>1.065769117278726</v>
      </c>
      <c r="G99" s="36">
        <f t="shared" si="13"/>
        <v>-191.0577844124924</v>
      </c>
      <c r="H99" s="36">
        <f t="shared" si="14"/>
        <v>0</v>
      </c>
      <c r="I99" s="59">
        <f t="shared" si="15"/>
        <v>-191.0577844124924</v>
      </c>
      <c r="J99" s="67">
        <f t="shared" si="16"/>
        <v>-53.672148578505066</v>
      </c>
      <c r="K99" s="34">
        <f t="shared" si="17"/>
        <v>-244.72993299099747</v>
      </c>
      <c r="L99" s="34">
        <f t="shared" si="18"/>
        <v>-521396.69366169174</v>
      </c>
      <c r="M99" s="34">
        <f t="shared" si="19"/>
        <v>-667867.98713243206</v>
      </c>
      <c r="N99" s="38">
        <f>jan!M99</f>
        <v>1945671.531043137</v>
      </c>
      <c r="O99" s="38">
        <f t="shared" si="20"/>
        <v>-2613539.5181755689</v>
      </c>
    </row>
    <row r="100" spans="1:15" s="31" customFormat="1" x14ac:dyDescent="0.2">
      <c r="A100" s="30">
        <v>3101</v>
      </c>
      <c r="B100" s="31" t="s">
        <v>54</v>
      </c>
      <c r="C100" s="33">
        <v>115364596</v>
      </c>
      <c r="D100" s="66">
        <v>31935</v>
      </c>
      <c r="E100" s="34">
        <f t="shared" si="11"/>
        <v>3612.481478002192</v>
      </c>
      <c r="F100" s="35">
        <f t="shared" si="12"/>
        <v>0.74612940391163618</v>
      </c>
      <c r="G100" s="36">
        <f t="shared" si="13"/>
        <v>737.48828664621453</v>
      </c>
      <c r="H100" s="36">
        <f t="shared" si="14"/>
        <v>260.74449875918611</v>
      </c>
      <c r="I100" s="59">
        <f t="shared" si="15"/>
        <v>998.23278540540059</v>
      </c>
      <c r="J100" s="67">
        <f t="shared" si="16"/>
        <v>-53.672148578505066</v>
      </c>
      <c r="K100" s="34">
        <f t="shared" si="17"/>
        <v>944.56063682689557</v>
      </c>
      <c r="L100" s="34">
        <f t="shared" si="18"/>
        <v>31878564.001921467</v>
      </c>
      <c r="M100" s="34">
        <f t="shared" si="19"/>
        <v>30164543.937066909</v>
      </c>
      <c r="N100" s="38">
        <f>jan!M100</f>
        <v>26277850.518912636</v>
      </c>
      <c r="O100" s="38">
        <f t="shared" si="20"/>
        <v>3886693.4181542732</v>
      </c>
    </row>
    <row r="101" spans="1:15" s="31" customFormat="1" x14ac:dyDescent="0.2">
      <c r="A101" s="30">
        <v>3103</v>
      </c>
      <c r="B101" s="31" t="s">
        <v>55</v>
      </c>
      <c r="C101" s="33">
        <v>221761915</v>
      </c>
      <c r="D101" s="66">
        <v>52051</v>
      </c>
      <c r="E101" s="34">
        <f t="shared" si="11"/>
        <v>4260.4736700543699</v>
      </c>
      <c r="F101" s="35">
        <f t="shared" si="12"/>
        <v>0.87996705289043953</v>
      </c>
      <c r="G101" s="36">
        <f t="shared" si="13"/>
        <v>348.69297141490784</v>
      </c>
      <c r="H101" s="36">
        <f t="shared" si="14"/>
        <v>33.947231540923845</v>
      </c>
      <c r="I101" s="59">
        <f t="shared" si="15"/>
        <v>382.64020295583168</v>
      </c>
      <c r="J101" s="67">
        <f t="shared" si="16"/>
        <v>-53.672148578505066</v>
      </c>
      <c r="K101" s="34">
        <f t="shared" si="17"/>
        <v>328.96805437732661</v>
      </c>
      <c r="L101" s="34">
        <f t="shared" si="18"/>
        <v>19916805.204053994</v>
      </c>
      <c r="M101" s="34">
        <f t="shared" si="19"/>
        <v>17123116.198394228</v>
      </c>
      <c r="N101" s="38">
        <f>jan!M101</f>
        <v>11861459.437163845</v>
      </c>
      <c r="O101" s="38">
        <f t="shared" si="20"/>
        <v>5261656.7612303831</v>
      </c>
    </row>
    <row r="102" spans="1:15" s="31" customFormat="1" x14ac:dyDescent="0.2">
      <c r="A102" s="30">
        <v>3105</v>
      </c>
      <c r="B102" s="31" t="s">
        <v>56</v>
      </c>
      <c r="C102" s="33">
        <v>226048165</v>
      </c>
      <c r="D102" s="66">
        <v>59771</v>
      </c>
      <c r="E102" s="34">
        <f t="shared" si="11"/>
        <v>3781.90368238778</v>
      </c>
      <c r="F102" s="35">
        <f t="shared" si="12"/>
        <v>0.7811222167848314</v>
      </c>
      <c r="G102" s="36">
        <f t="shared" si="13"/>
        <v>635.83496401486184</v>
      </c>
      <c r="H102" s="36">
        <f t="shared" si="14"/>
        <v>201.4467272242303</v>
      </c>
      <c r="I102" s="59">
        <f t="shared" si="15"/>
        <v>837.2816912390922</v>
      </c>
      <c r="J102" s="67">
        <f t="shared" si="16"/>
        <v>-53.672148578505066</v>
      </c>
      <c r="K102" s="34">
        <f t="shared" si="17"/>
        <v>783.60954266058718</v>
      </c>
      <c r="L102" s="34">
        <f t="shared" si="18"/>
        <v>50045163.967051782</v>
      </c>
      <c r="M102" s="34">
        <f t="shared" si="19"/>
        <v>46837125.974365957</v>
      </c>
      <c r="N102" s="38">
        <f>jan!M102</f>
        <v>43316915.612945914</v>
      </c>
      <c r="O102" s="38">
        <f t="shared" si="20"/>
        <v>3520210.3614200428</v>
      </c>
    </row>
    <row r="103" spans="1:15" s="31" customFormat="1" x14ac:dyDescent="0.2">
      <c r="A103" s="30">
        <v>3107</v>
      </c>
      <c r="B103" s="31" t="s">
        <v>57</v>
      </c>
      <c r="C103" s="33">
        <v>339308032</v>
      </c>
      <c r="D103" s="66">
        <v>85230</v>
      </c>
      <c r="E103" s="34">
        <f t="shared" si="11"/>
        <v>3981.0868473542182</v>
      </c>
      <c r="F103" s="35">
        <f t="shared" si="12"/>
        <v>0.82226192007483434</v>
      </c>
      <c r="G103" s="36">
        <f t="shared" si="13"/>
        <v>516.32506503499883</v>
      </c>
      <c r="H103" s="36">
        <f t="shared" si="14"/>
        <v>131.73261948597693</v>
      </c>
      <c r="I103" s="59">
        <f t="shared" si="15"/>
        <v>648.05768452097573</v>
      </c>
      <c r="J103" s="67">
        <f t="shared" si="16"/>
        <v>-53.672148578505066</v>
      </c>
      <c r="K103" s="34">
        <f t="shared" si="17"/>
        <v>594.38553594247071</v>
      </c>
      <c r="L103" s="34">
        <f t="shared" si="18"/>
        <v>55233956.451722763</v>
      </c>
      <c r="M103" s="34">
        <f t="shared" si="19"/>
        <v>50659479.228376776</v>
      </c>
      <c r="N103" s="38">
        <f>jan!M103</f>
        <v>41309511.288074993</v>
      </c>
      <c r="O103" s="38">
        <f t="shared" si="20"/>
        <v>9349967.9403017834</v>
      </c>
    </row>
    <row r="104" spans="1:15" s="31" customFormat="1" x14ac:dyDescent="0.2">
      <c r="A104" s="30">
        <v>3110</v>
      </c>
      <c r="B104" s="31" t="s">
        <v>58</v>
      </c>
      <c r="C104" s="33">
        <v>22743019</v>
      </c>
      <c r="D104" s="66">
        <v>4787</v>
      </c>
      <c r="E104" s="34">
        <f t="shared" si="11"/>
        <v>4750.9962398161688</v>
      </c>
      <c r="F104" s="35">
        <f t="shared" si="12"/>
        <v>0.98128060004915874</v>
      </c>
      <c r="G104" s="36">
        <f t="shared" si="13"/>
        <v>54.379429557828551</v>
      </c>
      <c r="H104" s="36">
        <f t="shared" si="14"/>
        <v>0</v>
      </c>
      <c r="I104" s="59">
        <f t="shared" si="15"/>
        <v>54.379429557828551</v>
      </c>
      <c r="J104" s="67">
        <f t="shared" si="16"/>
        <v>-53.672148578505066</v>
      </c>
      <c r="K104" s="34">
        <f t="shared" si="17"/>
        <v>0.70728097932348533</v>
      </c>
      <c r="L104" s="34">
        <f t="shared" si="18"/>
        <v>260314.32929332528</v>
      </c>
      <c r="M104" s="34">
        <f t="shared" si="19"/>
        <v>3385.7540480215243</v>
      </c>
      <c r="N104" s="38">
        <f>jan!M104</f>
        <v>-199730.73474278481</v>
      </c>
      <c r="O104" s="38">
        <f t="shared" si="20"/>
        <v>203116.48879080632</v>
      </c>
    </row>
    <row r="105" spans="1:15" s="31" customFormat="1" x14ac:dyDescent="0.2">
      <c r="A105" s="30">
        <v>3112</v>
      </c>
      <c r="B105" s="31" t="s">
        <v>63</v>
      </c>
      <c r="C105" s="33">
        <v>31988931</v>
      </c>
      <c r="D105" s="66">
        <v>7883</v>
      </c>
      <c r="E105" s="34">
        <f t="shared" si="11"/>
        <v>4057.9640999619432</v>
      </c>
      <c r="F105" s="35">
        <f t="shared" si="12"/>
        <v>0.83814030699857522</v>
      </c>
      <c r="G105" s="36">
        <f t="shared" si="13"/>
        <v>470.19871347036383</v>
      </c>
      <c r="H105" s="36">
        <f t="shared" si="14"/>
        <v>104.82558107327317</v>
      </c>
      <c r="I105" s="59">
        <f t="shared" si="15"/>
        <v>575.02429454363698</v>
      </c>
      <c r="J105" s="67">
        <f t="shared" si="16"/>
        <v>-53.672148578505066</v>
      </c>
      <c r="K105" s="34">
        <f t="shared" si="17"/>
        <v>521.35214596513197</v>
      </c>
      <c r="L105" s="34">
        <f t="shared" si="18"/>
        <v>4532916.5138874901</v>
      </c>
      <c r="M105" s="34">
        <f t="shared" si="19"/>
        <v>4109818.9666431355</v>
      </c>
      <c r="N105" s="38">
        <f>jan!M105</f>
        <v>3108205.3053730498</v>
      </c>
      <c r="O105" s="38">
        <f t="shared" si="20"/>
        <v>1001613.6612700857</v>
      </c>
    </row>
    <row r="106" spans="1:15" s="31" customFormat="1" x14ac:dyDescent="0.2">
      <c r="A106" s="30">
        <v>3114</v>
      </c>
      <c r="B106" s="31" t="s">
        <v>427</v>
      </c>
      <c r="C106" s="33">
        <v>23962104</v>
      </c>
      <c r="D106" s="66">
        <v>6145</v>
      </c>
      <c r="E106" s="34">
        <f t="shared" si="11"/>
        <v>3899.4473555736372</v>
      </c>
      <c r="F106" s="35">
        <f t="shared" si="12"/>
        <v>0.80539993041237634</v>
      </c>
      <c r="G106" s="36">
        <f t="shared" si="13"/>
        <v>565.30876010334748</v>
      </c>
      <c r="H106" s="36">
        <f t="shared" si="14"/>
        <v>160.3064416091803</v>
      </c>
      <c r="I106" s="59">
        <f t="shared" si="15"/>
        <v>725.61520171252778</v>
      </c>
      <c r="J106" s="67">
        <f t="shared" si="16"/>
        <v>-53.672148578505066</v>
      </c>
      <c r="K106" s="34">
        <f t="shared" si="17"/>
        <v>671.94305313402276</v>
      </c>
      <c r="L106" s="34">
        <f t="shared" si="18"/>
        <v>4458905.4145234833</v>
      </c>
      <c r="M106" s="34">
        <f t="shared" si="19"/>
        <v>4129090.0615085699</v>
      </c>
      <c r="N106" s="38">
        <f>jan!M106</f>
        <v>3520256.2079370026</v>
      </c>
      <c r="O106" s="38">
        <f t="shared" si="20"/>
        <v>608833.85357156722</v>
      </c>
    </row>
    <row r="107" spans="1:15" s="31" customFormat="1" x14ac:dyDescent="0.2">
      <c r="A107" s="30">
        <v>3116</v>
      </c>
      <c r="B107" s="31" t="s">
        <v>61</v>
      </c>
      <c r="C107" s="33">
        <v>16254585</v>
      </c>
      <c r="D107" s="66">
        <v>3919</v>
      </c>
      <c r="E107" s="34">
        <f t="shared" si="11"/>
        <v>4147.6358764991073</v>
      </c>
      <c r="F107" s="35">
        <f t="shared" si="12"/>
        <v>0.85666130138506358</v>
      </c>
      <c r="G107" s="36">
        <f t="shared" si="13"/>
        <v>416.39564754806543</v>
      </c>
      <c r="H107" s="36">
        <f t="shared" si="14"/>
        <v>73.440459285265746</v>
      </c>
      <c r="I107" s="59">
        <f t="shared" si="15"/>
        <v>489.8361068333312</v>
      </c>
      <c r="J107" s="67">
        <f t="shared" si="16"/>
        <v>-53.672148578505066</v>
      </c>
      <c r="K107" s="34">
        <f t="shared" si="17"/>
        <v>436.16395825482613</v>
      </c>
      <c r="L107" s="34">
        <f t="shared" si="18"/>
        <v>1919667.702679825</v>
      </c>
      <c r="M107" s="34">
        <f t="shared" si="19"/>
        <v>1709326.5524006635</v>
      </c>
      <c r="N107" s="38">
        <f>jan!M107</f>
        <v>2991029.120944689</v>
      </c>
      <c r="O107" s="38">
        <f t="shared" si="20"/>
        <v>-1281702.5685440255</v>
      </c>
    </row>
    <row r="108" spans="1:15" s="31" customFormat="1" x14ac:dyDescent="0.2">
      <c r="A108" s="30">
        <v>3118</v>
      </c>
      <c r="B108" s="31" t="s">
        <v>382</v>
      </c>
      <c r="C108" s="33">
        <v>193208538</v>
      </c>
      <c r="D108" s="66">
        <v>47006</v>
      </c>
      <c r="E108" s="34">
        <f t="shared" si="11"/>
        <v>4110.2952389056718</v>
      </c>
      <c r="F108" s="35">
        <f t="shared" si="12"/>
        <v>0.84894888878477015</v>
      </c>
      <c r="G108" s="36">
        <f t="shared" si="13"/>
        <v>438.80003010412673</v>
      </c>
      <c r="H108" s="36">
        <f t="shared" si="14"/>
        <v>86.509682442968185</v>
      </c>
      <c r="I108" s="59">
        <f t="shared" si="15"/>
        <v>525.30971254709493</v>
      </c>
      <c r="J108" s="67">
        <f t="shared" si="16"/>
        <v>-53.672148578505066</v>
      </c>
      <c r="K108" s="34">
        <f t="shared" si="17"/>
        <v>471.63756396858986</v>
      </c>
      <c r="L108" s="34">
        <f t="shared" si="18"/>
        <v>24692708.347988743</v>
      </c>
      <c r="M108" s="34">
        <f t="shared" si="19"/>
        <v>22169795.331907533</v>
      </c>
      <c r="N108" s="38">
        <f>jan!M108</f>
        <v>32672502.688077584</v>
      </c>
      <c r="O108" s="38">
        <f t="shared" si="20"/>
        <v>-10502707.356170051</v>
      </c>
    </row>
    <row r="109" spans="1:15" s="31" customFormat="1" x14ac:dyDescent="0.2">
      <c r="A109" s="30">
        <v>3120</v>
      </c>
      <c r="B109" s="31" t="s">
        <v>62</v>
      </c>
      <c r="C109" s="33">
        <v>31160559</v>
      </c>
      <c r="D109" s="66">
        <v>8420</v>
      </c>
      <c r="E109" s="34">
        <f t="shared" si="11"/>
        <v>3700.7789786223279</v>
      </c>
      <c r="F109" s="35">
        <f t="shared" si="12"/>
        <v>0.76436655250485852</v>
      </c>
      <c r="G109" s="36">
        <f t="shared" si="13"/>
        <v>684.50978627413303</v>
      </c>
      <c r="H109" s="36">
        <f t="shared" si="14"/>
        <v>229.84037354213851</v>
      </c>
      <c r="I109" s="59">
        <f t="shared" si="15"/>
        <v>914.35015981627157</v>
      </c>
      <c r="J109" s="67">
        <f t="shared" si="16"/>
        <v>-53.672148578505066</v>
      </c>
      <c r="K109" s="34">
        <f t="shared" si="17"/>
        <v>860.67801123776655</v>
      </c>
      <c r="L109" s="34">
        <f t="shared" si="18"/>
        <v>7698828.3456530068</v>
      </c>
      <c r="M109" s="34">
        <f t="shared" si="19"/>
        <v>7246908.8546219943</v>
      </c>
      <c r="N109" s="38">
        <f>jan!M109</f>
        <v>6531601.656278206</v>
      </c>
      <c r="O109" s="38">
        <f t="shared" si="20"/>
        <v>715307.19834378827</v>
      </c>
    </row>
    <row r="110" spans="1:15" s="31" customFormat="1" x14ac:dyDescent="0.2">
      <c r="A110" s="30">
        <v>3122</v>
      </c>
      <c r="B110" s="31" t="s">
        <v>60</v>
      </c>
      <c r="C110" s="33">
        <v>12957080</v>
      </c>
      <c r="D110" s="66">
        <v>3658</v>
      </c>
      <c r="E110" s="34">
        <f t="shared" si="11"/>
        <v>3542.1213778020779</v>
      </c>
      <c r="F110" s="35">
        <f t="shared" si="12"/>
        <v>0.73159708313957039</v>
      </c>
      <c r="G110" s="36">
        <f t="shared" si="13"/>
        <v>779.70434676628304</v>
      </c>
      <c r="H110" s="36">
        <f t="shared" si="14"/>
        <v>285.37053382922602</v>
      </c>
      <c r="I110" s="59">
        <f t="shared" si="15"/>
        <v>1065.0748805955091</v>
      </c>
      <c r="J110" s="67">
        <f t="shared" si="16"/>
        <v>-53.672148578505066</v>
      </c>
      <c r="K110" s="34">
        <f t="shared" si="17"/>
        <v>1011.402732017004</v>
      </c>
      <c r="L110" s="34">
        <f t="shared" si="18"/>
        <v>3896043.913218372</v>
      </c>
      <c r="M110" s="34">
        <f t="shared" si="19"/>
        <v>3699711.193718201</v>
      </c>
      <c r="N110" s="38">
        <f>jan!M110</f>
        <v>3373220.8227393911</v>
      </c>
      <c r="O110" s="38">
        <f t="shared" si="20"/>
        <v>326490.37097880989</v>
      </c>
    </row>
    <row r="111" spans="1:15" s="31" customFormat="1" x14ac:dyDescent="0.2">
      <c r="A111" s="30">
        <v>3124</v>
      </c>
      <c r="B111" s="31" t="s">
        <v>59</v>
      </c>
      <c r="C111" s="33">
        <v>4832897</v>
      </c>
      <c r="D111" s="66">
        <v>1347</v>
      </c>
      <c r="E111" s="34">
        <f t="shared" si="11"/>
        <v>3587.896807720861</v>
      </c>
      <c r="F111" s="35">
        <f t="shared" si="12"/>
        <v>0.74105163521051665</v>
      </c>
      <c r="G111" s="36">
        <f t="shared" si="13"/>
        <v>752.23908881501313</v>
      </c>
      <c r="H111" s="36">
        <f t="shared" si="14"/>
        <v>269.34913335765191</v>
      </c>
      <c r="I111" s="59">
        <f t="shared" si="15"/>
        <v>1021.588222172665</v>
      </c>
      <c r="J111" s="67">
        <f t="shared" si="16"/>
        <v>-53.672148578505066</v>
      </c>
      <c r="K111" s="34">
        <f t="shared" si="17"/>
        <v>967.91607359416003</v>
      </c>
      <c r="L111" s="34">
        <f t="shared" si="18"/>
        <v>1376079.3352665799</v>
      </c>
      <c r="M111" s="34">
        <f t="shared" si="19"/>
        <v>1303782.9511313336</v>
      </c>
      <c r="N111" s="38">
        <f>jan!M111</f>
        <v>1057363.9936112519</v>
      </c>
      <c r="O111" s="38">
        <f t="shared" si="20"/>
        <v>246418.95752008166</v>
      </c>
    </row>
    <row r="112" spans="1:15" s="31" customFormat="1" x14ac:dyDescent="0.2">
      <c r="A112" s="30">
        <v>3201</v>
      </c>
      <c r="B112" s="31" t="s">
        <v>68</v>
      </c>
      <c r="C112" s="33">
        <v>939331982</v>
      </c>
      <c r="D112" s="66">
        <v>130921</v>
      </c>
      <c r="E112" s="34">
        <f t="shared" si="11"/>
        <v>7174.7999327838925</v>
      </c>
      <c r="F112" s="35">
        <f t="shared" si="12"/>
        <v>1.4818980331475196</v>
      </c>
      <c r="G112" s="36">
        <f t="shared" si="13"/>
        <v>-1399.9027862228056</v>
      </c>
      <c r="H112" s="36">
        <f t="shared" si="14"/>
        <v>0</v>
      </c>
      <c r="I112" s="59">
        <f t="shared" si="15"/>
        <v>-1399.9027862228056</v>
      </c>
      <c r="J112" s="67">
        <f t="shared" si="16"/>
        <v>-53.672148578505066</v>
      </c>
      <c r="K112" s="34">
        <f t="shared" si="17"/>
        <v>-1453.5749348013107</v>
      </c>
      <c r="L112" s="34">
        <f t="shared" si="18"/>
        <v>-183276672.67507595</v>
      </c>
      <c r="M112" s="34">
        <f t="shared" si="19"/>
        <v>-190303484.0391224</v>
      </c>
      <c r="N112" s="38">
        <f>jan!M112</f>
        <v>-194139492.47621888</v>
      </c>
      <c r="O112" s="38">
        <f t="shared" si="20"/>
        <v>3836008.4370964766</v>
      </c>
    </row>
    <row r="113" spans="1:15" s="31" customFormat="1" x14ac:dyDescent="0.2">
      <c r="A113" s="30">
        <v>3203</v>
      </c>
      <c r="B113" s="31" t="s">
        <v>69</v>
      </c>
      <c r="C113" s="33">
        <v>578163132</v>
      </c>
      <c r="D113" s="66">
        <v>98815</v>
      </c>
      <c r="E113" s="34">
        <f t="shared" si="11"/>
        <v>5850.9652583109855</v>
      </c>
      <c r="F113" s="35">
        <f t="shared" si="12"/>
        <v>1.2084704785546914</v>
      </c>
      <c r="G113" s="36">
        <f t="shared" si="13"/>
        <v>-605.60198153906151</v>
      </c>
      <c r="H113" s="36">
        <f t="shared" si="14"/>
        <v>0</v>
      </c>
      <c r="I113" s="59">
        <f t="shared" si="15"/>
        <v>-605.60198153906151</v>
      </c>
      <c r="J113" s="67">
        <f t="shared" si="16"/>
        <v>-53.672148578505066</v>
      </c>
      <c r="K113" s="34">
        <f t="shared" si="17"/>
        <v>-659.27413011756653</v>
      </c>
      <c r="L113" s="34">
        <f t="shared" si="18"/>
        <v>-59842559.805782363</v>
      </c>
      <c r="M113" s="34">
        <f t="shared" si="19"/>
        <v>-65146173.167567335</v>
      </c>
      <c r="N113" s="38">
        <f>jan!M113</f>
        <v>-71196175.591478631</v>
      </c>
      <c r="O113" s="38">
        <f t="shared" si="20"/>
        <v>6050002.4239112958</v>
      </c>
    </row>
    <row r="114" spans="1:15" s="31" customFormat="1" x14ac:dyDescent="0.2">
      <c r="A114" s="30">
        <v>3205</v>
      </c>
      <c r="B114" s="31" t="s">
        <v>384</v>
      </c>
      <c r="C114" s="33">
        <v>442894055</v>
      </c>
      <c r="D114" s="66">
        <v>94201</v>
      </c>
      <c r="E114" s="34">
        <f t="shared" si="11"/>
        <v>4701.5854927230075</v>
      </c>
      <c r="F114" s="35">
        <f t="shared" si="12"/>
        <v>0.97107520204229136</v>
      </c>
      <c r="G114" s="36">
        <f t="shared" si="13"/>
        <v>84.025877813725302</v>
      </c>
      <c r="H114" s="36">
        <f t="shared" si="14"/>
        <v>0</v>
      </c>
      <c r="I114" s="59">
        <f t="shared" si="15"/>
        <v>84.025877813725302</v>
      </c>
      <c r="J114" s="67">
        <f t="shared" si="16"/>
        <v>-53.672148578505066</v>
      </c>
      <c r="K114" s="34">
        <f t="shared" si="17"/>
        <v>30.353729235220236</v>
      </c>
      <c r="L114" s="34">
        <f t="shared" si="18"/>
        <v>7915321.7159307376</v>
      </c>
      <c r="M114" s="34">
        <f t="shared" si="19"/>
        <v>2859351.6476869816</v>
      </c>
      <c r="N114" s="38">
        <f>jan!M114</f>
        <v>-2330971.7165458328</v>
      </c>
      <c r="O114" s="38">
        <f t="shared" si="20"/>
        <v>5190323.3642328139</v>
      </c>
    </row>
    <row r="115" spans="1:15" s="31" customFormat="1" x14ac:dyDescent="0.2">
      <c r="A115" s="30">
        <v>3207</v>
      </c>
      <c r="B115" s="31" t="s">
        <v>383</v>
      </c>
      <c r="C115" s="33">
        <v>326501525</v>
      </c>
      <c r="D115" s="66">
        <v>63560</v>
      </c>
      <c r="E115" s="34">
        <f t="shared" si="11"/>
        <v>5136.902533039648</v>
      </c>
      <c r="F115" s="35">
        <f t="shared" si="12"/>
        <v>1.0609864848493822</v>
      </c>
      <c r="G115" s="36">
        <f t="shared" si="13"/>
        <v>-177.16434637625898</v>
      </c>
      <c r="H115" s="36">
        <f t="shared" si="14"/>
        <v>0</v>
      </c>
      <c r="I115" s="59">
        <f t="shared" si="15"/>
        <v>-177.16434637625898</v>
      </c>
      <c r="J115" s="67">
        <f t="shared" si="16"/>
        <v>-53.672148578505066</v>
      </c>
      <c r="K115" s="34">
        <f t="shared" si="17"/>
        <v>-230.83649495476405</v>
      </c>
      <c r="L115" s="34">
        <f t="shared" si="18"/>
        <v>-11260565.855675021</v>
      </c>
      <c r="M115" s="34">
        <f t="shared" si="19"/>
        <v>-14671967.619324803</v>
      </c>
      <c r="N115" s="38">
        <f>jan!M115</f>
        <v>-18442644.330196649</v>
      </c>
      <c r="O115" s="38">
        <f t="shared" si="20"/>
        <v>3770676.7108718455</v>
      </c>
    </row>
    <row r="116" spans="1:15" s="31" customFormat="1" x14ac:dyDescent="0.2">
      <c r="A116" s="30">
        <v>3209</v>
      </c>
      <c r="B116" s="31" t="s">
        <v>76</v>
      </c>
      <c r="C116" s="33">
        <v>184286841</v>
      </c>
      <c r="D116" s="66">
        <v>43814</v>
      </c>
      <c r="E116" s="34">
        <f t="shared" si="11"/>
        <v>4206.1177021043504</v>
      </c>
      <c r="F116" s="35">
        <f t="shared" si="12"/>
        <v>0.86874025872898764</v>
      </c>
      <c r="G116" s="36">
        <f t="shared" si="13"/>
        <v>381.30655218491955</v>
      </c>
      <c r="H116" s="36">
        <f t="shared" si="14"/>
        <v>52.971820323430663</v>
      </c>
      <c r="I116" s="59">
        <f t="shared" si="15"/>
        <v>434.27837250835023</v>
      </c>
      <c r="J116" s="67">
        <f t="shared" si="16"/>
        <v>-53.672148578505066</v>
      </c>
      <c r="K116" s="34">
        <f t="shared" si="17"/>
        <v>380.60622392984516</v>
      </c>
      <c r="L116" s="34">
        <f t="shared" si="18"/>
        <v>19027472.613080855</v>
      </c>
      <c r="M116" s="34">
        <f t="shared" si="19"/>
        <v>16675881.095262235</v>
      </c>
      <c r="N116" s="38">
        <f>jan!M116</f>
        <v>10917574.691635761</v>
      </c>
      <c r="O116" s="38">
        <f t="shared" si="20"/>
        <v>5758306.4036264736</v>
      </c>
    </row>
    <row r="117" spans="1:15" s="31" customFormat="1" x14ac:dyDescent="0.2">
      <c r="A117" s="30">
        <v>3212</v>
      </c>
      <c r="B117" s="31" t="s">
        <v>67</v>
      </c>
      <c r="C117" s="33">
        <v>100117019</v>
      </c>
      <c r="D117" s="66">
        <v>20521</v>
      </c>
      <c r="E117" s="34">
        <f t="shared" si="11"/>
        <v>4878.7592709906921</v>
      </c>
      <c r="F117" s="35">
        <f t="shared" si="12"/>
        <v>1.0076690410343039</v>
      </c>
      <c r="G117" s="36">
        <f t="shared" si="13"/>
        <v>-22.278389146885456</v>
      </c>
      <c r="H117" s="36">
        <f t="shared" si="14"/>
        <v>0</v>
      </c>
      <c r="I117" s="59">
        <f t="shared" si="15"/>
        <v>-22.278389146885456</v>
      </c>
      <c r="J117" s="67">
        <f t="shared" si="16"/>
        <v>-53.672148578505066</v>
      </c>
      <c r="K117" s="34">
        <f t="shared" si="17"/>
        <v>-75.950537725390518</v>
      </c>
      <c r="L117" s="34">
        <f t="shared" si="18"/>
        <v>-457174.82368323643</v>
      </c>
      <c r="M117" s="34">
        <f t="shared" si="19"/>
        <v>-1558580.9846627389</v>
      </c>
      <c r="N117" s="38">
        <f>jan!M117</f>
        <v>-2726040.5974632674</v>
      </c>
      <c r="O117" s="38">
        <f t="shared" si="20"/>
        <v>1167459.6128005285</v>
      </c>
    </row>
    <row r="118" spans="1:15" s="31" customFormat="1" x14ac:dyDescent="0.2">
      <c r="A118" s="30">
        <v>3214</v>
      </c>
      <c r="B118" s="31" t="s">
        <v>66</v>
      </c>
      <c r="C118" s="33">
        <v>90099724</v>
      </c>
      <c r="D118" s="66">
        <v>16244</v>
      </c>
      <c r="E118" s="34">
        <f t="shared" si="11"/>
        <v>5546.6463925141588</v>
      </c>
      <c r="F118" s="35">
        <f t="shared" si="12"/>
        <v>1.1456158299374692</v>
      </c>
      <c r="G118" s="36">
        <f t="shared" si="13"/>
        <v>-423.01066206096544</v>
      </c>
      <c r="H118" s="36">
        <f t="shared" si="14"/>
        <v>0</v>
      </c>
      <c r="I118" s="59">
        <f t="shared" si="15"/>
        <v>-423.01066206096544</v>
      </c>
      <c r="J118" s="67">
        <f t="shared" si="16"/>
        <v>-53.672148578505066</v>
      </c>
      <c r="K118" s="34">
        <f t="shared" si="17"/>
        <v>-476.68281063947052</v>
      </c>
      <c r="L118" s="34">
        <f t="shared" si="18"/>
        <v>-6871385.1945183231</v>
      </c>
      <c r="M118" s="34">
        <f t="shared" si="19"/>
        <v>-7743235.5760275591</v>
      </c>
      <c r="N118" s="38">
        <f>jan!M118</f>
        <v>-8697661.4621603899</v>
      </c>
      <c r="O118" s="38">
        <f t="shared" si="20"/>
        <v>954425.88613283075</v>
      </c>
    </row>
    <row r="119" spans="1:15" s="31" customFormat="1" x14ac:dyDescent="0.2">
      <c r="A119" s="30">
        <v>3216</v>
      </c>
      <c r="B119" s="31" t="s">
        <v>64</v>
      </c>
      <c r="C119" s="33">
        <v>85035043</v>
      </c>
      <c r="D119" s="66">
        <v>19493</v>
      </c>
      <c r="E119" s="34">
        <f t="shared" si="11"/>
        <v>4362.3374031703688</v>
      </c>
      <c r="F119" s="35">
        <f t="shared" si="12"/>
        <v>0.90100619923149883</v>
      </c>
      <c r="G119" s="36">
        <f t="shared" si="13"/>
        <v>287.57473154530851</v>
      </c>
      <c r="H119" s="36">
        <f t="shared" si="14"/>
        <v>0</v>
      </c>
      <c r="I119" s="59">
        <f t="shared" si="15"/>
        <v>287.57473154530851</v>
      </c>
      <c r="J119" s="67">
        <f t="shared" si="16"/>
        <v>-53.672148578505066</v>
      </c>
      <c r="K119" s="34">
        <f t="shared" si="17"/>
        <v>233.90258296680344</v>
      </c>
      <c r="L119" s="34">
        <f t="shared" si="18"/>
        <v>5605694.2420126991</v>
      </c>
      <c r="M119" s="34">
        <f t="shared" si="19"/>
        <v>4559463.0497718994</v>
      </c>
      <c r="N119" s="38">
        <f>jan!M119</f>
        <v>2640984.1614077594</v>
      </c>
      <c r="O119" s="38">
        <f t="shared" si="20"/>
        <v>1918478.8883641399</v>
      </c>
    </row>
    <row r="120" spans="1:15" s="31" customFormat="1" x14ac:dyDescent="0.2">
      <c r="A120" s="30">
        <v>3218</v>
      </c>
      <c r="B120" s="31" t="s">
        <v>65</v>
      </c>
      <c r="C120" s="33">
        <v>97364338</v>
      </c>
      <c r="D120" s="66">
        <v>22005</v>
      </c>
      <c r="E120" s="34">
        <f t="shared" si="11"/>
        <v>4424.646125880482</v>
      </c>
      <c r="F120" s="35">
        <f t="shared" si="12"/>
        <v>0.91387557182684365</v>
      </c>
      <c r="G120" s="36">
        <f t="shared" si="13"/>
        <v>250.18949791924058</v>
      </c>
      <c r="H120" s="36">
        <f t="shared" si="14"/>
        <v>0</v>
      </c>
      <c r="I120" s="59">
        <f t="shared" si="15"/>
        <v>250.18949791924058</v>
      </c>
      <c r="J120" s="67">
        <f t="shared" si="16"/>
        <v>-53.672148578505066</v>
      </c>
      <c r="K120" s="34">
        <f t="shared" si="17"/>
        <v>196.51734934073551</v>
      </c>
      <c r="L120" s="34">
        <f t="shared" si="18"/>
        <v>5505419.9017128889</v>
      </c>
      <c r="M120" s="34">
        <f t="shared" si="19"/>
        <v>4324364.2722428851</v>
      </c>
      <c r="N120" s="38">
        <f>jan!M120</f>
        <v>2886804.3241665033</v>
      </c>
      <c r="O120" s="38">
        <f t="shared" si="20"/>
        <v>1437559.9480763818</v>
      </c>
    </row>
    <row r="121" spans="1:15" s="31" customFormat="1" x14ac:dyDescent="0.2">
      <c r="A121" s="30">
        <v>3220</v>
      </c>
      <c r="B121" s="31" t="s">
        <v>72</v>
      </c>
      <c r="C121" s="33">
        <v>46603355</v>
      </c>
      <c r="D121" s="66">
        <v>11482</v>
      </c>
      <c r="E121" s="34">
        <f t="shared" si="11"/>
        <v>4058.8185856122627</v>
      </c>
      <c r="F121" s="35">
        <f t="shared" si="12"/>
        <v>0.838316794233958</v>
      </c>
      <c r="G121" s="36">
        <f t="shared" si="13"/>
        <v>469.68602208017217</v>
      </c>
      <c r="H121" s="36">
        <f t="shared" si="14"/>
        <v>104.52651109566136</v>
      </c>
      <c r="I121" s="59">
        <f t="shared" si="15"/>
        <v>574.21253317583353</v>
      </c>
      <c r="J121" s="67">
        <f t="shared" si="16"/>
        <v>-53.672148578505066</v>
      </c>
      <c r="K121" s="34">
        <f t="shared" si="17"/>
        <v>520.54038459732851</v>
      </c>
      <c r="L121" s="34">
        <f t="shared" si="18"/>
        <v>6593108.3059249204</v>
      </c>
      <c r="M121" s="34">
        <f t="shared" si="19"/>
        <v>5976844.6959465258</v>
      </c>
      <c r="N121" s="38">
        <f>jan!M121</f>
        <v>4666488.1971005145</v>
      </c>
      <c r="O121" s="38">
        <f t="shared" si="20"/>
        <v>1310356.4988460112</v>
      </c>
    </row>
    <row r="122" spans="1:15" s="31" customFormat="1" x14ac:dyDescent="0.2">
      <c r="A122" s="30">
        <v>3222</v>
      </c>
      <c r="B122" s="31" t="s">
        <v>73</v>
      </c>
      <c r="C122" s="33">
        <v>225133793</v>
      </c>
      <c r="D122" s="66">
        <v>48188</v>
      </c>
      <c r="E122" s="34">
        <f t="shared" si="11"/>
        <v>4671.988731634432</v>
      </c>
      <c r="F122" s="35">
        <f t="shared" si="12"/>
        <v>0.96496222572858403</v>
      </c>
      <c r="G122" s="36">
        <f t="shared" si="13"/>
        <v>101.78393446687059</v>
      </c>
      <c r="H122" s="36">
        <f t="shared" si="14"/>
        <v>0</v>
      </c>
      <c r="I122" s="59">
        <f t="shared" si="15"/>
        <v>101.78393446687059</v>
      </c>
      <c r="J122" s="67">
        <f t="shared" si="16"/>
        <v>-53.672148578505066</v>
      </c>
      <c r="K122" s="34">
        <f t="shared" si="17"/>
        <v>48.111785888365524</v>
      </c>
      <c r="L122" s="34">
        <f t="shared" si="18"/>
        <v>4904764.2340895599</v>
      </c>
      <c r="M122" s="34">
        <f t="shared" si="19"/>
        <v>2318410.7383885579</v>
      </c>
      <c r="N122" s="38">
        <f>jan!M122</f>
        <v>-1511887.9070786017</v>
      </c>
      <c r="O122" s="38">
        <f t="shared" si="20"/>
        <v>3830298.6454671593</v>
      </c>
    </row>
    <row r="123" spans="1:15" s="31" customFormat="1" x14ac:dyDescent="0.2">
      <c r="A123" s="30">
        <v>3224</v>
      </c>
      <c r="B123" s="31" t="s">
        <v>71</v>
      </c>
      <c r="C123" s="33">
        <v>93191072</v>
      </c>
      <c r="D123" s="66">
        <v>20099</v>
      </c>
      <c r="E123" s="34">
        <f t="shared" si="11"/>
        <v>4636.6024180307477</v>
      </c>
      <c r="F123" s="35">
        <f t="shared" si="12"/>
        <v>0.95765346325145462</v>
      </c>
      <c r="G123" s="36">
        <f t="shared" si="13"/>
        <v>123.01572262908121</v>
      </c>
      <c r="H123" s="36">
        <f t="shared" si="14"/>
        <v>0</v>
      </c>
      <c r="I123" s="59">
        <f t="shared" si="15"/>
        <v>123.01572262908121</v>
      </c>
      <c r="J123" s="67">
        <f t="shared" si="16"/>
        <v>-53.672148578505066</v>
      </c>
      <c r="K123" s="34">
        <f t="shared" si="17"/>
        <v>69.343574050576137</v>
      </c>
      <c r="L123" s="34">
        <f t="shared" si="18"/>
        <v>2472493.0091219032</v>
      </c>
      <c r="M123" s="34">
        <f t="shared" si="19"/>
        <v>1393736.4948425298</v>
      </c>
      <c r="N123" s="38">
        <f>jan!M123</f>
        <v>283810.24207328114</v>
      </c>
      <c r="O123" s="38">
        <f t="shared" si="20"/>
        <v>1109926.2527692486</v>
      </c>
    </row>
    <row r="124" spans="1:15" s="31" customFormat="1" x14ac:dyDescent="0.2">
      <c r="A124" s="30">
        <v>3226</v>
      </c>
      <c r="B124" s="31" t="s">
        <v>70</v>
      </c>
      <c r="C124" s="33">
        <v>65598491</v>
      </c>
      <c r="D124" s="66">
        <v>18058</v>
      </c>
      <c r="E124" s="34">
        <f t="shared" si="11"/>
        <v>3632.6553881935984</v>
      </c>
      <c r="F124" s="35">
        <f t="shared" si="12"/>
        <v>0.75029616509154551</v>
      </c>
      <c r="G124" s="36">
        <f t="shared" si="13"/>
        <v>725.38394053137074</v>
      </c>
      <c r="H124" s="36">
        <f t="shared" si="14"/>
        <v>253.68363019219387</v>
      </c>
      <c r="I124" s="59">
        <f t="shared" si="15"/>
        <v>979.06757072356459</v>
      </c>
      <c r="J124" s="67">
        <f t="shared" si="16"/>
        <v>-53.672148578505066</v>
      </c>
      <c r="K124" s="34">
        <f t="shared" si="17"/>
        <v>925.39542214505957</v>
      </c>
      <c r="L124" s="34">
        <f t="shared" si="18"/>
        <v>17680002.192126129</v>
      </c>
      <c r="M124" s="34">
        <f t="shared" si="19"/>
        <v>16710790.533095486</v>
      </c>
      <c r="N124" s="38">
        <f>jan!M124</f>
        <v>14375655.937514467</v>
      </c>
      <c r="O124" s="38">
        <f t="shared" si="20"/>
        <v>2335134.5955810193</v>
      </c>
    </row>
    <row r="125" spans="1:15" s="31" customFormat="1" x14ac:dyDescent="0.2">
      <c r="A125" s="30">
        <v>3228</v>
      </c>
      <c r="B125" s="31" t="s">
        <v>77</v>
      </c>
      <c r="C125" s="33">
        <v>97512966</v>
      </c>
      <c r="D125" s="66">
        <v>24645</v>
      </c>
      <c r="E125" s="34">
        <f t="shared" si="11"/>
        <v>3956.7038344491784</v>
      </c>
      <c r="F125" s="35">
        <f t="shared" si="12"/>
        <v>0.81722580210573448</v>
      </c>
      <c r="G125" s="36">
        <f t="shared" si="13"/>
        <v>530.95487277802272</v>
      </c>
      <c r="H125" s="36">
        <f t="shared" si="14"/>
        <v>140.26667400274084</v>
      </c>
      <c r="I125" s="59">
        <f t="shared" si="15"/>
        <v>671.22154678076356</v>
      </c>
      <c r="J125" s="67">
        <f t="shared" si="16"/>
        <v>-53.672148578505066</v>
      </c>
      <c r="K125" s="34">
        <f t="shared" si="17"/>
        <v>617.54939820225854</v>
      </c>
      <c r="L125" s="34">
        <f t="shared" si="18"/>
        <v>16542255.020411918</v>
      </c>
      <c r="M125" s="34">
        <f t="shared" si="19"/>
        <v>15219504.918694662</v>
      </c>
      <c r="N125" s="38">
        <f>jan!M125</f>
        <v>15411405.084557766</v>
      </c>
      <c r="O125" s="38">
        <f t="shared" si="20"/>
        <v>-191900.16586310416</v>
      </c>
    </row>
    <row r="126" spans="1:15" s="31" customFormat="1" x14ac:dyDescent="0.2">
      <c r="A126" s="30">
        <v>3230</v>
      </c>
      <c r="B126" s="31" t="s">
        <v>75</v>
      </c>
      <c r="C126" s="33">
        <v>35857815</v>
      </c>
      <c r="D126" s="66">
        <v>7398</v>
      </c>
      <c r="E126" s="34">
        <f t="shared" si="11"/>
        <v>4846.9606650446067</v>
      </c>
      <c r="F126" s="35">
        <f t="shared" si="12"/>
        <v>1.0011012911249273</v>
      </c>
      <c r="G126" s="36">
        <f t="shared" si="13"/>
        <v>-3.1992255792341893</v>
      </c>
      <c r="H126" s="36">
        <f t="shared" si="14"/>
        <v>0</v>
      </c>
      <c r="I126" s="59">
        <f t="shared" si="15"/>
        <v>-3.1992255792341893</v>
      </c>
      <c r="J126" s="67">
        <f t="shared" si="16"/>
        <v>-53.672148578505066</v>
      </c>
      <c r="K126" s="34">
        <f t="shared" si="17"/>
        <v>-56.871374157739254</v>
      </c>
      <c r="L126" s="34">
        <f t="shared" si="18"/>
        <v>-23667.870835174534</v>
      </c>
      <c r="M126" s="34">
        <f t="shared" si="19"/>
        <v>-420734.42601895501</v>
      </c>
      <c r="N126" s="38">
        <f>jan!M126</f>
        <v>-996767.75187530997</v>
      </c>
      <c r="O126" s="38">
        <f t="shared" si="20"/>
        <v>576033.32585635502</v>
      </c>
    </row>
    <row r="127" spans="1:15" s="31" customFormat="1" x14ac:dyDescent="0.2">
      <c r="A127" s="30">
        <v>3232</v>
      </c>
      <c r="B127" s="31" t="s">
        <v>74</v>
      </c>
      <c r="C127" s="33">
        <v>126881745</v>
      </c>
      <c r="D127" s="66">
        <v>25882</v>
      </c>
      <c r="E127" s="34">
        <f t="shared" si="11"/>
        <v>4902.3160884012059</v>
      </c>
      <c r="F127" s="35">
        <f t="shared" si="12"/>
        <v>1.0125345148753719</v>
      </c>
      <c r="G127" s="36">
        <f t="shared" si="13"/>
        <v>-36.412479593193709</v>
      </c>
      <c r="H127" s="36">
        <f t="shared" si="14"/>
        <v>0</v>
      </c>
      <c r="I127" s="59">
        <f t="shared" si="15"/>
        <v>-36.412479593193709</v>
      </c>
      <c r="J127" s="67">
        <f t="shared" si="16"/>
        <v>-53.672148578505066</v>
      </c>
      <c r="K127" s="34">
        <f t="shared" si="17"/>
        <v>-90.084628171698768</v>
      </c>
      <c r="L127" s="34">
        <f t="shared" si="18"/>
        <v>-942427.7968310396</v>
      </c>
      <c r="M127" s="34">
        <f t="shared" si="19"/>
        <v>-2331570.3463399075</v>
      </c>
      <c r="N127" s="38">
        <f>jan!M127</f>
        <v>-3938153.2115756664</v>
      </c>
      <c r="O127" s="38">
        <f t="shared" si="20"/>
        <v>1606582.8652357589</v>
      </c>
    </row>
    <row r="128" spans="1:15" s="31" customFormat="1" x14ac:dyDescent="0.2">
      <c r="A128" s="30">
        <v>3234</v>
      </c>
      <c r="B128" s="31" t="s">
        <v>119</v>
      </c>
      <c r="C128" s="33">
        <v>38157875</v>
      </c>
      <c r="D128" s="66">
        <v>9357</v>
      </c>
      <c r="E128" s="34">
        <f t="shared" si="11"/>
        <v>4078.0030992839584</v>
      </c>
      <c r="F128" s="35">
        <f t="shared" si="12"/>
        <v>0.84227920340819484</v>
      </c>
      <c r="G128" s="36">
        <f t="shared" si="13"/>
        <v>458.17531387715479</v>
      </c>
      <c r="H128" s="36">
        <f t="shared" si="14"/>
        <v>97.811931310567886</v>
      </c>
      <c r="I128" s="59">
        <f t="shared" si="15"/>
        <v>555.98724518772269</v>
      </c>
      <c r="J128" s="67">
        <f t="shared" si="16"/>
        <v>-53.672148578505066</v>
      </c>
      <c r="K128" s="34">
        <f t="shared" si="17"/>
        <v>502.31509660921762</v>
      </c>
      <c r="L128" s="34">
        <f t="shared" si="18"/>
        <v>5202372.6532215215</v>
      </c>
      <c r="M128" s="34">
        <f t="shared" si="19"/>
        <v>4700162.3589724489</v>
      </c>
      <c r="N128" s="38">
        <f>jan!M128</f>
        <v>3477523.1437048865</v>
      </c>
      <c r="O128" s="38">
        <f t="shared" si="20"/>
        <v>1222639.2152675623</v>
      </c>
    </row>
    <row r="129" spans="1:15" s="31" customFormat="1" x14ac:dyDescent="0.2">
      <c r="A129" s="30">
        <v>3236</v>
      </c>
      <c r="B129" s="31" t="s">
        <v>118</v>
      </c>
      <c r="C129" s="33">
        <v>26771918</v>
      </c>
      <c r="D129" s="66">
        <v>7037</v>
      </c>
      <c r="E129" s="34">
        <f t="shared" si="11"/>
        <v>3804.4504760551372</v>
      </c>
      <c r="F129" s="35">
        <f t="shared" si="12"/>
        <v>0.78577907823078885</v>
      </c>
      <c r="G129" s="36">
        <f t="shared" si="13"/>
        <v>622.30688781444746</v>
      </c>
      <c r="H129" s="36">
        <f t="shared" si="14"/>
        <v>193.55534944065528</v>
      </c>
      <c r="I129" s="59">
        <f t="shared" si="15"/>
        <v>815.86223725510274</v>
      </c>
      <c r="J129" s="67">
        <f t="shared" si="16"/>
        <v>-53.672148578505066</v>
      </c>
      <c r="K129" s="34">
        <f t="shared" si="17"/>
        <v>762.19008867659772</v>
      </c>
      <c r="L129" s="34">
        <f t="shared" si="18"/>
        <v>5741222.563564158</v>
      </c>
      <c r="M129" s="34">
        <f t="shared" si="19"/>
        <v>5363531.6540172184</v>
      </c>
      <c r="N129" s="38">
        <f>jan!M129</f>
        <v>4448004.2318800148</v>
      </c>
      <c r="O129" s="38">
        <f t="shared" si="20"/>
        <v>915527.42213720363</v>
      </c>
    </row>
    <row r="130" spans="1:15" s="31" customFormat="1" x14ac:dyDescent="0.2">
      <c r="A130" s="30">
        <v>3238</v>
      </c>
      <c r="B130" s="31" t="s">
        <v>79</v>
      </c>
      <c r="C130" s="33">
        <v>61555964</v>
      </c>
      <c r="D130" s="66">
        <v>16126</v>
      </c>
      <c r="E130" s="34">
        <f t="shared" si="11"/>
        <v>3817.1873992310552</v>
      </c>
      <c r="F130" s="35">
        <f t="shared" si="12"/>
        <v>0.78840978871464484</v>
      </c>
      <c r="G130" s="36">
        <f t="shared" si="13"/>
        <v>614.66473390889666</v>
      </c>
      <c r="H130" s="36">
        <f t="shared" si="14"/>
        <v>189.09742632908399</v>
      </c>
      <c r="I130" s="59">
        <f t="shared" si="15"/>
        <v>803.76216023798065</v>
      </c>
      <c r="J130" s="67">
        <f t="shared" si="16"/>
        <v>-53.672148578505066</v>
      </c>
      <c r="K130" s="34">
        <f t="shared" si="17"/>
        <v>750.09001165947564</v>
      </c>
      <c r="L130" s="34">
        <f t="shared" si="18"/>
        <v>12961468.595997676</v>
      </c>
      <c r="M130" s="34">
        <f t="shared" si="19"/>
        <v>12095951.528020704</v>
      </c>
      <c r="N130" s="38">
        <f>jan!M130</f>
        <v>10232762.818615476</v>
      </c>
      <c r="O130" s="38">
        <f t="shared" si="20"/>
        <v>1863188.7094052285</v>
      </c>
    </row>
    <row r="131" spans="1:15" s="31" customFormat="1" x14ac:dyDescent="0.2">
      <c r="A131" s="30">
        <v>3240</v>
      </c>
      <c r="B131" s="31" t="s">
        <v>78</v>
      </c>
      <c r="C131" s="33">
        <v>106431330</v>
      </c>
      <c r="D131" s="66">
        <v>27916</v>
      </c>
      <c r="E131" s="34">
        <f t="shared" si="11"/>
        <v>3812.5565983665283</v>
      </c>
      <c r="F131" s="35">
        <f t="shared" si="12"/>
        <v>0.7874533335162659</v>
      </c>
      <c r="G131" s="36">
        <f t="shared" si="13"/>
        <v>617.44321442761282</v>
      </c>
      <c r="H131" s="36">
        <f t="shared" si="14"/>
        <v>190.71820663166841</v>
      </c>
      <c r="I131" s="59">
        <f t="shared" si="15"/>
        <v>808.16142105928122</v>
      </c>
      <c r="J131" s="67">
        <f t="shared" si="16"/>
        <v>-53.672148578505066</v>
      </c>
      <c r="K131" s="34">
        <f t="shared" si="17"/>
        <v>754.48927248077621</v>
      </c>
      <c r="L131" s="34">
        <f t="shared" si="18"/>
        <v>22560634.230290893</v>
      </c>
      <c r="M131" s="34">
        <f t="shared" si="19"/>
        <v>21062322.530573349</v>
      </c>
      <c r="N131" s="38">
        <f>jan!M131</f>
        <v>17303278.601337574</v>
      </c>
      <c r="O131" s="38">
        <f t="shared" si="20"/>
        <v>3759043.929235775</v>
      </c>
    </row>
    <row r="132" spans="1:15" s="31" customFormat="1" x14ac:dyDescent="0.2">
      <c r="A132" s="30">
        <v>3242</v>
      </c>
      <c r="B132" s="31" t="s">
        <v>80</v>
      </c>
      <c r="C132" s="33">
        <v>10602267</v>
      </c>
      <c r="D132" s="66">
        <v>3041</v>
      </c>
      <c r="E132" s="34">
        <f t="shared" si="11"/>
        <v>3486.440973364025</v>
      </c>
      <c r="F132" s="35">
        <f t="shared" si="12"/>
        <v>0.72009673712370692</v>
      </c>
      <c r="G132" s="36">
        <f t="shared" si="13"/>
        <v>813.11258942911479</v>
      </c>
      <c r="H132" s="36">
        <f t="shared" si="14"/>
        <v>304.85867538254456</v>
      </c>
      <c r="I132" s="59">
        <f t="shared" si="15"/>
        <v>1117.9712648116592</v>
      </c>
      <c r="J132" s="67">
        <f t="shared" si="16"/>
        <v>-53.672148578505066</v>
      </c>
      <c r="K132" s="34">
        <f t="shared" si="17"/>
        <v>1064.2991162331541</v>
      </c>
      <c r="L132" s="34">
        <f t="shared" si="18"/>
        <v>3399750.6162922559</v>
      </c>
      <c r="M132" s="34">
        <f t="shared" si="19"/>
        <v>3236533.6124650217</v>
      </c>
      <c r="N132" s="38">
        <f>jan!M132</f>
        <v>2806398.9645299306</v>
      </c>
      <c r="O132" s="38">
        <f t="shared" si="20"/>
        <v>430134.64793509105</v>
      </c>
    </row>
    <row r="133" spans="1:15" s="31" customFormat="1" x14ac:dyDescent="0.2">
      <c r="A133" s="30">
        <v>3301</v>
      </c>
      <c r="B133" s="31" t="s">
        <v>129</v>
      </c>
      <c r="C133" s="33">
        <v>453267382</v>
      </c>
      <c r="D133" s="66">
        <v>104487</v>
      </c>
      <c r="E133" s="34">
        <f t="shared" si="11"/>
        <v>4338.0265678983988</v>
      </c>
      <c r="F133" s="35">
        <f t="shared" si="12"/>
        <v>0.89598498898017309</v>
      </c>
      <c r="G133" s="36">
        <f t="shared" si="13"/>
        <v>302.16123270849056</v>
      </c>
      <c r="H133" s="36">
        <f t="shared" si="14"/>
        <v>6.8037172955137519</v>
      </c>
      <c r="I133" s="59">
        <f t="shared" si="15"/>
        <v>308.96495000400432</v>
      </c>
      <c r="J133" s="67">
        <f t="shared" si="16"/>
        <v>-53.672148578505066</v>
      </c>
      <c r="K133" s="34">
        <f t="shared" si="17"/>
        <v>255.29280142549925</v>
      </c>
      <c r="L133" s="34">
        <f t="shared" si="18"/>
        <v>32282820.731068399</v>
      </c>
      <c r="M133" s="34">
        <f t="shared" si="19"/>
        <v>26674778.94254614</v>
      </c>
      <c r="N133" s="38">
        <f>jan!M133</f>
        <v>17917056.774750553</v>
      </c>
      <c r="O133" s="38">
        <f t="shared" si="20"/>
        <v>8757722.1677955873</v>
      </c>
    </row>
    <row r="134" spans="1:15" s="31" customFormat="1" x14ac:dyDescent="0.2">
      <c r="A134" s="30">
        <v>3303</v>
      </c>
      <c r="B134" s="31" t="s">
        <v>130</v>
      </c>
      <c r="C134" s="33">
        <v>138776759</v>
      </c>
      <c r="D134" s="66">
        <v>28848</v>
      </c>
      <c r="E134" s="34">
        <f t="shared" si="11"/>
        <v>4810.6197656683307</v>
      </c>
      <c r="F134" s="35">
        <f t="shared" si="12"/>
        <v>0.9935953665259093</v>
      </c>
      <c r="G134" s="36">
        <f t="shared" si="13"/>
        <v>18.605314046531383</v>
      </c>
      <c r="H134" s="36">
        <f t="shared" si="14"/>
        <v>0</v>
      </c>
      <c r="I134" s="59">
        <f t="shared" si="15"/>
        <v>18.605314046531383</v>
      </c>
      <c r="J134" s="67">
        <f t="shared" si="16"/>
        <v>-53.672148578505066</v>
      </c>
      <c r="K134" s="34">
        <f t="shared" si="17"/>
        <v>-35.066834531973683</v>
      </c>
      <c r="L134" s="34">
        <f t="shared" si="18"/>
        <v>536726.09961433732</v>
      </c>
      <c r="M134" s="34">
        <f t="shared" si="19"/>
        <v>-1011608.0425783768</v>
      </c>
      <c r="N134" s="38">
        <f>jan!M134</f>
        <v>-2928581.1283183256</v>
      </c>
      <c r="O134" s="38">
        <f t="shared" si="20"/>
        <v>1916973.0857399488</v>
      </c>
    </row>
    <row r="135" spans="1:15" s="31" customFormat="1" x14ac:dyDescent="0.2">
      <c r="A135" s="30">
        <v>3305</v>
      </c>
      <c r="B135" s="31" t="s">
        <v>131</v>
      </c>
      <c r="C135" s="33">
        <v>129141930</v>
      </c>
      <c r="D135" s="66">
        <v>31581</v>
      </c>
      <c r="E135" s="34">
        <f t="shared" si="11"/>
        <v>4089.2286501377412</v>
      </c>
      <c r="F135" s="35">
        <f t="shared" si="12"/>
        <v>0.84459775192342346</v>
      </c>
      <c r="G135" s="36">
        <f t="shared" si="13"/>
        <v>451.43998336488511</v>
      </c>
      <c r="H135" s="36">
        <f t="shared" si="14"/>
        <v>93.882988511743903</v>
      </c>
      <c r="I135" s="59">
        <f t="shared" si="15"/>
        <v>545.32297187662903</v>
      </c>
      <c r="J135" s="67">
        <f t="shared" si="16"/>
        <v>-53.672148578505066</v>
      </c>
      <c r="K135" s="34">
        <f t="shared" si="17"/>
        <v>491.65082329812395</v>
      </c>
      <c r="L135" s="34">
        <f t="shared" si="18"/>
        <v>17221844.774835821</v>
      </c>
      <c r="M135" s="34">
        <f t="shared" si="19"/>
        <v>15526824.650578052</v>
      </c>
      <c r="N135" s="38">
        <f>jan!M135</f>
        <v>13922789.982841088</v>
      </c>
      <c r="O135" s="38">
        <f t="shared" si="20"/>
        <v>1604034.6677369643</v>
      </c>
    </row>
    <row r="136" spans="1:15" s="31" customFormat="1" x14ac:dyDescent="0.2">
      <c r="A136" s="30">
        <v>3310</v>
      </c>
      <c r="B136" s="31" t="s">
        <v>132</v>
      </c>
      <c r="C136" s="33">
        <v>34427824</v>
      </c>
      <c r="D136" s="66">
        <v>6989</v>
      </c>
      <c r="E136" s="34">
        <f t="shared" si="11"/>
        <v>4926.0014308198597</v>
      </c>
      <c r="F136" s="35">
        <f t="shared" si="12"/>
        <v>1.0174265345377249</v>
      </c>
      <c r="G136" s="36">
        <f t="shared" si="13"/>
        <v>-50.623685044386001</v>
      </c>
      <c r="H136" s="36">
        <f t="shared" si="14"/>
        <v>0</v>
      </c>
      <c r="I136" s="59">
        <f t="shared" si="15"/>
        <v>-50.623685044386001</v>
      </c>
      <c r="J136" s="67">
        <f t="shared" si="16"/>
        <v>-53.672148578505066</v>
      </c>
      <c r="K136" s="34">
        <f t="shared" si="17"/>
        <v>-104.29583362289107</v>
      </c>
      <c r="L136" s="34">
        <f t="shared" si="18"/>
        <v>-353808.93477521377</v>
      </c>
      <c r="M136" s="34">
        <f t="shared" si="19"/>
        <v>-728923.58119038562</v>
      </c>
      <c r="N136" s="38">
        <f>jan!M136</f>
        <v>-910834.77232448477</v>
      </c>
      <c r="O136" s="38">
        <f t="shared" si="20"/>
        <v>181911.19113409915</v>
      </c>
    </row>
    <row r="137" spans="1:15" s="31" customFormat="1" x14ac:dyDescent="0.2">
      <c r="A137" s="30">
        <v>3312</v>
      </c>
      <c r="B137" s="31" t="s">
        <v>142</v>
      </c>
      <c r="C137" s="33">
        <v>142099003</v>
      </c>
      <c r="D137" s="66">
        <v>28470</v>
      </c>
      <c r="E137" s="34">
        <f t="shared" ref="E137:E200" si="21">IF(ISNUMBER(C137),(C137)/D137,"")</f>
        <v>4991.1838075166843</v>
      </c>
      <c r="F137" s="35">
        <f t="shared" ref="F137:F200" si="22">IF(ISNUMBER(C137),E137/E$366,"")</f>
        <v>1.0308894375772284</v>
      </c>
      <c r="G137" s="36">
        <f t="shared" ref="G137:G200" si="23">IF(ISNUMBER(D137),(E$366-E137)*0.6,"")</f>
        <v>-89.733111062480745</v>
      </c>
      <c r="H137" s="36">
        <f t="shared" ref="H137:H200" si="24">IF(ISNUMBER(D137),(IF(E137&gt;=E$366*0.9,0,IF(E137&lt;0.9*E$366,(E$366*0.9-E137)*0.35))),"")</f>
        <v>0</v>
      </c>
      <c r="I137" s="59">
        <f t="shared" ref="I137:I200" si="25">IF(ISNUMBER(C137),G137+H137,"")</f>
        <v>-89.733111062480745</v>
      </c>
      <c r="J137" s="67">
        <f t="shared" ref="J137:J200" si="26">IF(ISNUMBER(D137),I$368,"")</f>
        <v>-53.672148578505066</v>
      </c>
      <c r="K137" s="34">
        <f t="shared" ref="K137:K200" si="27">IF(ISNUMBER(I137),I137+J137,"")</f>
        <v>-143.4052596409858</v>
      </c>
      <c r="L137" s="34">
        <f t="shared" ref="L137:L200" si="28">IF(ISNUMBER(I137),(I137*D137),"")</f>
        <v>-2554701.6719488269</v>
      </c>
      <c r="M137" s="34">
        <f t="shared" ref="M137:M200" si="29">IF(ISNUMBER(K137),(K137*D137),"")</f>
        <v>-4082747.741978866</v>
      </c>
      <c r="N137" s="38">
        <f>jan!M137</f>
        <v>-5563081.1687334524</v>
      </c>
      <c r="O137" s="38">
        <f t="shared" ref="O137:O200" si="30">IF(ISNUMBER(M137),(M137-N137),"")</f>
        <v>1480333.4267545864</v>
      </c>
    </row>
    <row r="138" spans="1:15" s="31" customFormat="1" x14ac:dyDescent="0.2">
      <c r="A138" s="30">
        <v>3314</v>
      </c>
      <c r="B138" s="31" t="s">
        <v>141</v>
      </c>
      <c r="C138" s="33">
        <v>91492130</v>
      </c>
      <c r="D138" s="66">
        <v>20779</v>
      </c>
      <c r="E138" s="34">
        <f t="shared" si="21"/>
        <v>4403.1055392463541</v>
      </c>
      <c r="F138" s="35">
        <f t="shared" si="22"/>
        <v>0.90942653446482591</v>
      </c>
      <c r="G138" s="36">
        <f t="shared" si="23"/>
        <v>263.11384989971737</v>
      </c>
      <c r="H138" s="36">
        <f t="shared" si="24"/>
        <v>0</v>
      </c>
      <c r="I138" s="59">
        <f t="shared" si="25"/>
        <v>263.11384989971737</v>
      </c>
      <c r="J138" s="67">
        <f t="shared" si="26"/>
        <v>-53.672148578505066</v>
      </c>
      <c r="K138" s="34">
        <f t="shared" si="27"/>
        <v>209.44170132121229</v>
      </c>
      <c r="L138" s="34">
        <f t="shared" si="28"/>
        <v>5467242.6870662272</v>
      </c>
      <c r="M138" s="34">
        <f t="shared" si="29"/>
        <v>4351989.1117534703</v>
      </c>
      <c r="N138" s="38">
        <f>jan!M138</f>
        <v>2739784.4428200764</v>
      </c>
      <c r="O138" s="38">
        <f t="shared" si="30"/>
        <v>1612204.6689333939</v>
      </c>
    </row>
    <row r="139" spans="1:15" s="31" customFormat="1" x14ac:dyDescent="0.2">
      <c r="A139" s="30">
        <v>3316</v>
      </c>
      <c r="B139" s="31" t="s">
        <v>140</v>
      </c>
      <c r="C139" s="33">
        <v>56685371</v>
      </c>
      <c r="D139" s="66">
        <v>14665</v>
      </c>
      <c r="E139" s="34">
        <f t="shared" si="21"/>
        <v>3865.3509035117627</v>
      </c>
      <c r="F139" s="35">
        <f t="shared" si="22"/>
        <v>0.79835757860868006</v>
      </c>
      <c r="G139" s="36">
        <f t="shared" si="23"/>
        <v>585.76663134047214</v>
      </c>
      <c r="H139" s="36">
        <f t="shared" si="24"/>
        <v>172.24019983083636</v>
      </c>
      <c r="I139" s="59">
        <f t="shared" si="25"/>
        <v>758.00683117130848</v>
      </c>
      <c r="J139" s="67">
        <f t="shared" si="26"/>
        <v>-53.672148578505066</v>
      </c>
      <c r="K139" s="34">
        <f t="shared" si="27"/>
        <v>704.33468259280346</v>
      </c>
      <c r="L139" s="34">
        <f t="shared" si="28"/>
        <v>11116170.179127239</v>
      </c>
      <c r="M139" s="34">
        <f t="shared" si="29"/>
        <v>10329068.120223463</v>
      </c>
      <c r="N139" s="38">
        <f>jan!M139</f>
        <v>9489733.4608455915</v>
      </c>
      <c r="O139" s="38">
        <f t="shared" si="30"/>
        <v>839334.65937787108</v>
      </c>
    </row>
    <row r="140" spans="1:15" s="31" customFormat="1" x14ac:dyDescent="0.2">
      <c r="A140" s="30">
        <v>3318</v>
      </c>
      <c r="B140" s="31" t="s">
        <v>139</v>
      </c>
      <c r="C140" s="33">
        <v>10560645</v>
      </c>
      <c r="D140" s="66">
        <v>2241</v>
      </c>
      <c r="E140" s="34">
        <f t="shared" si="21"/>
        <v>4712.469879518072</v>
      </c>
      <c r="F140" s="35">
        <f t="shared" si="22"/>
        <v>0.97332328582647076</v>
      </c>
      <c r="G140" s="36">
        <f t="shared" si="23"/>
        <v>77.495245736686584</v>
      </c>
      <c r="H140" s="36">
        <f t="shared" si="24"/>
        <v>0</v>
      </c>
      <c r="I140" s="59">
        <f t="shared" si="25"/>
        <v>77.495245736686584</v>
      </c>
      <c r="J140" s="67">
        <f t="shared" si="26"/>
        <v>-53.672148578505066</v>
      </c>
      <c r="K140" s="34">
        <f t="shared" si="27"/>
        <v>23.823097158181518</v>
      </c>
      <c r="L140" s="34">
        <f t="shared" si="28"/>
        <v>173666.84569591464</v>
      </c>
      <c r="M140" s="34">
        <f t="shared" si="29"/>
        <v>53387.56073148478</v>
      </c>
      <c r="N140" s="38">
        <f>jan!M140</f>
        <v>897.18246112857275</v>
      </c>
      <c r="O140" s="38">
        <f t="shared" si="30"/>
        <v>52490.37827035621</v>
      </c>
    </row>
    <row r="141" spans="1:15" s="31" customFormat="1" x14ac:dyDescent="0.2">
      <c r="A141" s="30">
        <v>3320</v>
      </c>
      <c r="B141" s="31" t="s">
        <v>133</v>
      </c>
      <c r="C141" s="33">
        <v>5638953</v>
      </c>
      <c r="D141" s="66">
        <v>1115</v>
      </c>
      <c r="E141" s="34">
        <f t="shared" si="21"/>
        <v>5057.3569506726453</v>
      </c>
      <c r="F141" s="35">
        <f t="shared" si="22"/>
        <v>1.0445569755725295</v>
      </c>
      <c r="G141" s="36">
        <f t="shared" si="23"/>
        <v>-129.43699695605736</v>
      </c>
      <c r="H141" s="36">
        <f t="shared" si="24"/>
        <v>0</v>
      </c>
      <c r="I141" s="59">
        <f t="shared" si="25"/>
        <v>-129.43699695605736</v>
      </c>
      <c r="J141" s="67">
        <f t="shared" si="26"/>
        <v>-53.672148578505066</v>
      </c>
      <c r="K141" s="34">
        <f t="shared" si="27"/>
        <v>-183.10914553456243</v>
      </c>
      <c r="L141" s="34">
        <f t="shared" si="28"/>
        <v>-144322.25160600396</v>
      </c>
      <c r="M141" s="34">
        <f t="shared" si="29"/>
        <v>-204166.69727103712</v>
      </c>
      <c r="N141" s="38">
        <f>jan!M141</f>
        <v>-293161.29877547582</v>
      </c>
      <c r="O141" s="38">
        <f t="shared" si="30"/>
        <v>88994.601504438702</v>
      </c>
    </row>
    <row r="142" spans="1:15" s="31" customFormat="1" x14ac:dyDescent="0.2">
      <c r="A142" s="30">
        <v>3322</v>
      </c>
      <c r="B142" s="31" t="s">
        <v>385</v>
      </c>
      <c r="C142" s="33">
        <v>19498808</v>
      </c>
      <c r="D142" s="66">
        <v>3301</v>
      </c>
      <c r="E142" s="34">
        <f t="shared" si="21"/>
        <v>5906.9397152378069</v>
      </c>
      <c r="F142" s="35">
        <f t="shared" si="22"/>
        <v>1.2200315587804047</v>
      </c>
      <c r="G142" s="36">
        <f t="shared" si="23"/>
        <v>-639.18665569515429</v>
      </c>
      <c r="H142" s="36">
        <f t="shared" si="24"/>
        <v>0</v>
      </c>
      <c r="I142" s="59">
        <f t="shared" si="25"/>
        <v>-639.18665569515429</v>
      </c>
      <c r="J142" s="67">
        <f t="shared" si="26"/>
        <v>-53.672148578505066</v>
      </c>
      <c r="K142" s="34">
        <f t="shared" si="27"/>
        <v>-692.8588042736593</v>
      </c>
      <c r="L142" s="34">
        <f t="shared" si="28"/>
        <v>-2109955.1504497044</v>
      </c>
      <c r="M142" s="34">
        <f t="shared" si="29"/>
        <v>-2287126.9129073494</v>
      </c>
      <c r="N142" s="38">
        <f>jan!M142</f>
        <v>-603255.01637475088</v>
      </c>
      <c r="O142" s="38">
        <f t="shared" si="30"/>
        <v>-1683871.8965325984</v>
      </c>
    </row>
    <row r="143" spans="1:15" s="31" customFormat="1" x14ac:dyDescent="0.2">
      <c r="A143" s="30">
        <v>3324</v>
      </c>
      <c r="B143" s="31" t="s">
        <v>134</v>
      </c>
      <c r="C143" s="33">
        <v>25510357</v>
      </c>
      <c r="D143" s="66">
        <v>4986</v>
      </c>
      <c r="E143" s="34">
        <f t="shared" si="21"/>
        <v>5116.39731247493</v>
      </c>
      <c r="F143" s="35">
        <f t="shared" si="22"/>
        <v>1.0567512941390091</v>
      </c>
      <c r="G143" s="36">
        <f t="shared" si="23"/>
        <v>-164.86121403742817</v>
      </c>
      <c r="H143" s="36">
        <f t="shared" si="24"/>
        <v>0</v>
      </c>
      <c r="I143" s="59">
        <f t="shared" si="25"/>
        <v>-164.86121403742817</v>
      </c>
      <c r="J143" s="67">
        <f t="shared" si="26"/>
        <v>-53.672148578505066</v>
      </c>
      <c r="K143" s="34">
        <f t="shared" si="27"/>
        <v>-218.53336261593324</v>
      </c>
      <c r="L143" s="34">
        <f t="shared" si="28"/>
        <v>-821998.01319061685</v>
      </c>
      <c r="M143" s="34">
        <f t="shared" si="29"/>
        <v>-1089607.3460030432</v>
      </c>
      <c r="N143" s="38">
        <f>jan!M143</f>
        <v>948946.08547576272</v>
      </c>
      <c r="O143" s="38">
        <f t="shared" si="30"/>
        <v>-2038553.4314788058</v>
      </c>
    </row>
    <row r="144" spans="1:15" s="31" customFormat="1" x14ac:dyDescent="0.2">
      <c r="A144" s="30">
        <v>3326</v>
      </c>
      <c r="B144" s="31" t="s">
        <v>135</v>
      </c>
      <c r="C144" s="33">
        <v>16231715</v>
      </c>
      <c r="D144" s="66">
        <v>2666</v>
      </c>
      <c r="E144" s="34">
        <f t="shared" si="21"/>
        <v>6088.4152288072019</v>
      </c>
      <c r="F144" s="35">
        <f t="shared" si="22"/>
        <v>1.2575138870881399</v>
      </c>
      <c r="G144" s="36">
        <f t="shared" si="23"/>
        <v>-748.07196383679127</v>
      </c>
      <c r="H144" s="36">
        <f t="shared" si="24"/>
        <v>0</v>
      </c>
      <c r="I144" s="59">
        <f t="shared" si="25"/>
        <v>-748.07196383679127</v>
      </c>
      <c r="J144" s="67">
        <f t="shared" si="26"/>
        <v>-53.672148578505066</v>
      </c>
      <c r="K144" s="34">
        <f t="shared" si="27"/>
        <v>-801.74411241529629</v>
      </c>
      <c r="L144" s="34">
        <f t="shared" si="28"/>
        <v>-1994359.8555888855</v>
      </c>
      <c r="M144" s="34">
        <f t="shared" si="29"/>
        <v>-2137449.80369918</v>
      </c>
      <c r="N144" s="38">
        <f>jan!M144</f>
        <v>-712352.31707212504</v>
      </c>
      <c r="O144" s="38">
        <f t="shared" si="30"/>
        <v>-1425097.4866270549</v>
      </c>
    </row>
    <row r="145" spans="1:15" s="31" customFormat="1" x14ac:dyDescent="0.2">
      <c r="A145" s="30">
        <v>3328</v>
      </c>
      <c r="B145" s="31" t="s">
        <v>136</v>
      </c>
      <c r="C145" s="33">
        <v>27910273</v>
      </c>
      <c r="D145" s="66">
        <v>5007</v>
      </c>
      <c r="E145" s="34">
        <f t="shared" si="21"/>
        <v>5574.250649091272</v>
      </c>
      <c r="F145" s="35">
        <f t="shared" si="22"/>
        <v>1.1513172702440075</v>
      </c>
      <c r="G145" s="36">
        <f t="shared" si="23"/>
        <v>-439.57321600723333</v>
      </c>
      <c r="H145" s="36">
        <f t="shared" si="24"/>
        <v>0</v>
      </c>
      <c r="I145" s="59">
        <f t="shared" si="25"/>
        <v>-439.57321600723333</v>
      </c>
      <c r="J145" s="67">
        <f t="shared" si="26"/>
        <v>-53.672148578505066</v>
      </c>
      <c r="K145" s="34">
        <f t="shared" si="27"/>
        <v>-493.2453645857384</v>
      </c>
      <c r="L145" s="34">
        <f t="shared" si="28"/>
        <v>-2200943.0925482172</v>
      </c>
      <c r="M145" s="34">
        <f t="shared" si="29"/>
        <v>-2469679.5404807921</v>
      </c>
      <c r="N145" s="38">
        <f>jan!M145</f>
        <v>1099929.665498826</v>
      </c>
      <c r="O145" s="38">
        <f t="shared" si="30"/>
        <v>-3569609.2059796182</v>
      </c>
    </row>
    <row r="146" spans="1:15" s="31" customFormat="1" x14ac:dyDescent="0.2">
      <c r="A146" s="30">
        <v>3330</v>
      </c>
      <c r="B146" s="31" t="s">
        <v>137</v>
      </c>
      <c r="C146" s="33">
        <v>35919689</v>
      </c>
      <c r="D146" s="66">
        <v>4496</v>
      </c>
      <c r="E146" s="34">
        <f t="shared" si="21"/>
        <v>7989.2546708185055</v>
      </c>
      <c r="F146" s="35">
        <f t="shared" si="22"/>
        <v>1.6501172010251204</v>
      </c>
      <c r="G146" s="36">
        <f t="shared" si="23"/>
        <v>-1888.5756290435734</v>
      </c>
      <c r="H146" s="36">
        <f t="shared" si="24"/>
        <v>0</v>
      </c>
      <c r="I146" s="59">
        <f t="shared" si="25"/>
        <v>-1888.5756290435734</v>
      </c>
      <c r="J146" s="67">
        <f t="shared" si="26"/>
        <v>-53.672148578505066</v>
      </c>
      <c r="K146" s="34">
        <f t="shared" si="27"/>
        <v>-1942.2477776220785</v>
      </c>
      <c r="L146" s="34">
        <f t="shared" si="28"/>
        <v>-8491036.0281799063</v>
      </c>
      <c r="M146" s="34">
        <f t="shared" si="29"/>
        <v>-8732346.0081888642</v>
      </c>
      <c r="N146" s="38">
        <f>jan!M146</f>
        <v>-2397961.7150623668</v>
      </c>
      <c r="O146" s="38">
        <f t="shared" si="30"/>
        <v>-6334384.2931264974</v>
      </c>
    </row>
    <row r="147" spans="1:15" s="31" customFormat="1" x14ac:dyDescent="0.2">
      <c r="A147" s="30">
        <v>3332</v>
      </c>
      <c r="B147" s="31" t="s">
        <v>138</v>
      </c>
      <c r="C147" s="33">
        <v>15688423</v>
      </c>
      <c r="D147" s="66">
        <v>3526</v>
      </c>
      <c r="E147" s="34">
        <f t="shared" si="21"/>
        <v>4449.3542257515601</v>
      </c>
      <c r="F147" s="35">
        <f t="shared" si="22"/>
        <v>0.91897883393098379</v>
      </c>
      <c r="G147" s="36">
        <f t="shared" si="23"/>
        <v>235.36463799659376</v>
      </c>
      <c r="H147" s="36">
        <f t="shared" si="24"/>
        <v>0</v>
      </c>
      <c r="I147" s="59">
        <f t="shared" si="25"/>
        <v>235.36463799659376</v>
      </c>
      <c r="J147" s="67">
        <f t="shared" si="26"/>
        <v>-53.672148578505066</v>
      </c>
      <c r="K147" s="34">
        <f t="shared" si="27"/>
        <v>181.69248941808868</v>
      </c>
      <c r="L147" s="34">
        <f t="shared" si="28"/>
        <v>829895.71357598959</v>
      </c>
      <c r="M147" s="34">
        <f t="shared" si="29"/>
        <v>640647.71768818074</v>
      </c>
      <c r="N147" s="38">
        <f>jan!M147</f>
        <v>357618.28387235058</v>
      </c>
      <c r="O147" s="38">
        <f t="shared" si="30"/>
        <v>283029.43381583015</v>
      </c>
    </row>
    <row r="148" spans="1:15" s="31" customFormat="1" x14ac:dyDescent="0.2">
      <c r="A148" s="30">
        <v>3334</v>
      </c>
      <c r="B148" s="31" t="s">
        <v>143</v>
      </c>
      <c r="C148" s="33">
        <v>12067083</v>
      </c>
      <c r="D148" s="66">
        <v>2781</v>
      </c>
      <c r="E148" s="34">
        <f t="shared" si="21"/>
        <v>4339.1165048543689</v>
      </c>
      <c r="F148" s="35">
        <f t="shared" si="22"/>
        <v>0.89621010681571389</v>
      </c>
      <c r="G148" s="36">
        <f t="shared" si="23"/>
        <v>301.50727053490846</v>
      </c>
      <c r="H148" s="36">
        <f t="shared" si="24"/>
        <v>6.4222393609241859</v>
      </c>
      <c r="I148" s="59">
        <f t="shared" si="25"/>
        <v>307.92950989583267</v>
      </c>
      <c r="J148" s="67">
        <f t="shared" si="26"/>
        <v>-53.672148578505066</v>
      </c>
      <c r="K148" s="34">
        <f t="shared" si="27"/>
        <v>254.25736131732759</v>
      </c>
      <c r="L148" s="34">
        <f t="shared" si="28"/>
        <v>856351.96702031069</v>
      </c>
      <c r="M148" s="34">
        <f t="shared" si="29"/>
        <v>707089.72182348801</v>
      </c>
      <c r="N148" s="38">
        <f>jan!M148</f>
        <v>855969.10329093714</v>
      </c>
      <c r="O148" s="38">
        <f t="shared" si="30"/>
        <v>-148879.38146744913</v>
      </c>
    </row>
    <row r="149" spans="1:15" s="31" customFormat="1" x14ac:dyDescent="0.2">
      <c r="A149" s="30">
        <v>3336</v>
      </c>
      <c r="B149" s="31" t="s">
        <v>144</v>
      </c>
      <c r="C149" s="33">
        <v>5133971</v>
      </c>
      <c r="D149" s="66">
        <v>1395</v>
      </c>
      <c r="E149" s="34">
        <f t="shared" si="21"/>
        <v>3680.2659498207886</v>
      </c>
      <c r="F149" s="35">
        <f t="shared" si="22"/>
        <v>0.76012974906508579</v>
      </c>
      <c r="G149" s="36">
        <f t="shared" si="23"/>
        <v>696.81760355505662</v>
      </c>
      <c r="H149" s="36">
        <f t="shared" si="24"/>
        <v>237.01993362267729</v>
      </c>
      <c r="I149" s="59">
        <f t="shared" si="25"/>
        <v>933.83753717773391</v>
      </c>
      <c r="J149" s="67">
        <f t="shared" si="26"/>
        <v>-53.672148578505066</v>
      </c>
      <c r="K149" s="34">
        <f t="shared" si="27"/>
        <v>880.16538859922889</v>
      </c>
      <c r="L149" s="34">
        <f t="shared" si="28"/>
        <v>1302703.3643629388</v>
      </c>
      <c r="M149" s="34">
        <f t="shared" si="29"/>
        <v>1227830.7170959243</v>
      </c>
      <c r="N149" s="38">
        <f>jan!M149</f>
        <v>1160809.7679938353</v>
      </c>
      <c r="O149" s="38">
        <f t="shared" si="30"/>
        <v>67020.949102089042</v>
      </c>
    </row>
    <row r="150" spans="1:15" s="31" customFormat="1" x14ac:dyDescent="0.2">
      <c r="A150" s="30">
        <v>3338</v>
      </c>
      <c r="B150" s="31" t="s">
        <v>145</v>
      </c>
      <c r="C150" s="33">
        <v>21226868</v>
      </c>
      <c r="D150" s="66">
        <v>2486</v>
      </c>
      <c r="E150" s="34">
        <f t="shared" si="21"/>
        <v>8538.5631536604997</v>
      </c>
      <c r="F150" s="35">
        <f t="shared" si="22"/>
        <v>1.7635725123844368</v>
      </c>
      <c r="G150" s="36">
        <f t="shared" si="23"/>
        <v>-2218.1607187487698</v>
      </c>
      <c r="H150" s="36">
        <f t="shared" si="24"/>
        <v>0</v>
      </c>
      <c r="I150" s="59">
        <f t="shared" si="25"/>
        <v>-2218.1607187487698</v>
      </c>
      <c r="J150" s="67">
        <f t="shared" si="26"/>
        <v>-53.672148578505066</v>
      </c>
      <c r="K150" s="34">
        <f t="shared" si="27"/>
        <v>-2271.8328673272749</v>
      </c>
      <c r="L150" s="34">
        <f t="shared" si="28"/>
        <v>-5514347.5468094414</v>
      </c>
      <c r="M150" s="34">
        <f t="shared" si="29"/>
        <v>-5647776.5081756059</v>
      </c>
      <c r="N150" s="38">
        <f>jan!M150</f>
        <v>1189740.2982313088</v>
      </c>
      <c r="O150" s="38">
        <f t="shared" si="30"/>
        <v>-6837516.8064069152</v>
      </c>
    </row>
    <row r="151" spans="1:15" s="31" customFormat="1" x14ac:dyDescent="0.2">
      <c r="A151" s="30">
        <v>3401</v>
      </c>
      <c r="B151" s="31" t="s">
        <v>82</v>
      </c>
      <c r="C151" s="33">
        <v>68102341</v>
      </c>
      <c r="D151" s="66">
        <v>18058</v>
      </c>
      <c r="E151" s="34">
        <f t="shared" si="21"/>
        <v>3771.3113855354968</v>
      </c>
      <c r="F151" s="35">
        <f t="shared" si="22"/>
        <v>0.77893446186219018</v>
      </c>
      <c r="G151" s="36">
        <f t="shared" si="23"/>
        <v>642.19034212623171</v>
      </c>
      <c r="H151" s="36">
        <f t="shared" si="24"/>
        <v>205.15403112252943</v>
      </c>
      <c r="I151" s="59">
        <f t="shared" si="25"/>
        <v>847.34437324876114</v>
      </c>
      <c r="J151" s="67">
        <f t="shared" si="26"/>
        <v>-53.672148578505066</v>
      </c>
      <c r="K151" s="34">
        <f t="shared" si="27"/>
        <v>793.67222467025613</v>
      </c>
      <c r="L151" s="34">
        <f t="shared" si="28"/>
        <v>15301344.692126129</v>
      </c>
      <c r="M151" s="34">
        <f t="shared" si="29"/>
        <v>14332133.033095485</v>
      </c>
      <c r="N151" s="38">
        <f>jan!M151</f>
        <v>12570313.937514467</v>
      </c>
      <c r="O151" s="38">
        <f t="shared" si="30"/>
        <v>1761819.0955810174</v>
      </c>
    </row>
    <row r="152" spans="1:15" s="31" customFormat="1" x14ac:dyDescent="0.2">
      <c r="A152" s="30">
        <v>3403</v>
      </c>
      <c r="B152" s="31" t="s">
        <v>83</v>
      </c>
      <c r="C152" s="33">
        <v>142654262</v>
      </c>
      <c r="D152" s="66">
        <v>32879</v>
      </c>
      <c r="E152" s="34">
        <f t="shared" si="21"/>
        <v>4338.7652300860727</v>
      </c>
      <c r="F152" s="35">
        <f t="shared" si="22"/>
        <v>0.89613755379777482</v>
      </c>
      <c r="G152" s="36">
        <f t="shared" si="23"/>
        <v>301.71803539588615</v>
      </c>
      <c r="H152" s="36">
        <f t="shared" si="24"/>
        <v>6.5451855298278581</v>
      </c>
      <c r="I152" s="59">
        <f t="shared" si="25"/>
        <v>308.26322092571399</v>
      </c>
      <c r="J152" s="67">
        <f t="shared" si="26"/>
        <v>-53.672148578505066</v>
      </c>
      <c r="K152" s="34">
        <f t="shared" si="27"/>
        <v>254.59107234720892</v>
      </c>
      <c r="L152" s="34">
        <f t="shared" si="28"/>
        <v>10135386.44081655</v>
      </c>
      <c r="M152" s="34">
        <f t="shared" si="29"/>
        <v>8370699.867703882</v>
      </c>
      <c r="N152" s="38">
        <f>jan!M152</f>
        <v>5182318.256108623</v>
      </c>
      <c r="O152" s="38">
        <f t="shared" si="30"/>
        <v>3188381.611595259</v>
      </c>
    </row>
    <row r="153" spans="1:15" s="31" customFormat="1" x14ac:dyDescent="0.2">
      <c r="A153" s="30">
        <v>3405</v>
      </c>
      <c r="B153" s="31" t="s">
        <v>103</v>
      </c>
      <c r="C153" s="33">
        <v>127878599</v>
      </c>
      <c r="D153" s="66">
        <v>28768</v>
      </c>
      <c r="E153" s="34">
        <f t="shared" si="21"/>
        <v>4445.1682077308124</v>
      </c>
      <c r="F153" s="35">
        <f t="shared" si="22"/>
        <v>0.91811424510205741</v>
      </c>
      <c r="G153" s="36">
        <f t="shared" si="23"/>
        <v>237.87624880904241</v>
      </c>
      <c r="H153" s="36">
        <f t="shared" si="24"/>
        <v>0</v>
      </c>
      <c r="I153" s="59">
        <f t="shared" si="25"/>
        <v>237.87624880904241</v>
      </c>
      <c r="J153" s="67">
        <f t="shared" si="26"/>
        <v>-53.672148578505066</v>
      </c>
      <c r="K153" s="34">
        <f t="shared" si="27"/>
        <v>184.20410023053734</v>
      </c>
      <c r="L153" s="34">
        <f t="shared" si="28"/>
        <v>6843223.9257385321</v>
      </c>
      <c r="M153" s="34">
        <f t="shared" si="29"/>
        <v>5299183.555432098</v>
      </c>
      <c r="N153" s="38">
        <f>jan!M153</f>
        <v>4506856.2715938129</v>
      </c>
      <c r="O153" s="38">
        <f t="shared" si="30"/>
        <v>792327.28383828513</v>
      </c>
    </row>
    <row r="154" spans="1:15" s="31" customFormat="1" x14ac:dyDescent="0.2">
      <c r="A154" s="30">
        <v>3407</v>
      </c>
      <c r="B154" s="31" t="s">
        <v>104</v>
      </c>
      <c r="C154" s="33">
        <v>121761912</v>
      </c>
      <c r="D154" s="66">
        <v>30903</v>
      </c>
      <c r="E154" s="34">
        <f t="shared" si="21"/>
        <v>3940.1324143287061</v>
      </c>
      <c r="F154" s="35">
        <f t="shared" si="22"/>
        <v>0.81380310668383438</v>
      </c>
      <c r="G154" s="36">
        <f t="shared" si="23"/>
        <v>540.89772485030619</v>
      </c>
      <c r="H154" s="36">
        <f t="shared" si="24"/>
        <v>146.06667104490617</v>
      </c>
      <c r="I154" s="59">
        <f t="shared" si="25"/>
        <v>686.96439589521242</v>
      </c>
      <c r="J154" s="67">
        <f t="shared" si="26"/>
        <v>-53.672148578505066</v>
      </c>
      <c r="K154" s="34">
        <f t="shared" si="27"/>
        <v>633.2922473167074</v>
      </c>
      <c r="L154" s="34">
        <f t="shared" si="28"/>
        <v>21229260.726349749</v>
      </c>
      <c r="M154" s="34">
        <f t="shared" si="29"/>
        <v>19570630.31882821</v>
      </c>
      <c r="N154" s="38">
        <f>jan!M154</f>
        <v>15930993.719687093</v>
      </c>
      <c r="O154" s="38">
        <f t="shared" si="30"/>
        <v>3639636.5991411172</v>
      </c>
    </row>
    <row r="155" spans="1:15" s="31" customFormat="1" x14ac:dyDescent="0.2">
      <c r="A155" s="30">
        <v>3411</v>
      </c>
      <c r="B155" s="31" t="s">
        <v>84</v>
      </c>
      <c r="C155" s="33">
        <v>133702259</v>
      </c>
      <c r="D155" s="66">
        <v>35612</v>
      </c>
      <c r="E155" s="34">
        <f t="shared" si="21"/>
        <v>3754.4158991351228</v>
      </c>
      <c r="F155" s="35">
        <f t="shared" si="22"/>
        <v>0.77544483311987766</v>
      </c>
      <c r="G155" s="36">
        <f t="shared" si="23"/>
        <v>652.32763396645612</v>
      </c>
      <c r="H155" s="36">
        <f t="shared" si="24"/>
        <v>211.06745136266034</v>
      </c>
      <c r="I155" s="59">
        <f t="shared" si="25"/>
        <v>863.39508532911645</v>
      </c>
      <c r="J155" s="67">
        <f t="shared" si="26"/>
        <v>-53.672148578505066</v>
      </c>
      <c r="K155" s="34">
        <f t="shared" si="27"/>
        <v>809.72293675061144</v>
      </c>
      <c r="L155" s="34">
        <f t="shared" si="28"/>
        <v>30747225.778740495</v>
      </c>
      <c r="M155" s="34">
        <f t="shared" si="29"/>
        <v>28835853.223562773</v>
      </c>
      <c r="N155" s="38">
        <f>jan!M155</f>
        <v>24329128.344011802</v>
      </c>
      <c r="O155" s="38">
        <f t="shared" si="30"/>
        <v>4506724.8795509711</v>
      </c>
    </row>
    <row r="156" spans="1:15" s="31" customFormat="1" x14ac:dyDescent="0.2">
      <c r="A156" s="30">
        <v>3412</v>
      </c>
      <c r="B156" s="31" t="s">
        <v>85</v>
      </c>
      <c r="C156" s="33">
        <v>26702806</v>
      </c>
      <c r="D156" s="66">
        <v>7929</v>
      </c>
      <c r="E156" s="34">
        <f t="shared" si="21"/>
        <v>3367.7394375078825</v>
      </c>
      <c r="F156" s="35">
        <f t="shared" si="22"/>
        <v>0.69557987614294992</v>
      </c>
      <c r="G156" s="36">
        <f t="shared" si="23"/>
        <v>884.33351094280033</v>
      </c>
      <c r="H156" s="36">
        <f t="shared" si="24"/>
        <v>346.40421293219441</v>
      </c>
      <c r="I156" s="59">
        <f t="shared" si="25"/>
        <v>1230.7377238749948</v>
      </c>
      <c r="J156" s="67">
        <f t="shared" si="26"/>
        <v>-53.672148578505066</v>
      </c>
      <c r="K156" s="34">
        <f t="shared" si="27"/>
        <v>1177.0655752964897</v>
      </c>
      <c r="L156" s="34">
        <f t="shared" si="28"/>
        <v>9758519.412604833</v>
      </c>
      <c r="M156" s="34">
        <f t="shared" si="29"/>
        <v>9332952.9465258662</v>
      </c>
      <c r="N156" s="38">
        <f>jan!M156</f>
        <v>8316927.5558230272</v>
      </c>
      <c r="O156" s="38">
        <f t="shared" si="30"/>
        <v>1016025.390702839</v>
      </c>
    </row>
    <row r="157" spans="1:15" s="31" customFormat="1" x14ac:dyDescent="0.2">
      <c r="A157" s="30">
        <v>3413</v>
      </c>
      <c r="B157" s="31" t="s">
        <v>86</v>
      </c>
      <c r="C157" s="33">
        <v>77541487</v>
      </c>
      <c r="D157" s="66">
        <v>21605</v>
      </c>
      <c r="E157" s="34">
        <f t="shared" si="21"/>
        <v>3589.0528581346912</v>
      </c>
      <c r="F157" s="35">
        <f t="shared" si="22"/>
        <v>0.74129040825652814</v>
      </c>
      <c r="G157" s="36">
        <f t="shared" si="23"/>
        <v>751.54545856671507</v>
      </c>
      <c r="H157" s="36">
        <f t="shared" si="24"/>
        <v>268.94451571281138</v>
      </c>
      <c r="I157" s="59">
        <f t="shared" si="25"/>
        <v>1020.4899742795265</v>
      </c>
      <c r="J157" s="67">
        <f t="shared" si="26"/>
        <v>-53.672148578505066</v>
      </c>
      <c r="K157" s="34">
        <f t="shared" si="27"/>
        <v>966.81782570102143</v>
      </c>
      <c r="L157" s="34">
        <f t="shared" si="28"/>
        <v>22047685.894309171</v>
      </c>
      <c r="M157" s="34">
        <f t="shared" si="29"/>
        <v>20888099.12427057</v>
      </c>
      <c r="N157" s="38">
        <f>jan!M157</f>
        <v>17610643.40699413</v>
      </c>
      <c r="O157" s="38">
        <f t="shared" si="30"/>
        <v>3277455.7172764391</v>
      </c>
    </row>
    <row r="158" spans="1:15" s="31" customFormat="1" x14ac:dyDescent="0.2">
      <c r="A158" s="30">
        <v>3414</v>
      </c>
      <c r="B158" s="31" t="s">
        <v>87</v>
      </c>
      <c r="C158" s="33">
        <v>16414802</v>
      </c>
      <c r="D158" s="66">
        <v>4992</v>
      </c>
      <c r="E158" s="34">
        <f t="shared" si="21"/>
        <v>3288.2215544871797</v>
      </c>
      <c r="F158" s="35">
        <f t="shared" si="22"/>
        <v>0.6791560879464319</v>
      </c>
      <c r="G158" s="36">
        <f t="shared" si="23"/>
        <v>932.04424075522195</v>
      </c>
      <c r="H158" s="36">
        <f t="shared" si="24"/>
        <v>374.23547198944038</v>
      </c>
      <c r="I158" s="59">
        <f t="shared" si="25"/>
        <v>1306.2797127446624</v>
      </c>
      <c r="J158" s="67">
        <f t="shared" si="26"/>
        <v>-53.672148578505066</v>
      </c>
      <c r="K158" s="34">
        <f t="shared" si="27"/>
        <v>1252.6075641661573</v>
      </c>
      <c r="L158" s="34">
        <f t="shared" si="28"/>
        <v>6520948.3260213546</v>
      </c>
      <c r="M158" s="34">
        <f t="shared" si="29"/>
        <v>6253016.9603174571</v>
      </c>
      <c r="N158" s="38">
        <f>jan!M158</f>
        <v>5536986.6857886938</v>
      </c>
      <c r="O158" s="38">
        <f t="shared" si="30"/>
        <v>716030.27452876326</v>
      </c>
    </row>
    <row r="159" spans="1:15" s="31" customFormat="1" x14ac:dyDescent="0.2">
      <c r="A159" s="30">
        <v>3415</v>
      </c>
      <c r="B159" s="31" t="s">
        <v>88</v>
      </c>
      <c r="C159" s="33">
        <v>30014894</v>
      </c>
      <c r="D159" s="66">
        <v>8112</v>
      </c>
      <c r="E159" s="34">
        <f t="shared" si="21"/>
        <v>3700.0608974358975</v>
      </c>
      <c r="F159" s="35">
        <f t="shared" si="22"/>
        <v>0.76421823852986537</v>
      </c>
      <c r="G159" s="36">
        <f t="shared" si="23"/>
        <v>684.94063498599132</v>
      </c>
      <c r="H159" s="36">
        <f t="shared" si="24"/>
        <v>230.09170195738918</v>
      </c>
      <c r="I159" s="59">
        <f t="shared" si="25"/>
        <v>915.03233694338053</v>
      </c>
      <c r="J159" s="67">
        <f t="shared" si="26"/>
        <v>-53.672148578505066</v>
      </c>
      <c r="K159" s="34">
        <f t="shared" si="27"/>
        <v>861.36018836487551</v>
      </c>
      <c r="L159" s="34">
        <f t="shared" si="28"/>
        <v>7422742.3172847033</v>
      </c>
      <c r="M159" s="34">
        <f t="shared" si="29"/>
        <v>6987353.84801587</v>
      </c>
      <c r="N159" s="38">
        <f>jan!M159</f>
        <v>6479820.6206566254</v>
      </c>
      <c r="O159" s="38">
        <f t="shared" si="30"/>
        <v>507533.2273592446</v>
      </c>
    </row>
    <row r="160" spans="1:15" s="31" customFormat="1" x14ac:dyDescent="0.2">
      <c r="A160" s="30">
        <v>3416</v>
      </c>
      <c r="B160" s="31" t="s">
        <v>89</v>
      </c>
      <c r="C160" s="33">
        <v>19185868</v>
      </c>
      <c r="D160" s="66">
        <v>6040</v>
      </c>
      <c r="E160" s="34">
        <f t="shared" si="21"/>
        <v>3176.4682119205299</v>
      </c>
      <c r="F160" s="35">
        <f t="shared" si="22"/>
        <v>0.65607432119354048</v>
      </c>
      <c r="G160" s="36">
        <f t="shared" si="23"/>
        <v>999.09624629521181</v>
      </c>
      <c r="H160" s="36">
        <f t="shared" si="24"/>
        <v>413.34914188776781</v>
      </c>
      <c r="I160" s="59">
        <f t="shared" si="25"/>
        <v>1412.4453881829795</v>
      </c>
      <c r="J160" s="67">
        <f t="shared" si="26"/>
        <v>-53.672148578505066</v>
      </c>
      <c r="K160" s="34">
        <f t="shared" si="27"/>
        <v>1358.7732396044744</v>
      </c>
      <c r="L160" s="34">
        <f t="shared" si="28"/>
        <v>8531170.1446251962</v>
      </c>
      <c r="M160" s="34">
        <f t="shared" si="29"/>
        <v>8206990.3672110252</v>
      </c>
      <c r="N160" s="38">
        <f>jan!M160</f>
        <v>7347232.8764751023</v>
      </c>
      <c r="O160" s="38">
        <f t="shared" si="30"/>
        <v>859757.49073592294</v>
      </c>
    </row>
    <row r="161" spans="1:15" s="31" customFormat="1" x14ac:dyDescent="0.2">
      <c r="A161" s="30">
        <v>3417</v>
      </c>
      <c r="B161" s="31" t="s">
        <v>90</v>
      </c>
      <c r="C161" s="33">
        <v>16404826</v>
      </c>
      <c r="D161" s="66">
        <v>4532</v>
      </c>
      <c r="E161" s="34">
        <f t="shared" si="21"/>
        <v>3619.7762577228596</v>
      </c>
      <c r="F161" s="35">
        <f t="shared" si="22"/>
        <v>0.74763608281858474</v>
      </c>
      <c r="G161" s="36">
        <f t="shared" si="23"/>
        <v>733.11141881381411</v>
      </c>
      <c r="H161" s="36">
        <f t="shared" si="24"/>
        <v>258.19132585695246</v>
      </c>
      <c r="I161" s="59">
        <f t="shared" si="25"/>
        <v>991.30274467076651</v>
      </c>
      <c r="J161" s="67">
        <f t="shared" si="26"/>
        <v>-53.672148578505066</v>
      </c>
      <c r="K161" s="34">
        <f t="shared" si="27"/>
        <v>937.6305960922615</v>
      </c>
      <c r="L161" s="34">
        <f t="shared" si="28"/>
        <v>4492584.038847914</v>
      </c>
      <c r="M161" s="34">
        <f t="shared" si="29"/>
        <v>4249341.8614901295</v>
      </c>
      <c r="N161" s="38">
        <f>jan!M161</f>
        <v>4073314.781288933</v>
      </c>
      <c r="O161" s="38">
        <f t="shared" si="30"/>
        <v>176027.08020119648</v>
      </c>
    </row>
    <row r="162" spans="1:15" s="31" customFormat="1" x14ac:dyDescent="0.2">
      <c r="A162" s="30">
        <v>3418</v>
      </c>
      <c r="B162" s="31" t="s">
        <v>91</v>
      </c>
      <c r="C162" s="33">
        <v>22324312</v>
      </c>
      <c r="D162" s="66">
        <v>7339</v>
      </c>
      <c r="E162" s="34">
        <f t="shared" si="21"/>
        <v>3041.8738247717674</v>
      </c>
      <c r="F162" s="35">
        <f t="shared" si="22"/>
        <v>0.62827491780152744</v>
      </c>
      <c r="G162" s="36">
        <f t="shared" si="23"/>
        <v>1079.8528785844694</v>
      </c>
      <c r="H162" s="36">
        <f t="shared" si="24"/>
        <v>460.45717738983467</v>
      </c>
      <c r="I162" s="59">
        <f t="shared" si="25"/>
        <v>1540.3100559743041</v>
      </c>
      <c r="J162" s="67">
        <f t="shared" si="26"/>
        <v>-53.672148578505066</v>
      </c>
      <c r="K162" s="34">
        <f t="shared" si="27"/>
        <v>1486.6379073957989</v>
      </c>
      <c r="L162" s="34">
        <f t="shared" si="28"/>
        <v>11304335.500795418</v>
      </c>
      <c r="M162" s="34">
        <f t="shared" si="29"/>
        <v>10910435.602377769</v>
      </c>
      <c r="N162" s="38">
        <f>jan!M162</f>
        <v>9928965.6457037702</v>
      </c>
      <c r="O162" s="38">
        <f t="shared" si="30"/>
        <v>981469.95667399839</v>
      </c>
    </row>
    <row r="163" spans="1:15" s="31" customFormat="1" x14ac:dyDescent="0.2">
      <c r="A163" s="30">
        <v>3419</v>
      </c>
      <c r="B163" s="31" t="s">
        <v>386</v>
      </c>
      <c r="C163" s="33">
        <v>12265844</v>
      </c>
      <c r="D163" s="66">
        <v>3615</v>
      </c>
      <c r="E163" s="34">
        <f t="shared" si="21"/>
        <v>3393.0412171507605</v>
      </c>
      <c r="F163" s="35">
        <f t="shared" si="22"/>
        <v>0.70080575809633905</v>
      </c>
      <c r="G163" s="36">
        <f t="shared" si="23"/>
        <v>869.15244315707344</v>
      </c>
      <c r="H163" s="36">
        <f t="shared" si="24"/>
        <v>337.54859005718708</v>
      </c>
      <c r="I163" s="59">
        <f t="shared" si="25"/>
        <v>1206.7010332142604</v>
      </c>
      <c r="J163" s="67">
        <f t="shared" si="26"/>
        <v>-53.672148578505066</v>
      </c>
      <c r="K163" s="34">
        <f t="shared" si="27"/>
        <v>1153.0288846357553</v>
      </c>
      <c r="L163" s="34">
        <f t="shared" si="28"/>
        <v>4362224.2350695515</v>
      </c>
      <c r="M163" s="34">
        <f t="shared" si="29"/>
        <v>4168199.4179582554</v>
      </c>
      <c r="N163" s="38">
        <f>jan!M163</f>
        <v>4277391.9831883274</v>
      </c>
      <c r="O163" s="38">
        <f t="shared" si="30"/>
        <v>-109192.56523007201</v>
      </c>
    </row>
    <row r="164" spans="1:15" s="31" customFormat="1" x14ac:dyDescent="0.2">
      <c r="A164" s="30">
        <v>3420</v>
      </c>
      <c r="B164" s="31" t="s">
        <v>92</v>
      </c>
      <c r="C164" s="33">
        <v>83335170</v>
      </c>
      <c r="D164" s="66">
        <v>21761</v>
      </c>
      <c r="E164" s="34">
        <f t="shared" si="21"/>
        <v>3829.5652773310048</v>
      </c>
      <c r="F164" s="35">
        <f t="shared" si="22"/>
        <v>0.79096634128512711</v>
      </c>
      <c r="G164" s="36">
        <f t="shared" si="23"/>
        <v>607.23800704892687</v>
      </c>
      <c r="H164" s="36">
        <f t="shared" si="24"/>
        <v>184.7651689941016</v>
      </c>
      <c r="I164" s="59">
        <f t="shared" si="25"/>
        <v>792.00317604302847</v>
      </c>
      <c r="J164" s="67">
        <f t="shared" si="26"/>
        <v>-53.672148578505066</v>
      </c>
      <c r="K164" s="34">
        <f t="shared" si="27"/>
        <v>738.33102746452346</v>
      </c>
      <c r="L164" s="34">
        <f t="shared" si="28"/>
        <v>17234781.113872342</v>
      </c>
      <c r="M164" s="34">
        <f t="shared" si="29"/>
        <v>16066821.488655495</v>
      </c>
      <c r="N164" s="38">
        <f>jan!M164</f>
        <v>14253950.873737525</v>
      </c>
      <c r="O164" s="38">
        <f t="shared" si="30"/>
        <v>1812870.6149179693</v>
      </c>
    </row>
    <row r="165" spans="1:15" s="31" customFormat="1" x14ac:dyDescent="0.2">
      <c r="A165" s="30">
        <v>3421</v>
      </c>
      <c r="B165" s="31" t="s">
        <v>93</v>
      </c>
      <c r="C165" s="33">
        <v>24399429</v>
      </c>
      <c r="D165" s="66">
        <v>6566</v>
      </c>
      <c r="E165" s="34">
        <f t="shared" si="21"/>
        <v>3716.026347852574</v>
      </c>
      <c r="F165" s="35">
        <f t="shared" si="22"/>
        <v>0.76751577571451646</v>
      </c>
      <c r="G165" s="36">
        <f t="shared" si="23"/>
        <v>675.36136473598538</v>
      </c>
      <c r="H165" s="36">
        <f t="shared" si="24"/>
        <v>224.50379431155241</v>
      </c>
      <c r="I165" s="59">
        <f t="shared" si="25"/>
        <v>899.86515904753776</v>
      </c>
      <c r="J165" s="67">
        <f t="shared" si="26"/>
        <v>-53.672148578505066</v>
      </c>
      <c r="K165" s="34">
        <f t="shared" si="27"/>
        <v>846.19301046903274</v>
      </c>
      <c r="L165" s="34">
        <f t="shared" si="28"/>
        <v>5908514.6343061328</v>
      </c>
      <c r="M165" s="34">
        <f t="shared" si="29"/>
        <v>5556103.3067396693</v>
      </c>
      <c r="N165" s="38">
        <f>jan!M165</f>
        <v>5312205.0207509138</v>
      </c>
      <c r="O165" s="38">
        <f t="shared" si="30"/>
        <v>243898.28598875552</v>
      </c>
    </row>
    <row r="166" spans="1:15" s="31" customFormat="1" x14ac:dyDescent="0.2">
      <c r="A166" s="30">
        <v>3422</v>
      </c>
      <c r="B166" s="31" t="s">
        <v>94</v>
      </c>
      <c r="C166" s="33">
        <v>19026239</v>
      </c>
      <c r="D166" s="66">
        <v>4289</v>
      </c>
      <c r="E166" s="34">
        <f t="shared" si="21"/>
        <v>4436.0547913266491</v>
      </c>
      <c r="F166" s="35">
        <f t="shared" si="22"/>
        <v>0.916231941209112</v>
      </c>
      <c r="G166" s="36">
        <f t="shared" si="23"/>
        <v>243.34429865154033</v>
      </c>
      <c r="H166" s="36">
        <f t="shared" si="24"/>
        <v>0</v>
      </c>
      <c r="I166" s="59">
        <f t="shared" si="25"/>
        <v>243.34429865154033</v>
      </c>
      <c r="J166" s="67">
        <f t="shared" si="26"/>
        <v>-53.672148578505066</v>
      </c>
      <c r="K166" s="34">
        <f t="shared" si="27"/>
        <v>189.67215007303525</v>
      </c>
      <c r="L166" s="34">
        <f t="shared" si="28"/>
        <v>1043703.6969164565</v>
      </c>
      <c r="M166" s="34">
        <f t="shared" si="29"/>
        <v>813503.85166324826</v>
      </c>
      <c r="N166" s="38">
        <f>jan!M166</f>
        <v>2499172.2984771049</v>
      </c>
      <c r="O166" s="38">
        <f t="shared" si="30"/>
        <v>-1685668.4468138567</v>
      </c>
    </row>
    <row r="167" spans="1:15" s="31" customFormat="1" x14ac:dyDescent="0.2">
      <c r="A167" s="30">
        <v>3423</v>
      </c>
      <c r="B167" s="31" t="s">
        <v>95</v>
      </c>
      <c r="C167" s="33">
        <v>7845653</v>
      </c>
      <c r="D167" s="66">
        <v>2276</v>
      </c>
      <c r="E167" s="34">
        <f t="shared" si="21"/>
        <v>3447.1234622144111</v>
      </c>
      <c r="F167" s="35">
        <f t="shared" si="22"/>
        <v>0.71197601696611201</v>
      </c>
      <c r="G167" s="36">
        <f t="shared" si="23"/>
        <v>836.70309611888308</v>
      </c>
      <c r="H167" s="36">
        <f t="shared" si="24"/>
        <v>318.61980428490938</v>
      </c>
      <c r="I167" s="59">
        <f t="shared" si="25"/>
        <v>1155.3229004037926</v>
      </c>
      <c r="J167" s="67">
        <f t="shared" si="26"/>
        <v>-53.672148578505066</v>
      </c>
      <c r="K167" s="34">
        <f t="shared" si="27"/>
        <v>1101.6507518252874</v>
      </c>
      <c r="L167" s="34">
        <f t="shared" si="28"/>
        <v>2629514.9213190321</v>
      </c>
      <c r="M167" s="34">
        <f t="shared" si="29"/>
        <v>2507357.1111543542</v>
      </c>
      <c r="N167" s="38">
        <f>jan!M167</f>
        <v>2794812.7853075056</v>
      </c>
      <c r="O167" s="38">
        <f t="shared" si="30"/>
        <v>-287455.67415315146</v>
      </c>
    </row>
    <row r="168" spans="1:15" s="31" customFormat="1" x14ac:dyDescent="0.2">
      <c r="A168" s="30">
        <v>3424</v>
      </c>
      <c r="B168" s="31" t="s">
        <v>96</v>
      </c>
      <c r="C168" s="33">
        <v>8262592</v>
      </c>
      <c r="D168" s="66">
        <v>1837</v>
      </c>
      <c r="E168" s="34">
        <f t="shared" si="21"/>
        <v>4497.8726183995641</v>
      </c>
      <c r="F168" s="35">
        <f t="shared" si="22"/>
        <v>0.92899992320317737</v>
      </c>
      <c r="G168" s="36">
        <f t="shared" si="23"/>
        <v>206.25360240779136</v>
      </c>
      <c r="H168" s="36">
        <f t="shared" si="24"/>
        <v>0</v>
      </c>
      <c r="I168" s="59">
        <f t="shared" si="25"/>
        <v>206.25360240779136</v>
      </c>
      <c r="J168" s="67">
        <f t="shared" si="26"/>
        <v>-53.672148578505066</v>
      </c>
      <c r="K168" s="34">
        <f t="shared" si="27"/>
        <v>152.58145382928629</v>
      </c>
      <c r="L168" s="34">
        <f t="shared" si="28"/>
        <v>378887.86762311275</v>
      </c>
      <c r="M168" s="34">
        <f t="shared" si="29"/>
        <v>280292.13068439893</v>
      </c>
      <c r="N168" s="38">
        <f>jan!M168</f>
        <v>2504871.1071001259</v>
      </c>
      <c r="O168" s="38">
        <f t="shared" si="30"/>
        <v>-2224578.9764157268</v>
      </c>
    </row>
    <row r="169" spans="1:15" s="31" customFormat="1" x14ac:dyDescent="0.2">
      <c r="A169" s="30">
        <v>3425</v>
      </c>
      <c r="B169" s="31" t="s">
        <v>97</v>
      </c>
      <c r="C169" s="33">
        <v>4218122</v>
      </c>
      <c r="D169" s="66">
        <v>1361</v>
      </c>
      <c r="E169" s="34">
        <f t="shared" si="21"/>
        <v>3099.2814107274062</v>
      </c>
      <c r="F169" s="35">
        <f t="shared" si="22"/>
        <v>0.64013199946406796</v>
      </c>
      <c r="G169" s="36">
        <f t="shared" si="23"/>
        <v>1045.4083270110862</v>
      </c>
      <c r="H169" s="36">
        <f t="shared" si="24"/>
        <v>440.36452230536111</v>
      </c>
      <c r="I169" s="59">
        <f t="shared" si="25"/>
        <v>1485.7728493164473</v>
      </c>
      <c r="J169" s="67">
        <f t="shared" si="26"/>
        <v>-53.672148578505066</v>
      </c>
      <c r="K169" s="34">
        <f t="shared" si="27"/>
        <v>1432.1007007379421</v>
      </c>
      <c r="L169" s="34">
        <f t="shared" si="28"/>
        <v>2022136.8479196848</v>
      </c>
      <c r="M169" s="34">
        <f t="shared" si="29"/>
        <v>1949089.0537043393</v>
      </c>
      <c r="N169" s="38">
        <f>jan!M169</f>
        <v>1852814.5111395055</v>
      </c>
      <c r="O169" s="38">
        <f t="shared" si="30"/>
        <v>96274.54256483377</v>
      </c>
    </row>
    <row r="170" spans="1:15" s="31" customFormat="1" x14ac:dyDescent="0.2">
      <c r="A170" s="30">
        <v>3426</v>
      </c>
      <c r="B170" s="31" t="s">
        <v>98</v>
      </c>
      <c r="C170" s="33">
        <v>5039524</v>
      </c>
      <c r="D170" s="66">
        <v>1604</v>
      </c>
      <c r="E170" s="34">
        <f t="shared" si="21"/>
        <v>3141.8478802992518</v>
      </c>
      <c r="F170" s="35">
        <f t="shared" si="22"/>
        <v>0.64892376622098102</v>
      </c>
      <c r="G170" s="36">
        <f t="shared" si="23"/>
        <v>1019.8684452679787</v>
      </c>
      <c r="H170" s="36">
        <f t="shared" si="24"/>
        <v>425.46625795521516</v>
      </c>
      <c r="I170" s="59">
        <f t="shared" si="25"/>
        <v>1445.3347032231939</v>
      </c>
      <c r="J170" s="67">
        <f t="shared" si="26"/>
        <v>-53.672148578505066</v>
      </c>
      <c r="K170" s="34">
        <f t="shared" si="27"/>
        <v>1391.6625546446887</v>
      </c>
      <c r="L170" s="34">
        <f t="shared" si="28"/>
        <v>2318316.8639700031</v>
      </c>
      <c r="M170" s="34">
        <f t="shared" si="29"/>
        <v>2232226.7376500806</v>
      </c>
      <c r="N170" s="38">
        <f>jan!M170</f>
        <v>2294482.8939513345</v>
      </c>
      <c r="O170" s="38">
        <f t="shared" si="30"/>
        <v>-62256.156301253941</v>
      </c>
    </row>
    <row r="171" spans="1:15" s="31" customFormat="1" x14ac:dyDescent="0.2">
      <c r="A171" s="30">
        <v>3427</v>
      </c>
      <c r="B171" s="31" t="s">
        <v>99</v>
      </c>
      <c r="C171" s="33">
        <v>22750569</v>
      </c>
      <c r="D171" s="66">
        <v>5692</v>
      </c>
      <c r="E171" s="34">
        <f t="shared" si="21"/>
        <v>3996.9376317638789</v>
      </c>
      <c r="F171" s="35">
        <f t="shared" si="22"/>
        <v>0.82553577390498667</v>
      </c>
      <c r="G171" s="36">
        <f t="shared" si="23"/>
        <v>506.81459438920245</v>
      </c>
      <c r="H171" s="36">
        <f t="shared" si="24"/>
        <v>126.18484494259569</v>
      </c>
      <c r="I171" s="59">
        <f t="shared" si="25"/>
        <v>632.99943933179816</v>
      </c>
      <c r="J171" s="67">
        <f t="shared" si="26"/>
        <v>-53.672148578505066</v>
      </c>
      <c r="K171" s="34">
        <f t="shared" si="27"/>
        <v>579.32729075329314</v>
      </c>
      <c r="L171" s="34">
        <f t="shared" si="28"/>
        <v>3603032.8086765953</v>
      </c>
      <c r="M171" s="34">
        <f t="shared" si="29"/>
        <v>3297530.9389677444</v>
      </c>
      <c r="N171" s="38">
        <f>jan!M171</f>
        <v>4557864.1622013701</v>
      </c>
      <c r="O171" s="38">
        <f t="shared" si="30"/>
        <v>-1260333.2232336258</v>
      </c>
    </row>
    <row r="172" spans="1:15" s="31" customFormat="1" x14ac:dyDescent="0.2">
      <c r="A172" s="30">
        <v>3428</v>
      </c>
      <c r="B172" s="31" t="s">
        <v>100</v>
      </c>
      <c r="C172" s="33">
        <v>10293100</v>
      </c>
      <c r="D172" s="66">
        <v>2526</v>
      </c>
      <c r="E172" s="34">
        <f t="shared" si="21"/>
        <v>4074.8614410134601</v>
      </c>
      <c r="F172" s="35">
        <f t="shared" si="22"/>
        <v>0.84163031880437478</v>
      </c>
      <c r="G172" s="36">
        <f t="shared" si="23"/>
        <v>460.06030883945374</v>
      </c>
      <c r="H172" s="36">
        <f t="shared" si="24"/>
        <v>98.911511705242276</v>
      </c>
      <c r="I172" s="59">
        <f t="shared" si="25"/>
        <v>558.97182054469602</v>
      </c>
      <c r="J172" s="67">
        <f t="shared" si="26"/>
        <v>-53.672148578505066</v>
      </c>
      <c r="K172" s="34">
        <f t="shared" si="27"/>
        <v>505.29967196619094</v>
      </c>
      <c r="L172" s="34">
        <f t="shared" si="28"/>
        <v>1411962.8186959021</v>
      </c>
      <c r="M172" s="34">
        <f t="shared" si="29"/>
        <v>1276386.9713865984</v>
      </c>
      <c r="N172" s="38">
        <f>jan!M172</f>
        <v>2542111.1268834607</v>
      </c>
      <c r="O172" s="38">
        <f t="shared" si="30"/>
        <v>-1265724.1554968623</v>
      </c>
    </row>
    <row r="173" spans="1:15" s="31" customFormat="1" x14ac:dyDescent="0.2">
      <c r="A173" s="30">
        <v>3429</v>
      </c>
      <c r="B173" s="31" t="s">
        <v>101</v>
      </c>
      <c r="C173" s="33">
        <v>5113355</v>
      </c>
      <c r="D173" s="66">
        <v>1532</v>
      </c>
      <c r="E173" s="34">
        <f t="shared" si="21"/>
        <v>3337.6990861618797</v>
      </c>
      <c r="F173" s="35">
        <f t="shared" si="22"/>
        <v>0.68937527977904423</v>
      </c>
      <c r="G173" s="36">
        <f t="shared" si="23"/>
        <v>902.35772175040199</v>
      </c>
      <c r="H173" s="36">
        <f t="shared" si="24"/>
        <v>356.91833590329543</v>
      </c>
      <c r="I173" s="59">
        <f t="shared" si="25"/>
        <v>1259.2760576536975</v>
      </c>
      <c r="J173" s="67">
        <f t="shared" si="26"/>
        <v>-53.672148578505066</v>
      </c>
      <c r="K173" s="34">
        <f t="shared" si="27"/>
        <v>1205.6039090751924</v>
      </c>
      <c r="L173" s="34">
        <f t="shared" si="28"/>
        <v>1929210.9203254646</v>
      </c>
      <c r="M173" s="34">
        <f t="shared" si="29"/>
        <v>1846985.1887031947</v>
      </c>
      <c r="N173" s="38">
        <f>jan!M173</f>
        <v>1996543.4823774598</v>
      </c>
      <c r="O173" s="38">
        <f t="shared" si="30"/>
        <v>-149558.29367426503</v>
      </c>
    </row>
    <row r="174" spans="1:15" s="31" customFormat="1" x14ac:dyDescent="0.2">
      <c r="A174" s="30">
        <v>3430</v>
      </c>
      <c r="B174" s="31" t="s">
        <v>102</v>
      </c>
      <c r="C174" s="33">
        <v>6233454</v>
      </c>
      <c r="D174" s="66">
        <v>1891</v>
      </c>
      <c r="E174" s="34">
        <f t="shared" si="21"/>
        <v>3296.3796932839768</v>
      </c>
      <c r="F174" s="35">
        <f t="shared" si="22"/>
        <v>0.68084108682450206</v>
      </c>
      <c r="G174" s="36">
        <f t="shared" si="23"/>
        <v>927.14935747714367</v>
      </c>
      <c r="H174" s="36">
        <f t="shared" si="24"/>
        <v>371.3801234105614</v>
      </c>
      <c r="I174" s="59">
        <f t="shared" si="25"/>
        <v>1298.5294808877052</v>
      </c>
      <c r="J174" s="67">
        <f t="shared" si="26"/>
        <v>-53.672148578505066</v>
      </c>
      <c r="K174" s="34">
        <f t="shared" si="27"/>
        <v>1244.8573323092</v>
      </c>
      <c r="L174" s="34">
        <f t="shared" si="28"/>
        <v>2455519.2483586506</v>
      </c>
      <c r="M174" s="34">
        <f t="shared" si="29"/>
        <v>2354025.2153966972</v>
      </c>
      <c r="N174" s="38">
        <f>jan!M174</f>
        <v>1888660.8032805324</v>
      </c>
      <c r="O174" s="38">
        <f t="shared" si="30"/>
        <v>465364.41211616481</v>
      </c>
    </row>
    <row r="175" spans="1:15" s="31" customFormat="1" x14ac:dyDescent="0.2">
      <c r="A175" s="30">
        <v>3431</v>
      </c>
      <c r="B175" s="31" t="s">
        <v>105</v>
      </c>
      <c r="C175" s="33">
        <v>8390078</v>
      </c>
      <c r="D175" s="66">
        <v>2503</v>
      </c>
      <c r="E175" s="34">
        <f t="shared" si="21"/>
        <v>3352.0087894526569</v>
      </c>
      <c r="F175" s="35">
        <f t="shared" si="22"/>
        <v>0.69233083552417829</v>
      </c>
      <c r="G175" s="36">
        <f t="shared" si="23"/>
        <v>893.77189977593571</v>
      </c>
      <c r="H175" s="36">
        <f t="shared" si="24"/>
        <v>351.90993975152338</v>
      </c>
      <c r="I175" s="59">
        <f t="shared" si="25"/>
        <v>1245.681839527459</v>
      </c>
      <c r="J175" s="67">
        <f t="shared" si="26"/>
        <v>-53.672148578505066</v>
      </c>
      <c r="K175" s="34">
        <f t="shared" si="27"/>
        <v>1192.0096909489539</v>
      </c>
      <c r="L175" s="34">
        <f t="shared" si="28"/>
        <v>3117941.6443372299</v>
      </c>
      <c r="M175" s="34">
        <f t="shared" si="29"/>
        <v>2983600.2564452318</v>
      </c>
      <c r="N175" s="38">
        <f>jan!M175</f>
        <v>2676685.9766584728</v>
      </c>
      <c r="O175" s="38">
        <f t="shared" si="30"/>
        <v>306914.27978675906</v>
      </c>
    </row>
    <row r="176" spans="1:15" s="31" customFormat="1" x14ac:dyDescent="0.2">
      <c r="A176" s="30">
        <v>3432</v>
      </c>
      <c r="B176" s="31" t="s">
        <v>106</v>
      </c>
      <c r="C176" s="33">
        <v>7884161</v>
      </c>
      <c r="D176" s="66">
        <v>1983</v>
      </c>
      <c r="E176" s="34">
        <f t="shared" si="21"/>
        <v>3975.8754412506305</v>
      </c>
      <c r="F176" s="35">
        <f t="shared" si="22"/>
        <v>0.82118554546826839</v>
      </c>
      <c r="G176" s="36">
        <f t="shared" si="23"/>
        <v>519.45190869715145</v>
      </c>
      <c r="H176" s="36">
        <f t="shared" si="24"/>
        <v>133.55661162223262</v>
      </c>
      <c r="I176" s="59">
        <f t="shared" si="25"/>
        <v>653.00852031938405</v>
      </c>
      <c r="J176" s="67">
        <f t="shared" si="26"/>
        <v>-53.672148578505066</v>
      </c>
      <c r="K176" s="34">
        <f t="shared" si="27"/>
        <v>599.33637174087903</v>
      </c>
      <c r="L176" s="34">
        <f t="shared" si="28"/>
        <v>1294915.8957933385</v>
      </c>
      <c r="M176" s="34">
        <f t="shared" si="29"/>
        <v>1188484.0251621632</v>
      </c>
      <c r="N176" s="38">
        <f>jan!M176</f>
        <v>1649939.1541804846</v>
      </c>
      <c r="O176" s="38">
        <f t="shared" si="30"/>
        <v>-461455.1290183214</v>
      </c>
    </row>
    <row r="177" spans="1:15" s="31" customFormat="1" x14ac:dyDescent="0.2">
      <c r="A177" s="30">
        <v>3433</v>
      </c>
      <c r="B177" s="31" t="s">
        <v>107</v>
      </c>
      <c r="C177" s="33">
        <v>13598364</v>
      </c>
      <c r="D177" s="66">
        <v>2141</v>
      </c>
      <c r="E177" s="34">
        <f t="shared" si="21"/>
        <v>6351.4077533862683</v>
      </c>
      <c r="F177" s="35">
        <f t="shared" si="22"/>
        <v>1.3118329076263198</v>
      </c>
      <c r="G177" s="36">
        <f t="shared" si="23"/>
        <v>-905.86747858423109</v>
      </c>
      <c r="H177" s="36">
        <f t="shared" si="24"/>
        <v>0</v>
      </c>
      <c r="I177" s="59">
        <f t="shared" si="25"/>
        <v>-905.86747858423109</v>
      </c>
      <c r="J177" s="67">
        <f t="shared" si="26"/>
        <v>-53.672148578505066</v>
      </c>
      <c r="K177" s="34">
        <f t="shared" si="27"/>
        <v>-959.53962716273611</v>
      </c>
      <c r="L177" s="34">
        <f t="shared" si="28"/>
        <v>-1939462.2716488389</v>
      </c>
      <c r="M177" s="34">
        <f t="shared" si="29"/>
        <v>-2054374.3417554181</v>
      </c>
      <c r="N177" s="38">
        <f>jan!M177</f>
        <v>2007524.0948564888</v>
      </c>
      <c r="O177" s="38">
        <f t="shared" si="30"/>
        <v>-4061898.4366119066</v>
      </c>
    </row>
    <row r="178" spans="1:15" s="31" customFormat="1" x14ac:dyDescent="0.2">
      <c r="A178" s="30">
        <v>3434</v>
      </c>
      <c r="B178" s="31" t="s">
        <v>108</v>
      </c>
      <c r="C178" s="33">
        <v>9153031</v>
      </c>
      <c r="D178" s="66">
        <v>2212</v>
      </c>
      <c r="E178" s="34">
        <f t="shared" si="21"/>
        <v>4137.8982820976489</v>
      </c>
      <c r="F178" s="35">
        <f t="shared" si="22"/>
        <v>0.85465007847623042</v>
      </c>
      <c r="G178" s="36">
        <f t="shared" si="23"/>
        <v>422.23820418894047</v>
      </c>
      <c r="H178" s="36">
        <f t="shared" si="24"/>
        <v>76.848617325776189</v>
      </c>
      <c r="I178" s="59">
        <f t="shared" si="25"/>
        <v>499.08682151471669</v>
      </c>
      <c r="J178" s="67">
        <f t="shared" si="26"/>
        <v>-53.672148578505066</v>
      </c>
      <c r="K178" s="34">
        <f t="shared" si="27"/>
        <v>445.41467293621162</v>
      </c>
      <c r="L178" s="34">
        <f t="shared" si="28"/>
        <v>1103980.0491905534</v>
      </c>
      <c r="M178" s="34">
        <f t="shared" si="29"/>
        <v>985257.25653490005</v>
      </c>
      <c r="N178" s="38">
        <f>jan!M178</f>
        <v>1769047.0694640607</v>
      </c>
      <c r="O178" s="38">
        <f t="shared" si="30"/>
        <v>-783789.81292916066</v>
      </c>
    </row>
    <row r="179" spans="1:15" s="31" customFormat="1" x14ac:dyDescent="0.2">
      <c r="A179" s="30">
        <v>3435</v>
      </c>
      <c r="B179" s="31" t="s">
        <v>109</v>
      </c>
      <c r="C179" s="33">
        <v>13742904</v>
      </c>
      <c r="D179" s="66">
        <v>3531</v>
      </c>
      <c r="E179" s="34">
        <f t="shared" si="21"/>
        <v>3892.0713678844518</v>
      </c>
      <c r="F179" s="35">
        <f t="shared" si="22"/>
        <v>0.80387647864347345</v>
      </c>
      <c r="G179" s="36">
        <f t="shared" si="23"/>
        <v>569.73435271685878</v>
      </c>
      <c r="H179" s="36">
        <f t="shared" si="24"/>
        <v>162.88803730039518</v>
      </c>
      <c r="I179" s="59">
        <f t="shared" si="25"/>
        <v>732.62239001725402</v>
      </c>
      <c r="J179" s="67">
        <f t="shared" si="26"/>
        <v>-53.672148578505066</v>
      </c>
      <c r="K179" s="34">
        <f t="shared" si="27"/>
        <v>678.950241438749</v>
      </c>
      <c r="L179" s="34">
        <f t="shared" si="28"/>
        <v>2586889.6591509241</v>
      </c>
      <c r="M179" s="34">
        <f t="shared" si="29"/>
        <v>2397373.302520223</v>
      </c>
      <c r="N179" s="38">
        <f>jan!M179</f>
        <v>3650319.7780188052</v>
      </c>
      <c r="O179" s="38">
        <f t="shared" si="30"/>
        <v>-1252946.4754985822</v>
      </c>
    </row>
    <row r="180" spans="1:15" s="31" customFormat="1" x14ac:dyDescent="0.2">
      <c r="A180" s="30">
        <v>3436</v>
      </c>
      <c r="B180" s="31" t="s">
        <v>110</v>
      </c>
      <c r="C180" s="33">
        <v>29863815</v>
      </c>
      <c r="D180" s="66">
        <v>5586</v>
      </c>
      <c r="E180" s="34">
        <f t="shared" si="21"/>
        <v>5346.1895810955957</v>
      </c>
      <c r="F180" s="35">
        <f t="shared" si="22"/>
        <v>1.104213065072229</v>
      </c>
      <c r="G180" s="36">
        <f t="shared" si="23"/>
        <v>-302.73657520982761</v>
      </c>
      <c r="H180" s="36">
        <f t="shared" si="24"/>
        <v>0</v>
      </c>
      <c r="I180" s="59">
        <f t="shared" si="25"/>
        <v>-302.73657520982761</v>
      </c>
      <c r="J180" s="67">
        <f t="shared" si="26"/>
        <v>-53.672148578505066</v>
      </c>
      <c r="K180" s="34">
        <f t="shared" si="27"/>
        <v>-356.40872378833268</v>
      </c>
      <c r="L180" s="34">
        <f t="shared" si="28"/>
        <v>-1691086.5091220969</v>
      </c>
      <c r="M180" s="34">
        <f t="shared" si="29"/>
        <v>-1990899.1310816263</v>
      </c>
      <c r="N180" s="38">
        <f>jan!M180</f>
        <v>3330997.6937731653</v>
      </c>
      <c r="O180" s="38">
        <f t="shared" si="30"/>
        <v>-5321896.8248547912</v>
      </c>
    </row>
    <row r="181" spans="1:15" s="31" customFormat="1" x14ac:dyDescent="0.2">
      <c r="A181" s="30">
        <v>3437</v>
      </c>
      <c r="B181" s="31" t="s">
        <v>111</v>
      </c>
      <c r="C181" s="33">
        <v>19339183</v>
      </c>
      <c r="D181" s="66">
        <v>5756</v>
      </c>
      <c r="E181" s="34">
        <f t="shared" si="21"/>
        <v>3359.8302640722723</v>
      </c>
      <c r="F181" s="35">
        <f t="shared" si="22"/>
        <v>0.69394629908604855</v>
      </c>
      <c r="G181" s="36">
        <f t="shared" si="23"/>
        <v>889.07901500416642</v>
      </c>
      <c r="H181" s="36">
        <f t="shared" si="24"/>
        <v>349.172423634658</v>
      </c>
      <c r="I181" s="59">
        <f t="shared" si="25"/>
        <v>1238.2514386388243</v>
      </c>
      <c r="J181" s="67">
        <f t="shared" si="26"/>
        <v>-53.672148578505066</v>
      </c>
      <c r="K181" s="34">
        <f t="shared" si="27"/>
        <v>1184.5792900603192</v>
      </c>
      <c r="L181" s="34">
        <f t="shared" si="28"/>
        <v>7127375.2808050727</v>
      </c>
      <c r="M181" s="34">
        <f t="shared" si="29"/>
        <v>6818438.3935871972</v>
      </c>
      <c r="N181" s="38">
        <f>jan!M181</f>
        <v>6969926.8780448157</v>
      </c>
      <c r="O181" s="38">
        <f t="shared" si="30"/>
        <v>-151488.48445761856</v>
      </c>
    </row>
    <row r="182" spans="1:15" s="31" customFormat="1" x14ac:dyDescent="0.2">
      <c r="A182" s="30">
        <v>3438</v>
      </c>
      <c r="B182" s="31" t="s">
        <v>112</v>
      </c>
      <c r="C182" s="33">
        <v>14741055</v>
      </c>
      <c r="D182" s="66">
        <v>3119</v>
      </c>
      <c r="E182" s="34">
        <f t="shared" si="21"/>
        <v>4726.2119268996476</v>
      </c>
      <c r="F182" s="35">
        <f t="shared" si="22"/>
        <v>0.97616159674481795</v>
      </c>
      <c r="G182" s="36">
        <f t="shared" si="23"/>
        <v>69.250017307741288</v>
      </c>
      <c r="H182" s="36">
        <f t="shared" si="24"/>
        <v>0</v>
      </c>
      <c r="I182" s="59">
        <f t="shared" si="25"/>
        <v>69.250017307741288</v>
      </c>
      <c r="J182" s="67">
        <f t="shared" si="26"/>
        <v>-53.672148578505066</v>
      </c>
      <c r="K182" s="34">
        <f t="shared" si="27"/>
        <v>15.577868729236222</v>
      </c>
      <c r="L182" s="34">
        <f t="shared" si="28"/>
        <v>215990.80398284507</v>
      </c>
      <c r="M182" s="34">
        <f t="shared" si="29"/>
        <v>48587.372566487778</v>
      </c>
      <c r="N182" s="38">
        <f>jan!M182</f>
        <v>1872595.247901629</v>
      </c>
      <c r="O182" s="38">
        <f t="shared" si="30"/>
        <v>-1824007.8753351411</v>
      </c>
    </row>
    <row r="183" spans="1:15" s="31" customFormat="1" x14ac:dyDescent="0.2">
      <c r="A183" s="30">
        <v>3439</v>
      </c>
      <c r="B183" s="31" t="s">
        <v>113</v>
      </c>
      <c r="C183" s="33">
        <v>16638625</v>
      </c>
      <c r="D183" s="66">
        <v>4413</v>
      </c>
      <c r="E183" s="34">
        <f t="shared" si="21"/>
        <v>3770.3659641966915</v>
      </c>
      <c r="F183" s="35">
        <f t="shared" si="22"/>
        <v>0.77873919258143032</v>
      </c>
      <c r="G183" s="36">
        <f t="shared" si="23"/>
        <v>642.75759492951488</v>
      </c>
      <c r="H183" s="36">
        <f t="shared" si="24"/>
        <v>205.48492859111127</v>
      </c>
      <c r="I183" s="59">
        <f t="shared" si="25"/>
        <v>848.24252352062615</v>
      </c>
      <c r="J183" s="67">
        <f t="shared" si="26"/>
        <v>-53.672148578505066</v>
      </c>
      <c r="K183" s="34">
        <f t="shared" si="27"/>
        <v>794.57037494212113</v>
      </c>
      <c r="L183" s="34">
        <f t="shared" si="28"/>
        <v>3743294.2562965234</v>
      </c>
      <c r="M183" s="34">
        <f t="shared" si="29"/>
        <v>3506439.0646195807</v>
      </c>
      <c r="N183" s="38">
        <f>jan!M183</f>
        <v>3143521.4322987776</v>
      </c>
      <c r="O183" s="38">
        <f t="shared" si="30"/>
        <v>362917.63232080312</v>
      </c>
    </row>
    <row r="184" spans="1:15" s="31" customFormat="1" x14ac:dyDescent="0.2">
      <c r="A184" s="30">
        <v>3440</v>
      </c>
      <c r="B184" s="31" t="s">
        <v>114</v>
      </c>
      <c r="C184" s="33">
        <v>23369309</v>
      </c>
      <c r="D184" s="66">
        <v>5124</v>
      </c>
      <c r="E184" s="34">
        <f t="shared" si="21"/>
        <v>4560.755074160812</v>
      </c>
      <c r="F184" s="35">
        <f t="shared" si="22"/>
        <v>0.9419877958107864</v>
      </c>
      <c r="G184" s="36">
        <f t="shared" si="23"/>
        <v>168.52412895104263</v>
      </c>
      <c r="H184" s="36">
        <f t="shared" si="24"/>
        <v>0</v>
      </c>
      <c r="I184" s="59">
        <f t="shared" si="25"/>
        <v>168.52412895104263</v>
      </c>
      <c r="J184" s="67">
        <f t="shared" si="26"/>
        <v>-53.672148578505066</v>
      </c>
      <c r="K184" s="34">
        <f t="shared" si="27"/>
        <v>114.85198037253755</v>
      </c>
      <c r="L184" s="34">
        <f t="shared" si="28"/>
        <v>863517.6367451424</v>
      </c>
      <c r="M184" s="34">
        <f t="shared" si="29"/>
        <v>588501.54742888245</v>
      </c>
      <c r="N184" s="38">
        <f>jan!M184</f>
        <v>1285748.3653407968</v>
      </c>
      <c r="O184" s="38">
        <f t="shared" si="30"/>
        <v>-697246.81791191432</v>
      </c>
    </row>
    <row r="185" spans="1:15" s="31" customFormat="1" x14ac:dyDescent="0.2">
      <c r="A185" s="30">
        <v>3441</v>
      </c>
      <c r="B185" s="31" t="s">
        <v>115</v>
      </c>
      <c r="C185" s="33">
        <v>23932784</v>
      </c>
      <c r="D185" s="66">
        <v>6177</v>
      </c>
      <c r="E185" s="34">
        <f t="shared" si="21"/>
        <v>3874.4995952727863</v>
      </c>
      <c r="F185" s="35">
        <f t="shared" si="22"/>
        <v>0.80024716834686715</v>
      </c>
      <c r="G185" s="36">
        <f t="shared" si="23"/>
        <v>580.27741628385797</v>
      </c>
      <c r="H185" s="36">
        <f t="shared" si="24"/>
        <v>169.03815771447807</v>
      </c>
      <c r="I185" s="59">
        <f t="shared" si="25"/>
        <v>749.31557399833605</v>
      </c>
      <c r="J185" s="67">
        <f t="shared" si="26"/>
        <v>-53.672148578505066</v>
      </c>
      <c r="K185" s="34">
        <f t="shared" si="27"/>
        <v>695.64342541983103</v>
      </c>
      <c r="L185" s="34">
        <f t="shared" si="28"/>
        <v>4628522.3005877221</v>
      </c>
      <c r="M185" s="34">
        <f t="shared" si="29"/>
        <v>4296989.4388182964</v>
      </c>
      <c r="N185" s="38">
        <f>jan!M185</f>
        <v>4220592.5908587258</v>
      </c>
      <c r="O185" s="38">
        <f t="shared" si="30"/>
        <v>76396.847959570587</v>
      </c>
    </row>
    <row r="186" spans="1:15" s="31" customFormat="1" x14ac:dyDescent="0.2">
      <c r="A186" s="30">
        <v>3442</v>
      </c>
      <c r="B186" s="31" t="s">
        <v>116</v>
      </c>
      <c r="C186" s="33">
        <v>54461711</v>
      </c>
      <c r="D186" s="66">
        <v>14840</v>
      </c>
      <c r="E186" s="34">
        <f t="shared" si="21"/>
        <v>3669.9266172506736</v>
      </c>
      <c r="F186" s="35">
        <f t="shared" si="22"/>
        <v>0.75799424190903242</v>
      </c>
      <c r="G186" s="36">
        <f t="shared" si="23"/>
        <v>703.02120309712564</v>
      </c>
      <c r="H186" s="36">
        <f t="shared" si="24"/>
        <v>240.63870002221753</v>
      </c>
      <c r="I186" s="59">
        <f t="shared" si="25"/>
        <v>943.6599031193432</v>
      </c>
      <c r="J186" s="67">
        <f t="shared" si="26"/>
        <v>-53.672148578505066</v>
      </c>
      <c r="K186" s="34">
        <f t="shared" si="27"/>
        <v>889.98775454083818</v>
      </c>
      <c r="L186" s="34">
        <f t="shared" si="28"/>
        <v>14003912.962291053</v>
      </c>
      <c r="M186" s="34">
        <f t="shared" si="29"/>
        <v>13207418.277386039</v>
      </c>
      <c r="N186" s="38">
        <f>jan!M186</f>
        <v>11532553.77994876</v>
      </c>
      <c r="O186" s="38">
        <f t="shared" si="30"/>
        <v>1674864.4974372797</v>
      </c>
    </row>
    <row r="187" spans="1:15" s="31" customFormat="1" x14ac:dyDescent="0.2">
      <c r="A187" s="30">
        <v>3443</v>
      </c>
      <c r="B187" s="31" t="s">
        <v>117</v>
      </c>
      <c r="C187" s="33">
        <v>49112190</v>
      </c>
      <c r="D187" s="66">
        <v>13691</v>
      </c>
      <c r="E187" s="34">
        <f t="shared" si="21"/>
        <v>3587.1879336790594</v>
      </c>
      <c r="F187" s="35">
        <f t="shared" si="22"/>
        <v>0.74090522289823801</v>
      </c>
      <c r="G187" s="36">
        <f t="shared" si="23"/>
        <v>752.66441324009418</v>
      </c>
      <c r="H187" s="36">
        <f t="shared" si="24"/>
        <v>269.59723927228254</v>
      </c>
      <c r="I187" s="59">
        <f t="shared" si="25"/>
        <v>1022.2616525123767</v>
      </c>
      <c r="J187" s="67">
        <f t="shared" si="26"/>
        <v>-53.672148578505066</v>
      </c>
      <c r="K187" s="34">
        <f t="shared" si="27"/>
        <v>968.5895039338717</v>
      </c>
      <c r="L187" s="34">
        <f t="shared" si="28"/>
        <v>13995784.284546949</v>
      </c>
      <c r="M187" s="34">
        <f t="shared" si="29"/>
        <v>13260958.898358637</v>
      </c>
      <c r="N187" s="38">
        <f>jan!M187</f>
        <v>11154280.605665665</v>
      </c>
      <c r="O187" s="38">
        <f t="shared" si="30"/>
        <v>2106678.2926929723</v>
      </c>
    </row>
    <row r="188" spans="1:15" s="31" customFormat="1" x14ac:dyDescent="0.2">
      <c r="A188" s="30">
        <v>3446</v>
      </c>
      <c r="B188" s="31" t="s">
        <v>120</v>
      </c>
      <c r="C188" s="33">
        <v>52831199</v>
      </c>
      <c r="D188" s="66">
        <v>13593</v>
      </c>
      <c r="E188" s="34">
        <f t="shared" si="21"/>
        <v>3886.6474656072978</v>
      </c>
      <c r="F188" s="35">
        <f t="shared" si="22"/>
        <v>0.80275621463725744</v>
      </c>
      <c r="G188" s="36">
        <f t="shared" si="23"/>
        <v>572.98869408315113</v>
      </c>
      <c r="H188" s="36">
        <f t="shared" si="24"/>
        <v>164.78640309739907</v>
      </c>
      <c r="I188" s="59">
        <f t="shared" si="25"/>
        <v>737.77509718055023</v>
      </c>
      <c r="J188" s="67">
        <f t="shared" si="26"/>
        <v>-53.672148578505066</v>
      </c>
      <c r="K188" s="34">
        <f t="shared" si="27"/>
        <v>684.10294860204522</v>
      </c>
      <c r="L188" s="34">
        <f t="shared" si="28"/>
        <v>10028576.895975219</v>
      </c>
      <c r="M188" s="34">
        <f t="shared" si="29"/>
        <v>9299011.3803476002</v>
      </c>
      <c r="N188" s="38">
        <f>jan!M188</f>
        <v>7753779.0329678906</v>
      </c>
      <c r="O188" s="38">
        <f t="shared" si="30"/>
        <v>1545232.3473797096</v>
      </c>
    </row>
    <row r="189" spans="1:15" s="31" customFormat="1" x14ac:dyDescent="0.2">
      <c r="A189" s="30">
        <v>3447</v>
      </c>
      <c r="B189" s="31" t="s">
        <v>121</v>
      </c>
      <c r="C189" s="33">
        <v>17810852</v>
      </c>
      <c r="D189" s="66">
        <v>5587</v>
      </c>
      <c r="E189" s="34">
        <f t="shared" si="21"/>
        <v>3187.9097905852873</v>
      </c>
      <c r="F189" s="35">
        <f t="shared" si="22"/>
        <v>0.65843748854012152</v>
      </c>
      <c r="G189" s="36">
        <f t="shared" si="23"/>
        <v>992.23129909635736</v>
      </c>
      <c r="H189" s="36">
        <f t="shared" si="24"/>
        <v>409.34458935510276</v>
      </c>
      <c r="I189" s="59">
        <f t="shared" si="25"/>
        <v>1401.5758884514601</v>
      </c>
      <c r="J189" s="67">
        <f t="shared" si="26"/>
        <v>-53.672148578505066</v>
      </c>
      <c r="K189" s="34">
        <f t="shared" si="27"/>
        <v>1347.9037398729549</v>
      </c>
      <c r="L189" s="34">
        <f t="shared" si="28"/>
        <v>7830604.4887783071</v>
      </c>
      <c r="M189" s="34">
        <f t="shared" si="29"/>
        <v>7530738.1946701994</v>
      </c>
      <c r="N189" s="38">
        <f>jan!M189</f>
        <v>6771735.13073947</v>
      </c>
      <c r="O189" s="38">
        <f t="shared" si="30"/>
        <v>759003.0639307294</v>
      </c>
    </row>
    <row r="190" spans="1:15" s="31" customFormat="1" x14ac:dyDescent="0.2">
      <c r="A190" s="30">
        <v>3448</v>
      </c>
      <c r="B190" s="31" t="s">
        <v>122</v>
      </c>
      <c r="C190" s="33">
        <v>24567879</v>
      </c>
      <c r="D190" s="66">
        <v>6510</v>
      </c>
      <c r="E190" s="34">
        <f t="shared" si="21"/>
        <v>3773.867741935484</v>
      </c>
      <c r="F190" s="35">
        <f t="shared" si="22"/>
        <v>0.77946245700583949</v>
      </c>
      <c r="G190" s="36">
        <f t="shared" si="23"/>
        <v>640.65652828623945</v>
      </c>
      <c r="H190" s="36">
        <f t="shared" si="24"/>
        <v>204.25930638253391</v>
      </c>
      <c r="I190" s="59">
        <f t="shared" si="25"/>
        <v>844.91583466877341</v>
      </c>
      <c r="J190" s="67">
        <f t="shared" si="26"/>
        <v>-53.672148578505066</v>
      </c>
      <c r="K190" s="34">
        <f t="shared" si="27"/>
        <v>791.2436860902684</v>
      </c>
      <c r="L190" s="34">
        <f t="shared" si="28"/>
        <v>5500402.0836937148</v>
      </c>
      <c r="M190" s="34">
        <f t="shared" si="29"/>
        <v>5150996.3964476474</v>
      </c>
      <c r="N190" s="38">
        <f>jan!M190</f>
        <v>7660668.3506378997</v>
      </c>
      <c r="O190" s="38">
        <f t="shared" si="30"/>
        <v>-2509671.9541902523</v>
      </c>
    </row>
    <row r="191" spans="1:15" s="31" customFormat="1" x14ac:dyDescent="0.2">
      <c r="A191" s="30">
        <v>3449</v>
      </c>
      <c r="B191" s="31" t="s">
        <v>123</v>
      </c>
      <c r="C191" s="33">
        <v>12254426</v>
      </c>
      <c r="D191" s="66">
        <v>2836</v>
      </c>
      <c r="E191" s="34">
        <f t="shared" si="21"/>
        <v>4321.0246826516222</v>
      </c>
      <c r="F191" s="35">
        <f t="shared" si="22"/>
        <v>0.89247338439983148</v>
      </c>
      <c r="G191" s="36">
        <f t="shared" si="23"/>
        <v>312.36236385655644</v>
      </c>
      <c r="H191" s="36">
        <f t="shared" si="24"/>
        <v>12.75437713188553</v>
      </c>
      <c r="I191" s="59">
        <f t="shared" si="25"/>
        <v>325.11674098844196</v>
      </c>
      <c r="J191" s="67">
        <f t="shared" si="26"/>
        <v>-53.672148578505066</v>
      </c>
      <c r="K191" s="34">
        <f t="shared" si="27"/>
        <v>271.44459240993689</v>
      </c>
      <c r="L191" s="34">
        <f t="shared" si="28"/>
        <v>922031.07744322135</v>
      </c>
      <c r="M191" s="34">
        <f t="shared" si="29"/>
        <v>769816.86407458107</v>
      </c>
      <c r="N191" s="38">
        <f>jan!M191</f>
        <v>2573486.8864376466</v>
      </c>
      <c r="O191" s="38">
        <f t="shared" si="30"/>
        <v>-1803670.0223630655</v>
      </c>
    </row>
    <row r="192" spans="1:15" s="31" customFormat="1" x14ac:dyDescent="0.2">
      <c r="A192" s="30">
        <v>3450</v>
      </c>
      <c r="B192" s="31" t="s">
        <v>124</v>
      </c>
      <c r="C192" s="33">
        <v>4111957</v>
      </c>
      <c r="D192" s="66">
        <v>1366</v>
      </c>
      <c r="E192" s="34">
        <f t="shared" si="21"/>
        <v>3010.2174231332356</v>
      </c>
      <c r="F192" s="35">
        <f t="shared" si="22"/>
        <v>0.62173653906425919</v>
      </c>
      <c r="G192" s="36">
        <f t="shared" si="23"/>
        <v>1098.8467195675885</v>
      </c>
      <c r="H192" s="36">
        <f t="shared" si="24"/>
        <v>471.53691796332083</v>
      </c>
      <c r="I192" s="59">
        <f t="shared" si="25"/>
        <v>1570.3836375309093</v>
      </c>
      <c r="J192" s="67">
        <f t="shared" si="26"/>
        <v>-53.672148578505066</v>
      </c>
      <c r="K192" s="34">
        <f t="shared" si="27"/>
        <v>1516.7114889524041</v>
      </c>
      <c r="L192" s="34">
        <f t="shared" si="28"/>
        <v>2145144.0488672219</v>
      </c>
      <c r="M192" s="34">
        <f t="shared" si="29"/>
        <v>2071827.893908984</v>
      </c>
      <c r="N192" s="38">
        <f>jan!M192</f>
        <v>1882336.1459710246</v>
      </c>
      <c r="O192" s="38">
        <f t="shared" si="30"/>
        <v>189491.74793795939</v>
      </c>
    </row>
    <row r="193" spans="1:15" s="31" customFormat="1" x14ac:dyDescent="0.2">
      <c r="A193" s="30">
        <v>3451</v>
      </c>
      <c r="B193" s="31" t="s">
        <v>125</v>
      </c>
      <c r="C193" s="33">
        <v>28182303</v>
      </c>
      <c r="D193" s="66">
        <v>6562</v>
      </c>
      <c r="E193" s="34">
        <f t="shared" si="21"/>
        <v>4294.7733922584575</v>
      </c>
      <c r="F193" s="35">
        <f t="shared" si="22"/>
        <v>0.88705138853016818</v>
      </c>
      <c r="G193" s="36">
        <f t="shared" si="23"/>
        <v>328.1131380924553</v>
      </c>
      <c r="H193" s="36">
        <f t="shared" si="24"/>
        <v>21.942328769493177</v>
      </c>
      <c r="I193" s="59">
        <f t="shared" si="25"/>
        <v>350.0554668619485</v>
      </c>
      <c r="J193" s="67">
        <f t="shared" si="26"/>
        <v>-53.672148578505066</v>
      </c>
      <c r="K193" s="34">
        <f t="shared" si="27"/>
        <v>296.38331828344343</v>
      </c>
      <c r="L193" s="34">
        <f t="shared" si="28"/>
        <v>2297063.9735481059</v>
      </c>
      <c r="M193" s="34">
        <f t="shared" si="29"/>
        <v>1944867.3345759558</v>
      </c>
      <c r="N193" s="38">
        <f>jan!M193</f>
        <v>4747600.522885697</v>
      </c>
      <c r="O193" s="38">
        <f t="shared" si="30"/>
        <v>-2802733.1883097412</v>
      </c>
    </row>
    <row r="194" spans="1:15" s="31" customFormat="1" x14ac:dyDescent="0.2">
      <c r="A194" s="30">
        <v>3452</v>
      </c>
      <c r="B194" s="31" t="s">
        <v>126</v>
      </c>
      <c r="C194" s="33">
        <v>9200671</v>
      </c>
      <c r="D194" s="66">
        <v>2112</v>
      </c>
      <c r="E194" s="34">
        <f t="shared" si="21"/>
        <v>4356.378314393939</v>
      </c>
      <c r="F194" s="35">
        <f t="shared" si="22"/>
        <v>0.89977539669764806</v>
      </c>
      <c r="G194" s="36">
        <f t="shared" si="23"/>
        <v>291.15018481116641</v>
      </c>
      <c r="H194" s="36">
        <f t="shared" si="24"/>
        <v>0.38060602207465305</v>
      </c>
      <c r="I194" s="59">
        <f t="shared" si="25"/>
        <v>291.53079083324104</v>
      </c>
      <c r="J194" s="67">
        <f t="shared" si="26"/>
        <v>-53.672148578505066</v>
      </c>
      <c r="K194" s="34">
        <f t="shared" si="27"/>
        <v>237.85864225473597</v>
      </c>
      <c r="L194" s="34">
        <f t="shared" si="28"/>
        <v>615713.03023980511</v>
      </c>
      <c r="M194" s="34">
        <f t="shared" si="29"/>
        <v>502357.45244200237</v>
      </c>
      <c r="N194" s="38">
        <f>jan!M194</f>
        <v>833781.47283367766</v>
      </c>
      <c r="O194" s="38">
        <f t="shared" si="30"/>
        <v>-331424.02039167529</v>
      </c>
    </row>
    <row r="195" spans="1:15" s="31" customFormat="1" x14ac:dyDescent="0.2">
      <c r="A195" s="30">
        <v>3453</v>
      </c>
      <c r="B195" s="31" t="s">
        <v>127</v>
      </c>
      <c r="C195" s="33">
        <v>14621938</v>
      </c>
      <c r="D195" s="66">
        <v>3298</v>
      </c>
      <c r="E195" s="34">
        <f t="shared" si="21"/>
        <v>4433.5773195876291</v>
      </c>
      <c r="F195" s="35">
        <f t="shared" si="22"/>
        <v>0.91572023906666522</v>
      </c>
      <c r="G195" s="36">
        <f t="shared" si="23"/>
        <v>244.83078169495238</v>
      </c>
      <c r="H195" s="36">
        <f t="shared" si="24"/>
        <v>0</v>
      </c>
      <c r="I195" s="59">
        <f t="shared" si="25"/>
        <v>244.83078169495238</v>
      </c>
      <c r="J195" s="67">
        <f t="shared" si="26"/>
        <v>-53.672148578505066</v>
      </c>
      <c r="K195" s="34">
        <f t="shared" si="27"/>
        <v>191.15863311644731</v>
      </c>
      <c r="L195" s="34">
        <f t="shared" si="28"/>
        <v>807451.91802995291</v>
      </c>
      <c r="M195" s="34">
        <f t="shared" si="29"/>
        <v>630441.17201804323</v>
      </c>
      <c r="N195" s="38">
        <f>jan!M195</f>
        <v>765519.11487001425</v>
      </c>
      <c r="O195" s="38">
        <f t="shared" si="30"/>
        <v>-135077.94285197102</v>
      </c>
    </row>
    <row r="196" spans="1:15" s="31" customFormat="1" x14ac:dyDescent="0.2">
      <c r="A196" s="30">
        <v>3454</v>
      </c>
      <c r="B196" s="31" t="s">
        <v>128</v>
      </c>
      <c r="C196" s="33">
        <v>9328398</v>
      </c>
      <c r="D196" s="66">
        <v>1645</v>
      </c>
      <c r="E196" s="34">
        <f t="shared" si="21"/>
        <v>5670.7586626139819</v>
      </c>
      <c r="F196" s="35">
        <f t="shared" si="22"/>
        <v>1.1712502351715448</v>
      </c>
      <c r="G196" s="36">
        <f t="shared" si="23"/>
        <v>-497.47802412085929</v>
      </c>
      <c r="H196" s="36">
        <f t="shared" si="24"/>
        <v>0</v>
      </c>
      <c r="I196" s="59">
        <f t="shared" si="25"/>
        <v>-497.47802412085929</v>
      </c>
      <c r="J196" s="67">
        <f t="shared" si="26"/>
        <v>-53.672148578505066</v>
      </c>
      <c r="K196" s="34">
        <f t="shared" si="27"/>
        <v>-551.15017269936436</v>
      </c>
      <c r="L196" s="34">
        <f t="shared" si="28"/>
        <v>-818351.34967881348</v>
      </c>
      <c r="M196" s="34">
        <f t="shared" si="29"/>
        <v>-906642.03409045434</v>
      </c>
      <c r="N196" s="38">
        <f>jan!M196</f>
        <v>1130413.8095697921</v>
      </c>
      <c r="O196" s="38">
        <f t="shared" si="30"/>
        <v>-2037055.8436602466</v>
      </c>
    </row>
    <row r="197" spans="1:15" s="31" customFormat="1" x14ac:dyDescent="0.2">
      <c r="A197" s="30">
        <v>3901</v>
      </c>
      <c r="B197" s="31" t="s">
        <v>146</v>
      </c>
      <c r="C197" s="33">
        <v>106586332</v>
      </c>
      <c r="D197" s="66">
        <v>27939</v>
      </c>
      <c r="E197" s="34">
        <f t="shared" si="21"/>
        <v>3814.9658899745873</v>
      </c>
      <c r="F197" s="35">
        <f t="shared" si="22"/>
        <v>0.7879509535933007</v>
      </c>
      <c r="G197" s="36">
        <f t="shared" si="23"/>
        <v>615.99763946277744</v>
      </c>
      <c r="H197" s="36">
        <f t="shared" si="24"/>
        <v>189.87495456884776</v>
      </c>
      <c r="I197" s="59">
        <f t="shared" si="25"/>
        <v>805.87259403162523</v>
      </c>
      <c r="J197" s="67">
        <f t="shared" si="26"/>
        <v>-53.672148578505066</v>
      </c>
      <c r="K197" s="34">
        <f t="shared" si="27"/>
        <v>752.20044545312021</v>
      </c>
      <c r="L197" s="34">
        <f t="shared" si="28"/>
        <v>22515274.404649578</v>
      </c>
      <c r="M197" s="34">
        <f t="shared" si="29"/>
        <v>21015728.245514724</v>
      </c>
      <c r="N197" s="38">
        <f>jan!M197</f>
        <v>16454247.701562554</v>
      </c>
      <c r="O197" s="38">
        <f t="shared" si="30"/>
        <v>4561480.5439521708</v>
      </c>
    </row>
    <row r="198" spans="1:15" s="31" customFormat="1" x14ac:dyDescent="0.2">
      <c r="A198" s="30">
        <v>3903</v>
      </c>
      <c r="B198" s="31" t="s">
        <v>150</v>
      </c>
      <c r="C198" s="33">
        <v>112122479</v>
      </c>
      <c r="D198" s="66">
        <v>26872</v>
      </c>
      <c r="E198" s="34">
        <f t="shared" si="21"/>
        <v>4172.4649821375406</v>
      </c>
      <c r="F198" s="35">
        <f t="shared" si="22"/>
        <v>0.86178955627092901</v>
      </c>
      <c r="G198" s="36">
        <f t="shared" si="23"/>
        <v>401.49818416500545</v>
      </c>
      <c r="H198" s="36">
        <f t="shared" si="24"/>
        <v>64.750272311814115</v>
      </c>
      <c r="I198" s="59">
        <f t="shared" si="25"/>
        <v>466.24845647681957</v>
      </c>
      <c r="J198" s="67">
        <f t="shared" si="26"/>
        <v>-53.672148578505066</v>
      </c>
      <c r="K198" s="34">
        <f t="shared" si="27"/>
        <v>412.5763078983145</v>
      </c>
      <c r="L198" s="34">
        <f t="shared" si="28"/>
        <v>12529028.522445096</v>
      </c>
      <c r="M198" s="34">
        <f t="shared" si="29"/>
        <v>11086750.545843506</v>
      </c>
      <c r="N198" s="38">
        <f>jan!M198</f>
        <v>8103072.2085163854</v>
      </c>
      <c r="O198" s="38">
        <f t="shared" si="30"/>
        <v>2983678.3373271208</v>
      </c>
    </row>
    <row r="199" spans="1:15" s="31" customFormat="1" x14ac:dyDescent="0.2">
      <c r="A199" s="30">
        <v>3905</v>
      </c>
      <c r="B199" s="31" t="s">
        <v>147</v>
      </c>
      <c r="C199" s="33">
        <v>266646011</v>
      </c>
      <c r="D199" s="66">
        <v>59174</v>
      </c>
      <c r="E199" s="34">
        <f t="shared" si="21"/>
        <v>4506.1346368337445</v>
      </c>
      <c r="F199" s="35">
        <f t="shared" si="22"/>
        <v>0.93070637759662966</v>
      </c>
      <c r="G199" s="36">
        <f t="shared" si="23"/>
        <v>201.29639134728313</v>
      </c>
      <c r="H199" s="36">
        <f t="shared" si="24"/>
        <v>0</v>
      </c>
      <c r="I199" s="59">
        <f t="shared" si="25"/>
        <v>201.29639134728313</v>
      </c>
      <c r="J199" s="67">
        <f t="shared" si="26"/>
        <v>-53.672148578505066</v>
      </c>
      <c r="K199" s="34">
        <f t="shared" si="27"/>
        <v>147.62424276877806</v>
      </c>
      <c r="L199" s="34">
        <f t="shared" si="28"/>
        <v>11911512.661584131</v>
      </c>
      <c r="M199" s="34">
        <f t="shared" si="29"/>
        <v>8735516.9415996727</v>
      </c>
      <c r="N199" s="38">
        <f>jan!M199</f>
        <v>3437409.3849865263</v>
      </c>
      <c r="O199" s="38">
        <f t="shared" si="30"/>
        <v>5298107.5566131463</v>
      </c>
    </row>
    <row r="200" spans="1:15" s="31" customFormat="1" x14ac:dyDescent="0.2">
      <c r="A200" s="30">
        <v>3907</v>
      </c>
      <c r="B200" s="31" t="s">
        <v>148</v>
      </c>
      <c r="C200" s="33">
        <v>271437169</v>
      </c>
      <c r="D200" s="66">
        <v>66231</v>
      </c>
      <c r="E200" s="34">
        <f t="shared" si="21"/>
        <v>4098.3401881294258</v>
      </c>
      <c r="F200" s="35">
        <f t="shared" si="22"/>
        <v>0.84647966784516637</v>
      </c>
      <c r="G200" s="36">
        <f t="shared" si="23"/>
        <v>445.97306056987435</v>
      </c>
      <c r="H200" s="36">
        <f t="shared" si="24"/>
        <v>90.693950214654294</v>
      </c>
      <c r="I200" s="59">
        <f t="shared" si="25"/>
        <v>536.66701078452866</v>
      </c>
      <c r="J200" s="67">
        <f t="shared" si="26"/>
        <v>-53.672148578505066</v>
      </c>
      <c r="K200" s="34">
        <f t="shared" si="27"/>
        <v>482.99486220602358</v>
      </c>
      <c r="L200" s="34">
        <f t="shared" si="28"/>
        <v>35543992.791270114</v>
      </c>
      <c r="M200" s="34">
        <f t="shared" si="29"/>
        <v>31989232.718767148</v>
      </c>
      <c r="N200" s="38">
        <f>jan!M200</f>
        <v>25353142.715268619</v>
      </c>
      <c r="O200" s="38">
        <f t="shared" si="30"/>
        <v>6636090.0034985282</v>
      </c>
    </row>
    <row r="201" spans="1:15" s="31" customFormat="1" x14ac:dyDescent="0.2">
      <c r="A201" s="30">
        <v>3909</v>
      </c>
      <c r="B201" s="31" t="s">
        <v>149</v>
      </c>
      <c r="C201" s="33">
        <v>201747580</v>
      </c>
      <c r="D201" s="66">
        <v>48715</v>
      </c>
      <c r="E201" s="34">
        <f t="shared" ref="E201:E264" si="31">IF(ISNUMBER(C201),(C201)/D201,"")</f>
        <v>4141.3851996305038</v>
      </c>
      <c r="F201" s="35">
        <f t="shared" ref="F201:F264" si="32">IF(ISNUMBER(C201),E201/E$366,"")</f>
        <v>0.85537027364293805</v>
      </c>
      <c r="G201" s="36">
        <f t="shared" ref="G201:G264" si="33">IF(ISNUMBER(D201),(E$366-E201)*0.6,"")</f>
        <v>420.14605366922751</v>
      </c>
      <c r="H201" s="36">
        <f t="shared" ref="H201:H264" si="34">IF(ISNUMBER(D201),(IF(E201&gt;=E$366*0.9,0,IF(E201&lt;0.9*E$366,(E$366*0.9-E201)*0.35))),"")</f>
        <v>75.628196189276963</v>
      </c>
      <c r="I201" s="59">
        <f t="shared" ref="I201:I264" si="35">IF(ISNUMBER(C201),G201+H201,"")</f>
        <v>495.7742498585045</v>
      </c>
      <c r="J201" s="67">
        <f t="shared" ref="J201:J264" si="36">IF(ISNUMBER(D201),I$368,"")</f>
        <v>-53.672148578505066</v>
      </c>
      <c r="K201" s="34">
        <f t="shared" ref="K201:K264" si="37">IF(ISNUMBER(I201),I201+J201,"")</f>
        <v>442.10210127999943</v>
      </c>
      <c r="L201" s="34">
        <f t="shared" ref="L201:L264" si="38">IF(ISNUMBER(I201),(I201*D201),"")</f>
        <v>24151642.581857048</v>
      </c>
      <c r="M201" s="34">
        <f t="shared" ref="M201:M264" si="39">IF(ISNUMBER(K201),(K201*D201),"")</f>
        <v>21537003.863855172</v>
      </c>
      <c r="N201" s="38">
        <f>jan!M201</f>
        <v>14913075.063490817</v>
      </c>
      <c r="O201" s="38">
        <f t="shared" ref="O201:O264" si="40">IF(ISNUMBER(M201),(M201-N201),"")</f>
        <v>6623928.8003643546</v>
      </c>
    </row>
    <row r="202" spans="1:15" s="31" customFormat="1" x14ac:dyDescent="0.2">
      <c r="A202" s="30">
        <v>3911</v>
      </c>
      <c r="B202" s="31" t="s">
        <v>151</v>
      </c>
      <c r="C202" s="33">
        <v>121948347</v>
      </c>
      <c r="D202" s="66">
        <v>27501</v>
      </c>
      <c r="E202" s="34">
        <f t="shared" si="31"/>
        <v>4434.3240973055526</v>
      </c>
      <c r="F202" s="35">
        <f t="shared" si="32"/>
        <v>0.91587448008268757</v>
      </c>
      <c r="G202" s="36">
        <f t="shared" si="33"/>
        <v>244.38271506419824</v>
      </c>
      <c r="H202" s="36">
        <f t="shared" si="34"/>
        <v>0</v>
      </c>
      <c r="I202" s="59">
        <f t="shared" si="35"/>
        <v>244.38271506419824</v>
      </c>
      <c r="J202" s="67">
        <f t="shared" si="36"/>
        <v>-53.672148578505066</v>
      </c>
      <c r="K202" s="34">
        <f t="shared" si="37"/>
        <v>190.71056648569316</v>
      </c>
      <c r="L202" s="34">
        <f t="shared" si="38"/>
        <v>6720769.0469805161</v>
      </c>
      <c r="M202" s="34">
        <f t="shared" si="39"/>
        <v>5244731.2889230475</v>
      </c>
      <c r="N202" s="38">
        <f>jan!M202</f>
        <v>2822543.0102023552</v>
      </c>
      <c r="O202" s="38">
        <f t="shared" si="40"/>
        <v>2422188.2787206923</v>
      </c>
    </row>
    <row r="203" spans="1:15" s="31" customFormat="1" x14ac:dyDescent="0.2">
      <c r="A203" s="30">
        <v>4001</v>
      </c>
      <c r="B203" s="31" t="s">
        <v>152</v>
      </c>
      <c r="C203" s="33">
        <v>157106944</v>
      </c>
      <c r="D203" s="66">
        <v>37193</v>
      </c>
      <c r="E203" s="34">
        <f t="shared" si="31"/>
        <v>4224.0998037265081</v>
      </c>
      <c r="F203" s="35">
        <f t="shared" si="32"/>
        <v>0.87245431922898475</v>
      </c>
      <c r="G203" s="36">
        <f t="shared" si="33"/>
        <v>370.51729121162498</v>
      </c>
      <c r="H203" s="36">
        <f t="shared" si="34"/>
        <v>46.678084755675485</v>
      </c>
      <c r="I203" s="59">
        <f t="shared" si="35"/>
        <v>417.19537596730049</v>
      </c>
      <c r="J203" s="67">
        <f t="shared" si="36"/>
        <v>-53.672148578505066</v>
      </c>
      <c r="K203" s="34">
        <f t="shared" si="37"/>
        <v>363.52322738879542</v>
      </c>
      <c r="L203" s="34">
        <f t="shared" si="38"/>
        <v>15516747.618351808</v>
      </c>
      <c r="M203" s="34">
        <f t="shared" si="39"/>
        <v>13520519.396271467</v>
      </c>
      <c r="N203" s="38">
        <f>jan!M203</f>
        <v>8285188.9808463771</v>
      </c>
      <c r="O203" s="38">
        <f t="shared" si="40"/>
        <v>5235330.4154250901</v>
      </c>
    </row>
    <row r="204" spans="1:15" s="31" customFormat="1" x14ac:dyDescent="0.2">
      <c r="A204" s="30">
        <v>4003</v>
      </c>
      <c r="B204" s="31" t="s">
        <v>153</v>
      </c>
      <c r="C204" s="33">
        <v>219928848</v>
      </c>
      <c r="D204" s="66">
        <v>56619</v>
      </c>
      <c r="E204" s="34">
        <f t="shared" si="31"/>
        <v>3884.3647538812061</v>
      </c>
      <c r="F204" s="35">
        <f t="shared" si="32"/>
        <v>0.80228473863112082</v>
      </c>
      <c r="G204" s="36">
        <f t="shared" si="33"/>
        <v>574.3583211188062</v>
      </c>
      <c r="H204" s="36">
        <f t="shared" si="34"/>
        <v>165.58535220153118</v>
      </c>
      <c r="I204" s="59">
        <f t="shared" si="35"/>
        <v>739.94367332033744</v>
      </c>
      <c r="J204" s="67">
        <f t="shared" si="36"/>
        <v>-53.672148578505066</v>
      </c>
      <c r="K204" s="34">
        <f t="shared" si="37"/>
        <v>686.27152474183242</v>
      </c>
      <c r="L204" s="34">
        <f t="shared" si="38"/>
        <v>41894870.839724183</v>
      </c>
      <c r="M204" s="34">
        <f t="shared" si="39"/>
        <v>38856007.459357813</v>
      </c>
      <c r="N204" s="38">
        <f>jan!M204</f>
        <v>31709710.195156243</v>
      </c>
      <c r="O204" s="38">
        <f t="shared" si="40"/>
        <v>7146297.2642015703</v>
      </c>
    </row>
    <row r="205" spans="1:15" s="31" customFormat="1" x14ac:dyDescent="0.2">
      <c r="A205" s="30">
        <v>4005</v>
      </c>
      <c r="B205" s="31" t="s">
        <v>154</v>
      </c>
      <c r="C205" s="33">
        <v>54880935</v>
      </c>
      <c r="D205" s="66">
        <v>13266</v>
      </c>
      <c r="E205" s="34">
        <f t="shared" si="31"/>
        <v>4136.9617819990954</v>
      </c>
      <c r="F205" s="35">
        <f t="shared" si="32"/>
        <v>0.854456651806903</v>
      </c>
      <c r="G205" s="36">
        <f t="shared" si="33"/>
        <v>422.80010424807261</v>
      </c>
      <c r="H205" s="36">
        <f t="shared" si="34"/>
        <v>77.176392360269929</v>
      </c>
      <c r="I205" s="59">
        <f t="shared" si="35"/>
        <v>499.97649660834253</v>
      </c>
      <c r="J205" s="67">
        <f t="shared" si="36"/>
        <v>-53.672148578505066</v>
      </c>
      <c r="K205" s="34">
        <f t="shared" si="37"/>
        <v>446.30434802983746</v>
      </c>
      <c r="L205" s="34">
        <f t="shared" si="38"/>
        <v>6632688.2040062724</v>
      </c>
      <c r="M205" s="34">
        <f t="shared" si="39"/>
        <v>5920673.4809638234</v>
      </c>
      <c r="N205" s="38">
        <f>jan!M205</f>
        <v>7983895.5449865367</v>
      </c>
      <c r="O205" s="38">
        <f t="shared" si="40"/>
        <v>-2063222.0640227133</v>
      </c>
    </row>
    <row r="206" spans="1:15" s="31" customFormat="1" x14ac:dyDescent="0.2">
      <c r="A206" s="30">
        <v>4010</v>
      </c>
      <c r="B206" s="31" t="s">
        <v>155</v>
      </c>
      <c r="C206" s="33">
        <v>8967602</v>
      </c>
      <c r="D206" s="66">
        <v>2382</v>
      </c>
      <c r="E206" s="34">
        <f t="shared" si="31"/>
        <v>3764.7363560033587</v>
      </c>
      <c r="F206" s="35">
        <f t="shared" si="32"/>
        <v>0.77757644164938389</v>
      </c>
      <c r="G206" s="36">
        <f t="shared" si="33"/>
        <v>646.13535984551459</v>
      </c>
      <c r="H206" s="36">
        <f t="shared" si="34"/>
        <v>207.45529145877777</v>
      </c>
      <c r="I206" s="59">
        <f t="shared" si="35"/>
        <v>853.59065130429235</v>
      </c>
      <c r="J206" s="67">
        <f t="shared" si="36"/>
        <v>-53.672148578505066</v>
      </c>
      <c r="K206" s="34">
        <f t="shared" si="37"/>
        <v>799.91850272578733</v>
      </c>
      <c r="L206" s="34">
        <f t="shared" si="38"/>
        <v>2033252.9314068244</v>
      </c>
      <c r="M206" s="34">
        <f t="shared" si="39"/>
        <v>1905405.8734928255</v>
      </c>
      <c r="N206" s="38">
        <f>jan!M206</f>
        <v>1392204.6537357103</v>
      </c>
      <c r="O206" s="38">
        <f t="shared" si="40"/>
        <v>513201.21975711524</v>
      </c>
    </row>
    <row r="207" spans="1:15" s="31" customFormat="1" x14ac:dyDescent="0.2">
      <c r="A207" s="30">
        <v>4012</v>
      </c>
      <c r="B207" s="31" t="s">
        <v>156</v>
      </c>
      <c r="C207" s="33">
        <v>60180883</v>
      </c>
      <c r="D207" s="66">
        <v>14269</v>
      </c>
      <c r="E207" s="34">
        <f t="shared" si="31"/>
        <v>4217.596397785409</v>
      </c>
      <c r="F207" s="35">
        <f t="shared" si="32"/>
        <v>0.87111109230096428</v>
      </c>
      <c r="G207" s="36">
        <f t="shared" si="33"/>
        <v>374.41933477628442</v>
      </c>
      <c r="H207" s="36">
        <f t="shared" si="34"/>
        <v>48.954276835060178</v>
      </c>
      <c r="I207" s="59">
        <f t="shared" si="35"/>
        <v>423.37361161134459</v>
      </c>
      <c r="J207" s="67">
        <f t="shared" si="36"/>
        <v>-53.672148578505066</v>
      </c>
      <c r="K207" s="34">
        <f t="shared" si="37"/>
        <v>369.70146303283951</v>
      </c>
      <c r="L207" s="34">
        <f t="shared" si="38"/>
        <v>6041118.0640822761</v>
      </c>
      <c r="M207" s="34">
        <f t="shared" si="39"/>
        <v>5275270.1760155866</v>
      </c>
      <c r="N207" s="38">
        <f>jan!M207</f>
        <v>3208835.6356706102</v>
      </c>
      <c r="O207" s="38">
        <f t="shared" si="40"/>
        <v>2066434.5403449764</v>
      </c>
    </row>
    <row r="208" spans="1:15" s="31" customFormat="1" x14ac:dyDescent="0.2">
      <c r="A208" s="30">
        <v>4014</v>
      </c>
      <c r="B208" s="31" t="s">
        <v>157</v>
      </c>
      <c r="C208" s="33">
        <v>40480959</v>
      </c>
      <c r="D208" s="66">
        <v>10445</v>
      </c>
      <c r="E208" s="34">
        <f t="shared" si="31"/>
        <v>3875.6303494494973</v>
      </c>
      <c r="F208" s="35">
        <f t="shared" si="32"/>
        <v>0.80048071665568965</v>
      </c>
      <c r="G208" s="36">
        <f t="shared" si="33"/>
        <v>579.59896377783139</v>
      </c>
      <c r="H208" s="36">
        <f t="shared" si="34"/>
        <v>168.64239375262923</v>
      </c>
      <c r="I208" s="59">
        <f t="shared" si="35"/>
        <v>748.24135753046062</v>
      </c>
      <c r="J208" s="67">
        <f t="shared" si="36"/>
        <v>-53.672148578505066</v>
      </c>
      <c r="K208" s="34">
        <f t="shared" si="37"/>
        <v>694.5692089519556</v>
      </c>
      <c r="L208" s="34">
        <f t="shared" si="38"/>
        <v>7815380.9794056611</v>
      </c>
      <c r="M208" s="34">
        <f t="shared" si="39"/>
        <v>7254775.387503176</v>
      </c>
      <c r="N208" s="38">
        <f>jan!M208</f>
        <v>5686280.3130434491</v>
      </c>
      <c r="O208" s="38">
        <f t="shared" si="40"/>
        <v>1568495.0744597269</v>
      </c>
    </row>
    <row r="209" spans="1:15" s="31" customFormat="1" x14ac:dyDescent="0.2">
      <c r="A209" s="30">
        <v>4016</v>
      </c>
      <c r="B209" s="31" t="s">
        <v>158</v>
      </c>
      <c r="C209" s="33">
        <v>14324797</v>
      </c>
      <c r="D209" s="66">
        <v>4086</v>
      </c>
      <c r="E209" s="34">
        <f t="shared" si="31"/>
        <v>3505.8240332843857</v>
      </c>
      <c r="F209" s="35">
        <f t="shared" si="32"/>
        <v>0.72410015445122222</v>
      </c>
      <c r="G209" s="36">
        <f t="shared" si="33"/>
        <v>801.48275347689844</v>
      </c>
      <c r="H209" s="36">
        <f t="shared" si="34"/>
        <v>298.07460441041832</v>
      </c>
      <c r="I209" s="59">
        <f t="shared" si="35"/>
        <v>1099.5573578873168</v>
      </c>
      <c r="J209" s="67">
        <f t="shared" si="36"/>
        <v>-53.672148578505066</v>
      </c>
      <c r="K209" s="34">
        <f t="shared" si="37"/>
        <v>1045.8852093088117</v>
      </c>
      <c r="L209" s="34">
        <f t="shared" si="38"/>
        <v>4492791.3643275769</v>
      </c>
      <c r="M209" s="34">
        <f t="shared" si="39"/>
        <v>4273486.9652358042</v>
      </c>
      <c r="N209" s="38">
        <f>jan!M209</f>
        <v>3746425.5443174266</v>
      </c>
      <c r="O209" s="38">
        <f t="shared" si="40"/>
        <v>527061.42091837758</v>
      </c>
    </row>
    <row r="210" spans="1:15" s="31" customFormat="1" x14ac:dyDescent="0.2">
      <c r="A210" s="30">
        <v>4018</v>
      </c>
      <c r="B210" s="31" t="s">
        <v>159</v>
      </c>
      <c r="C210" s="33">
        <v>27977368</v>
      </c>
      <c r="D210" s="66">
        <v>6539</v>
      </c>
      <c r="E210" s="34">
        <f t="shared" si="31"/>
        <v>4278.5392261813731</v>
      </c>
      <c r="F210" s="35">
        <f t="shared" si="32"/>
        <v>0.88369835025665533</v>
      </c>
      <c r="G210" s="36">
        <f t="shared" si="33"/>
        <v>337.85363773870591</v>
      </c>
      <c r="H210" s="36">
        <f t="shared" si="34"/>
        <v>27.624286896472722</v>
      </c>
      <c r="I210" s="59">
        <f t="shared" si="35"/>
        <v>365.47792463517862</v>
      </c>
      <c r="J210" s="67">
        <f t="shared" si="36"/>
        <v>-53.672148578505066</v>
      </c>
      <c r="K210" s="34">
        <f t="shared" si="37"/>
        <v>311.80577605667355</v>
      </c>
      <c r="L210" s="34">
        <f t="shared" si="38"/>
        <v>2389860.1491894331</v>
      </c>
      <c r="M210" s="34">
        <f t="shared" si="39"/>
        <v>2038897.9696345883</v>
      </c>
      <c r="N210" s="38">
        <f>jan!M210</f>
        <v>2781932.4726607096</v>
      </c>
      <c r="O210" s="38">
        <f t="shared" si="40"/>
        <v>-743034.5030261213</v>
      </c>
    </row>
    <row r="211" spans="1:15" s="31" customFormat="1" x14ac:dyDescent="0.2">
      <c r="A211" s="30">
        <v>4020</v>
      </c>
      <c r="B211" s="31" t="s">
        <v>387</v>
      </c>
      <c r="C211" s="33">
        <v>38162430</v>
      </c>
      <c r="D211" s="66">
        <v>10904</v>
      </c>
      <c r="E211" s="34">
        <f t="shared" si="31"/>
        <v>3499.8560161408659</v>
      </c>
      <c r="F211" s="35">
        <f t="shared" si="32"/>
        <v>0.72286750783394704</v>
      </c>
      <c r="G211" s="36">
        <f t="shared" si="33"/>
        <v>805.06356376301028</v>
      </c>
      <c r="H211" s="36">
        <f t="shared" si="34"/>
        <v>300.16341041065021</v>
      </c>
      <c r="I211" s="59">
        <f t="shared" si="35"/>
        <v>1105.2269741736604</v>
      </c>
      <c r="J211" s="67">
        <f t="shared" si="36"/>
        <v>-53.672148578505066</v>
      </c>
      <c r="K211" s="34">
        <f t="shared" si="37"/>
        <v>1051.5548255951553</v>
      </c>
      <c r="L211" s="34">
        <f t="shared" si="38"/>
        <v>12051394.926389594</v>
      </c>
      <c r="M211" s="34">
        <f t="shared" si="39"/>
        <v>11466153.818289574</v>
      </c>
      <c r="N211" s="38">
        <f>jan!M211</f>
        <v>9362116.6305769049</v>
      </c>
      <c r="O211" s="38">
        <f t="shared" si="40"/>
        <v>2104037.1877126694</v>
      </c>
    </row>
    <row r="212" spans="1:15" s="31" customFormat="1" x14ac:dyDescent="0.2">
      <c r="A212" s="30">
        <v>4022</v>
      </c>
      <c r="B212" s="31" t="s">
        <v>162</v>
      </c>
      <c r="C212" s="33">
        <v>14178117</v>
      </c>
      <c r="D212" s="66">
        <v>2979</v>
      </c>
      <c r="E212" s="34">
        <f t="shared" si="31"/>
        <v>4759.3544813695871</v>
      </c>
      <c r="F212" s="35">
        <f t="shared" si="32"/>
        <v>0.98300692856488325</v>
      </c>
      <c r="G212" s="36">
        <f t="shared" si="33"/>
        <v>49.36448462577755</v>
      </c>
      <c r="H212" s="36">
        <f t="shared" si="34"/>
        <v>0</v>
      </c>
      <c r="I212" s="59">
        <f t="shared" si="35"/>
        <v>49.36448462577755</v>
      </c>
      <c r="J212" s="67">
        <f t="shared" si="36"/>
        <v>-53.672148578505066</v>
      </c>
      <c r="K212" s="34">
        <f t="shared" si="37"/>
        <v>-4.3076639527275162</v>
      </c>
      <c r="L212" s="34">
        <f t="shared" si="38"/>
        <v>147056.79970019133</v>
      </c>
      <c r="M212" s="34">
        <f t="shared" si="39"/>
        <v>-12832.530915175272</v>
      </c>
      <c r="N212" s="38">
        <f>jan!M212</f>
        <v>1274912.8726190943</v>
      </c>
      <c r="O212" s="38">
        <f t="shared" si="40"/>
        <v>-1287745.4035342697</v>
      </c>
    </row>
    <row r="213" spans="1:15" s="31" customFormat="1" x14ac:dyDescent="0.2">
      <c r="A213" s="30">
        <v>4024</v>
      </c>
      <c r="B213" s="31" t="s">
        <v>161</v>
      </c>
      <c r="C213" s="33">
        <v>8568069</v>
      </c>
      <c r="D213" s="66">
        <v>1630</v>
      </c>
      <c r="E213" s="34">
        <f t="shared" si="31"/>
        <v>5256.4840490797542</v>
      </c>
      <c r="F213" s="35">
        <f t="shared" si="32"/>
        <v>1.0856850987592859</v>
      </c>
      <c r="G213" s="36">
        <f t="shared" si="33"/>
        <v>-248.91325600032269</v>
      </c>
      <c r="H213" s="36">
        <f t="shared" si="34"/>
        <v>0</v>
      </c>
      <c r="I213" s="59">
        <f t="shared" si="35"/>
        <v>-248.91325600032269</v>
      </c>
      <c r="J213" s="67">
        <f t="shared" si="36"/>
        <v>-53.672148578505066</v>
      </c>
      <c r="K213" s="34">
        <f t="shared" si="37"/>
        <v>-302.58540457882776</v>
      </c>
      <c r="L213" s="34">
        <f t="shared" si="38"/>
        <v>-405728.60728052596</v>
      </c>
      <c r="M213" s="34">
        <f t="shared" si="39"/>
        <v>-493214.20946348924</v>
      </c>
      <c r="N213" s="38">
        <f>jan!M213</f>
        <v>1185369.2050752344</v>
      </c>
      <c r="O213" s="38">
        <f t="shared" si="40"/>
        <v>-1678583.4145387236</v>
      </c>
    </row>
    <row r="214" spans="1:15" s="31" customFormat="1" x14ac:dyDescent="0.2">
      <c r="A214" s="30">
        <v>4026</v>
      </c>
      <c r="B214" s="31" t="s">
        <v>160</v>
      </c>
      <c r="C214" s="33">
        <v>46586475</v>
      </c>
      <c r="D214" s="66">
        <v>5533</v>
      </c>
      <c r="E214" s="34">
        <f t="shared" si="31"/>
        <v>8419.7496837158869</v>
      </c>
      <c r="F214" s="35">
        <f t="shared" si="32"/>
        <v>1.7390325323052938</v>
      </c>
      <c r="G214" s="36">
        <f t="shared" si="33"/>
        <v>-2146.8726367820022</v>
      </c>
      <c r="H214" s="36">
        <f t="shared" si="34"/>
        <v>0</v>
      </c>
      <c r="I214" s="59">
        <f t="shared" si="35"/>
        <v>-2146.8726367820022</v>
      </c>
      <c r="J214" s="67">
        <f t="shared" si="36"/>
        <v>-53.672148578505066</v>
      </c>
      <c r="K214" s="34">
        <f t="shared" si="37"/>
        <v>-2200.5447853605074</v>
      </c>
      <c r="L214" s="34">
        <f t="shared" si="38"/>
        <v>-11878646.299314819</v>
      </c>
      <c r="M214" s="34">
        <f t="shared" si="39"/>
        <v>-12175614.297399687</v>
      </c>
      <c r="N214" s="38">
        <f>jan!M214</f>
        <v>744516.94607649499</v>
      </c>
      <c r="O214" s="38">
        <f t="shared" si="40"/>
        <v>-12920131.243476182</v>
      </c>
    </row>
    <row r="215" spans="1:15" s="31" customFormat="1" x14ac:dyDescent="0.2">
      <c r="A215" s="30">
        <v>4028</v>
      </c>
      <c r="B215" s="31" t="s">
        <v>163</v>
      </c>
      <c r="C215" s="33">
        <v>11549924</v>
      </c>
      <c r="D215" s="66">
        <v>2458</v>
      </c>
      <c r="E215" s="34">
        <f t="shared" si="31"/>
        <v>4698.9113100081368</v>
      </c>
      <c r="F215" s="35">
        <f t="shared" si="32"/>
        <v>0.97052287080761312</v>
      </c>
      <c r="G215" s="36">
        <f t="shared" si="33"/>
        <v>85.630387442647773</v>
      </c>
      <c r="H215" s="36">
        <f t="shared" si="34"/>
        <v>0</v>
      </c>
      <c r="I215" s="59">
        <f t="shared" si="35"/>
        <v>85.630387442647773</v>
      </c>
      <c r="J215" s="67">
        <f t="shared" si="36"/>
        <v>-53.672148578505066</v>
      </c>
      <c r="K215" s="34">
        <f t="shared" si="37"/>
        <v>31.958238864142707</v>
      </c>
      <c r="L215" s="34">
        <f t="shared" si="38"/>
        <v>210479.49233402824</v>
      </c>
      <c r="M215" s="34">
        <f t="shared" si="39"/>
        <v>78553.351128062772</v>
      </c>
      <c r="N215" s="38">
        <f>jan!M215</f>
        <v>244215.04269944446</v>
      </c>
      <c r="O215" s="38">
        <f t="shared" si="40"/>
        <v>-165661.6915713817</v>
      </c>
    </row>
    <row r="216" spans="1:15" s="31" customFormat="1" x14ac:dyDescent="0.2">
      <c r="A216" s="30">
        <v>4030</v>
      </c>
      <c r="B216" s="31" t="s">
        <v>164</v>
      </c>
      <c r="C216" s="33">
        <v>8009039</v>
      </c>
      <c r="D216" s="66">
        <v>1471</v>
      </c>
      <c r="E216" s="34">
        <f t="shared" si="31"/>
        <v>5444.6220258327667</v>
      </c>
      <c r="F216" s="35">
        <f t="shared" si="32"/>
        <v>1.1245435060072306</v>
      </c>
      <c r="G216" s="36">
        <f t="shared" si="33"/>
        <v>-361.79604205213019</v>
      </c>
      <c r="H216" s="36">
        <f t="shared" si="34"/>
        <v>0</v>
      </c>
      <c r="I216" s="59">
        <f t="shared" si="35"/>
        <v>-361.79604205213019</v>
      </c>
      <c r="J216" s="67">
        <f t="shared" si="36"/>
        <v>-53.672148578505066</v>
      </c>
      <c r="K216" s="34">
        <f t="shared" si="37"/>
        <v>-415.46819063063526</v>
      </c>
      <c r="L216" s="34">
        <f t="shared" si="38"/>
        <v>-532201.97785868356</v>
      </c>
      <c r="M216" s="34">
        <f t="shared" si="39"/>
        <v>-611153.70841766451</v>
      </c>
      <c r="N216" s="38">
        <f>jan!M216</f>
        <v>1269252.227432926</v>
      </c>
      <c r="O216" s="38">
        <f t="shared" si="40"/>
        <v>-1880405.9358505905</v>
      </c>
    </row>
    <row r="217" spans="1:15" s="31" customFormat="1" x14ac:dyDescent="0.2">
      <c r="A217" s="30">
        <v>4032</v>
      </c>
      <c r="B217" s="31" t="s">
        <v>165</v>
      </c>
      <c r="C217" s="33">
        <v>6859432</v>
      </c>
      <c r="D217" s="66">
        <v>1256</v>
      </c>
      <c r="E217" s="34">
        <f t="shared" si="31"/>
        <v>5461.3312101910824</v>
      </c>
      <c r="F217" s="35">
        <f t="shared" si="32"/>
        <v>1.1279946555400482</v>
      </c>
      <c r="G217" s="36">
        <f t="shared" si="33"/>
        <v>-371.82155266711959</v>
      </c>
      <c r="H217" s="36">
        <f t="shared" si="34"/>
        <v>0</v>
      </c>
      <c r="I217" s="59">
        <f t="shared" si="35"/>
        <v>-371.82155266711959</v>
      </c>
      <c r="J217" s="67">
        <f t="shared" si="36"/>
        <v>-53.672148578505066</v>
      </c>
      <c r="K217" s="34">
        <f t="shared" si="37"/>
        <v>-425.49370124562466</v>
      </c>
      <c r="L217" s="34">
        <f t="shared" si="38"/>
        <v>-467007.87014990218</v>
      </c>
      <c r="M217" s="34">
        <f t="shared" si="39"/>
        <v>-534420.08876450453</v>
      </c>
      <c r="N217" s="38">
        <f>jan!M217</f>
        <v>1190535.7796776041</v>
      </c>
      <c r="O217" s="38">
        <f t="shared" si="40"/>
        <v>-1724955.8684421086</v>
      </c>
    </row>
    <row r="218" spans="1:15" s="31" customFormat="1" x14ac:dyDescent="0.2">
      <c r="A218" s="30">
        <v>4034</v>
      </c>
      <c r="B218" s="31" t="s">
        <v>166</v>
      </c>
      <c r="C218" s="33">
        <v>19874410</v>
      </c>
      <c r="D218" s="66">
        <v>2212</v>
      </c>
      <c r="E218" s="34">
        <f t="shared" si="31"/>
        <v>8984.8146473779379</v>
      </c>
      <c r="F218" s="35">
        <f t="shared" si="32"/>
        <v>1.8557422198361153</v>
      </c>
      <c r="G218" s="36">
        <f t="shared" si="33"/>
        <v>-2485.911614979233</v>
      </c>
      <c r="H218" s="36">
        <f t="shared" si="34"/>
        <v>0</v>
      </c>
      <c r="I218" s="59">
        <f t="shared" si="35"/>
        <v>-2485.911614979233</v>
      </c>
      <c r="J218" s="67">
        <f t="shared" si="36"/>
        <v>-53.672148578505066</v>
      </c>
      <c r="K218" s="34">
        <f t="shared" si="37"/>
        <v>-2539.5837635577382</v>
      </c>
      <c r="L218" s="34">
        <f t="shared" si="38"/>
        <v>-5498836.4923340632</v>
      </c>
      <c r="M218" s="34">
        <f t="shared" si="39"/>
        <v>-5617559.2849897165</v>
      </c>
      <c r="N218" s="38">
        <f>jan!M218</f>
        <v>890381.61946406018</v>
      </c>
      <c r="O218" s="38">
        <f t="shared" si="40"/>
        <v>-6507940.9044537768</v>
      </c>
    </row>
    <row r="219" spans="1:15" s="31" customFormat="1" x14ac:dyDescent="0.2">
      <c r="A219" s="30">
        <v>4036</v>
      </c>
      <c r="B219" s="31" t="s">
        <v>167</v>
      </c>
      <c r="C219" s="33">
        <v>36819984</v>
      </c>
      <c r="D219" s="66">
        <v>3851</v>
      </c>
      <c r="E219" s="34">
        <f t="shared" si="31"/>
        <v>9561.1487925214224</v>
      </c>
      <c r="F219" s="35">
        <f t="shared" si="32"/>
        <v>1.9747794674423353</v>
      </c>
      <c r="G219" s="36">
        <f t="shared" si="33"/>
        <v>-2831.7121020653235</v>
      </c>
      <c r="H219" s="36">
        <f t="shared" si="34"/>
        <v>0</v>
      </c>
      <c r="I219" s="59">
        <f t="shared" si="35"/>
        <v>-2831.7121020653235</v>
      </c>
      <c r="J219" s="67">
        <f t="shared" si="36"/>
        <v>-53.672148578505066</v>
      </c>
      <c r="K219" s="34">
        <f t="shared" si="37"/>
        <v>-2885.3842506438286</v>
      </c>
      <c r="L219" s="34">
        <f t="shared" si="38"/>
        <v>-10904923.30505356</v>
      </c>
      <c r="M219" s="34">
        <f t="shared" si="39"/>
        <v>-11111614.749229385</v>
      </c>
      <c r="N219" s="38">
        <f>jan!M219</f>
        <v>-187188.21577072481</v>
      </c>
      <c r="O219" s="38">
        <f t="shared" si="40"/>
        <v>-10924426.533458659</v>
      </c>
    </row>
    <row r="220" spans="1:15" s="31" customFormat="1" x14ac:dyDescent="0.2">
      <c r="A220" s="30">
        <v>4201</v>
      </c>
      <c r="B220" s="31" t="s">
        <v>168</v>
      </c>
      <c r="C220" s="33">
        <v>25589135</v>
      </c>
      <c r="D220" s="66">
        <v>6825</v>
      </c>
      <c r="E220" s="34">
        <f t="shared" si="31"/>
        <v>3749.3238095238094</v>
      </c>
      <c r="F220" s="35">
        <f t="shared" si="32"/>
        <v>0.77439310238866432</v>
      </c>
      <c r="G220" s="36">
        <f t="shared" si="33"/>
        <v>655.38288773324416</v>
      </c>
      <c r="H220" s="36">
        <f t="shared" si="34"/>
        <v>212.84968272662002</v>
      </c>
      <c r="I220" s="59">
        <f t="shared" si="35"/>
        <v>868.23257045986418</v>
      </c>
      <c r="J220" s="67">
        <f t="shared" si="36"/>
        <v>-53.672148578505066</v>
      </c>
      <c r="K220" s="34">
        <f t="shared" si="37"/>
        <v>814.56042188135916</v>
      </c>
      <c r="L220" s="34">
        <f t="shared" si="38"/>
        <v>5925687.2933885735</v>
      </c>
      <c r="M220" s="34">
        <f t="shared" si="39"/>
        <v>5559374.8793402761</v>
      </c>
      <c r="N220" s="38">
        <f>jan!M220</f>
        <v>4702510.395023603</v>
      </c>
      <c r="O220" s="38">
        <f t="shared" si="40"/>
        <v>856864.48431667313</v>
      </c>
    </row>
    <row r="221" spans="1:15" s="31" customFormat="1" x14ac:dyDescent="0.2">
      <c r="A221" s="30">
        <v>4202</v>
      </c>
      <c r="B221" s="31" t="s">
        <v>169</v>
      </c>
      <c r="C221" s="33">
        <v>100912049</v>
      </c>
      <c r="D221" s="66">
        <v>24969</v>
      </c>
      <c r="E221" s="34">
        <f t="shared" si="31"/>
        <v>4041.4934118306701</v>
      </c>
      <c r="F221" s="35">
        <f t="shared" si="32"/>
        <v>0.83473841697028428</v>
      </c>
      <c r="G221" s="36">
        <f t="shared" si="33"/>
        <v>480.08112634912777</v>
      </c>
      <c r="H221" s="36">
        <f t="shared" si="34"/>
        <v>110.59032191921878</v>
      </c>
      <c r="I221" s="59">
        <f t="shared" si="35"/>
        <v>590.67144826834658</v>
      </c>
      <c r="J221" s="67">
        <f t="shared" si="36"/>
        <v>-53.672148578505066</v>
      </c>
      <c r="K221" s="34">
        <f t="shared" si="37"/>
        <v>536.99929968984156</v>
      </c>
      <c r="L221" s="34">
        <f t="shared" si="38"/>
        <v>14748475.391812345</v>
      </c>
      <c r="M221" s="34">
        <f t="shared" si="39"/>
        <v>13408335.513955655</v>
      </c>
      <c r="N221" s="38">
        <f>jan!M221</f>
        <v>10928997.711640207</v>
      </c>
      <c r="O221" s="38">
        <f t="shared" si="40"/>
        <v>2479337.8023154475</v>
      </c>
    </row>
    <row r="222" spans="1:15" s="31" customFormat="1" x14ac:dyDescent="0.2">
      <c r="A222" s="30">
        <v>4203</v>
      </c>
      <c r="B222" s="31" t="s">
        <v>170</v>
      </c>
      <c r="C222" s="33">
        <v>182263356</v>
      </c>
      <c r="D222" s="66">
        <v>46355</v>
      </c>
      <c r="E222" s="34">
        <f t="shared" si="31"/>
        <v>3931.902836802934</v>
      </c>
      <c r="F222" s="35">
        <f t="shared" si="32"/>
        <v>0.81210335270277179</v>
      </c>
      <c r="G222" s="36">
        <f t="shared" si="33"/>
        <v>545.83547136576942</v>
      </c>
      <c r="H222" s="36">
        <f t="shared" si="34"/>
        <v>148.94702317892643</v>
      </c>
      <c r="I222" s="59">
        <f t="shared" si="35"/>
        <v>694.78249454469585</v>
      </c>
      <c r="J222" s="67">
        <f t="shared" si="36"/>
        <v>-53.672148578505066</v>
      </c>
      <c r="K222" s="34">
        <f t="shared" si="37"/>
        <v>641.11034596619083</v>
      </c>
      <c r="L222" s="34">
        <f t="shared" si="38"/>
        <v>32206642.534619376</v>
      </c>
      <c r="M222" s="34">
        <f t="shared" si="39"/>
        <v>29718670.087262776</v>
      </c>
      <c r="N222" s="38">
        <f>jan!M222</f>
        <v>23326299.573013797</v>
      </c>
      <c r="O222" s="38">
        <f t="shared" si="40"/>
        <v>6392370.5142489783</v>
      </c>
    </row>
    <row r="223" spans="1:15" s="31" customFormat="1" x14ac:dyDescent="0.2">
      <c r="A223" s="30">
        <v>4204</v>
      </c>
      <c r="B223" s="31" t="s">
        <v>183</v>
      </c>
      <c r="C223" s="33">
        <v>483616709</v>
      </c>
      <c r="D223" s="66">
        <v>116986</v>
      </c>
      <c r="E223" s="34">
        <f t="shared" si="31"/>
        <v>4133.970808472809</v>
      </c>
      <c r="F223" s="35">
        <f t="shared" si="32"/>
        <v>0.85383888994213697</v>
      </c>
      <c r="G223" s="36">
        <f t="shared" si="33"/>
        <v>424.5946883638444</v>
      </c>
      <c r="H223" s="36">
        <f t="shared" si="34"/>
        <v>78.223233094470146</v>
      </c>
      <c r="I223" s="59">
        <f t="shared" si="35"/>
        <v>502.81792145831457</v>
      </c>
      <c r="J223" s="67">
        <f t="shared" si="36"/>
        <v>-53.672148578505066</v>
      </c>
      <c r="K223" s="34">
        <f t="shared" si="37"/>
        <v>449.1457728798095</v>
      </c>
      <c r="L223" s="34">
        <f t="shared" si="38"/>
        <v>58822657.359722391</v>
      </c>
      <c r="M223" s="34">
        <f t="shared" si="39"/>
        <v>52543767.386117391</v>
      </c>
      <c r="N223" s="38">
        <f>jan!M223</f>
        <v>36366416.740019262</v>
      </c>
      <c r="O223" s="38">
        <f t="shared" si="40"/>
        <v>16177350.646098129</v>
      </c>
    </row>
    <row r="224" spans="1:15" s="31" customFormat="1" x14ac:dyDescent="0.2">
      <c r="A224" s="30">
        <v>4205</v>
      </c>
      <c r="B224" s="31" t="s">
        <v>188</v>
      </c>
      <c r="C224" s="33">
        <v>90177415</v>
      </c>
      <c r="D224" s="66">
        <v>23690</v>
      </c>
      <c r="E224" s="34">
        <f t="shared" si="31"/>
        <v>3806.5603630223723</v>
      </c>
      <c r="F224" s="35">
        <f t="shared" si="32"/>
        <v>0.78621485865340701</v>
      </c>
      <c r="G224" s="36">
        <f t="shared" si="33"/>
        <v>621.04095563410647</v>
      </c>
      <c r="H224" s="36">
        <f t="shared" si="34"/>
        <v>192.81688900212302</v>
      </c>
      <c r="I224" s="59">
        <f t="shared" si="35"/>
        <v>813.85784463622952</v>
      </c>
      <c r="J224" s="67">
        <f t="shared" si="36"/>
        <v>-53.672148578505066</v>
      </c>
      <c r="K224" s="34">
        <f t="shared" si="37"/>
        <v>760.1856960577245</v>
      </c>
      <c r="L224" s="34">
        <f t="shared" si="38"/>
        <v>19280292.339432277</v>
      </c>
      <c r="M224" s="34">
        <f t="shared" si="39"/>
        <v>18008799.139607493</v>
      </c>
      <c r="N224" s="38">
        <f>jan!M224</f>
        <v>16108077.73173761</v>
      </c>
      <c r="O224" s="38">
        <f t="shared" si="40"/>
        <v>1900721.4078698829</v>
      </c>
    </row>
    <row r="225" spans="1:15" s="31" customFormat="1" x14ac:dyDescent="0.2">
      <c r="A225" s="30">
        <v>4206</v>
      </c>
      <c r="B225" s="31" t="s">
        <v>184</v>
      </c>
      <c r="C225" s="33">
        <v>37547070</v>
      </c>
      <c r="D225" s="66">
        <v>9876</v>
      </c>
      <c r="E225" s="34">
        <f t="shared" si="31"/>
        <v>3801.8499392466588</v>
      </c>
      <c r="F225" s="35">
        <f t="shared" si="32"/>
        <v>0.78524195797409668</v>
      </c>
      <c r="G225" s="36">
        <f t="shared" si="33"/>
        <v>623.86720989953449</v>
      </c>
      <c r="H225" s="36">
        <f t="shared" si="34"/>
        <v>194.46553732362273</v>
      </c>
      <c r="I225" s="59">
        <f t="shared" si="35"/>
        <v>818.33274722315718</v>
      </c>
      <c r="J225" s="67">
        <f t="shared" si="36"/>
        <v>-53.672148578505066</v>
      </c>
      <c r="K225" s="34">
        <f t="shared" si="37"/>
        <v>764.66059864465217</v>
      </c>
      <c r="L225" s="34">
        <f t="shared" si="38"/>
        <v>8081854.2115759002</v>
      </c>
      <c r="M225" s="34">
        <f t="shared" si="39"/>
        <v>7551788.0722145848</v>
      </c>
      <c r="N225" s="38">
        <f>jan!M225</f>
        <v>5777545.5792165715</v>
      </c>
      <c r="O225" s="38">
        <f t="shared" si="40"/>
        <v>1774242.4929980133</v>
      </c>
    </row>
    <row r="226" spans="1:15" s="31" customFormat="1" x14ac:dyDescent="0.2">
      <c r="A226" s="30">
        <v>4207</v>
      </c>
      <c r="B226" s="31" t="s">
        <v>185</v>
      </c>
      <c r="C226" s="33">
        <v>38348294</v>
      </c>
      <c r="D226" s="66">
        <v>9279</v>
      </c>
      <c r="E226" s="34">
        <f t="shared" si="31"/>
        <v>4132.8046125660094</v>
      </c>
      <c r="F226" s="35">
        <f t="shared" si="32"/>
        <v>0.85359802142500174</v>
      </c>
      <c r="G226" s="36">
        <f t="shared" si="33"/>
        <v>425.29440590792416</v>
      </c>
      <c r="H226" s="36">
        <f t="shared" si="34"/>
        <v>78.63140166185002</v>
      </c>
      <c r="I226" s="59">
        <f t="shared" si="35"/>
        <v>503.92580756977418</v>
      </c>
      <c r="J226" s="67">
        <f t="shared" si="36"/>
        <v>-53.672148578505066</v>
      </c>
      <c r="K226" s="34">
        <f t="shared" si="37"/>
        <v>450.25365899126911</v>
      </c>
      <c r="L226" s="34">
        <f t="shared" si="38"/>
        <v>4675927.5684399344</v>
      </c>
      <c r="M226" s="34">
        <f t="shared" si="39"/>
        <v>4177903.7017799858</v>
      </c>
      <c r="N226" s="38">
        <f>jan!M226</f>
        <v>4026263.3603331908</v>
      </c>
      <c r="O226" s="38">
        <f t="shared" si="40"/>
        <v>151640.34144679504</v>
      </c>
    </row>
    <row r="227" spans="1:15" s="31" customFormat="1" x14ac:dyDescent="0.2">
      <c r="A227" s="30">
        <v>4211</v>
      </c>
      <c r="B227" s="31" t="s">
        <v>171</v>
      </c>
      <c r="C227" s="33">
        <v>8193030</v>
      </c>
      <c r="D227" s="66">
        <v>2444</v>
      </c>
      <c r="E227" s="34">
        <f t="shared" si="31"/>
        <v>3352.3036006546645</v>
      </c>
      <c r="F227" s="35">
        <f t="shared" si="32"/>
        <v>0.69239172644023139</v>
      </c>
      <c r="G227" s="36">
        <f t="shared" si="33"/>
        <v>893.59501305473111</v>
      </c>
      <c r="H227" s="36">
        <f t="shared" si="34"/>
        <v>351.80675583082075</v>
      </c>
      <c r="I227" s="59">
        <f t="shared" si="35"/>
        <v>1245.401768885552</v>
      </c>
      <c r="J227" s="67">
        <f t="shared" si="36"/>
        <v>-53.672148578505066</v>
      </c>
      <c r="K227" s="34">
        <f t="shared" si="37"/>
        <v>1191.7296203070468</v>
      </c>
      <c r="L227" s="34">
        <f t="shared" si="38"/>
        <v>3043761.9231562889</v>
      </c>
      <c r="M227" s="34">
        <f t="shared" si="39"/>
        <v>2912587.1920304224</v>
      </c>
      <c r="N227" s="38">
        <f>jan!M227</f>
        <v>2642488.8456465472</v>
      </c>
      <c r="O227" s="38">
        <f t="shared" si="40"/>
        <v>270098.34638387524</v>
      </c>
    </row>
    <row r="228" spans="1:15" s="31" customFormat="1" x14ac:dyDescent="0.2">
      <c r="A228" s="30">
        <v>4212</v>
      </c>
      <c r="B228" s="31" t="s">
        <v>172</v>
      </c>
      <c r="C228" s="33">
        <v>7468012</v>
      </c>
      <c r="D228" s="66">
        <v>2268</v>
      </c>
      <c r="E228" s="34">
        <f t="shared" si="31"/>
        <v>3292.7742504409171</v>
      </c>
      <c r="F228" s="35">
        <f t="shared" si="32"/>
        <v>0.68009641119482445</v>
      </c>
      <c r="G228" s="36">
        <f t="shared" si="33"/>
        <v>929.31262318297956</v>
      </c>
      <c r="H228" s="36">
        <f t="shared" si="34"/>
        <v>372.64202840563235</v>
      </c>
      <c r="I228" s="59">
        <f t="shared" si="35"/>
        <v>1301.9546515886118</v>
      </c>
      <c r="J228" s="67">
        <f t="shared" si="36"/>
        <v>-53.672148578505066</v>
      </c>
      <c r="K228" s="34">
        <f t="shared" si="37"/>
        <v>1248.2825030101067</v>
      </c>
      <c r="L228" s="34">
        <f t="shared" si="38"/>
        <v>2952833.1498029716</v>
      </c>
      <c r="M228" s="34">
        <f t="shared" si="39"/>
        <v>2831104.7168269218</v>
      </c>
      <c r="N228" s="38">
        <f>jan!M228</f>
        <v>2466609.5895770751</v>
      </c>
      <c r="O228" s="38">
        <f t="shared" si="40"/>
        <v>364495.1272498467</v>
      </c>
    </row>
    <row r="229" spans="1:15" s="31" customFormat="1" x14ac:dyDescent="0.2">
      <c r="A229" s="30">
        <v>4213</v>
      </c>
      <c r="B229" s="31" t="s">
        <v>173</v>
      </c>
      <c r="C229" s="33">
        <v>24802632</v>
      </c>
      <c r="D229" s="66">
        <v>6323</v>
      </c>
      <c r="E229" s="34">
        <f t="shared" si="31"/>
        <v>3922.6050925193736</v>
      </c>
      <c r="F229" s="35">
        <f t="shared" si="32"/>
        <v>0.81018297734797484</v>
      </c>
      <c r="G229" s="36">
        <f t="shared" si="33"/>
        <v>551.41411793590567</v>
      </c>
      <c r="H229" s="36">
        <f t="shared" si="34"/>
        <v>152.20123367817257</v>
      </c>
      <c r="I229" s="59">
        <f t="shared" si="35"/>
        <v>703.61535161407824</v>
      </c>
      <c r="J229" s="67">
        <f t="shared" si="36"/>
        <v>-53.672148578505066</v>
      </c>
      <c r="K229" s="34">
        <f t="shared" si="37"/>
        <v>649.94320303557322</v>
      </c>
      <c r="L229" s="34">
        <f t="shared" si="38"/>
        <v>4448959.8682558164</v>
      </c>
      <c r="M229" s="34">
        <f t="shared" si="39"/>
        <v>4109590.8727939297</v>
      </c>
      <c r="N229" s="38">
        <f>jan!M229</f>
        <v>3168113.837939085</v>
      </c>
      <c r="O229" s="38">
        <f t="shared" si="40"/>
        <v>941477.03485484468</v>
      </c>
    </row>
    <row r="230" spans="1:15" s="31" customFormat="1" x14ac:dyDescent="0.2">
      <c r="A230" s="30">
        <v>4214</v>
      </c>
      <c r="B230" s="31" t="s">
        <v>174</v>
      </c>
      <c r="C230" s="33">
        <v>25103845</v>
      </c>
      <c r="D230" s="66">
        <v>6236</v>
      </c>
      <c r="E230" s="34">
        <f t="shared" si="31"/>
        <v>4025.6326170622192</v>
      </c>
      <c r="F230" s="35">
        <f t="shared" si="32"/>
        <v>0.83146249557990148</v>
      </c>
      <c r="G230" s="36">
        <f t="shared" si="33"/>
        <v>489.59760321019826</v>
      </c>
      <c r="H230" s="36">
        <f t="shared" si="34"/>
        <v>116.14160008817659</v>
      </c>
      <c r="I230" s="59">
        <f t="shared" si="35"/>
        <v>605.73920329837483</v>
      </c>
      <c r="J230" s="67">
        <f t="shared" si="36"/>
        <v>-53.672148578505066</v>
      </c>
      <c r="K230" s="34">
        <f t="shared" si="37"/>
        <v>552.06705471986982</v>
      </c>
      <c r="L230" s="34">
        <f t="shared" si="38"/>
        <v>3777389.6717686653</v>
      </c>
      <c r="M230" s="34">
        <f t="shared" si="39"/>
        <v>3442690.1532331081</v>
      </c>
      <c r="N230" s="38">
        <f>jan!M230</f>
        <v>5000554.9218706517</v>
      </c>
      <c r="O230" s="38">
        <f t="shared" si="40"/>
        <v>-1557864.7686375435</v>
      </c>
    </row>
    <row r="231" spans="1:15" s="31" customFormat="1" x14ac:dyDescent="0.2">
      <c r="A231" s="30">
        <v>4215</v>
      </c>
      <c r="B231" s="31" t="s">
        <v>175</v>
      </c>
      <c r="C231" s="33">
        <v>48276855</v>
      </c>
      <c r="D231" s="66">
        <v>11523</v>
      </c>
      <c r="E231" s="34">
        <f t="shared" si="31"/>
        <v>4189.6081749544392</v>
      </c>
      <c r="F231" s="35">
        <f t="shared" si="32"/>
        <v>0.86533034680937315</v>
      </c>
      <c r="G231" s="36">
        <f t="shared" si="33"/>
        <v>391.21226847486633</v>
      </c>
      <c r="H231" s="36">
        <f t="shared" si="34"/>
        <v>58.750154825899607</v>
      </c>
      <c r="I231" s="59">
        <f t="shared" si="35"/>
        <v>449.96242330076592</v>
      </c>
      <c r="J231" s="67">
        <f t="shared" si="36"/>
        <v>-53.672148578505066</v>
      </c>
      <c r="K231" s="34">
        <f t="shared" si="37"/>
        <v>396.29027472226085</v>
      </c>
      <c r="L231" s="34">
        <f t="shared" si="38"/>
        <v>5184917.0036947262</v>
      </c>
      <c r="M231" s="34">
        <f t="shared" si="39"/>
        <v>4566452.8356246119</v>
      </c>
      <c r="N231" s="38">
        <f>jan!M231</f>
        <v>3434800.0127189723</v>
      </c>
      <c r="O231" s="38">
        <f t="shared" si="40"/>
        <v>1131652.8229056397</v>
      </c>
    </row>
    <row r="232" spans="1:15" s="31" customFormat="1" x14ac:dyDescent="0.2">
      <c r="A232" s="30">
        <v>4216</v>
      </c>
      <c r="B232" s="31" t="s">
        <v>176</v>
      </c>
      <c r="C232" s="33">
        <v>18949984</v>
      </c>
      <c r="D232" s="66">
        <v>5480</v>
      </c>
      <c r="E232" s="34">
        <f t="shared" si="31"/>
        <v>3458.0262773722629</v>
      </c>
      <c r="F232" s="35">
        <f t="shared" si="32"/>
        <v>0.7142279069824965</v>
      </c>
      <c r="G232" s="36">
        <f t="shared" si="33"/>
        <v>830.16140702417204</v>
      </c>
      <c r="H232" s="36">
        <f t="shared" si="34"/>
        <v>314.80381897966129</v>
      </c>
      <c r="I232" s="59">
        <f t="shared" si="35"/>
        <v>1144.9652260038333</v>
      </c>
      <c r="J232" s="67">
        <f t="shared" si="36"/>
        <v>-53.672148578505066</v>
      </c>
      <c r="K232" s="34">
        <f t="shared" si="37"/>
        <v>1091.2930774253282</v>
      </c>
      <c r="L232" s="34">
        <f t="shared" si="38"/>
        <v>6274409.4385010069</v>
      </c>
      <c r="M232" s="34">
        <f t="shared" si="39"/>
        <v>5980286.0642907983</v>
      </c>
      <c r="N232" s="38">
        <f>jan!M232</f>
        <v>5546083.8253449583</v>
      </c>
      <c r="O232" s="38">
        <f t="shared" si="40"/>
        <v>434202.23894583993</v>
      </c>
    </row>
    <row r="233" spans="1:15" s="31" customFormat="1" x14ac:dyDescent="0.2">
      <c r="A233" s="30">
        <v>4217</v>
      </c>
      <c r="B233" s="31" t="s">
        <v>177</v>
      </c>
      <c r="C233" s="33">
        <v>7782796</v>
      </c>
      <c r="D233" s="66">
        <v>1802</v>
      </c>
      <c r="E233" s="34">
        <f t="shared" si="31"/>
        <v>4318.9766925638178</v>
      </c>
      <c r="F233" s="35">
        <f t="shared" si="32"/>
        <v>0.89205038828684502</v>
      </c>
      <c r="G233" s="36">
        <f t="shared" si="33"/>
        <v>313.59115790923914</v>
      </c>
      <c r="H233" s="36">
        <f t="shared" si="34"/>
        <v>13.471173662617092</v>
      </c>
      <c r="I233" s="59">
        <f t="shared" si="35"/>
        <v>327.06233157185625</v>
      </c>
      <c r="J233" s="67">
        <f t="shared" si="36"/>
        <v>-53.672148578505066</v>
      </c>
      <c r="K233" s="34">
        <f t="shared" si="37"/>
        <v>273.39018299335117</v>
      </c>
      <c r="L233" s="34">
        <f t="shared" si="38"/>
        <v>589366.321492485</v>
      </c>
      <c r="M233" s="34">
        <f t="shared" si="39"/>
        <v>492649.10975401883</v>
      </c>
      <c r="N233" s="38">
        <f>jan!M233</f>
        <v>1668438.0632794923</v>
      </c>
      <c r="O233" s="38">
        <f t="shared" si="40"/>
        <v>-1175788.9535254734</v>
      </c>
    </row>
    <row r="234" spans="1:15" s="31" customFormat="1" x14ac:dyDescent="0.2">
      <c r="A234" s="30">
        <v>4218</v>
      </c>
      <c r="B234" s="31" t="s">
        <v>178</v>
      </c>
      <c r="C234" s="33">
        <v>6836056</v>
      </c>
      <c r="D234" s="66">
        <v>1380</v>
      </c>
      <c r="E234" s="34">
        <f t="shared" si="31"/>
        <v>4953.6637681159418</v>
      </c>
      <c r="F234" s="35">
        <f t="shared" si="32"/>
        <v>1.0231399709562121</v>
      </c>
      <c r="G234" s="36">
        <f t="shared" si="33"/>
        <v>-67.221087422035268</v>
      </c>
      <c r="H234" s="36">
        <f t="shared" si="34"/>
        <v>0</v>
      </c>
      <c r="I234" s="59">
        <f t="shared" si="35"/>
        <v>-67.221087422035268</v>
      </c>
      <c r="J234" s="67">
        <f t="shared" si="36"/>
        <v>-53.672148578505066</v>
      </c>
      <c r="K234" s="34">
        <f t="shared" si="37"/>
        <v>-120.89323600054033</v>
      </c>
      <c r="L234" s="34">
        <f t="shared" si="38"/>
        <v>-92765.100642408666</v>
      </c>
      <c r="M234" s="34">
        <f t="shared" si="39"/>
        <v>-166832.66568074565</v>
      </c>
      <c r="N234" s="38">
        <f>jan!M234</f>
        <v>1785727.1634992782</v>
      </c>
      <c r="O234" s="38">
        <f t="shared" si="40"/>
        <v>-1952559.8291800239</v>
      </c>
    </row>
    <row r="235" spans="1:15" s="31" customFormat="1" x14ac:dyDescent="0.2">
      <c r="A235" s="30">
        <v>4219</v>
      </c>
      <c r="B235" s="31" t="s">
        <v>179</v>
      </c>
      <c r="C235" s="33">
        <v>13915756</v>
      </c>
      <c r="D235" s="66">
        <v>3967</v>
      </c>
      <c r="E235" s="34">
        <f t="shared" si="31"/>
        <v>3507.8790017645574</v>
      </c>
      <c r="F235" s="35">
        <f t="shared" si="32"/>
        <v>0.72452459189581664</v>
      </c>
      <c r="G235" s="36">
        <f t="shared" si="33"/>
        <v>800.24977238879535</v>
      </c>
      <c r="H235" s="36">
        <f t="shared" si="34"/>
        <v>297.35536544235822</v>
      </c>
      <c r="I235" s="59">
        <f t="shared" si="35"/>
        <v>1097.6051378311536</v>
      </c>
      <c r="J235" s="67">
        <f t="shared" si="36"/>
        <v>-53.672148578505066</v>
      </c>
      <c r="K235" s="34">
        <f t="shared" si="37"/>
        <v>1043.9329892526484</v>
      </c>
      <c r="L235" s="34">
        <f t="shared" si="38"/>
        <v>4354199.5817761859</v>
      </c>
      <c r="M235" s="34">
        <f t="shared" si="39"/>
        <v>4141282.1683652564</v>
      </c>
      <c r="N235" s="38">
        <f>jan!M235</f>
        <v>3974136.8953272728</v>
      </c>
      <c r="O235" s="38">
        <f t="shared" si="40"/>
        <v>167145.27303798357</v>
      </c>
    </row>
    <row r="236" spans="1:15" s="31" customFormat="1" x14ac:dyDescent="0.2">
      <c r="A236" s="30">
        <v>4220</v>
      </c>
      <c r="B236" s="31" t="s">
        <v>180</v>
      </c>
      <c r="C236" s="33">
        <v>6104623</v>
      </c>
      <c r="D236" s="66">
        <v>1180</v>
      </c>
      <c r="E236" s="34">
        <f t="shared" si="31"/>
        <v>5173.4093220338982</v>
      </c>
      <c r="F236" s="35">
        <f t="shared" si="32"/>
        <v>1.068526672633562</v>
      </c>
      <c r="G236" s="36">
        <f t="shared" si="33"/>
        <v>-199.06841977280911</v>
      </c>
      <c r="H236" s="36">
        <f t="shared" si="34"/>
        <v>0</v>
      </c>
      <c r="I236" s="59">
        <f t="shared" si="35"/>
        <v>-199.06841977280911</v>
      </c>
      <c r="J236" s="67">
        <f t="shared" si="36"/>
        <v>-53.672148578505066</v>
      </c>
      <c r="K236" s="34">
        <f t="shared" si="37"/>
        <v>-252.74056835131418</v>
      </c>
      <c r="L236" s="34">
        <f t="shared" si="38"/>
        <v>-234900.73533191474</v>
      </c>
      <c r="M236" s="34">
        <f t="shared" si="39"/>
        <v>-298233.87065455073</v>
      </c>
      <c r="N236" s="38">
        <f>jan!M236</f>
        <v>947846.92023851338</v>
      </c>
      <c r="O236" s="38">
        <f t="shared" si="40"/>
        <v>-1246080.7908930641</v>
      </c>
    </row>
    <row r="237" spans="1:15" s="31" customFormat="1" x14ac:dyDescent="0.2">
      <c r="A237" s="30">
        <v>4221</v>
      </c>
      <c r="B237" s="31" t="s">
        <v>181</v>
      </c>
      <c r="C237" s="33">
        <v>12577603</v>
      </c>
      <c r="D237" s="66">
        <v>1205</v>
      </c>
      <c r="E237" s="34">
        <f t="shared" si="31"/>
        <v>10437.844813278009</v>
      </c>
      <c r="F237" s="35">
        <f t="shared" si="32"/>
        <v>2.1558540787204996</v>
      </c>
      <c r="G237" s="36">
        <f t="shared" si="33"/>
        <v>-3357.7297145192751</v>
      </c>
      <c r="H237" s="36">
        <f t="shared" si="34"/>
        <v>0</v>
      </c>
      <c r="I237" s="59">
        <f t="shared" si="35"/>
        <v>-3357.7297145192751</v>
      </c>
      <c r="J237" s="67">
        <f t="shared" si="36"/>
        <v>-53.672148578505066</v>
      </c>
      <c r="K237" s="34">
        <f t="shared" si="37"/>
        <v>-3411.4018630977803</v>
      </c>
      <c r="L237" s="34">
        <f t="shared" si="38"/>
        <v>-4046064.3059957265</v>
      </c>
      <c r="M237" s="34">
        <f t="shared" si="39"/>
        <v>-4110739.245032825</v>
      </c>
      <c r="N237" s="38">
        <f>jan!M237</f>
        <v>61.701323364262777</v>
      </c>
      <c r="O237" s="38">
        <f t="shared" si="40"/>
        <v>-4110800.9463561894</v>
      </c>
    </row>
    <row r="238" spans="1:15" s="31" customFormat="1" x14ac:dyDescent="0.2">
      <c r="A238" s="30">
        <v>4222</v>
      </c>
      <c r="B238" s="31" t="s">
        <v>182</v>
      </c>
      <c r="C238" s="33">
        <v>26149329</v>
      </c>
      <c r="D238" s="66">
        <v>1011</v>
      </c>
      <c r="E238" s="34">
        <f t="shared" si="31"/>
        <v>25864.816023738873</v>
      </c>
      <c r="F238" s="35">
        <f t="shared" si="32"/>
        <v>5.3421726532281228</v>
      </c>
      <c r="G238" s="36">
        <f t="shared" si="33"/>
        <v>-12613.912440795793</v>
      </c>
      <c r="H238" s="36">
        <f t="shared" si="34"/>
        <v>0</v>
      </c>
      <c r="I238" s="59">
        <f t="shared" si="35"/>
        <v>-12613.912440795793</v>
      </c>
      <c r="J238" s="67">
        <f t="shared" si="36"/>
        <v>-53.672148578505066</v>
      </c>
      <c r="K238" s="34">
        <f t="shared" si="37"/>
        <v>-12667.584589374299</v>
      </c>
      <c r="L238" s="34">
        <f t="shared" si="38"/>
        <v>-12752665.477644548</v>
      </c>
      <c r="M238" s="34">
        <f t="shared" si="39"/>
        <v>-12806928.019857416</v>
      </c>
      <c r="N238" s="38">
        <f>jan!M238</f>
        <v>-1271832.4188896918</v>
      </c>
      <c r="O238" s="38">
        <f t="shared" si="40"/>
        <v>-11535095.600967724</v>
      </c>
    </row>
    <row r="239" spans="1:15" s="31" customFormat="1" x14ac:dyDescent="0.2">
      <c r="A239" s="30">
        <v>4223</v>
      </c>
      <c r="B239" s="31" t="s">
        <v>186</v>
      </c>
      <c r="C239" s="33">
        <v>59745091</v>
      </c>
      <c r="D239" s="66">
        <v>15452</v>
      </c>
      <c r="E239" s="34">
        <f t="shared" si="31"/>
        <v>3866.4956639917164</v>
      </c>
      <c r="F239" s="35">
        <f t="shared" si="32"/>
        <v>0.79859401980837363</v>
      </c>
      <c r="G239" s="36">
        <f t="shared" si="33"/>
        <v>585.07977505249994</v>
      </c>
      <c r="H239" s="36">
        <f t="shared" si="34"/>
        <v>171.83953366285257</v>
      </c>
      <c r="I239" s="59">
        <f t="shared" si="35"/>
        <v>756.91930871535249</v>
      </c>
      <c r="J239" s="67">
        <f t="shared" si="36"/>
        <v>-53.672148578505066</v>
      </c>
      <c r="K239" s="34">
        <f t="shared" si="37"/>
        <v>703.24716013684747</v>
      </c>
      <c r="L239" s="34">
        <f t="shared" si="38"/>
        <v>11695917.158269627</v>
      </c>
      <c r="M239" s="34">
        <f t="shared" si="39"/>
        <v>10866575.118434567</v>
      </c>
      <c r="N239" s="38">
        <f>jan!M239</f>
        <v>16127866.403326698</v>
      </c>
      <c r="O239" s="38">
        <f t="shared" si="40"/>
        <v>-5261291.2848921306</v>
      </c>
    </row>
    <row r="240" spans="1:15" s="31" customFormat="1" x14ac:dyDescent="0.2">
      <c r="A240" s="30">
        <v>4224</v>
      </c>
      <c r="B240" s="31" t="s">
        <v>187</v>
      </c>
      <c r="C240" s="33">
        <v>11230465</v>
      </c>
      <c r="D240" s="66">
        <v>923</v>
      </c>
      <c r="E240" s="34">
        <f t="shared" si="31"/>
        <v>12167.351029252437</v>
      </c>
      <c r="F240" s="35">
        <f t="shared" si="32"/>
        <v>2.5130698734157622</v>
      </c>
      <c r="G240" s="36">
        <f t="shared" si="33"/>
        <v>-4395.4334441039318</v>
      </c>
      <c r="H240" s="36">
        <f t="shared" si="34"/>
        <v>0</v>
      </c>
      <c r="I240" s="59">
        <f t="shared" si="35"/>
        <v>-4395.4334441039318</v>
      </c>
      <c r="J240" s="67">
        <f t="shared" si="36"/>
        <v>-53.672148578505066</v>
      </c>
      <c r="K240" s="34">
        <f t="shared" si="37"/>
        <v>-4449.1055926824365</v>
      </c>
      <c r="L240" s="34">
        <f t="shared" si="38"/>
        <v>-4056985.0689079291</v>
      </c>
      <c r="M240" s="34">
        <f t="shared" si="39"/>
        <v>-4106524.4620458889</v>
      </c>
      <c r="N240" s="38">
        <f>jan!M240</f>
        <v>38125.341013664009</v>
      </c>
      <c r="O240" s="38">
        <f t="shared" si="40"/>
        <v>-4144649.8030595528</v>
      </c>
    </row>
    <row r="241" spans="1:15" s="31" customFormat="1" x14ac:dyDescent="0.2">
      <c r="A241" s="30">
        <v>4225</v>
      </c>
      <c r="B241" s="31" t="s">
        <v>189</v>
      </c>
      <c r="C241" s="33">
        <v>37883395</v>
      </c>
      <c r="D241" s="66">
        <v>10835</v>
      </c>
      <c r="E241" s="34">
        <f t="shared" si="31"/>
        <v>3496.3908629441626</v>
      </c>
      <c r="F241" s="35">
        <f t="shared" si="32"/>
        <v>0.72215180791829003</v>
      </c>
      <c r="G241" s="36">
        <f t="shared" si="33"/>
        <v>807.14265568103224</v>
      </c>
      <c r="H241" s="36">
        <f t="shared" si="34"/>
        <v>301.3762140294964</v>
      </c>
      <c r="I241" s="59">
        <f t="shared" si="35"/>
        <v>1108.5188697105286</v>
      </c>
      <c r="J241" s="67">
        <f t="shared" si="36"/>
        <v>-53.672148578505066</v>
      </c>
      <c r="K241" s="34">
        <f t="shared" si="37"/>
        <v>1054.8467211320235</v>
      </c>
      <c r="L241" s="34">
        <f t="shared" si="38"/>
        <v>12010801.953313578</v>
      </c>
      <c r="M241" s="34">
        <f t="shared" si="39"/>
        <v>11429264.223465474</v>
      </c>
      <c r="N241" s="38">
        <f>jan!M241</f>
        <v>9991165.0299019385</v>
      </c>
      <c r="O241" s="38">
        <f t="shared" si="40"/>
        <v>1438099.1935635358</v>
      </c>
    </row>
    <row r="242" spans="1:15" s="31" customFormat="1" x14ac:dyDescent="0.2">
      <c r="A242" s="30">
        <v>4226</v>
      </c>
      <c r="B242" s="31" t="s">
        <v>190</v>
      </c>
      <c r="C242" s="33">
        <v>6978403</v>
      </c>
      <c r="D242" s="66">
        <v>1776</v>
      </c>
      <c r="E242" s="34">
        <f t="shared" si="31"/>
        <v>3929.2809684684685</v>
      </c>
      <c r="F242" s="35">
        <f t="shared" si="32"/>
        <v>0.81156182658853648</v>
      </c>
      <c r="G242" s="36">
        <f t="shared" si="33"/>
        <v>547.40859236644872</v>
      </c>
      <c r="H242" s="36">
        <f t="shared" si="34"/>
        <v>149.86467709598935</v>
      </c>
      <c r="I242" s="59">
        <f t="shared" si="35"/>
        <v>697.27326946243807</v>
      </c>
      <c r="J242" s="67">
        <f t="shared" si="36"/>
        <v>-53.672148578505066</v>
      </c>
      <c r="K242" s="34">
        <f t="shared" si="37"/>
        <v>643.60112088393305</v>
      </c>
      <c r="L242" s="34">
        <f t="shared" si="38"/>
        <v>1238357.3265652901</v>
      </c>
      <c r="M242" s="34">
        <f t="shared" si="39"/>
        <v>1143035.5906898652</v>
      </c>
      <c r="N242" s="38">
        <f>jan!M242</f>
        <v>1038415.2521555928</v>
      </c>
      <c r="O242" s="38">
        <f t="shared" si="40"/>
        <v>104620.33853427239</v>
      </c>
    </row>
    <row r="243" spans="1:15" s="31" customFormat="1" x14ac:dyDescent="0.2">
      <c r="A243" s="30">
        <v>4227</v>
      </c>
      <c r="B243" s="31" t="s">
        <v>191</v>
      </c>
      <c r="C243" s="33">
        <v>34765290</v>
      </c>
      <c r="D243" s="66">
        <v>6192</v>
      </c>
      <c r="E243" s="34">
        <f t="shared" si="31"/>
        <v>5614.5494186046508</v>
      </c>
      <c r="F243" s="35">
        <f t="shared" si="32"/>
        <v>1.1596406615356962</v>
      </c>
      <c r="G243" s="36">
        <f t="shared" si="33"/>
        <v>-463.75247771526062</v>
      </c>
      <c r="H243" s="36">
        <f t="shared" si="34"/>
        <v>0</v>
      </c>
      <c r="I243" s="59">
        <f t="shared" si="35"/>
        <v>-463.75247771526062</v>
      </c>
      <c r="J243" s="67">
        <f t="shared" si="36"/>
        <v>-53.672148578505066</v>
      </c>
      <c r="K243" s="34">
        <f t="shared" si="37"/>
        <v>-517.42462629376564</v>
      </c>
      <c r="L243" s="34">
        <f t="shared" si="38"/>
        <v>-2871555.3420128939</v>
      </c>
      <c r="M243" s="34">
        <f t="shared" si="39"/>
        <v>-3203893.2860109969</v>
      </c>
      <c r="N243" s="38">
        <f>jan!M243</f>
        <v>4398600.9453532835</v>
      </c>
      <c r="O243" s="38">
        <f t="shared" si="40"/>
        <v>-7602494.23136428</v>
      </c>
    </row>
    <row r="244" spans="1:15" s="31" customFormat="1" x14ac:dyDescent="0.2">
      <c r="A244" s="30">
        <v>4228</v>
      </c>
      <c r="B244" s="31" t="s">
        <v>192</v>
      </c>
      <c r="C244" s="33">
        <v>28769188</v>
      </c>
      <c r="D244" s="66">
        <v>1873</v>
      </c>
      <c r="E244" s="34">
        <f t="shared" si="31"/>
        <v>15359.950880939668</v>
      </c>
      <c r="F244" s="35">
        <f t="shared" si="32"/>
        <v>3.1724760568863939</v>
      </c>
      <c r="G244" s="36">
        <f t="shared" si="33"/>
        <v>-6310.9933551162703</v>
      </c>
      <c r="H244" s="36">
        <f t="shared" si="34"/>
        <v>0</v>
      </c>
      <c r="I244" s="59">
        <f t="shared" si="35"/>
        <v>-6310.9933551162703</v>
      </c>
      <c r="J244" s="67">
        <f t="shared" si="36"/>
        <v>-53.672148578505066</v>
      </c>
      <c r="K244" s="34">
        <f t="shared" si="37"/>
        <v>-6364.665503694775</v>
      </c>
      <c r="L244" s="34">
        <f t="shared" si="38"/>
        <v>-11820490.554132774</v>
      </c>
      <c r="M244" s="34">
        <f t="shared" si="39"/>
        <v>-11921018.488420313</v>
      </c>
      <c r="N244" s="38">
        <f>jan!M244</f>
        <v>-684890.65794301941</v>
      </c>
      <c r="O244" s="38">
        <f t="shared" si="40"/>
        <v>-11236127.830477294</v>
      </c>
    </row>
    <row r="245" spans="1:15" s="31" customFormat="1" x14ac:dyDescent="0.2">
      <c r="A245" s="30">
        <v>4601</v>
      </c>
      <c r="B245" s="31" t="s">
        <v>216</v>
      </c>
      <c r="C245" s="33">
        <v>1476398961</v>
      </c>
      <c r="D245" s="66">
        <v>291940</v>
      </c>
      <c r="E245" s="34">
        <f t="shared" si="31"/>
        <v>5057.1999760224708</v>
      </c>
      <c r="F245" s="35">
        <f t="shared" si="32"/>
        <v>1.044524553703275</v>
      </c>
      <c r="G245" s="36">
        <f t="shared" si="33"/>
        <v>-129.34281216595264</v>
      </c>
      <c r="H245" s="36">
        <f t="shared" si="34"/>
        <v>0</v>
      </c>
      <c r="I245" s="59">
        <f t="shared" si="35"/>
        <v>-129.34281216595264</v>
      </c>
      <c r="J245" s="67">
        <f t="shared" si="36"/>
        <v>-53.672148578505066</v>
      </c>
      <c r="K245" s="34">
        <f t="shared" si="37"/>
        <v>-183.01496074445771</v>
      </c>
      <c r="L245" s="34">
        <f t="shared" si="38"/>
        <v>-37760340.583728209</v>
      </c>
      <c r="M245" s="34">
        <f t="shared" si="39"/>
        <v>-53429387.63973698</v>
      </c>
      <c r="N245" s="38">
        <f>jan!M245</f>
        <v>-75252190.079383388</v>
      </c>
      <c r="O245" s="38">
        <f t="shared" si="40"/>
        <v>21822802.439646408</v>
      </c>
    </row>
    <row r="246" spans="1:15" s="31" customFormat="1" x14ac:dyDescent="0.2">
      <c r="A246" s="30">
        <v>4602</v>
      </c>
      <c r="B246" s="31" t="s">
        <v>388</v>
      </c>
      <c r="C246" s="33">
        <v>86200711</v>
      </c>
      <c r="D246" s="66">
        <v>17349</v>
      </c>
      <c r="E246" s="34">
        <f t="shared" si="31"/>
        <v>4968.6270678425271</v>
      </c>
      <c r="F246" s="35">
        <f t="shared" si="32"/>
        <v>1.0262305218624337</v>
      </c>
      <c r="G246" s="36">
        <f t="shared" si="33"/>
        <v>-76.199067257986457</v>
      </c>
      <c r="H246" s="36">
        <f t="shared" si="34"/>
        <v>0</v>
      </c>
      <c r="I246" s="59">
        <f t="shared" si="35"/>
        <v>-76.199067257986457</v>
      </c>
      <c r="J246" s="67">
        <f t="shared" si="36"/>
        <v>-53.672148578505066</v>
      </c>
      <c r="K246" s="34">
        <f t="shared" si="37"/>
        <v>-129.87121583649153</v>
      </c>
      <c r="L246" s="34">
        <f t="shared" si="38"/>
        <v>-1321977.6178588071</v>
      </c>
      <c r="M246" s="34">
        <f t="shared" si="39"/>
        <v>-2253135.7235472915</v>
      </c>
      <c r="N246" s="38">
        <f>jan!M246</f>
        <v>-2746277.560946851</v>
      </c>
      <c r="O246" s="38">
        <f t="shared" si="40"/>
        <v>493141.83739955956</v>
      </c>
    </row>
    <row r="247" spans="1:15" s="31" customFormat="1" x14ac:dyDescent="0.2">
      <c r="A247" s="30">
        <v>4611</v>
      </c>
      <c r="B247" s="31" t="s">
        <v>217</v>
      </c>
      <c r="C247" s="33">
        <v>17474981</v>
      </c>
      <c r="D247" s="66">
        <v>4072</v>
      </c>
      <c r="E247" s="34">
        <f t="shared" si="31"/>
        <v>4291.4982809430257</v>
      </c>
      <c r="F247" s="35">
        <f t="shared" si="32"/>
        <v>0.88637494025814023</v>
      </c>
      <c r="G247" s="36">
        <f t="shared" si="33"/>
        <v>330.07820488171438</v>
      </c>
      <c r="H247" s="36">
        <f t="shared" si="34"/>
        <v>23.088617729894302</v>
      </c>
      <c r="I247" s="59">
        <f t="shared" si="35"/>
        <v>353.16682261160867</v>
      </c>
      <c r="J247" s="67">
        <f t="shared" si="36"/>
        <v>-53.672148578505066</v>
      </c>
      <c r="K247" s="34">
        <f t="shared" si="37"/>
        <v>299.49467403310359</v>
      </c>
      <c r="L247" s="34">
        <f t="shared" si="38"/>
        <v>1438095.3016744705</v>
      </c>
      <c r="M247" s="34">
        <f t="shared" si="39"/>
        <v>1219542.3126627977</v>
      </c>
      <c r="N247" s="38">
        <f>jan!M247</f>
        <v>2346965.9767891741</v>
      </c>
      <c r="O247" s="38">
        <f t="shared" si="40"/>
        <v>-1127423.6641263764</v>
      </c>
    </row>
    <row r="248" spans="1:15" s="31" customFormat="1" x14ac:dyDescent="0.2">
      <c r="A248" s="30">
        <v>4612</v>
      </c>
      <c r="B248" s="31" t="s">
        <v>218</v>
      </c>
      <c r="C248" s="33">
        <v>22285169</v>
      </c>
      <c r="D248" s="66">
        <v>5742</v>
      </c>
      <c r="E248" s="34">
        <f t="shared" si="31"/>
        <v>3881.0813305468478</v>
      </c>
      <c r="F248" s="35">
        <f t="shared" si="32"/>
        <v>0.80160657357749432</v>
      </c>
      <c r="G248" s="36">
        <f t="shared" si="33"/>
        <v>576.32837511942114</v>
      </c>
      <c r="H248" s="36">
        <f t="shared" si="34"/>
        <v>166.7345503685566</v>
      </c>
      <c r="I248" s="59">
        <f t="shared" si="35"/>
        <v>743.06292548797774</v>
      </c>
      <c r="J248" s="67">
        <f t="shared" si="36"/>
        <v>-53.672148578505066</v>
      </c>
      <c r="K248" s="34">
        <f t="shared" si="37"/>
        <v>689.39077690947272</v>
      </c>
      <c r="L248" s="34">
        <f t="shared" si="38"/>
        <v>4266667.3181519685</v>
      </c>
      <c r="M248" s="34">
        <f t="shared" si="39"/>
        <v>3958481.8410141924</v>
      </c>
      <c r="N248" s="38">
        <f>jan!M248</f>
        <v>3210016.5605165628</v>
      </c>
      <c r="O248" s="38">
        <f t="shared" si="40"/>
        <v>748465.28049762966</v>
      </c>
    </row>
    <row r="249" spans="1:15" s="31" customFormat="1" x14ac:dyDescent="0.2">
      <c r="A249" s="30">
        <v>4613</v>
      </c>
      <c r="B249" s="31" t="s">
        <v>219</v>
      </c>
      <c r="C249" s="33">
        <v>61533270</v>
      </c>
      <c r="D249" s="66">
        <v>12268</v>
      </c>
      <c r="E249" s="34">
        <f t="shared" si="31"/>
        <v>5015.7539941310724</v>
      </c>
      <c r="F249" s="35">
        <f t="shared" si="32"/>
        <v>1.0359642147917898</v>
      </c>
      <c r="G249" s="36">
        <f t="shared" si="33"/>
        <v>-104.47522303111363</v>
      </c>
      <c r="H249" s="36">
        <f t="shared" si="34"/>
        <v>0</v>
      </c>
      <c r="I249" s="59">
        <f t="shared" si="35"/>
        <v>-104.47522303111363</v>
      </c>
      <c r="J249" s="67">
        <f t="shared" si="36"/>
        <v>-53.672148578505066</v>
      </c>
      <c r="K249" s="34">
        <f t="shared" si="37"/>
        <v>-158.14737160961869</v>
      </c>
      <c r="L249" s="34">
        <f t="shared" si="38"/>
        <v>-1281702.036145702</v>
      </c>
      <c r="M249" s="34">
        <f t="shared" si="39"/>
        <v>-1940151.9549068022</v>
      </c>
      <c r="N249" s="38">
        <f>jan!M249</f>
        <v>-1396721.3465269401</v>
      </c>
      <c r="O249" s="38">
        <f t="shared" si="40"/>
        <v>-543430.60837986204</v>
      </c>
    </row>
    <row r="250" spans="1:15" s="31" customFormat="1" x14ac:dyDescent="0.2">
      <c r="A250" s="30">
        <v>4614</v>
      </c>
      <c r="B250" s="31" t="s">
        <v>220</v>
      </c>
      <c r="C250" s="33">
        <v>93395476</v>
      </c>
      <c r="D250" s="66">
        <v>19287</v>
      </c>
      <c r="E250" s="34">
        <f t="shared" si="31"/>
        <v>4842.4055581479752</v>
      </c>
      <c r="F250" s="35">
        <f t="shared" si="32"/>
        <v>1.0001604699153976</v>
      </c>
      <c r="G250" s="36">
        <f t="shared" si="33"/>
        <v>-0.46616144125528081</v>
      </c>
      <c r="H250" s="36">
        <f t="shared" si="34"/>
        <v>0</v>
      </c>
      <c r="I250" s="59">
        <f t="shared" si="35"/>
        <v>-0.46616144125528081</v>
      </c>
      <c r="J250" s="67">
        <f t="shared" si="36"/>
        <v>-53.672148578505066</v>
      </c>
      <c r="K250" s="34">
        <f t="shared" si="37"/>
        <v>-54.138310019760347</v>
      </c>
      <c r="L250" s="34">
        <f t="shared" si="38"/>
        <v>-8990.8557174906018</v>
      </c>
      <c r="M250" s="34">
        <f t="shared" si="39"/>
        <v>-1044165.5853511178</v>
      </c>
      <c r="N250" s="38">
        <f>jan!M250</f>
        <v>-3031389.5188184758</v>
      </c>
      <c r="O250" s="38">
        <f t="shared" si="40"/>
        <v>1987223.9334673579</v>
      </c>
    </row>
    <row r="251" spans="1:15" s="31" customFormat="1" x14ac:dyDescent="0.2">
      <c r="A251" s="30">
        <v>4615</v>
      </c>
      <c r="B251" s="31" t="s">
        <v>221</v>
      </c>
      <c r="C251" s="33">
        <v>13546041</v>
      </c>
      <c r="D251" s="66">
        <v>3203</v>
      </c>
      <c r="E251" s="34">
        <f t="shared" si="31"/>
        <v>4229.1729628473304</v>
      </c>
      <c r="F251" s="35">
        <f t="shared" si="32"/>
        <v>0.87350214001749749</v>
      </c>
      <c r="G251" s="36">
        <f t="shared" si="33"/>
        <v>367.4733957391316</v>
      </c>
      <c r="H251" s="36">
        <f t="shared" si="34"/>
        <v>44.90247906338768</v>
      </c>
      <c r="I251" s="59">
        <f t="shared" si="35"/>
        <v>412.37587480251926</v>
      </c>
      <c r="J251" s="67">
        <f t="shared" si="36"/>
        <v>-53.672148578505066</v>
      </c>
      <c r="K251" s="34">
        <f t="shared" si="37"/>
        <v>358.70372622401419</v>
      </c>
      <c r="L251" s="34">
        <f t="shared" si="38"/>
        <v>1320839.9269924692</v>
      </c>
      <c r="M251" s="34">
        <f t="shared" si="39"/>
        <v>1148928.0350955175</v>
      </c>
      <c r="N251" s="38">
        <f>jan!M251</f>
        <v>630561.7435176227</v>
      </c>
      <c r="O251" s="38">
        <f t="shared" si="40"/>
        <v>518366.29157789482</v>
      </c>
    </row>
    <row r="252" spans="1:15" s="31" customFormat="1" x14ac:dyDescent="0.2">
      <c r="A252" s="30">
        <v>4616</v>
      </c>
      <c r="B252" s="31" t="s">
        <v>222</v>
      </c>
      <c r="C252" s="33">
        <v>14714286</v>
      </c>
      <c r="D252" s="66">
        <v>2922</v>
      </c>
      <c r="E252" s="34">
        <f t="shared" si="31"/>
        <v>5035.6899383983573</v>
      </c>
      <c r="F252" s="35">
        <f t="shared" si="32"/>
        <v>1.0400818259970357</v>
      </c>
      <c r="G252" s="36">
        <f t="shared" si="33"/>
        <v>-116.43678959148455</v>
      </c>
      <c r="H252" s="36">
        <f t="shared" si="34"/>
        <v>0</v>
      </c>
      <c r="I252" s="59">
        <f t="shared" si="35"/>
        <v>-116.43678959148455</v>
      </c>
      <c r="J252" s="67">
        <f t="shared" si="36"/>
        <v>-53.672148578505066</v>
      </c>
      <c r="K252" s="34">
        <f t="shared" si="37"/>
        <v>-170.10893816998961</v>
      </c>
      <c r="L252" s="34">
        <f t="shared" si="38"/>
        <v>-340228.29918631789</v>
      </c>
      <c r="M252" s="34">
        <f t="shared" si="39"/>
        <v>-497058.31733270967</v>
      </c>
      <c r="N252" s="38">
        <f>jan!M252</f>
        <v>-730271.63679097919</v>
      </c>
      <c r="O252" s="38">
        <f t="shared" si="40"/>
        <v>233213.31945826951</v>
      </c>
    </row>
    <row r="253" spans="1:15" s="31" customFormat="1" x14ac:dyDescent="0.2">
      <c r="A253" s="30">
        <v>4617</v>
      </c>
      <c r="B253" s="31" t="s">
        <v>223</v>
      </c>
      <c r="C253" s="33">
        <v>73368642</v>
      </c>
      <c r="D253" s="66">
        <v>13089</v>
      </c>
      <c r="E253" s="34">
        <f t="shared" si="31"/>
        <v>5605.3664909465961</v>
      </c>
      <c r="F253" s="35">
        <f t="shared" si="32"/>
        <v>1.1577440006444528</v>
      </c>
      <c r="G253" s="36">
        <f t="shared" si="33"/>
        <v>-458.2427211204278</v>
      </c>
      <c r="H253" s="36">
        <f t="shared" si="34"/>
        <v>0</v>
      </c>
      <c r="I253" s="59">
        <f t="shared" si="35"/>
        <v>-458.2427211204278</v>
      </c>
      <c r="J253" s="67">
        <f t="shared" si="36"/>
        <v>-53.672148578505066</v>
      </c>
      <c r="K253" s="34">
        <f t="shared" si="37"/>
        <v>-511.91486969893288</v>
      </c>
      <c r="L253" s="34">
        <f t="shared" si="38"/>
        <v>-5997938.9767452795</v>
      </c>
      <c r="M253" s="34">
        <f t="shared" si="39"/>
        <v>-6700453.7294893321</v>
      </c>
      <c r="N253" s="38">
        <f>jan!M253</f>
        <v>289204.03437470231</v>
      </c>
      <c r="O253" s="38">
        <f t="shared" si="40"/>
        <v>-6989657.7638640348</v>
      </c>
    </row>
    <row r="254" spans="1:15" s="31" customFormat="1" x14ac:dyDescent="0.2">
      <c r="A254" s="30">
        <v>4618</v>
      </c>
      <c r="B254" s="31" t="s">
        <v>224</v>
      </c>
      <c r="C254" s="33">
        <v>72612651</v>
      </c>
      <c r="D254" s="66">
        <v>11017</v>
      </c>
      <c r="E254" s="34">
        <f t="shared" si="31"/>
        <v>6590.964055550513</v>
      </c>
      <c r="F254" s="35">
        <f t="shared" si="32"/>
        <v>1.3613113622635273</v>
      </c>
      <c r="G254" s="36">
        <f t="shared" si="33"/>
        <v>-1049.6012598827779</v>
      </c>
      <c r="H254" s="36">
        <f t="shared" si="34"/>
        <v>0</v>
      </c>
      <c r="I254" s="59">
        <f t="shared" si="35"/>
        <v>-1049.6012598827779</v>
      </c>
      <c r="J254" s="67">
        <f t="shared" si="36"/>
        <v>-53.672148578505066</v>
      </c>
      <c r="K254" s="34">
        <f t="shared" si="37"/>
        <v>-1103.273408461283</v>
      </c>
      <c r="L254" s="34">
        <f t="shared" si="38"/>
        <v>-11563457.080128564</v>
      </c>
      <c r="M254" s="34">
        <f t="shared" si="39"/>
        <v>-12154763.141017955</v>
      </c>
      <c r="N254" s="38">
        <f>jan!M254</f>
        <v>941699.87209917512</v>
      </c>
      <c r="O254" s="38">
        <f t="shared" si="40"/>
        <v>-13096463.013117131</v>
      </c>
    </row>
    <row r="255" spans="1:15" s="31" customFormat="1" x14ac:dyDescent="0.2">
      <c r="A255" s="30">
        <v>4619</v>
      </c>
      <c r="B255" s="31" t="s">
        <v>225</v>
      </c>
      <c r="C255" s="33">
        <v>17295993</v>
      </c>
      <c r="D255" s="66">
        <v>968</v>
      </c>
      <c r="E255" s="34">
        <f t="shared" si="31"/>
        <v>17867.761363636364</v>
      </c>
      <c r="F255" s="35">
        <f t="shared" si="32"/>
        <v>3.6904444262668341</v>
      </c>
      <c r="G255" s="36">
        <f t="shared" si="33"/>
        <v>-7815.6796447342876</v>
      </c>
      <c r="H255" s="36">
        <f t="shared" si="34"/>
        <v>0</v>
      </c>
      <c r="I255" s="59">
        <f t="shared" si="35"/>
        <v>-7815.6796447342876</v>
      </c>
      <c r="J255" s="67">
        <f t="shared" si="36"/>
        <v>-53.672148578505066</v>
      </c>
      <c r="K255" s="34">
        <f t="shared" si="37"/>
        <v>-7869.3517933127923</v>
      </c>
      <c r="L255" s="34">
        <f t="shared" si="38"/>
        <v>-7565577.8961027907</v>
      </c>
      <c r="M255" s="34">
        <f t="shared" si="39"/>
        <v>-7617532.5359267825</v>
      </c>
      <c r="N255" s="38">
        <f>jan!M255</f>
        <v>-109137.75893691572</v>
      </c>
      <c r="O255" s="38">
        <f t="shared" si="40"/>
        <v>-7508394.776989867</v>
      </c>
    </row>
    <row r="256" spans="1:15" s="31" customFormat="1" x14ac:dyDescent="0.2">
      <c r="A256" s="30">
        <v>4620</v>
      </c>
      <c r="B256" s="31" t="s">
        <v>226</v>
      </c>
      <c r="C256" s="33">
        <v>8569522</v>
      </c>
      <c r="D256" s="66">
        <v>1089</v>
      </c>
      <c r="E256" s="34">
        <f t="shared" si="31"/>
        <v>7869.1662075298436</v>
      </c>
      <c r="F256" s="35">
        <f t="shared" si="32"/>
        <v>1.6253138811808934</v>
      </c>
      <c r="G256" s="36">
        <f t="shared" si="33"/>
        <v>-1816.5225510703763</v>
      </c>
      <c r="H256" s="36">
        <f t="shared" si="34"/>
        <v>0</v>
      </c>
      <c r="I256" s="59">
        <f t="shared" si="35"/>
        <v>-1816.5225510703763</v>
      </c>
      <c r="J256" s="67">
        <f t="shared" si="36"/>
        <v>-53.672148578505066</v>
      </c>
      <c r="K256" s="34">
        <f t="shared" si="37"/>
        <v>-1870.1946996488814</v>
      </c>
      <c r="L256" s="34">
        <f t="shared" si="38"/>
        <v>-1978193.0581156397</v>
      </c>
      <c r="M256" s="34">
        <f t="shared" si="39"/>
        <v>-2036642.0279176319</v>
      </c>
      <c r="N256" s="38">
        <f>jan!M256</f>
        <v>1305552.1563048651</v>
      </c>
      <c r="O256" s="38">
        <f t="shared" si="40"/>
        <v>-3342194.184222497</v>
      </c>
    </row>
    <row r="257" spans="1:15" s="31" customFormat="1" x14ac:dyDescent="0.2">
      <c r="A257" s="30">
        <v>4621</v>
      </c>
      <c r="B257" s="31" t="s">
        <v>227</v>
      </c>
      <c r="C257" s="33">
        <v>72341299</v>
      </c>
      <c r="D257" s="66">
        <v>16471</v>
      </c>
      <c r="E257" s="34">
        <f t="shared" si="31"/>
        <v>4392.0404954161859</v>
      </c>
      <c r="F257" s="35">
        <f t="shared" si="32"/>
        <v>0.90714113740257563</v>
      </c>
      <c r="G257" s="36">
        <f t="shared" si="33"/>
        <v>269.7528761978183</v>
      </c>
      <c r="H257" s="36">
        <f t="shared" si="34"/>
        <v>0</v>
      </c>
      <c r="I257" s="59">
        <f t="shared" si="35"/>
        <v>269.7528761978183</v>
      </c>
      <c r="J257" s="67">
        <f t="shared" si="36"/>
        <v>-53.672148578505066</v>
      </c>
      <c r="K257" s="34">
        <f t="shared" si="37"/>
        <v>216.08072761931322</v>
      </c>
      <c r="L257" s="34">
        <f t="shared" si="38"/>
        <v>4443099.6238542655</v>
      </c>
      <c r="M257" s="34">
        <f t="shared" si="39"/>
        <v>3559065.664617708</v>
      </c>
      <c r="N257" s="38">
        <f>jan!M257</f>
        <v>6835353.7719902964</v>
      </c>
      <c r="O257" s="38">
        <f t="shared" si="40"/>
        <v>-3276288.1073725885</v>
      </c>
    </row>
    <row r="258" spans="1:15" s="31" customFormat="1" x14ac:dyDescent="0.2">
      <c r="A258" s="30">
        <v>4622</v>
      </c>
      <c r="B258" s="31" t="s">
        <v>228</v>
      </c>
      <c r="C258" s="33">
        <v>38788477</v>
      </c>
      <c r="D258" s="66">
        <v>8496</v>
      </c>
      <c r="E258" s="34">
        <f t="shared" si="31"/>
        <v>4565.4987052730694</v>
      </c>
      <c r="F258" s="35">
        <f t="shared" si="32"/>
        <v>0.94296755520214048</v>
      </c>
      <c r="G258" s="36">
        <f t="shared" si="33"/>
        <v>165.67795028368818</v>
      </c>
      <c r="H258" s="36">
        <f t="shared" si="34"/>
        <v>0</v>
      </c>
      <c r="I258" s="59">
        <f t="shared" si="35"/>
        <v>165.67795028368818</v>
      </c>
      <c r="J258" s="67">
        <f t="shared" si="36"/>
        <v>-53.672148578505066</v>
      </c>
      <c r="K258" s="34">
        <f t="shared" si="37"/>
        <v>112.0058017051831</v>
      </c>
      <c r="L258" s="34">
        <f t="shared" si="38"/>
        <v>1407599.8656102146</v>
      </c>
      <c r="M258" s="34">
        <f t="shared" si="39"/>
        <v>951601.29128723568</v>
      </c>
      <c r="N258" s="38">
        <f>jan!M258</f>
        <v>2149388.4157172991</v>
      </c>
      <c r="O258" s="38">
        <f t="shared" si="40"/>
        <v>-1197787.1244300634</v>
      </c>
    </row>
    <row r="259" spans="1:15" s="31" customFormat="1" x14ac:dyDescent="0.2">
      <c r="A259" s="30">
        <v>4623</v>
      </c>
      <c r="B259" s="31" t="s">
        <v>229</v>
      </c>
      <c r="C259" s="33">
        <v>12189081</v>
      </c>
      <c r="D259" s="66">
        <v>2502</v>
      </c>
      <c r="E259" s="34">
        <f t="shared" si="31"/>
        <v>4871.7350119904077</v>
      </c>
      <c r="F259" s="35">
        <f t="shared" si="32"/>
        <v>1.0062182360370415</v>
      </c>
      <c r="G259" s="36">
        <f t="shared" si="33"/>
        <v>-18.063833746714771</v>
      </c>
      <c r="H259" s="36">
        <f t="shared" si="34"/>
        <v>0</v>
      </c>
      <c r="I259" s="59">
        <f t="shared" si="35"/>
        <v>-18.063833746714771</v>
      </c>
      <c r="J259" s="67">
        <f t="shared" si="36"/>
        <v>-53.672148578505066</v>
      </c>
      <c r="K259" s="34">
        <f t="shared" si="37"/>
        <v>-71.735982325219837</v>
      </c>
      <c r="L259" s="34">
        <f t="shared" si="38"/>
        <v>-45195.712034280354</v>
      </c>
      <c r="M259" s="34">
        <f t="shared" si="39"/>
        <v>-179483.42777770004</v>
      </c>
      <c r="N259" s="38">
        <f>jan!M259</f>
        <v>1055374.2896921695</v>
      </c>
      <c r="O259" s="38">
        <f t="shared" si="40"/>
        <v>-1234857.7174698696</v>
      </c>
    </row>
    <row r="260" spans="1:15" s="31" customFormat="1" x14ac:dyDescent="0.2">
      <c r="A260" s="30">
        <v>4624</v>
      </c>
      <c r="B260" s="31" t="s">
        <v>389</v>
      </c>
      <c r="C260" s="33">
        <v>118036270</v>
      </c>
      <c r="D260" s="66">
        <v>26080</v>
      </c>
      <c r="E260" s="34">
        <f t="shared" si="31"/>
        <v>4525.9305981595089</v>
      </c>
      <c r="F260" s="35">
        <f t="shared" si="32"/>
        <v>0.9347950764353069</v>
      </c>
      <c r="G260" s="36">
        <f t="shared" si="33"/>
        <v>189.41881455182445</v>
      </c>
      <c r="H260" s="36">
        <f t="shared" si="34"/>
        <v>0</v>
      </c>
      <c r="I260" s="59">
        <f t="shared" si="35"/>
        <v>189.41881455182445</v>
      </c>
      <c r="J260" s="67">
        <f t="shared" si="36"/>
        <v>-53.672148578505066</v>
      </c>
      <c r="K260" s="34">
        <f t="shared" si="37"/>
        <v>135.74666597331938</v>
      </c>
      <c r="L260" s="34">
        <f t="shared" si="38"/>
        <v>4940042.6835115822</v>
      </c>
      <c r="M260" s="34">
        <f t="shared" si="39"/>
        <v>3540273.0485841692</v>
      </c>
      <c r="N260" s="38">
        <f>jan!M260</f>
        <v>1946572.0286417743</v>
      </c>
      <c r="O260" s="38">
        <f t="shared" si="40"/>
        <v>1593701.0199423949</v>
      </c>
    </row>
    <row r="261" spans="1:15" s="31" customFormat="1" x14ac:dyDescent="0.2">
      <c r="A261" s="30">
        <v>4625</v>
      </c>
      <c r="B261" s="31" t="s">
        <v>230</v>
      </c>
      <c r="C261" s="33">
        <v>64454597</v>
      </c>
      <c r="D261" s="66">
        <v>5300</v>
      </c>
      <c r="E261" s="34">
        <f t="shared" si="31"/>
        <v>12161.244716981131</v>
      </c>
      <c r="F261" s="35">
        <f t="shared" si="32"/>
        <v>2.5118086630364616</v>
      </c>
      <c r="G261" s="36">
        <f t="shared" si="33"/>
        <v>-4391.7696567411485</v>
      </c>
      <c r="H261" s="36">
        <f t="shared" si="34"/>
        <v>0</v>
      </c>
      <c r="I261" s="59">
        <f t="shared" si="35"/>
        <v>-4391.7696567411485</v>
      </c>
      <c r="J261" s="67">
        <f t="shared" si="36"/>
        <v>-53.672148578505066</v>
      </c>
      <c r="K261" s="34">
        <f t="shared" si="37"/>
        <v>-4445.4418053196532</v>
      </c>
      <c r="L261" s="34">
        <f t="shared" si="38"/>
        <v>-23276379.180728089</v>
      </c>
      <c r="M261" s="34">
        <f t="shared" si="39"/>
        <v>-23560841.568194162</v>
      </c>
      <c r="N261" s="38">
        <f>jan!M261</f>
        <v>-21738264.394179389</v>
      </c>
      <c r="O261" s="38">
        <f t="shared" si="40"/>
        <v>-1822577.1740147732</v>
      </c>
    </row>
    <row r="262" spans="1:15" s="31" customFormat="1" x14ac:dyDescent="0.2">
      <c r="A262" s="30">
        <v>4626</v>
      </c>
      <c r="B262" s="31" t="s">
        <v>235</v>
      </c>
      <c r="C262" s="33">
        <v>181468609</v>
      </c>
      <c r="D262" s="66">
        <v>39768</v>
      </c>
      <c r="E262" s="34">
        <f t="shared" si="31"/>
        <v>4563.1816787366724</v>
      </c>
      <c r="F262" s="35">
        <f t="shared" si="32"/>
        <v>0.94248899174403655</v>
      </c>
      <c r="G262" s="36">
        <f t="shared" si="33"/>
        <v>167.06816620552635</v>
      </c>
      <c r="H262" s="36">
        <f t="shared" si="34"/>
        <v>0</v>
      </c>
      <c r="I262" s="59">
        <f t="shared" si="35"/>
        <v>167.06816620552635</v>
      </c>
      <c r="J262" s="67">
        <f t="shared" si="36"/>
        <v>-53.672148578505066</v>
      </c>
      <c r="K262" s="34">
        <f t="shared" si="37"/>
        <v>113.39601762702128</v>
      </c>
      <c r="L262" s="34">
        <f t="shared" si="38"/>
        <v>6643966.8336613718</v>
      </c>
      <c r="M262" s="34">
        <f t="shared" si="39"/>
        <v>4509532.8289913824</v>
      </c>
      <c r="N262" s="38">
        <f>jan!M262</f>
        <v>2149827.8836743231</v>
      </c>
      <c r="O262" s="38">
        <f t="shared" si="40"/>
        <v>2359704.9453170593</v>
      </c>
    </row>
    <row r="263" spans="1:15" s="31" customFormat="1" x14ac:dyDescent="0.2">
      <c r="A263" s="30">
        <v>4627</v>
      </c>
      <c r="B263" s="31" t="s">
        <v>231</v>
      </c>
      <c r="C263" s="33">
        <v>125705756</v>
      </c>
      <c r="D263" s="66">
        <v>30145</v>
      </c>
      <c r="E263" s="34">
        <f t="shared" si="31"/>
        <v>4170.036689334881</v>
      </c>
      <c r="F263" s="35">
        <f t="shared" si="32"/>
        <v>0.86128801164782043</v>
      </c>
      <c r="G263" s="36">
        <f t="shared" si="33"/>
        <v>402.95515984660125</v>
      </c>
      <c r="H263" s="36">
        <f t="shared" si="34"/>
        <v>65.600174792744966</v>
      </c>
      <c r="I263" s="59">
        <f t="shared" si="35"/>
        <v>468.5553346393462</v>
      </c>
      <c r="J263" s="67">
        <f t="shared" si="36"/>
        <v>-53.672148578505066</v>
      </c>
      <c r="K263" s="34">
        <f t="shared" si="37"/>
        <v>414.88318606084113</v>
      </c>
      <c r="L263" s="34">
        <f t="shared" si="38"/>
        <v>14124600.562703092</v>
      </c>
      <c r="M263" s="34">
        <f t="shared" si="39"/>
        <v>12506653.643804057</v>
      </c>
      <c r="N263" s="38">
        <f>jan!M263</f>
        <v>7382167.1492288038</v>
      </c>
      <c r="O263" s="38">
        <f t="shared" si="40"/>
        <v>5124486.4945752528</v>
      </c>
    </row>
    <row r="264" spans="1:15" s="31" customFormat="1" x14ac:dyDescent="0.2">
      <c r="A264" s="30">
        <v>4628</v>
      </c>
      <c r="B264" s="31" t="s">
        <v>232</v>
      </c>
      <c r="C264" s="33">
        <v>22135274</v>
      </c>
      <c r="D264" s="66">
        <v>3852</v>
      </c>
      <c r="E264" s="34">
        <f t="shared" si="31"/>
        <v>5746.4366562824507</v>
      </c>
      <c r="F264" s="35">
        <f t="shared" si="32"/>
        <v>1.1868809246709719</v>
      </c>
      <c r="G264" s="36">
        <f t="shared" si="33"/>
        <v>-542.88482032194054</v>
      </c>
      <c r="H264" s="36">
        <f t="shared" si="34"/>
        <v>0</v>
      </c>
      <c r="I264" s="59">
        <f t="shared" si="35"/>
        <v>-542.88482032194054</v>
      </c>
      <c r="J264" s="67">
        <f t="shared" si="36"/>
        <v>-53.672148578505066</v>
      </c>
      <c r="K264" s="34">
        <f t="shared" si="37"/>
        <v>-596.55696890044555</v>
      </c>
      <c r="L264" s="34">
        <f t="shared" si="38"/>
        <v>-2091192.327880115</v>
      </c>
      <c r="M264" s="34">
        <f t="shared" si="39"/>
        <v>-2297937.4442045162</v>
      </c>
      <c r="N264" s="38">
        <f>jan!M264</f>
        <v>2581609.494202333</v>
      </c>
      <c r="O264" s="38">
        <f t="shared" si="40"/>
        <v>-4879546.9384068493</v>
      </c>
    </row>
    <row r="265" spans="1:15" s="31" customFormat="1" x14ac:dyDescent="0.2">
      <c r="A265" s="30">
        <v>4629</v>
      </c>
      <c r="B265" s="31" t="s">
        <v>233</v>
      </c>
      <c r="C265" s="33">
        <v>9360470</v>
      </c>
      <c r="D265" s="66">
        <v>384</v>
      </c>
      <c r="E265" s="34">
        <f t="shared" ref="E265:E328" si="41">IF(ISNUMBER(C265),(C265)/D265,"")</f>
        <v>24376.223958333332</v>
      </c>
      <c r="F265" s="35">
        <f t="shared" ref="F265:F328" si="42">IF(ISNUMBER(C265),E265/E$366,"")</f>
        <v>5.0347157659909136</v>
      </c>
      <c r="G265" s="36">
        <f t="shared" ref="G265:G328" si="43">IF(ISNUMBER(D265),(E$366-E265)*0.6,"")</f>
        <v>-11720.757201552469</v>
      </c>
      <c r="H265" s="36">
        <f t="shared" ref="H265:H328" si="44">IF(ISNUMBER(D265),(IF(E265&gt;=E$366*0.9,0,IF(E265&lt;0.9*E$366,(E$366*0.9-E265)*0.35))),"")</f>
        <v>0</v>
      </c>
      <c r="I265" s="59">
        <f t="shared" ref="I265:I328" si="45">IF(ISNUMBER(C265),G265+H265,"")</f>
        <v>-11720.757201552469</v>
      </c>
      <c r="J265" s="67">
        <f t="shared" ref="J265:J328" si="46">IF(ISNUMBER(D265),I$368,"")</f>
        <v>-53.672148578505066</v>
      </c>
      <c r="K265" s="34">
        <f t="shared" ref="K265:K328" si="47">IF(ISNUMBER(I265),I265+J265,"")</f>
        <v>-11774.429350130975</v>
      </c>
      <c r="L265" s="34">
        <f t="shared" ref="L265:L328" si="48">IF(ISNUMBER(I265),(I265*D265),"")</f>
        <v>-4500770.765396148</v>
      </c>
      <c r="M265" s="34">
        <f t="shared" ref="M265:M328" si="49">IF(ISNUMBER(K265),(K265*D265),"")</f>
        <v>-4521380.8704502946</v>
      </c>
      <c r="N265" s="38">
        <f>jan!M265</f>
        <v>118178.39506066867</v>
      </c>
      <c r="O265" s="38">
        <f t="shared" ref="O265:O328" si="50">IF(ISNUMBER(M265),(M265-N265),"")</f>
        <v>-4639559.2655109633</v>
      </c>
    </row>
    <row r="266" spans="1:15" s="31" customFormat="1" x14ac:dyDescent="0.2">
      <c r="A266" s="30">
        <v>4630</v>
      </c>
      <c r="B266" s="31" t="s">
        <v>234</v>
      </c>
      <c r="C266" s="33">
        <v>32654689</v>
      </c>
      <c r="D266" s="66">
        <v>8200</v>
      </c>
      <c r="E266" s="34">
        <f t="shared" si="41"/>
        <v>3982.2791463414633</v>
      </c>
      <c r="F266" s="35">
        <f t="shared" si="42"/>
        <v>0.8225081799762497</v>
      </c>
      <c r="G266" s="36">
        <f t="shared" si="43"/>
        <v>515.60968564265181</v>
      </c>
      <c r="H266" s="36">
        <f t="shared" si="44"/>
        <v>131.31531484044118</v>
      </c>
      <c r="I266" s="59">
        <f t="shared" si="45"/>
        <v>646.92500048309296</v>
      </c>
      <c r="J266" s="67">
        <f t="shared" si="46"/>
        <v>-53.672148578505066</v>
      </c>
      <c r="K266" s="34">
        <f t="shared" si="47"/>
        <v>593.25285190458794</v>
      </c>
      <c r="L266" s="34">
        <f t="shared" si="48"/>
        <v>5304785.0039613619</v>
      </c>
      <c r="M266" s="34">
        <f t="shared" si="49"/>
        <v>4864673.3856176212</v>
      </c>
      <c r="N266" s="38">
        <f>jan!M266</f>
        <v>3902393.2236913648</v>
      </c>
      <c r="O266" s="38">
        <f t="shared" si="50"/>
        <v>962280.16192625649</v>
      </c>
    </row>
    <row r="267" spans="1:15" s="31" customFormat="1" x14ac:dyDescent="0.2">
      <c r="A267" s="30">
        <v>4631</v>
      </c>
      <c r="B267" s="31" t="s">
        <v>390</v>
      </c>
      <c r="C267" s="33">
        <v>126463406</v>
      </c>
      <c r="D267" s="66">
        <v>29986</v>
      </c>
      <c r="E267" s="34">
        <f t="shared" si="41"/>
        <v>4217.4149936637095</v>
      </c>
      <c r="F267" s="35">
        <f t="shared" si="42"/>
        <v>0.87107362471808114</v>
      </c>
      <c r="G267" s="36">
        <f t="shared" si="43"/>
        <v>374.52817724930406</v>
      </c>
      <c r="H267" s="36">
        <f t="shared" si="44"/>
        <v>49.017768277654973</v>
      </c>
      <c r="I267" s="59">
        <f t="shared" si="45"/>
        <v>423.54594552695903</v>
      </c>
      <c r="J267" s="67">
        <f t="shared" si="46"/>
        <v>-53.672148578505066</v>
      </c>
      <c r="K267" s="34">
        <f t="shared" si="47"/>
        <v>369.87379694845396</v>
      </c>
      <c r="L267" s="34">
        <f t="shared" si="48"/>
        <v>12700448.722571393</v>
      </c>
      <c r="M267" s="34">
        <f t="shared" si="49"/>
        <v>11091035.67529634</v>
      </c>
      <c r="N267" s="38">
        <f>jan!M267</f>
        <v>6779372.7129314598</v>
      </c>
      <c r="O267" s="38">
        <f t="shared" si="50"/>
        <v>4311662.9623648804</v>
      </c>
    </row>
    <row r="268" spans="1:15" s="31" customFormat="1" x14ac:dyDescent="0.2">
      <c r="A268" s="30">
        <v>4632</v>
      </c>
      <c r="B268" s="31" t="s">
        <v>236</v>
      </c>
      <c r="C268" s="33">
        <v>16573256</v>
      </c>
      <c r="D268" s="66">
        <v>2881</v>
      </c>
      <c r="E268" s="34">
        <f t="shared" si="41"/>
        <v>5752.6053453661925</v>
      </c>
      <c r="F268" s="35">
        <f t="shared" si="42"/>
        <v>1.1881550184862608</v>
      </c>
      <c r="G268" s="36">
        <f t="shared" si="43"/>
        <v>-546.58603377218571</v>
      </c>
      <c r="H268" s="36">
        <f t="shared" si="44"/>
        <v>0</v>
      </c>
      <c r="I268" s="59">
        <f t="shared" si="45"/>
        <v>-546.58603377218571</v>
      </c>
      <c r="J268" s="67">
        <f t="shared" si="46"/>
        <v>-53.672148578505066</v>
      </c>
      <c r="K268" s="34">
        <f t="shared" si="47"/>
        <v>-600.25818235069073</v>
      </c>
      <c r="L268" s="34">
        <f t="shared" si="48"/>
        <v>-1574714.3632976671</v>
      </c>
      <c r="M268" s="34">
        <f t="shared" si="49"/>
        <v>-1729343.8233523399</v>
      </c>
      <c r="N268" s="38">
        <f>jan!M268</f>
        <v>-1917010.816836006</v>
      </c>
      <c r="O268" s="38">
        <f t="shared" si="50"/>
        <v>187666.9934836661</v>
      </c>
    </row>
    <row r="269" spans="1:15" s="31" customFormat="1" x14ac:dyDescent="0.2">
      <c r="A269" s="30">
        <v>4633</v>
      </c>
      <c r="B269" s="31" t="s">
        <v>237</v>
      </c>
      <c r="C269" s="33">
        <v>2575021</v>
      </c>
      <c r="D269" s="66">
        <v>519</v>
      </c>
      <c r="E269" s="34">
        <f t="shared" si="41"/>
        <v>4961.504816955684</v>
      </c>
      <c r="F269" s="35">
        <f t="shared" si="42"/>
        <v>1.0247594774180349</v>
      </c>
      <c r="G269" s="36">
        <f t="shared" si="43"/>
        <v>-71.925716725880548</v>
      </c>
      <c r="H269" s="36">
        <f t="shared" si="44"/>
        <v>0</v>
      </c>
      <c r="I269" s="59">
        <f t="shared" si="45"/>
        <v>-71.925716725880548</v>
      </c>
      <c r="J269" s="67">
        <f t="shared" si="46"/>
        <v>-53.672148578505066</v>
      </c>
      <c r="K269" s="34">
        <f t="shared" si="47"/>
        <v>-125.59786530438561</v>
      </c>
      <c r="L269" s="34">
        <f t="shared" si="48"/>
        <v>-37329.446980732006</v>
      </c>
      <c r="M269" s="34">
        <f t="shared" si="49"/>
        <v>-65185.292092976131</v>
      </c>
      <c r="N269" s="38">
        <f>jan!M269</f>
        <v>-22666.97943001991</v>
      </c>
      <c r="O269" s="38">
        <f t="shared" si="50"/>
        <v>-42518.312662956218</v>
      </c>
    </row>
    <row r="270" spans="1:15" s="31" customFormat="1" x14ac:dyDescent="0.2">
      <c r="A270" s="30">
        <v>4634</v>
      </c>
      <c r="B270" s="31" t="s">
        <v>238</v>
      </c>
      <c r="C270" s="33">
        <v>13276828</v>
      </c>
      <c r="D270" s="66">
        <v>1694</v>
      </c>
      <c r="E270" s="34">
        <f t="shared" si="41"/>
        <v>7837.56080283353</v>
      </c>
      <c r="F270" s="35">
        <f t="shared" si="42"/>
        <v>1.6187860354576573</v>
      </c>
      <c r="G270" s="36">
        <f t="shared" si="43"/>
        <v>-1797.5593082525882</v>
      </c>
      <c r="H270" s="36">
        <f t="shared" si="44"/>
        <v>0</v>
      </c>
      <c r="I270" s="59">
        <f t="shared" si="45"/>
        <v>-1797.5593082525882</v>
      </c>
      <c r="J270" s="67">
        <f t="shared" si="46"/>
        <v>-53.672148578505066</v>
      </c>
      <c r="K270" s="34">
        <f t="shared" si="47"/>
        <v>-1851.2314568310933</v>
      </c>
      <c r="L270" s="34">
        <f t="shared" si="48"/>
        <v>-3045065.4681798844</v>
      </c>
      <c r="M270" s="34">
        <f t="shared" si="49"/>
        <v>-3135986.0878718719</v>
      </c>
      <c r="N270" s="38">
        <f>jan!M270</f>
        <v>295265.12186039746</v>
      </c>
      <c r="O270" s="38">
        <f t="shared" si="50"/>
        <v>-3431251.2097322694</v>
      </c>
    </row>
    <row r="271" spans="1:15" s="31" customFormat="1" x14ac:dyDescent="0.2">
      <c r="A271" s="30">
        <v>4635</v>
      </c>
      <c r="B271" s="31" t="s">
        <v>239</v>
      </c>
      <c r="C271" s="33">
        <v>11933025</v>
      </c>
      <c r="D271" s="66">
        <v>2234</v>
      </c>
      <c r="E271" s="34">
        <f t="shared" si="41"/>
        <v>5341.5510295434196</v>
      </c>
      <c r="F271" s="35">
        <f t="shared" si="42"/>
        <v>1.1032550090307758</v>
      </c>
      <c r="G271" s="36">
        <f t="shared" si="43"/>
        <v>-299.95344427852194</v>
      </c>
      <c r="H271" s="36">
        <f t="shared" si="44"/>
        <v>0</v>
      </c>
      <c r="I271" s="59">
        <f t="shared" si="45"/>
        <v>-299.95344427852194</v>
      </c>
      <c r="J271" s="67">
        <f t="shared" si="46"/>
        <v>-53.672148578505066</v>
      </c>
      <c r="K271" s="34">
        <f t="shared" si="47"/>
        <v>-353.62559285702702</v>
      </c>
      <c r="L271" s="34">
        <f t="shared" si="48"/>
        <v>-670095.99451821798</v>
      </c>
      <c r="M271" s="34">
        <f t="shared" si="49"/>
        <v>-789999.57444259839</v>
      </c>
      <c r="N271" s="38">
        <f>jan!M271</f>
        <v>-787239.27754655969</v>
      </c>
      <c r="O271" s="38">
        <f t="shared" si="50"/>
        <v>-2760.2968960386934</v>
      </c>
    </row>
    <row r="272" spans="1:15" s="31" customFormat="1" x14ac:dyDescent="0.2">
      <c r="A272" s="30">
        <v>4636</v>
      </c>
      <c r="B272" s="31" t="s">
        <v>240</v>
      </c>
      <c r="C272" s="33">
        <v>4812254</v>
      </c>
      <c r="D272" s="66">
        <v>750</v>
      </c>
      <c r="E272" s="34">
        <f t="shared" si="41"/>
        <v>6416.3386666666665</v>
      </c>
      <c r="F272" s="35">
        <f t="shared" si="42"/>
        <v>1.3252438728911533</v>
      </c>
      <c r="G272" s="36">
        <f t="shared" si="43"/>
        <v>-944.82602655247001</v>
      </c>
      <c r="H272" s="36">
        <f t="shared" si="44"/>
        <v>0</v>
      </c>
      <c r="I272" s="59">
        <f t="shared" si="45"/>
        <v>-944.82602655247001</v>
      </c>
      <c r="J272" s="67">
        <f t="shared" si="46"/>
        <v>-53.672148578505066</v>
      </c>
      <c r="K272" s="34">
        <f t="shared" si="47"/>
        <v>-998.49817513097503</v>
      </c>
      <c r="L272" s="34">
        <f t="shared" si="48"/>
        <v>-708619.51991435245</v>
      </c>
      <c r="M272" s="34">
        <f t="shared" si="49"/>
        <v>-748873.63134823123</v>
      </c>
      <c r="N272" s="38">
        <f>jan!M272</f>
        <v>-407736.59917632909</v>
      </c>
      <c r="O272" s="38">
        <f t="shared" si="50"/>
        <v>-341137.03217190213</v>
      </c>
    </row>
    <row r="273" spans="1:15" s="31" customFormat="1" x14ac:dyDescent="0.2">
      <c r="A273" s="30">
        <v>4637</v>
      </c>
      <c r="B273" s="31" t="s">
        <v>241</v>
      </c>
      <c r="C273" s="33">
        <v>6110097</v>
      </c>
      <c r="D273" s="66">
        <v>1268</v>
      </c>
      <c r="E273" s="34">
        <f t="shared" si="41"/>
        <v>4818.6884858044168</v>
      </c>
      <c r="F273" s="35">
        <f t="shared" si="42"/>
        <v>0.99526189668865972</v>
      </c>
      <c r="G273" s="36">
        <f t="shared" si="43"/>
        <v>13.764081964879733</v>
      </c>
      <c r="H273" s="36">
        <f t="shared" si="44"/>
        <v>0</v>
      </c>
      <c r="I273" s="59">
        <f t="shared" si="45"/>
        <v>13.764081964879733</v>
      </c>
      <c r="J273" s="67">
        <f t="shared" si="46"/>
        <v>-53.672148578505066</v>
      </c>
      <c r="K273" s="34">
        <f t="shared" si="47"/>
        <v>-39.908066613625337</v>
      </c>
      <c r="L273" s="34">
        <f t="shared" si="48"/>
        <v>17452.8559314675</v>
      </c>
      <c r="M273" s="34">
        <f t="shared" si="49"/>
        <v>-50603.428466076926</v>
      </c>
      <c r="N273" s="38">
        <f>jan!M273</f>
        <v>90572.841392552727</v>
      </c>
      <c r="O273" s="38">
        <f t="shared" si="50"/>
        <v>-141176.26985862965</v>
      </c>
    </row>
    <row r="274" spans="1:15" s="31" customFormat="1" x14ac:dyDescent="0.2">
      <c r="A274" s="30">
        <v>4638</v>
      </c>
      <c r="B274" s="31" t="s">
        <v>242</v>
      </c>
      <c r="C274" s="33">
        <v>23689835</v>
      </c>
      <c r="D274" s="66">
        <v>3879</v>
      </c>
      <c r="E274" s="34">
        <f t="shared" si="41"/>
        <v>6107.2015983500905</v>
      </c>
      <c r="F274" s="35">
        <f t="shared" si="42"/>
        <v>1.2613940627496776</v>
      </c>
      <c r="G274" s="36">
        <f t="shared" si="43"/>
        <v>-759.34378556252443</v>
      </c>
      <c r="H274" s="36">
        <f t="shared" si="44"/>
        <v>0</v>
      </c>
      <c r="I274" s="59">
        <f t="shared" si="45"/>
        <v>-759.34378556252443</v>
      </c>
      <c r="J274" s="67">
        <f t="shared" si="46"/>
        <v>-53.672148578505066</v>
      </c>
      <c r="K274" s="34">
        <f t="shared" si="47"/>
        <v>-813.01593414102945</v>
      </c>
      <c r="L274" s="34">
        <f t="shared" si="48"/>
        <v>-2945494.5441970322</v>
      </c>
      <c r="M274" s="34">
        <f t="shared" si="49"/>
        <v>-3153688.8085330534</v>
      </c>
      <c r="N274" s="38">
        <f>jan!M274</f>
        <v>1379668.342292537</v>
      </c>
      <c r="O274" s="38">
        <f t="shared" si="50"/>
        <v>-4533357.1508255899</v>
      </c>
    </row>
    <row r="275" spans="1:15" s="31" customFormat="1" x14ac:dyDescent="0.2">
      <c r="A275" s="30">
        <v>4639</v>
      </c>
      <c r="B275" s="31" t="s">
        <v>243</v>
      </c>
      <c r="C275" s="33">
        <v>16256607</v>
      </c>
      <c r="D275" s="66">
        <v>2551</v>
      </c>
      <c r="E275" s="34">
        <f t="shared" si="41"/>
        <v>6372.6409251274008</v>
      </c>
      <c r="F275" s="35">
        <f t="shared" si="42"/>
        <v>1.3162184508798527</v>
      </c>
      <c r="G275" s="36">
        <f t="shared" si="43"/>
        <v>-918.60738162891062</v>
      </c>
      <c r="H275" s="36">
        <f t="shared" si="44"/>
        <v>0</v>
      </c>
      <c r="I275" s="59">
        <f t="shared" si="45"/>
        <v>-918.60738162891062</v>
      </c>
      <c r="J275" s="67">
        <f t="shared" si="46"/>
        <v>-53.672148578505066</v>
      </c>
      <c r="K275" s="34">
        <f t="shared" si="47"/>
        <v>-972.27953020741563</v>
      </c>
      <c r="L275" s="34">
        <f t="shared" si="48"/>
        <v>-2343367.4305353509</v>
      </c>
      <c r="M275" s="34">
        <f t="shared" si="49"/>
        <v>-2480285.0815591174</v>
      </c>
      <c r="N275" s="38">
        <f>jan!M275</f>
        <v>311995.18280157936</v>
      </c>
      <c r="O275" s="38">
        <f t="shared" si="50"/>
        <v>-2792280.264360697</v>
      </c>
    </row>
    <row r="276" spans="1:15" s="31" customFormat="1" x14ac:dyDescent="0.2">
      <c r="A276" s="30">
        <v>4640</v>
      </c>
      <c r="B276" s="31" t="s">
        <v>244</v>
      </c>
      <c r="C276" s="33">
        <v>53935325</v>
      </c>
      <c r="D276" s="66">
        <v>12319</v>
      </c>
      <c r="E276" s="34">
        <f t="shared" si="41"/>
        <v>4378.2226641772868</v>
      </c>
      <c r="F276" s="35">
        <f t="shared" si="42"/>
        <v>0.90428717392943059</v>
      </c>
      <c r="G276" s="36">
        <f t="shared" si="43"/>
        <v>278.04357494115771</v>
      </c>
      <c r="H276" s="36">
        <f t="shared" si="44"/>
        <v>0</v>
      </c>
      <c r="I276" s="59">
        <f t="shared" si="45"/>
        <v>278.04357494115771</v>
      </c>
      <c r="J276" s="67">
        <f t="shared" si="46"/>
        <v>-53.672148578505066</v>
      </c>
      <c r="K276" s="34">
        <f t="shared" si="47"/>
        <v>224.37142636265264</v>
      </c>
      <c r="L276" s="34">
        <f t="shared" si="48"/>
        <v>3425218.7997001219</v>
      </c>
      <c r="M276" s="34">
        <f t="shared" si="49"/>
        <v>2764031.6013615178</v>
      </c>
      <c r="N276" s="38">
        <f>jan!M276</f>
        <v>3935342.9378968179</v>
      </c>
      <c r="O276" s="38">
        <f t="shared" si="50"/>
        <v>-1171311.3365353001</v>
      </c>
    </row>
    <row r="277" spans="1:15" s="31" customFormat="1" x14ac:dyDescent="0.2">
      <c r="A277" s="30">
        <v>4641</v>
      </c>
      <c r="B277" s="31" t="s">
        <v>245</v>
      </c>
      <c r="C277" s="33">
        <v>23374966</v>
      </c>
      <c r="D277" s="66">
        <v>1800</v>
      </c>
      <c r="E277" s="34">
        <f t="shared" si="41"/>
        <v>12986.092222222222</v>
      </c>
      <c r="F277" s="35">
        <f t="shared" si="42"/>
        <v>2.6821743745705433</v>
      </c>
      <c r="G277" s="36">
        <f t="shared" si="43"/>
        <v>-4886.6781598858033</v>
      </c>
      <c r="H277" s="36">
        <f t="shared" si="44"/>
        <v>0</v>
      </c>
      <c r="I277" s="59">
        <f t="shared" si="45"/>
        <v>-4886.6781598858033</v>
      </c>
      <c r="J277" s="67">
        <f t="shared" si="46"/>
        <v>-53.672148578505066</v>
      </c>
      <c r="K277" s="34">
        <f t="shared" si="47"/>
        <v>-4940.350308464308</v>
      </c>
      <c r="L277" s="34">
        <f t="shared" si="48"/>
        <v>-8796020.6877944451</v>
      </c>
      <c r="M277" s="34">
        <f t="shared" si="49"/>
        <v>-8892630.5552357547</v>
      </c>
      <c r="N277" s="38">
        <f>jan!M277</f>
        <v>329955.60197680996</v>
      </c>
      <c r="O277" s="38">
        <f t="shared" si="50"/>
        <v>-9222586.1572125647</v>
      </c>
    </row>
    <row r="278" spans="1:15" s="31" customFormat="1" x14ac:dyDescent="0.2">
      <c r="A278" s="30">
        <v>4642</v>
      </c>
      <c r="B278" s="31" t="s">
        <v>246</v>
      </c>
      <c r="C278" s="33">
        <v>15587022</v>
      </c>
      <c r="D278" s="66">
        <v>2160</v>
      </c>
      <c r="E278" s="34">
        <f t="shared" si="41"/>
        <v>7216.2138888888885</v>
      </c>
      <c r="F278" s="35">
        <f t="shared" si="42"/>
        <v>1.4904517573867737</v>
      </c>
      <c r="G278" s="36">
        <f t="shared" si="43"/>
        <v>-1424.7511598858032</v>
      </c>
      <c r="H278" s="36">
        <f t="shared" si="44"/>
        <v>0</v>
      </c>
      <c r="I278" s="59">
        <f t="shared" si="45"/>
        <v>-1424.7511598858032</v>
      </c>
      <c r="J278" s="67">
        <f t="shared" si="46"/>
        <v>-53.672148578505066</v>
      </c>
      <c r="K278" s="34">
        <f t="shared" si="47"/>
        <v>-1478.4233084643083</v>
      </c>
      <c r="L278" s="34">
        <f t="shared" si="48"/>
        <v>-3077462.5053533348</v>
      </c>
      <c r="M278" s="34">
        <f t="shared" si="49"/>
        <v>-3193394.3462829059</v>
      </c>
      <c r="N278" s="38">
        <f>jan!M278</f>
        <v>709142.69721626211</v>
      </c>
      <c r="O278" s="38">
        <f t="shared" si="50"/>
        <v>-3902537.043499168</v>
      </c>
    </row>
    <row r="279" spans="1:15" s="31" customFormat="1" x14ac:dyDescent="0.2">
      <c r="A279" s="30">
        <v>4643</v>
      </c>
      <c r="B279" s="31" t="s">
        <v>247</v>
      </c>
      <c r="C279" s="33">
        <v>33552789</v>
      </c>
      <c r="D279" s="66">
        <v>5239</v>
      </c>
      <c r="E279" s="34">
        <f t="shared" si="41"/>
        <v>6404.4262263790797</v>
      </c>
      <c r="F279" s="35">
        <f t="shared" si="42"/>
        <v>1.3227834528100999</v>
      </c>
      <c r="G279" s="36">
        <f t="shared" si="43"/>
        <v>-937.67856237991793</v>
      </c>
      <c r="H279" s="36">
        <f t="shared" si="44"/>
        <v>0</v>
      </c>
      <c r="I279" s="59">
        <f t="shared" si="45"/>
        <v>-937.67856237991793</v>
      </c>
      <c r="J279" s="67">
        <f t="shared" si="46"/>
        <v>-53.672148578505066</v>
      </c>
      <c r="K279" s="34">
        <f t="shared" si="47"/>
        <v>-991.35071095842295</v>
      </c>
      <c r="L279" s="34">
        <f t="shared" si="48"/>
        <v>-4912497.9883083897</v>
      </c>
      <c r="M279" s="34">
        <f t="shared" si="49"/>
        <v>-5193686.3747111782</v>
      </c>
      <c r="N279" s="38">
        <f>jan!M279</f>
        <v>661961.02575361484</v>
      </c>
      <c r="O279" s="38">
        <f t="shared" si="50"/>
        <v>-5855647.4004647927</v>
      </c>
    </row>
    <row r="280" spans="1:15" s="31" customFormat="1" x14ac:dyDescent="0.2">
      <c r="A280" s="30">
        <v>4644</v>
      </c>
      <c r="B280" s="31" t="s">
        <v>248</v>
      </c>
      <c r="C280" s="33">
        <v>37247603</v>
      </c>
      <c r="D280" s="66">
        <v>5371</v>
      </c>
      <c r="E280" s="34">
        <f t="shared" si="41"/>
        <v>6934.9474958108358</v>
      </c>
      <c r="F280" s="35">
        <f t="shared" si="42"/>
        <v>1.4323584142137693</v>
      </c>
      <c r="G280" s="36">
        <f t="shared" si="43"/>
        <v>-1255.9913240389717</v>
      </c>
      <c r="H280" s="36">
        <f t="shared" si="44"/>
        <v>0</v>
      </c>
      <c r="I280" s="59">
        <f t="shared" si="45"/>
        <v>-1255.9913240389717</v>
      </c>
      <c r="J280" s="67">
        <f t="shared" si="46"/>
        <v>-53.672148578505066</v>
      </c>
      <c r="K280" s="34">
        <f t="shared" si="47"/>
        <v>-1309.6634726174768</v>
      </c>
      <c r="L280" s="34">
        <f t="shared" si="48"/>
        <v>-6745929.4014133168</v>
      </c>
      <c r="M280" s="34">
        <f t="shared" si="49"/>
        <v>-7034202.5114284679</v>
      </c>
      <c r="N280" s="38">
        <f>jan!M280</f>
        <v>4185870.9460178423</v>
      </c>
      <c r="O280" s="38">
        <f t="shared" si="50"/>
        <v>-11220073.457446311</v>
      </c>
    </row>
    <row r="281" spans="1:15" s="31" customFormat="1" x14ac:dyDescent="0.2">
      <c r="A281" s="30">
        <v>4645</v>
      </c>
      <c r="B281" s="31" t="s">
        <v>249</v>
      </c>
      <c r="C281" s="33">
        <v>13825531</v>
      </c>
      <c r="D281" s="66">
        <v>2986</v>
      </c>
      <c r="E281" s="34">
        <f t="shared" si="41"/>
        <v>4630.117548559946</v>
      </c>
      <c r="F281" s="35">
        <f t="shared" si="42"/>
        <v>0.95631406488438819</v>
      </c>
      <c r="G281" s="36">
        <f t="shared" si="43"/>
        <v>126.90664431156219</v>
      </c>
      <c r="H281" s="36">
        <f t="shared" si="44"/>
        <v>0</v>
      </c>
      <c r="I281" s="59">
        <f t="shared" si="45"/>
        <v>126.90664431156219</v>
      </c>
      <c r="J281" s="67">
        <f t="shared" si="46"/>
        <v>-53.672148578505066</v>
      </c>
      <c r="K281" s="34">
        <f t="shared" si="47"/>
        <v>73.234495733057116</v>
      </c>
      <c r="L281" s="34">
        <f t="shared" si="48"/>
        <v>378943.23991432472</v>
      </c>
      <c r="M281" s="34">
        <f t="shared" si="49"/>
        <v>218678.20425890855</v>
      </c>
      <c r="N281" s="38">
        <f>jan!M281</f>
        <v>54333.883279308706</v>
      </c>
      <c r="O281" s="38">
        <f t="shared" si="50"/>
        <v>164344.32097959984</v>
      </c>
    </row>
    <row r="282" spans="1:15" s="31" customFormat="1" x14ac:dyDescent="0.2">
      <c r="A282" s="30">
        <v>4646</v>
      </c>
      <c r="B282" s="31" t="s">
        <v>250</v>
      </c>
      <c r="C282" s="33">
        <v>11744444</v>
      </c>
      <c r="D282" s="66">
        <v>2869</v>
      </c>
      <c r="E282" s="34">
        <f t="shared" si="41"/>
        <v>4093.5670965493205</v>
      </c>
      <c r="F282" s="35">
        <f t="shared" si="42"/>
        <v>0.8454938236277868</v>
      </c>
      <c r="G282" s="36">
        <f t="shared" si="43"/>
        <v>448.83691551793754</v>
      </c>
      <c r="H282" s="36">
        <f t="shared" si="44"/>
        <v>92.364532267691146</v>
      </c>
      <c r="I282" s="59">
        <f t="shared" si="45"/>
        <v>541.20144778562872</v>
      </c>
      <c r="J282" s="67">
        <f t="shared" si="46"/>
        <v>-53.672148578505066</v>
      </c>
      <c r="K282" s="34">
        <f t="shared" si="47"/>
        <v>487.52929920712364</v>
      </c>
      <c r="L282" s="34">
        <f t="shared" si="48"/>
        <v>1552706.9536969687</v>
      </c>
      <c r="M282" s="34">
        <f t="shared" si="49"/>
        <v>1398721.5594252378</v>
      </c>
      <c r="N282" s="38">
        <f>jan!M282</f>
        <v>1069535.3063256734</v>
      </c>
      <c r="O282" s="38">
        <f t="shared" si="50"/>
        <v>329186.25309956446</v>
      </c>
    </row>
    <row r="283" spans="1:15" s="31" customFormat="1" x14ac:dyDescent="0.2">
      <c r="A283" s="30">
        <v>4647</v>
      </c>
      <c r="B283" s="31" t="s">
        <v>391</v>
      </c>
      <c r="C283" s="33">
        <v>104780389</v>
      </c>
      <c r="D283" s="66">
        <v>22450</v>
      </c>
      <c r="E283" s="34">
        <f t="shared" si="41"/>
        <v>4667.2779064587976</v>
      </c>
      <c r="F283" s="35">
        <f t="shared" si="42"/>
        <v>0.96398924214330295</v>
      </c>
      <c r="G283" s="36">
        <f t="shared" si="43"/>
        <v>104.61042957225126</v>
      </c>
      <c r="H283" s="36">
        <f t="shared" si="44"/>
        <v>0</v>
      </c>
      <c r="I283" s="59">
        <f t="shared" si="45"/>
        <v>104.61042957225126</v>
      </c>
      <c r="J283" s="67">
        <f t="shared" si="46"/>
        <v>-53.672148578505066</v>
      </c>
      <c r="K283" s="34">
        <f t="shared" si="47"/>
        <v>50.938280993746197</v>
      </c>
      <c r="L283" s="34">
        <f t="shared" si="48"/>
        <v>2348504.1438970407</v>
      </c>
      <c r="M283" s="34">
        <f t="shared" si="49"/>
        <v>1143564.4083096022</v>
      </c>
      <c r="N283" s="38">
        <f>jan!M283</f>
        <v>989362.62465521612</v>
      </c>
      <c r="O283" s="38">
        <f t="shared" si="50"/>
        <v>154201.78365438606</v>
      </c>
    </row>
    <row r="284" spans="1:15" s="31" customFormat="1" x14ac:dyDescent="0.2">
      <c r="A284" s="30">
        <v>4648</v>
      </c>
      <c r="B284" s="31" t="s">
        <v>251</v>
      </c>
      <c r="C284" s="33">
        <v>22304207</v>
      </c>
      <c r="D284" s="66">
        <v>3392</v>
      </c>
      <c r="E284" s="34">
        <f t="shared" si="41"/>
        <v>6575.5327240566039</v>
      </c>
      <c r="F284" s="35">
        <f t="shared" si="42"/>
        <v>1.3581241431070485</v>
      </c>
      <c r="G284" s="36">
        <f t="shared" si="43"/>
        <v>-1040.3424609864326</v>
      </c>
      <c r="H284" s="36">
        <f t="shared" si="44"/>
        <v>0</v>
      </c>
      <c r="I284" s="59">
        <f t="shared" si="45"/>
        <v>-1040.3424609864326</v>
      </c>
      <c r="J284" s="67">
        <f t="shared" si="46"/>
        <v>-53.672148578505066</v>
      </c>
      <c r="K284" s="34">
        <f t="shared" si="47"/>
        <v>-1094.0146095649377</v>
      </c>
      <c r="L284" s="34">
        <f t="shared" si="48"/>
        <v>-3528841.6276659793</v>
      </c>
      <c r="M284" s="34">
        <f t="shared" si="49"/>
        <v>-3710897.5556442686</v>
      </c>
      <c r="N284" s="38">
        <f>jan!M284</f>
        <v>399040.7637251881</v>
      </c>
      <c r="O284" s="38">
        <f t="shared" si="50"/>
        <v>-4109938.3193694567</v>
      </c>
    </row>
    <row r="285" spans="1:15" s="31" customFormat="1" x14ac:dyDescent="0.2">
      <c r="A285" s="30">
        <v>4649</v>
      </c>
      <c r="B285" s="31" t="s">
        <v>392</v>
      </c>
      <c r="C285" s="33">
        <v>41710697</v>
      </c>
      <c r="D285" s="66">
        <v>9610</v>
      </c>
      <c r="E285" s="34">
        <f t="shared" si="41"/>
        <v>4340.3430801248696</v>
      </c>
      <c r="F285" s="35">
        <f t="shared" si="42"/>
        <v>0.89646344621164009</v>
      </c>
      <c r="G285" s="36">
        <f t="shared" si="43"/>
        <v>300.77132537260803</v>
      </c>
      <c r="H285" s="36">
        <f t="shared" si="44"/>
        <v>5.992938016248945</v>
      </c>
      <c r="I285" s="59">
        <f t="shared" si="45"/>
        <v>306.76426338885699</v>
      </c>
      <c r="J285" s="67">
        <f t="shared" si="46"/>
        <v>-53.672148578505066</v>
      </c>
      <c r="K285" s="34">
        <f t="shared" si="47"/>
        <v>253.09211481035192</v>
      </c>
      <c r="L285" s="34">
        <f t="shared" si="48"/>
        <v>2948004.5711669158</v>
      </c>
      <c r="M285" s="34">
        <f t="shared" si="49"/>
        <v>2432215.2233274821</v>
      </c>
      <c r="N285" s="38">
        <f>jan!M285</f>
        <v>2376053.1461797561</v>
      </c>
      <c r="O285" s="38">
        <f t="shared" si="50"/>
        <v>56162.07714772597</v>
      </c>
    </row>
    <row r="286" spans="1:15" s="31" customFormat="1" x14ac:dyDescent="0.2">
      <c r="A286" s="30">
        <v>4650</v>
      </c>
      <c r="B286" s="31" t="s">
        <v>252</v>
      </c>
      <c r="C286" s="33">
        <v>23678044</v>
      </c>
      <c r="D286" s="66">
        <v>5926</v>
      </c>
      <c r="E286" s="34">
        <f t="shared" si="41"/>
        <v>3995.6199797502532</v>
      </c>
      <c r="F286" s="35">
        <f t="shared" si="42"/>
        <v>0.82526362332996617</v>
      </c>
      <c r="G286" s="36">
        <f t="shared" si="43"/>
        <v>507.6051855973779</v>
      </c>
      <c r="H286" s="36">
        <f t="shared" si="44"/>
        <v>126.6460231473647</v>
      </c>
      <c r="I286" s="59">
        <f t="shared" si="45"/>
        <v>634.2512087447426</v>
      </c>
      <c r="J286" s="67">
        <f t="shared" si="46"/>
        <v>-53.672148578505066</v>
      </c>
      <c r="K286" s="34">
        <f t="shared" si="47"/>
        <v>580.57906016623758</v>
      </c>
      <c r="L286" s="34">
        <f t="shared" si="48"/>
        <v>3758572.6630213447</v>
      </c>
      <c r="M286" s="34">
        <f t="shared" si="49"/>
        <v>3440511.5105451238</v>
      </c>
      <c r="N286" s="38">
        <f>jan!M286</f>
        <v>3000547.362316465</v>
      </c>
      <c r="O286" s="38">
        <f t="shared" si="50"/>
        <v>439964.14822865883</v>
      </c>
    </row>
    <row r="287" spans="1:15" s="31" customFormat="1" x14ac:dyDescent="0.2">
      <c r="A287" s="30">
        <v>4651</v>
      </c>
      <c r="B287" s="31" t="s">
        <v>253</v>
      </c>
      <c r="C287" s="33">
        <v>28602453</v>
      </c>
      <c r="D287" s="66">
        <v>7271</v>
      </c>
      <c r="E287" s="34">
        <f t="shared" si="41"/>
        <v>3933.7715582450833</v>
      </c>
      <c r="F287" s="35">
        <f t="shared" si="42"/>
        <v>0.81248932229851867</v>
      </c>
      <c r="G287" s="36">
        <f t="shared" si="43"/>
        <v>544.71423850047984</v>
      </c>
      <c r="H287" s="36">
        <f t="shared" si="44"/>
        <v>148.29297067417417</v>
      </c>
      <c r="I287" s="59">
        <f t="shared" si="45"/>
        <v>693.00720917465401</v>
      </c>
      <c r="J287" s="67">
        <f t="shared" si="46"/>
        <v>-53.672148578505066</v>
      </c>
      <c r="K287" s="34">
        <f t="shared" si="47"/>
        <v>639.33506059614899</v>
      </c>
      <c r="L287" s="34">
        <f t="shared" si="48"/>
        <v>5038855.4179089097</v>
      </c>
      <c r="M287" s="34">
        <f t="shared" si="49"/>
        <v>4648605.2255945997</v>
      </c>
      <c r="N287" s="38">
        <f>jan!M287</f>
        <v>4310377.8819951108</v>
      </c>
      <c r="O287" s="38">
        <f t="shared" si="50"/>
        <v>338227.34359948896</v>
      </c>
    </row>
    <row r="288" spans="1:15" s="31" customFormat="1" x14ac:dyDescent="0.2">
      <c r="A288" s="30">
        <v>5001</v>
      </c>
      <c r="B288" s="31" t="s">
        <v>339</v>
      </c>
      <c r="C288" s="33">
        <v>1056659546</v>
      </c>
      <c r="D288" s="66">
        <v>214565</v>
      </c>
      <c r="E288" s="34">
        <f t="shared" si="41"/>
        <v>4924.6594085708293</v>
      </c>
      <c r="F288" s="35">
        <f t="shared" si="42"/>
        <v>1.0171493504838267</v>
      </c>
      <c r="G288" s="36">
        <f t="shared" si="43"/>
        <v>-49.818471694967776</v>
      </c>
      <c r="H288" s="36">
        <f t="shared" si="44"/>
        <v>0</v>
      </c>
      <c r="I288" s="59">
        <f t="shared" si="45"/>
        <v>-49.818471694967776</v>
      </c>
      <c r="J288" s="67">
        <f t="shared" si="46"/>
        <v>-53.672148578505066</v>
      </c>
      <c r="K288" s="34">
        <f t="shared" si="47"/>
        <v>-103.49062027347284</v>
      </c>
      <c r="L288" s="34">
        <f t="shared" si="48"/>
        <v>-10689300.37923076</v>
      </c>
      <c r="M288" s="34">
        <f t="shared" si="49"/>
        <v>-22205464.9389777</v>
      </c>
      <c r="N288" s="38">
        <f>jan!M288</f>
        <v>-40215377.864358723</v>
      </c>
      <c r="O288" s="38">
        <f t="shared" si="50"/>
        <v>18009912.925381023</v>
      </c>
    </row>
    <row r="289" spans="1:15" s="31" customFormat="1" x14ac:dyDescent="0.2">
      <c r="A289" s="30">
        <v>5006</v>
      </c>
      <c r="B289" s="31" t="s">
        <v>340</v>
      </c>
      <c r="C289" s="33">
        <v>87005776</v>
      </c>
      <c r="D289" s="66">
        <v>24032</v>
      </c>
      <c r="E289" s="34">
        <f t="shared" si="41"/>
        <v>3620.4134487350198</v>
      </c>
      <c r="F289" s="35">
        <f t="shared" si="42"/>
        <v>0.74776768956950546</v>
      </c>
      <c r="G289" s="36">
        <f t="shared" si="43"/>
        <v>732.72910420651795</v>
      </c>
      <c r="H289" s="36">
        <f t="shared" si="44"/>
        <v>257.9683090026964</v>
      </c>
      <c r="I289" s="59">
        <f t="shared" si="45"/>
        <v>990.69741320921435</v>
      </c>
      <c r="J289" s="67">
        <f t="shared" si="46"/>
        <v>-53.672148578505066</v>
      </c>
      <c r="K289" s="34">
        <f t="shared" si="47"/>
        <v>937.02526463070933</v>
      </c>
      <c r="L289" s="34">
        <f t="shared" si="48"/>
        <v>23808440.23424384</v>
      </c>
      <c r="M289" s="34">
        <f t="shared" si="49"/>
        <v>22518591.159605205</v>
      </c>
      <c r="N289" s="38">
        <f>jan!M289</f>
        <v>20839496.024213519</v>
      </c>
      <c r="O289" s="38">
        <f t="shared" si="50"/>
        <v>1679095.1353916861</v>
      </c>
    </row>
    <row r="290" spans="1:15" s="31" customFormat="1" x14ac:dyDescent="0.2">
      <c r="A290" s="30">
        <v>5007</v>
      </c>
      <c r="B290" s="31" t="s">
        <v>341</v>
      </c>
      <c r="C290" s="33">
        <v>59314596</v>
      </c>
      <c r="D290" s="66">
        <v>15083</v>
      </c>
      <c r="E290" s="34">
        <f t="shared" si="41"/>
        <v>3932.5463104156997</v>
      </c>
      <c r="F290" s="35">
        <f t="shared" si="42"/>
        <v>0.81223625707502933</v>
      </c>
      <c r="G290" s="36">
        <f t="shared" si="43"/>
        <v>545.44938719811</v>
      </c>
      <c r="H290" s="36">
        <f t="shared" si="44"/>
        <v>148.7218074144584</v>
      </c>
      <c r="I290" s="59">
        <f t="shared" si="45"/>
        <v>694.17119461256834</v>
      </c>
      <c r="J290" s="67">
        <f t="shared" si="46"/>
        <v>-53.672148578505066</v>
      </c>
      <c r="K290" s="34">
        <f t="shared" si="47"/>
        <v>640.49904603406333</v>
      </c>
      <c r="L290" s="34">
        <f t="shared" si="48"/>
        <v>10470184.128341367</v>
      </c>
      <c r="M290" s="34">
        <f t="shared" si="49"/>
        <v>9660647.1113317776</v>
      </c>
      <c r="N290" s="38">
        <f>jan!M290</f>
        <v>8086514.3627605895</v>
      </c>
      <c r="O290" s="38">
        <f t="shared" si="50"/>
        <v>1574132.7485711882</v>
      </c>
    </row>
    <row r="291" spans="1:15" s="31" customFormat="1" x14ac:dyDescent="0.2">
      <c r="A291" s="30">
        <v>5014</v>
      </c>
      <c r="B291" s="31" t="s">
        <v>343</v>
      </c>
      <c r="C291" s="33">
        <v>25333611</v>
      </c>
      <c r="D291" s="66">
        <v>5453</v>
      </c>
      <c r="E291" s="34">
        <f t="shared" si="41"/>
        <v>4645.8116633046029</v>
      </c>
      <c r="F291" s="35">
        <f t="shared" si="42"/>
        <v>0.95955555983755469</v>
      </c>
      <c r="G291" s="36">
        <f t="shared" si="43"/>
        <v>117.49017546476807</v>
      </c>
      <c r="H291" s="36">
        <f t="shared" si="44"/>
        <v>0</v>
      </c>
      <c r="I291" s="59">
        <f t="shared" si="45"/>
        <v>117.49017546476807</v>
      </c>
      <c r="J291" s="67">
        <f t="shared" si="46"/>
        <v>-53.672148578505066</v>
      </c>
      <c r="K291" s="34">
        <f t="shared" si="47"/>
        <v>63.818026886263006</v>
      </c>
      <c r="L291" s="34">
        <f t="shared" si="48"/>
        <v>640673.9268093803</v>
      </c>
      <c r="M291" s="34">
        <f t="shared" si="49"/>
        <v>347999.70061079215</v>
      </c>
      <c r="N291" s="38">
        <f>jan!M291</f>
        <v>73291.345988635076</v>
      </c>
      <c r="O291" s="38">
        <f t="shared" si="50"/>
        <v>274708.35462215706</v>
      </c>
    </row>
    <row r="292" spans="1:15" s="31" customFormat="1" x14ac:dyDescent="0.2">
      <c r="A292" s="30">
        <v>5020</v>
      </c>
      <c r="B292" s="31" t="s">
        <v>346</v>
      </c>
      <c r="C292" s="33">
        <v>3859581</v>
      </c>
      <c r="D292" s="66">
        <v>898</v>
      </c>
      <c r="E292" s="34">
        <f t="shared" si="41"/>
        <v>4297.97438752784</v>
      </c>
      <c r="F292" s="35">
        <f t="shared" si="42"/>
        <v>0.88771252872059181</v>
      </c>
      <c r="G292" s="36">
        <f t="shared" si="43"/>
        <v>326.19254093082583</v>
      </c>
      <c r="H292" s="36">
        <f t="shared" si="44"/>
        <v>20.821980425209311</v>
      </c>
      <c r="I292" s="59">
        <f t="shared" si="45"/>
        <v>347.01452135603512</v>
      </c>
      <c r="J292" s="67">
        <f t="shared" si="46"/>
        <v>-53.672148578505066</v>
      </c>
      <c r="K292" s="34">
        <f t="shared" si="47"/>
        <v>293.34237277753004</v>
      </c>
      <c r="L292" s="34">
        <f t="shared" si="48"/>
        <v>311619.04017771955</v>
      </c>
      <c r="M292" s="34">
        <f t="shared" si="49"/>
        <v>263421.45075422199</v>
      </c>
      <c r="N292" s="38">
        <f>jan!M292</f>
        <v>149826.04098620851</v>
      </c>
      <c r="O292" s="38">
        <f t="shared" si="50"/>
        <v>113595.40976801349</v>
      </c>
    </row>
    <row r="293" spans="1:15" s="31" customFormat="1" x14ac:dyDescent="0.2">
      <c r="A293" s="30">
        <v>5021</v>
      </c>
      <c r="B293" s="31" t="s">
        <v>347</v>
      </c>
      <c r="C293" s="33">
        <v>29022826</v>
      </c>
      <c r="D293" s="66">
        <v>7389</v>
      </c>
      <c r="E293" s="34">
        <f t="shared" si="41"/>
        <v>3927.8421978616861</v>
      </c>
      <c r="F293" s="35">
        <f t="shared" si="42"/>
        <v>0.81126465992851593</v>
      </c>
      <c r="G293" s="36">
        <f t="shared" si="43"/>
        <v>548.27185473051816</v>
      </c>
      <c r="H293" s="36">
        <f t="shared" si="44"/>
        <v>150.36824680836315</v>
      </c>
      <c r="I293" s="59">
        <f t="shared" si="45"/>
        <v>698.64010153888125</v>
      </c>
      <c r="J293" s="67">
        <f t="shared" si="46"/>
        <v>-53.672148578505066</v>
      </c>
      <c r="K293" s="34">
        <f t="shared" si="47"/>
        <v>644.96795296037624</v>
      </c>
      <c r="L293" s="34">
        <f t="shared" si="48"/>
        <v>5162251.7102707932</v>
      </c>
      <c r="M293" s="34">
        <f t="shared" si="49"/>
        <v>4765668.2044242201</v>
      </c>
      <c r="N293" s="38">
        <f>jan!M293</f>
        <v>5703744.7440189607</v>
      </c>
      <c r="O293" s="38">
        <f t="shared" si="50"/>
        <v>-938076.53959474061</v>
      </c>
    </row>
    <row r="294" spans="1:15" s="31" customFormat="1" x14ac:dyDescent="0.2">
      <c r="A294" s="30">
        <v>5022</v>
      </c>
      <c r="B294" s="31" t="s">
        <v>348</v>
      </c>
      <c r="C294" s="33">
        <v>10884238</v>
      </c>
      <c r="D294" s="66">
        <v>2484</v>
      </c>
      <c r="E294" s="34">
        <f t="shared" si="41"/>
        <v>4381.7383252818036</v>
      </c>
      <c r="F294" s="35">
        <f t="shared" si="42"/>
        <v>0.90501330585294126</v>
      </c>
      <c r="G294" s="36">
        <f t="shared" si="43"/>
        <v>275.93417827844769</v>
      </c>
      <c r="H294" s="36">
        <f t="shared" si="44"/>
        <v>0</v>
      </c>
      <c r="I294" s="59">
        <f t="shared" si="45"/>
        <v>275.93417827844769</v>
      </c>
      <c r="J294" s="67">
        <f t="shared" si="46"/>
        <v>-53.672148578505066</v>
      </c>
      <c r="K294" s="34">
        <f t="shared" si="47"/>
        <v>222.26202969994262</v>
      </c>
      <c r="L294" s="34">
        <f t="shared" si="48"/>
        <v>685420.49884366407</v>
      </c>
      <c r="M294" s="34">
        <f t="shared" si="49"/>
        <v>552098.88177465741</v>
      </c>
      <c r="N294" s="38">
        <f>jan!M294</f>
        <v>3423918.2242987016</v>
      </c>
      <c r="O294" s="38">
        <f t="shared" si="50"/>
        <v>-2871819.3425240442</v>
      </c>
    </row>
    <row r="295" spans="1:15" s="31" customFormat="1" x14ac:dyDescent="0.2">
      <c r="A295" s="30">
        <v>5025</v>
      </c>
      <c r="B295" s="31" t="s">
        <v>349</v>
      </c>
      <c r="C295" s="33">
        <v>23392147</v>
      </c>
      <c r="D295" s="66">
        <v>5685</v>
      </c>
      <c r="E295" s="34">
        <f t="shared" si="41"/>
        <v>4114.7136323658751</v>
      </c>
      <c r="F295" s="35">
        <f t="shared" si="42"/>
        <v>0.84986147291808223</v>
      </c>
      <c r="G295" s="36">
        <f t="shared" si="43"/>
        <v>436.14899402800472</v>
      </c>
      <c r="H295" s="36">
        <f t="shared" si="44"/>
        <v>84.963244731897021</v>
      </c>
      <c r="I295" s="59">
        <f t="shared" si="45"/>
        <v>521.11223875990174</v>
      </c>
      <c r="J295" s="67">
        <f t="shared" si="46"/>
        <v>-53.672148578505066</v>
      </c>
      <c r="K295" s="34">
        <f t="shared" si="47"/>
        <v>467.44009018139667</v>
      </c>
      <c r="L295" s="34">
        <f t="shared" si="48"/>
        <v>2962523.0773500414</v>
      </c>
      <c r="M295" s="34">
        <f t="shared" si="49"/>
        <v>2657396.9126812401</v>
      </c>
      <c r="N295" s="38">
        <f>jan!M295</f>
        <v>2332634.3534372426</v>
      </c>
      <c r="O295" s="38">
        <f t="shared" si="50"/>
        <v>324762.55924399756</v>
      </c>
    </row>
    <row r="296" spans="1:15" s="31" customFormat="1" x14ac:dyDescent="0.2">
      <c r="A296" s="30">
        <v>5026</v>
      </c>
      <c r="B296" s="31" t="s">
        <v>350</v>
      </c>
      <c r="C296" s="33">
        <v>7001410</v>
      </c>
      <c r="D296" s="66">
        <v>2035</v>
      </c>
      <c r="E296" s="34">
        <f t="shared" si="41"/>
        <v>3440.4963144963144</v>
      </c>
      <c r="F296" s="35">
        <f t="shared" si="42"/>
        <v>0.71060723215526989</v>
      </c>
      <c r="G296" s="36">
        <f t="shared" si="43"/>
        <v>840.67938474974119</v>
      </c>
      <c r="H296" s="36">
        <f t="shared" si="44"/>
        <v>320.93930598624326</v>
      </c>
      <c r="I296" s="59">
        <f t="shared" si="45"/>
        <v>1161.6186907359845</v>
      </c>
      <c r="J296" s="67">
        <f t="shared" si="46"/>
        <v>-53.672148578505066</v>
      </c>
      <c r="K296" s="34">
        <f t="shared" si="47"/>
        <v>1107.9465421574794</v>
      </c>
      <c r="L296" s="34">
        <f t="shared" si="48"/>
        <v>2363894.0356477285</v>
      </c>
      <c r="M296" s="34">
        <f t="shared" si="49"/>
        <v>2254671.2132904707</v>
      </c>
      <c r="N296" s="38">
        <f>jan!M296</f>
        <v>1897991.5764282832</v>
      </c>
      <c r="O296" s="38">
        <f t="shared" si="50"/>
        <v>356679.63686218741</v>
      </c>
    </row>
    <row r="297" spans="1:15" s="31" customFormat="1" x14ac:dyDescent="0.2">
      <c r="A297" s="30">
        <v>5027</v>
      </c>
      <c r="B297" s="31" t="s">
        <v>351</v>
      </c>
      <c r="C297" s="33">
        <v>21091556</v>
      </c>
      <c r="D297" s="66">
        <v>6140</v>
      </c>
      <c r="E297" s="34">
        <f t="shared" si="41"/>
        <v>3435.1068403908794</v>
      </c>
      <c r="F297" s="35">
        <f t="shared" si="42"/>
        <v>0.70949407901492234</v>
      </c>
      <c r="G297" s="36">
        <f t="shared" si="43"/>
        <v>843.91306921300213</v>
      </c>
      <c r="H297" s="36">
        <f t="shared" si="44"/>
        <v>322.82562192314549</v>
      </c>
      <c r="I297" s="59">
        <f t="shared" si="45"/>
        <v>1166.7386911361477</v>
      </c>
      <c r="J297" s="67">
        <f t="shared" si="46"/>
        <v>-53.672148578505066</v>
      </c>
      <c r="K297" s="34">
        <f t="shared" si="47"/>
        <v>1113.0665425576426</v>
      </c>
      <c r="L297" s="34">
        <f t="shared" si="48"/>
        <v>7163775.5635759467</v>
      </c>
      <c r="M297" s="34">
        <f t="shared" si="49"/>
        <v>6834228.5713039255</v>
      </c>
      <c r="N297" s="38">
        <f>jan!M297</f>
        <v>6600911.0731054852</v>
      </c>
      <c r="O297" s="38">
        <f t="shared" si="50"/>
        <v>233317.4981984403</v>
      </c>
    </row>
    <row r="298" spans="1:15" s="31" customFormat="1" x14ac:dyDescent="0.2">
      <c r="A298" s="30">
        <v>5028</v>
      </c>
      <c r="B298" s="31" t="s">
        <v>352</v>
      </c>
      <c r="C298" s="33">
        <v>68819423</v>
      </c>
      <c r="D298" s="66">
        <v>17560</v>
      </c>
      <c r="E298" s="34">
        <f t="shared" si="41"/>
        <v>3919.1015375854213</v>
      </c>
      <c r="F298" s="35">
        <f t="shared" si="42"/>
        <v>0.80945934585799773</v>
      </c>
      <c r="G298" s="36">
        <f t="shared" si="43"/>
        <v>553.51625089627703</v>
      </c>
      <c r="H298" s="36">
        <f t="shared" si="44"/>
        <v>153.42747790505587</v>
      </c>
      <c r="I298" s="59">
        <f t="shared" si="45"/>
        <v>706.9437288013329</v>
      </c>
      <c r="J298" s="67">
        <f t="shared" si="46"/>
        <v>-53.672148578505066</v>
      </c>
      <c r="K298" s="34">
        <f t="shared" si="47"/>
        <v>653.27158022282788</v>
      </c>
      <c r="L298" s="34">
        <f t="shared" si="48"/>
        <v>12413931.877751406</v>
      </c>
      <c r="M298" s="34">
        <f t="shared" si="49"/>
        <v>11471448.948712857</v>
      </c>
      <c r="N298" s="38">
        <f>jan!M298</f>
        <v>9971980.5782951582</v>
      </c>
      <c r="O298" s="38">
        <f t="shared" si="50"/>
        <v>1499468.3704176992</v>
      </c>
    </row>
    <row r="299" spans="1:15" s="31" customFormat="1" x14ac:dyDescent="0.2">
      <c r="A299" s="30">
        <v>5029</v>
      </c>
      <c r="B299" s="31" t="s">
        <v>353</v>
      </c>
      <c r="C299" s="33">
        <v>33650192</v>
      </c>
      <c r="D299" s="66">
        <v>8484</v>
      </c>
      <c r="E299" s="34">
        <f t="shared" si="41"/>
        <v>3966.3121169259784</v>
      </c>
      <c r="F299" s="35">
        <f t="shared" si="42"/>
        <v>0.81921031666191546</v>
      </c>
      <c r="G299" s="36">
        <f t="shared" si="43"/>
        <v>525.18990329194276</v>
      </c>
      <c r="H299" s="36">
        <f t="shared" si="44"/>
        <v>136.90377513586085</v>
      </c>
      <c r="I299" s="59">
        <f t="shared" si="45"/>
        <v>662.09367842780364</v>
      </c>
      <c r="J299" s="67">
        <f t="shared" si="46"/>
        <v>-53.672148578505066</v>
      </c>
      <c r="K299" s="34">
        <f t="shared" si="47"/>
        <v>608.42152984929862</v>
      </c>
      <c r="L299" s="34">
        <f t="shared" si="48"/>
        <v>5617202.7677814858</v>
      </c>
      <c r="M299" s="34">
        <f t="shared" si="49"/>
        <v>5161848.2592414496</v>
      </c>
      <c r="N299" s="38">
        <f>jan!M299</f>
        <v>3944015.7721216511</v>
      </c>
      <c r="O299" s="38">
        <f t="shared" si="50"/>
        <v>1217832.4871197985</v>
      </c>
    </row>
    <row r="300" spans="1:15" s="31" customFormat="1" x14ac:dyDescent="0.2">
      <c r="A300" s="30">
        <v>5031</v>
      </c>
      <c r="B300" s="31" t="s">
        <v>354</v>
      </c>
      <c r="C300" s="33">
        <v>66243455</v>
      </c>
      <c r="D300" s="66">
        <v>14783</v>
      </c>
      <c r="E300" s="34">
        <f t="shared" si="41"/>
        <v>4481.0562808631539</v>
      </c>
      <c r="F300" s="35">
        <f t="shared" si="42"/>
        <v>0.92552664203110124</v>
      </c>
      <c r="G300" s="36">
        <f t="shared" si="43"/>
        <v>216.34340492963747</v>
      </c>
      <c r="H300" s="36">
        <f t="shared" si="44"/>
        <v>0</v>
      </c>
      <c r="I300" s="59">
        <f t="shared" si="45"/>
        <v>216.34340492963747</v>
      </c>
      <c r="J300" s="67">
        <f t="shared" si="46"/>
        <v>-53.672148578505066</v>
      </c>
      <c r="K300" s="34">
        <f t="shared" si="47"/>
        <v>162.6712563511324</v>
      </c>
      <c r="L300" s="34">
        <f t="shared" si="48"/>
        <v>3198204.5550748305</v>
      </c>
      <c r="M300" s="34">
        <f t="shared" si="49"/>
        <v>2404769.1826387905</v>
      </c>
      <c r="N300" s="38">
        <f>jan!M300</f>
        <v>1082368.3562351028</v>
      </c>
      <c r="O300" s="38">
        <f t="shared" si="50"/>
        <v>1322400.8264036877</v>
      </c>
    </row>
    <row r="301" spans="1:15" s="31" customFormat="1" x14ac:dyDescent="0.2">
      <c r="A301" s="30">
        <v>5032</v>
      </c>
      <c r="B301" s="31" t="s">
        <v>355</v>
      </c>
      <c r="C301" s="33">
        <v>17114250</v>
      </c>
      <c r="D301" s="66">
        <v>4216</v>
      </c>
      <c r="E301" s="34">
        <f t="shared" si="41"/>
        <v>4059.3572106261859</v>
      </c>
      <c r="F301" s="35">
        <f t="shared" si="42"/>
        <v>0.83842804295952722</v>
      </c>
      <c r="G301" s="36">
        <f t="shared" si="43"/>
        <v>469.36284707181829</v>
      </c>
      <c r="H301" s="36">
        <f t="shared" si="44"/>
        <v>104.33799234078826</v>
      </c>
      <c r="I301" s="59">
        <f t="shared" si="45"/>
        <v>573.70083941260657</v>
      </c>
      <c r="J301" s="67">
        <f t="shared" si="46"/>
        <v>-53.672148578505066</v>
      </c>
      <c r="K301" s="34">
        <f t="shared" si="47"/>
        <v>520.02869083410155</v>
      </c>
      <c r="L301" s="34">
        <f t="shared" si="48"/>
        <v>2418722.7389635495</v>
      </c>
      <c r="M301" s="34">
        <f t="shared" si="49"/>
        <v>2192440.9605565723</v>
      </c>
      <c r="N301" s="38">
        <f>jan!M301</f>
        <v>3720460.6499369252</v>
      </c>
      <c r="O301" s="38">
        <f t="shared" si="50"/>
        <v>-1528019.6893803529</v>
      </c>
    </row>
    <row r="302" spans="1:15" s="31" customFormat="1" x14ac:dyDescent="0.2">
      <c r="A302" s="30">
        <v>5033</v>
      </c>
      <c r="B302" s="31" t="s">
        <v>356</v>
      </c>
      <c r="C302" s="33">
        <v>10381545</v>
      </c>
      <c r="D302" s="66">
        <v>773</v>
      </c>
      <c r="E302" s="34">
        <f t="shared" si="41"/>
        <v>13430.200517464424</v>
      </c>
      <c r="F302" s="35">
        <f t="shared" si="42"/>
        <v>2.7739014213717716</v>
      </c>
      <c r="G302" s="36">
        <f t="shared" si="43"/>
        <v>-5153.1431370311248</v>
      </c>
      <c r="H302" s="36">
        <f t="shared" si="44"/>
        <v>0</v>
      </c>
      <c r="I302" s="59">
        <f t="shared" si="45"/>
        <v>-5153.1431370311248</v>
      </c>
      <c r="J302" s="67">
        <f t="shared" si="46"/>
        <v>-53.672148578505066</v>
      </c>
      <c r="K302" s="34">
        <f t="shared" si="47"/>
        <v>-5206.8152856096294</v>
      </c>
      <c r="L302" s="34">
        <f t="shared" si="48"/>
        <v>-3983379.6449250593</v>
      </c>
      <c r="M302" s="34">
        <f t="shared" si="49"/>
        <v>-4024868.2157762437</v>
      </c>
      <c r="N302" s="38">
        <f>jan!M302</f>
        <v>661158.22495285643</v>
      </c>
      <c r="O302" s="38">
        <f t="shared" si="50"/>
        <v>-4686026.4407291003</v>
      </c>
    </row>
    <row r="303" spans="1:15" s="31" customFormat="1" x14ac:dyDescent="0.2">
      <c r="A303" s="30">
        <v>5034</v>
      </c>
      <c r="B303" s="31" t="s">
        <v>357</v>
      </c>
      <c r="C303" s="33">
        <v>11094570</v>
      </c>
      <c r="D303" s="66">
        <v>2454</v>
      </c>
      <c r="E303" s="34">
        <f t="shared" si="41"/>
        <v>4521.0146699266506</v>
      </c>
      <c r="F303" s="35">
        <f t="shared" si="42"/>
        <v>0.93377973043993212</v>
      </c>
      <c r="G303" s="36">
        <f t="shared" si="43"/>
        <v>192.36837149153942</v>
      </c>
      <c r="H303" s="36">
        <f t="shared" si="44"/>
        <v>0</v>
      </c>
      <c r="I303" s="59">
        <f t="shared" si="45"/>
        <v>192.36837149153942</v>
      </c>
      <c r="J303" s="67">
        <f t="shared" si="46"/>
        <v>-53.672148578505066</v>
      </c>
      <c r="K303" s="34">
        <f t="shared" si="47"/>
        <v>138.69622291303435</v>
      </c>
      <c r="L303" s="34">
        <f t="shared" si="48"/>
        <v>472071.98364023771</v>
      </c>
      <c r="M303" s="34">
        <f t="shared" si="49"/>
        <v>340360.53102858627</v>
      </c>
      <c r="N303" s="38">
        <f>jan!M303</f>
        <v>3182248.2653095862</v>
      </c>
      <c r="O303" s="38">
        <f t="shared" si="50"/>
        <v>-2841887.7342809997</v>
      </c>
    </row>
    <row r="304" spans="1:15" s="31" customFormat="1" x14ac:dyDescent="0.2">
      <c r="A304" s="30">
        <v>5035</v>
      </c>
      <c r="B304" s="31" t="s">
        <v>358</v>
      </c>
      <c r="C304" s="33">
        <v>96211737</v>
      </c>
      <c r="D304" s="66">
        <v>24717</v>
      </c>
      <c r="E304" s="34">
        <f t="shared" si="41"/>
        <v>3892.5329530282802</v>
      </c>
      <c r="F304" s="35">
        <f t="shared" si="42"/>
        <v>0.80397181539476648</v>
      </c>
      <c r="G304" s="36">
        <f t="shared" si="43"/>
        <v>569.45740163056166</v>
      </c>
      <c r="H304" s="36">
        <f t="shared" si="44"/>
        <v>162.72648250005523</v>
      </c>
      <c r="I304" s="59">
        <f t="shared" si="45"/>
        <v>732.18388413061689</v>
      </c>
      <c r="J304" s="67">
        <f t="shared" si="46"/>
        <v>-53.672148578505066</v>
      </c>
      <c r="K304" s="34">
        <f t="shared" si="47"/>
        <v>678.51173555211187</v>
      </c>
      <c r="L304" s="34">
        <f t="shared" si="48"/>
        <v>18097389.064056456</v>
      </c>
      <c r="M304" s="34">
        <f t="shared" si="49"/>
        <v>16770774.567641549</v>
      </c>
      <c r="N304" s="38">
        <f>jan!M304</f>
        <v>12939834.196131632</v>
      </c>
      <c r="O304" s="38">
        <f t="shared" si="50"/>
        <v>3830940.3715099171</v>
      </c>
    </row>
    <row r="305" spans="1:15" s="31" customFormat="1" x14ac:dyDescent="0.2">
      <c r="A305" s="30">
        <v>5036</v>
      </c>
      <c r="B305" s="31" t="s">
        <v>359</v>
      </c>
      <c r="C305" s="33">
        <v>9280752</v>
      </c>
      <c r="D305" s="66">
        <v>2645</v>
      </c>
      <c r="E305" s="34">
        <f t="shared" si="41"/>
        <v>3508.7909262759927</v>
      </c>
      <c r="F305" s="35">
        <f t="shared" si="42"/>
        <v>0.72471294267249819</v>
      </c>
      <c r="G305" s="36">
        <f t="shared" si="43"/>
        <v>799.70261768193416</v>
      </c>
      <c r="H305" s="36">
        <f t="shared" si="44"/>
        <v>297.03619186335584</v>
      </c>
      <c r="I305" s="59">
        <f t="shared" si="45"/>
        <v>1096.73880954529</v>
      </c>
      <c r="J305" s="67">
        <f t="shared" si="46"/>
        <v>-53.672148578505066</v>
      </c>
      <c r="K305" s="34">
        <f t="shared" si="47"/>
        <v>1043.0666609667849</v>
      </c>
      <c r="L305" s="34">
        <f t="shared" si="48"/>
        <v>2900874.1512472918</v>
      </c>
      <c r="M305" s="34">
        <f t="shared" si="49"/>
        <v>2758911.318257146</v>
      </c>
      <c r="N305" s="38">
        <f>jan!M305</f>
        <v>2295995.4258736158</v>
      </c>
      <c r="O305" s="38">
        <f t="shared" si="50"/>
        <v>462915.89238353027</v>
      </c>
    </row>
    <row r="306" spans="1:15" s="31" customFormat="1" x14ac:dyDescent="0.2">
      <c r="A306" s="30">
        <v>5037</v>
      </c>
      <c r="B306" s="31" t="s">
        <v>360</v>
      </c>
      <c r="C306" s="33">
        <v>77186735</v>
      </c>
      <c r="D306" s="66">
        <v>20574</v>
      </c>
      <c r="E306" s="34">
        <f t="shared" si="41"/>
        <v>3751.663993389715</v>
      </c>
      <c r="F306" s="35">
        <f t="shared" si="42"/>
        <v>0.77487644880955098</v>
      </c>
      <c r="G306" s="36">
        <f t="shared" si="43"/>
        <v>653.97877741370087</v>
      </c>
      <c r="H306" s="36">
        <f t="shared" si="44"/>
        <v>212.03061837355307</v>
      </c>
      <c r="I306" s="59">
        <f t="shared" si="45"/>
        <v>866.00939578725388</v>
      </c>
      <c r="J306" s="67">
        <f t="shared" si="46"/>
        <v>-53.672148578505066</v>
      </c>
      <c r="K306" s="34">
        <f t="shared" si="47"/>
        <v>812.33724720874886</v>
      </c>
      <c r="L306" s="34">
        <f t="shared" si="48"/>
        <v>17817277.308926962</v>
      </c>
      <c r="M306" s="34">
        <f t="shared" si="49"/>
        <v>16713026.5240728</v>
      </c>
      <c r="N306" s="38">
        <f>jan!M306</f>
        <v>14067260.894734887</v>
      </c>
      <c r="O306" s="38">
        <f t="shared" si="50"/>
        <v>2645765.6293379124</v>
      </c>
    </row>
    <row r="307" spans="1:15" s="31" customFormat="1" x14ac:dyDescent="0.2">
      <c r="A307" s="30">
        <v>5038</v>
      </c>
      <c r="B307" s="31" t="s">
        <v>361</v>
      </c>
      <c r="C307" s="33">
        <v>55019284</v>
      </c>
      <c r="D307" s="66">
        <v>15193</v>
      </c>
      <c r="E307" s="34">
        <f t="shared" si="41"/>
        <v>3621.357467254657</v>
      </c>
      <c r="F307" s="35">
        <f t="shared" si="42"/>
        <v>0.74796266910908993</v>
      </c>
      <c r="G307" s="36">
        <f t="shared" si="43"/>
        <v>732.16269309473557</v>
      </c>
      <c r="H307" s="36">
        <f t="shared" si="44"/>
        <v>257.63790252082339</v>
      </c>
      <c r="I307" s="59">
        <f t="shared" si="45"/>
        <v>989.8005956155589</v>
      </c>
      <c r="J307" s="67">
        <f t="shared" si="46"/>
        <v>-53.672148578505066</v>
      </c>
      <c r="K307" s="34">
        <f t="shared" si="47"/>
        <v>936.12844703705389</v>
      </c>
      <c r="L307" s="34">
        <f t="shared" si="48"/>
        <v>15038040.449187186</v>
      </c>
      <c r="M307" s="34">
        <f t="shared" si="49"/>
        <v>14222599.495833959</v>
      </c>
      <c r="N307" s="38">
        <f>jan!M307</f>
        <v>12167166.129054008</v>
      </c>
      <c r="O307" s="38">
        <f t="shared" si="50"/>
        <v>2055433.3667799514</v>
      </c>
    </row>
    <row r="308" spans="1:15" s="31" customFormat="1" x14ac:dyDescent="0.2">
      <c r="A308" s="30">
        <v>5041</v>
      </c>
      <c r="B308" s="31" t="s">
        <v>376</v>
      </c>
      <c r="C308" s="33">
        <v>7552502</v>
      </c>
      <c r="D308" s="66">
        <v>2114</v>
      </c>
      <c r="E308" s="34">
        <f t="shared" si="41"/>
        <v>3572.6121097445603</v>
      </c>
      <c r="F308" s="35">
        <f t="shared" si="42"/>
        <v>0.73789470204436136</v>
      </c>
      <c r="G308" s="36">
        <f t="shared" si="43"/>
        <v>761.40990760079364</v>
      </c>
      <c r="H308" s="36">
        <f t="shared" si="44"/>
        <v>274.69877764935723</v>
      </c>
      <c r="I308" s="59">
        <f t="shared" si="45"/>
        <v>1036.1086852501508</v>
      </c>
      <c r="J308" s="67">
        <f t="shared" si="46"/>
        <v>-53.672148578505066</v>
      </c>
      <c r="K308" s="34">
        <f t="shared" si="47"/>
        <v>982.43653667164574</v>
      </c>
      <c r="L308" s="34">
        <f t="shared" si="48"/>
        <v>2190333.7606188189</v>
      </c>
      <c r="M308" s="34">
        <f t="shared" si="49"/>
        <v>2076870.8385238592</v>
      </c>
      <c r="N308" s="38">
        <f>jan!M308</f>
        <v>2459842.0967662861</v>
      </c>
      <c r="O308" s="38">
        <f t="shared" si="50"/>
        <v>-382971.25824242691</v>
      </c>
    </row>
    <row r="309" spans="1:15" s="31" customFormat="1" x14ac:dyDescent="0.2">
      <c r="A309" s="30">
        <v>5042</v>
      </c>
      <c r="B309" s="31" t="s">
        <v>362</v>
      </c>
      <c r="C309" s="33">
        <v>5345668</v>
      </c>
      <c r="D309" s="66">
        <v>1301</v>
      </c>
      <c r="E309" s="34">
        <f t="shared" si="41"/>
        <v>4108.8916218293616</v>
      </c>
      <c r="F309" s="35">
        <f t="shared" si="42"/>
        <v>0.84865898280771679</v>
      </c>
      <c r="G309" s="36">
        <f t="shared" si="43"/>
        <v>439.64220034991286</v>
      </c>
      <c r="H309" s="36">
        <f t="shared" si="44"/>
        <v>87.000948419676746</v>
      </c>
      <c r="I309" s="59">
        <f t="shared" si="45"/>
        <v>526.64314876958963</v>
      </c>
      <c r="J309" s="67">
        <f t="shared" si="46"/>
        <v>-53.672148578505066</v>
      </c>
      <c r="K309" s="34">
        <f t="shared" si="47"/>
        <v>472.97100019108456</v>
      </c>
      <c r="L309" s="34">
        <f t="shared" si="48"/>
        <v>685162.73654923611</v>
      </c>
      <c r="M309" s="34">
        <f t="shared" si="49"/>
        <v>615335.27124860103</v>
      </c>
      <c r="N309" s="38">
        <f>jan!M309</f>
        <v>1274742.4931612758</v>
      </c>
      <c r="O309" s="38">
        <f t="shared" si="50"/>
        <v>-659407.22191267472</v>
      </c>
    </row>
    <row r="310" spans="1:15" s="31" customFormat="1" x14ac:dyDescent="0.2">
      <c r="A310" s="30">
        <v>5043</v>
      </c>
      <c r="B310" s="31" t="s">
        <v>377</v>
      </c>
      <c r="C310" s="33">
        <v>2999298</v>
      </c>
      <c r="D310" s="66">
        <v>423</v>
      </c>
      <c r="E310" s="34">
        <f t="shared" si="41"/>
        <v>7090.5390070921985</v>
      </c>
      <c r="F310" s="35">
        <f t="shared" si="42"/>
        <v>1.4644946070975251</v>
      </c>
      <c r="G310" s="36">
        <f t="shared" si="43"/>
        <v>-1349.3462308077892</v>
      </c>
      <c r="H310" s="36">
        <f t="shared" si="44"/>
        <v>0</v>
      </c>
      <c r="I310" s="59">
        <f t="shared" si="45"/>
        <v>-1349.3462308077892</v>
      </c>
      <c r="J310" s="67">
        <f t="shared" si="46"/>
        <v>-53.672148578505066</v>
      </c>
      <c r="K310" s="34">
        <f t="shared" si="47"/>
        <v>-1403.0183793862943</v>
      </c>
      <c r="L310" s="34">
        <f t="shared" si="48"/>
        <v>-570773.45563169487</v>
      </c>
      <c r="M310" s="34">
        <f t="shared" si="49"/>
        <v>-593476.77448040247</v>
      </c>
      <c r="N310" s="38">
        <f>jan!M310</f>
        <v>496788.88674651796</v>
      </c>
      <c r="O310" s="38">
        <f t="shared" si="50"/>
        <v>-1090265.6612269203</v>
      </c>
    </row>
    <row r="311" spans="1:15" s="31" customFormat="1" x14ac:dyDescent="0.2">
      <c r="A311" s="30">
        <v>5044</v>
      </c>
      <c r="B311" s="31" t="s">
        <v>363</v>
      </c>
      <c r="C311" s="33">
        <v>7971527</v>
      </c>
      <c r="D311" s="66">
        <v>810</v>
      </c>
      <c r="E311" s="34">
        <f t="shared" si="41"/>
        <v>9841.3913580246917</v>
      </c>
      <c r="F311" s="35">
        <f t="shared" si="42"/>
        <v>2.0326613471482649</v>
      </c>
      <c r="G311" s="36">
        <f t="shared" si="43"/>
        <v>-2999.8576413672849</v>
      </c>
      <c r="H311" s="36">
        <f t="shared" si="44"/>
        <v>0</v>
      </c>
      <c r="I311" s="59">
        <f t="shared" si="45"/>
        <v>-2999.8576413672849</v>
      </c>
      <c r="J311" s="67">
        <f t="shared" si="46"/>
        <v>-53.672148578505066</v>
      </c>
      <c r="K311" s="34">
        <f t="shared" si="47"/>
        <v>-3053.5297899457901</v>
      </c>
      <c r="L311" s="34">
        <f t="shared" si="48"/>
        <v>-2429884.6895075007</v>
      </c>
      <c r="M311" s="34">
        <f t="shared" si="49"/>
        <v>-2473359.1298560901</v>
      </c>
      <c r="N311" s="38">
        <f>jan!M311</f>
        <v>238444.89270609821</v>
      </c>
      <c r="O311" s="38">
        <f t="shared" si="50"/>
        <v>-2711804.0225621881</v>
      </c>
    </row>
    <row r="312" spans="1:15" s="31" customFormat="1" x14ac:dyDescent="0.2">
      <c r="A312" s="30">
        <v>5045</v>
      </c>
      <c r="B312" s="31" t="s">
        <v>364</v>
      </c>
      <c r="C312" s="33">
        <v>10209410</v>
      </c>
      <c r="D312" s="66">
        <v>2322</v>
      </c>
      <c r="E312" s="34">
        <f t="shared" si="41"/>
        <v>4396.8173987941427</v>
      </c>
      <c r="F312" s="35">
        <f t="shared" si="42"/>
        <v>0.90812776891657576</v>
      </c>
      <c r="G312" s="36">
        <f t="shared" si="43"/>
        <v>266.88673417104417</v>
      </c>
      <c r="H312" s="36">
        <f t="shared" si="44"/>
        <v>0</v>
      </c>
      <c r="I312" s="59">
        <f t="shared" si="45"/>
        <v>266.88673417104417</v>
      </c>
      <c r="J312" s="67">
        <f t="shared" si="46"/>
        <v>-53.672148578505066</v>
      </c>
      <c r="K312" s="34">
        <f t="shared" si="47"/>
        <v>213.21458559253909</v>
      </c>
      <c r="L312" s="34">
        <f t="shared" si="48"/>
        <v>619710.99674516451</v>
      </c>
      <c r="M312" s="34">
        <f t="shared" si="49"/>
        <v>495084.26774587575</v>
      </c>
      <c r="N312" s="38">
        <f>jan!M312</f>
        <v>2416718.9857574818</v>
      </c>
      <c r="O312" s="38">
        <f t="shared" si="50"/>
        <v>-1921634.718011606</v>
      </c>
    </row>
    <row r="313" spans="1:15" s="31" customFormat="1" x14ac:dyDescent="0.2">
      <c r="A313" s="30">
        <v>5046</v>
      </c>
      <c r="B313" s="31" t="s">
        <v>365</v>
      </c>
      <c r="C313" s="33">
        <v>3928400</v>
      </c>
      <c r="D313" s="66">
        <v>1222</v>
      </c>
      <c r="E313" s="34">
        <f t="shared" si="41"/>
        <v>3214.7299509001637</v>
      </c>
      <c r="F313" s="35">
        <f t="shared" si="42"/>
        <v>0.66397697998122918</v>
      </c>
      <c r="G313" s="36">
        <f t="shared" si="43"/>
        <v>976.13920290743158</v>
      </c>
      <c r="H313" s="36">
        <f t="shared" si="44"/>
        <v>399.95753324489601</v>
      </c>
      <c r="I313" s="59">
        <f t="shared" si="45"/>
        <v>1376.0967361523276</v>
      </c>
      <c r="J313" s="67">
        <f t="shared" si="46"/>
        <v>-53.672148578505066</v>
      </c>
      <c r="K313" s="34">
        <f t="shared" si="47"/>
        <v>1322.4245875738225</v>
      </c>
      <c r="L313" s="34">
        <f t="shared" si="48"/>
        <v>1681590.2115781442</v>
      </c>
      <c r="M313" s="34">
        <f t="shared" si="49"/>
        <v>1616002.846015211</v>
      </c>
      <c r="N313" s="38">
        <f>jan!M313</f>
        <v>1399435.122823274</v>
      </c>
      <c r="O313" s="38">
        <f t="shared" si="50"/>
        <v>216567.72319193697</v>
      </c>
    </row>
    <row r="314" spans="1:15" s="31" customFormat="1" x14ac:dyDescent="0.2">
      <c r="A314" s="30">
        <v>5047</v>
      </c>
      <c r="B314" s="31" t="s">
        <v>366</v>
      </c>
      <c r="C314" s="33">
        <v>14130068</v>
      </c>
      <c r="D314" s="66">
        <v>3924</v>
      </c>
      <c r="E314" s="34">
        <f t="shared" si="41"/>
        <v>3600.934760448522</v>
      </c>
      <c r="F314" s="35">
        <f t="shared" si="42"/>
        <v>0.74374452096125487</v>
      </c>
      <c r="G314" s="36">
        <f t="shared" si="43"/>
        <v>744.41631717841665</v>
      </c>
      <c r="H314" s="36">
        <f t="shared" si="44"/>
        <v>264.7858499029706</v>
      </c>
      <c r="I314" s="59">
        <f t="shared" si="45"/>
        <v>1009.2021670813872</v>
      </c>
      <c r="J314" s="67">
        <f t="shared" si="46"/>
        <v>-53.672148578505066</v>
      </c>
      <c r="K314" s="34">
        <f t="shared" si="47"/>
        <v>955.53001850288217</v>
      </c>
      <c r="L314" s="34">
        <f t="shared" si="48"/>
        <v>3960109.3036273634</v>
      </c>
      <c r="M314" s="34">
        <f t="shared" si="49"/>
        <v>3749499.7926053097</v>
      </c>
      <c r="N314" s="38">
        <f>jan!M314</f>
        <v>3265057.0057762084</v>
      </c>
      <c r="O314" s="38">
        <f t="shared" si="50"/>
        <v>484442.78682910139</v>
      </c>
    </row>
    <row r="315" spans="1:15" s="31" customFormat="1" x14ac:dyDescent="0.2">
      <c r="A315" s="30">
        <v>5049</v>
      </c>
      <c r="B315" s="31" t="s">
        <v>367</v>
      </c>
      <c r="C315" s="33">
        <v>4857886</v>
      </c>
      <c r="D315" s="66">
        <v>1116</v>
      </c>
      <c r="E315" s="34">
        <f t="shared" si="41"/>
        <v>4352.9444444444443</v>
      </c>
      <c r="F315" s="35">
        <f t="shared" si="42"/>
        <v>0.89906615808863977</v>
      </c>
      <c r="G315" s="36">
        <f t="shared" si="43"/>
        <v>293.21050678086323</v>
      </c>
      <c r="H315" s="36">
        <f t="shared" si="44"/>
        <v>1.5824605043977953</v>
      </c>
      <c r="I315" s="59">
        <f t="shared" si="45"/>
        <v>294.792967285261</v>
      </c>
      <c r="J315" s="67">
        <f t="shared" si="46"/>
        <v>-53.672148578505066</v>
      </c>
      <c r="K315" s="34">
        <f t="shared" si="47"/>
        <v>241.12081870675593</v>
      </c>
      <c r="L315" s="34">
        <f t="shared" si="48"/>
        <v>328988.95149035129</v>
      </c>
      <c r="M315" s="34">
        <f t="shared" si="49"/>
        <v>269090.8336767396</v>
      </c>
      <c r="N315" s="38">
        <f>jan!M315</f>
        <v>252611.88122562206</v>
      </c>
      <c r="O315" s="38">
        <f t="shared" si="50"/>
        <v>16478.95245111754</v>
      </c>
    </row>
    <row r="316" spans="1:15" s="31" customFormat="1" x14ac:dyDescent="0.2">
      <c r="A316" s="30">
        <v>5052</v>
      </c>
      <c r="B316" s="31" t="s">
        <v>368</v>
      </c>
      <c r="C316" s="33">
        <v>2100182</v>
      </c>
      <c r="D316" s="66">
        <v>604</v>
      </c>
      <c r="E316" s="34">
        <f t="shared" si="41"/>
        <v>3477.1225165562914</v>
      </c>
      <c r="F316" s="35">
        <f t="shared" si="42"/>
        <v>0.71817208376128316</v>
      </c>
      <c r="G316" s="36">
        <f t="shared" si="43"/>
        <v>818.70366351375492</v>
      </c>
      <c r="H316" s="36">
        <f t="shared" si="44"/>
        <v>308.12013526525129</v>
      </c>
      <c r="I316" s="59">
        <f t="shared" si="45"/>
        <v>1126.8237987790062</v>
      </c>
      <c r="J316" s="67">
        <f t="shared" si="46"/>
        <v>-53.672148578505066</v>
      </c>
      <c r="K316" s="34">
        <f t="shared" si="47"/>
        <v>1073.1516502005011</v>
      </c>
      <c r="L316" s="34">
        <f t="shared" si="48"/>
        <v>680601.57446251973</v>
      </c>
      <c r="M316" s="34">
        <f t="shared" si="49"/>
        <v>648183.5967211026</v>
      </c>
      <c r="N316" s="38">
        <f>jan!M316</f>
        <v>610129.0776475101</v>
      </c>
      <c r="O316" s="38">
        <f t="shared" si="50"/>
        <v>38054.519073592499</v>
      </c>
    </row>
    <row r="317" spans="1:15" s="31" customFormat="1" x14ac:dyDescent="0.2">
      <c r="A317" s="30">
        <v>5053</v>
      </c>
      <c r="B317" s="31" t="s">
        <v>369</v>
      </c>
      <c r="C317" s="33">
        <v>26718430</v>
      </c>
      <c r="D317" s="66">
        <v>6938</v>
      </c>
      <c r="E317" s="34">
        <f t="shared" si="41"/>
        <v>3851.0276736811761</v>
      </c>
      <c r="F317" s="35">
        <f t="shared" si="42"/>
        <v>0.79539922906400784</v>
      </c>
      <c r="G317" s="36">
        <f t="shared" si="43"/>
        <v>594.36056923882416</v>
      </c>
      <c r="H317" s="36">
        <f t="shared" si="44"/>
        <v>177.25333027154167</v>
      </c>
      <c r="I317" s="59">
        <f t="shared" si="45"/>
        <v>771.61389951036585</v>
      </c>
      <c r="J317" s="67">
        <f t="shared" si="46"/>
        <v>-53.672148578505066</v>
      </c>
      <c r="K317" s="34">
        <f t="shared" si="47"/>
        <v>717.94175093186084</v>
      </c>
      <c r="L317" s="34">
        <f t="shared" si="48"/>
        <v>5353457.2348029185</v>
      </c>
      <c r="M317" s="34">
        <f t="shared" si="49"/>
        <v>4981079.8679652503</v>
      </c>
      <c r="N317" s="38">
        <f>jan!M317</f>
        <v>4242998.7722159345</v>
      </c>
      <c r="O317" s="38">
        <f t="shared" si="50"/>
        <v>738081.09574931581</v>
      </c>
    </row>
    <row r="318" spans="1:15" s="31" customFormat="1" x14ac:dyDescent="0.2">
      <c r="A318" s="30">
        <v>5054</v>
      </c>
      <c r="B318" s="31" t="s">
        <v>370</v>
      </c>
      <c r="C318" s="33">
        <v>35439723</v>
      </c>
      <c r="D318" s="66">
        <v>10023</v>
      </c>
      <c r="E318" s="34">
        <f t="shared" si="41"/>
        <v>3535.8398683029031</v>
      </c>
      <c r="F318" s="35">
        <f t="shared" si="42"/>
        <v>0.73029968716208948</v>
      </c>
      <c r="G318" s="36">
        <f t="shared" si="43"/>
        <v>783.47325246578794</v>
      </c>
      <c r="H318" s="36">
        <f t="shared" si="44"/>
        <v>287.56906215393718</v>
      </c>
      <c r="I318" s="59">
        <f t="shared" si="45"/>
        <v>1071.0423146197252</v>
      </c>
      <c r="J318" s="67">
        <f t="shared" si="46"/>
        <v>-53.672148578505066</v>
      </c>
      <c r="K318" s="34">
        <f t="shared" si="47"/>
        <v>1017.3701660412202</v>
      </c>
      <c r="L318" s="34">
        <f t="shared" si="48"/>
        <v>10735057.119433505</v>
      </c>
      <c r="M318" s="34">
        <f t="shared" si="49"/>
        <v>10197101.174231149</v>
      </c>
      <c r="N318" s="38">
        <f>jan!M318</f>
        <v>9323784.9132632371</v>
      </c>
      <c r="O318" s="38">
        <f t="shared" si="50"/>
        <v>873316.26096791215</v>
      </c>
    </row>
    <row r="319" spans="1:15" s="31" customFormat="1" x14ac:dyDescent="0.2">
      <c r="A319" s="30">
        <v>5055</v>
      </c>
      <c r="B319" s="31" t="s">
        <v>393</v>
      </c>
      <c r="C319" s="33">
        <v>26484903</v>
      </c>
      <c r="D319" s="66">
        <v>6093</v>
      </c>
      <c r="E319" s="34">
        <f t="shared" si="41"/>
        <v>4346.7754800590837</v>
      </c>
      <c r="F319" s="35">
        <f t="shared" si="42"/>
        <v>0.89779200741198439</v>
      </c>
      <c r="G319" s="36">
        <f t="shared" si="43"/>
        <v>296.91188541207958</v>
      </c>
      <c r="H319" s="36">
        <f t="shared" si="44"/>
        <v>3.7415980392740038</v>
      </c>
      <c r="I319" s="59">
        <f t="shared" si="45"/>
        <v>300.65348345135357</v>
      </c>
      <c r="J319" s="67">
        <f t="shared" si="46"/>
        <v>-53.672148578505066</v>
      </c>
      <c r="K319" s="34">
        <f t="shared" si="47"/>
        <v>246.98133487284849</v>
      </c>
      <c r="L319" s="34">
        <f t="shared" si="48"/>
        <v>1831881.6746690972</v>
      </c>
      <c r="M319" s="34">
        <f t="shared" si="49"/>
        <v>1504857.2733802658</v>
      </c>
      <c r="N319" s="38">
        <f>jan!M319</f>
        <v>1635750.8856892062</v>
      </c>
      <c r="O319" s="38">
        <f t="shared" si="50"/>
        <v>-130893.61230894038</v>
      </c>
    </row>
    <row r="320" spans="1:15" s="31" customFormat="1" x14ac:dyDescent="0.2">
      <c r="A320" s="30">
        <v>5056</v>
      </c>
      <c r="B320" s="31" t="s">
        <v>342</v>
      </c>
      <c r="C320" s="33">
        <v>27220154</v>
      </c>
      <c r="D320" s="66">
        <v>5323</v>
      </c>
      <c r="E320" s="34">
        <f t="shared" si="41"/>
        <v>5113.6866428705616</v>
      </c>
      <c r="F320" s="35">
        <f t="shared" si="42"/>
        <v>1.0561914268266299</v>
      </c>
      <c r="G320" s="36">
        <f t="shared" si="43"/>
        <v>-163.23481227480715</v>
      </c>
      <c r="H320" s="36">
        <f t="shared" si="44"/>
        <v>0</v>
      </c>
      <c r="I320" s="59">
        <f t="shared" si="45"/>
        <v>-163.23481227480715</v>
      </c>
      <c r="J320" s="67">
        <f t="shared" si="46"/>
        <v>-53.672148578505066</v>
      </c>
      <c r="K320" s="34">
        <f t="shared" si="47"/>
        <v>-216.90696085331223</v>
      </c>
      <c r="L320" s="34">
        <f t="shared" si="48"/>
        <v>-868898.90573879844</v>
      </c>
      <c r="M320" s="34">
        <f t="shared" si="49"/>
        <v>-1154595.7526221811</v>
      </c>
      <c r="N320" s="38">
        <f>jan!M320</f>
        <v>-1766407.4541541343</v>
      </c>
      <c r="O320" s="38">
        <f t="shared" si="50"/>
        <v>611811.70153195318</v>
      </c>
    </row>
    <row r="321" spans="1:15" s="31" customFormat="1" x14ac:dyDescent="0.2">
      <c r="A321" s="30">
        <v>5057</v>
      </c>
      <c r="B321" s="31" t="s">
        <v>344</v>
      </c>
      <c r="C321" s="33">
        <v>42667196</v>
      </c>
      <c r="D321" s="66">
        <v>10522</v>
      </c>
      <c r="E321" s="34">
        <f t="shared" si="41"/>
        <v>4055.0461889374642</v>
      </c>
      <c r="F321" s="35">
        <f t="shared" si="42"/>
        <v>0.83753763561420436</v>
      </c>
      <c r="G321" s="36">
        <f t="shared" si="43"/>
        <v>471.94946008505127</v>
      </c>
      <c r="H321" s="36">
        <f t="shared" si="44"/>
        <v>105.84684993184084</v>
      </c>
      <c r="I321" s="59">
        <f t="shared" si="45"/>
        <v>577.79631001689211</v>
      </c>
      <c r="J321" s="67">
        <f t="shared" si="46"/>
        <v>-53.672148578505066</v>
      </c>
      <c r="K321" s="34">
        <f t="shared" si="47"/>
        <v>524.12416143838709</v>
      </c>
      <c r="L321" s="34">
        <f t="shared" si="48"/>
        <v>6079572.773997739</v>
      </c>
      <c r="M321" s="34">
        <f t="shared" si="49"/>
        <v>5514834.4266547086</v>
      </c>
      <c r="N321" s="38">
        <f>jan!M321</f>
        <v>3939990.1594488462</v>
      </c>
      <c r="O321" s="38">
        <f t="shared" si="50"/>
        <v>1574844.2672058623</v>
      </c>
    </row>
    <row r="322" spans="1:15" s="31" customFormat="1" x14ac:dyDescent="0.2">
      <c r="A322" s="30">
        <v>5058</v>
      </c>
      <c r="B322" s="31" t="s">
        <v>345</v>
      </c>
      <c r="C322" s="33">
        <v>17769870</v>
      </c>
      <c r="D322" s="66">
        <v>4339</v>
      </c>
      <c r="E322" s="34">
        <f t="shared" si="41"/>
        <v>4095.3837289698085</v>
      </c>
      <c r="F322" s="35">
        <f t="shared" si="42"/>
        <v>0.84586903464915231</v>
      </c>
      <c r="G322" s="36">
        <f t="shared" si="43"/>
        <v>447.74693606564466</v>
      </c>
      <c r="H322" s="36">
        <f t="shared" si="44"/>
        <v>91.728710920520314</v>
      </c>
      <c r="I322" s="59">
        <f t="shared" si="45"/>
        <v>539.47564698616497</v>
      </c>
      <c r="J322" s="67">
        <f t="shared" si="46"/>
        <v>-53.672148578505066</v>
      </c>
      <c r="K322" s="34">
        <f t="shared" si="47"/>
        <v>485.8034984076599</v>
      </c>
      <c r="L322" s="34">
        <f t="shared" si="48"/>
        <v>2340784.8322729697</v>
      </c>
      <c r="M322" s="34">
        <f t="shared" si="49"/>
        <v>2107901.3795908364</v>
      </c>
      <c r="N322" s="38">
        <f>jan!M322</f>
        <v>1747253.0467922962</v>
      </c>
      <c r="O322" s="38">
        <f t="shared" si="50"/>
        <v>360648.33279854013</v>
      </c>
    </row>
    <row r="323" spans="1:15" s="31" customFormat="1" x14ac:dyDescent="0.2">
      <c r="A323" s="30">
        <v>5059</v>
      </c>
      <c r="B323" s="31" t="s">
        <v>394</v>
      </c>
      <c r="C323" s="33">
        <v>72012157</v>
      </c>
      <c r="D323" s="66">
        <v>18793</v>
      </c>
      <c r="E323" s="34">
        <f t="shared" si="41"/>
        <v>3831.8606395998509</v>
      </c>
      <c r="F323" s="35">
        <f t="shared" si="42"/>
        <v>0.79144043016055654</v>
      </c>
      <c r="G323" s="36">
        <f t="shared" si="43"/>
        <v>605.86078968761933</v>
      </c>
      <c r="H323" s="36">
        <f t="shared" si="44"/>
        <v>183.9617922000055</v>
      </c>
      <c r="I323" s="59">
        <f t="shared" si="45"/>
        <v>789.82258188762489</v>
      </c>
      <c r="J323" s="67">
        <f t="shared" si="46"/>
        <v>-53.672148578505066</v>
      </c>
      <c r="K323" s="34">
        <f t="shared" si="47"/>
        <v>736.15043330911988</v>
      </c>
      <c r="L323" s="34">
        <f t="shared" si="48"/>
        <v>14843135.781414134</v>
      </c>
      <c r="M323" s="34">
        <f t="shared" si="49"/>
        <v>13834475.093178289</v>
      </c>
      <c r="N323" s="38">
        <f>jan!M323</f>
        <v>12333559.257747773</v>
      </c>
      <c r="O323" s="38">
        <f t="shared" si="50"/>
        <v>1500915.8354305159</v>
      </c>
    </row>
    <row r="324" spans="1:15" s="31" customFormat="1" x14ac:dyDescent="0.2">
      <c r="A324" s="30">
        <v>5060</v>
      </c>
      <c r="B324" s="31" t="s">
        <v>395</v>
      </c>
      <c r="C324" s="33">
        <v>51155751</v>
      </c>
      <c r="D324" s="66">
        <v>9968</v>
      </c>
      <c r="E324" s="34">
        <f t="shared" si="41"/>
        <v>5131.9974919743181</v>
      </c>
      <c r="F324" s="35">
        <f t="shared" si="42"/>
        <v>1.05997338751213</v>
      </c>
      <c r="G324" s="36">
        <f t="shared" si="43"/>
        <v>-174.22132173706103</v>
      </c>
      <c r="H324" s="36">
        <f t="shared" si="44"/>
        <v>0</v>
      </c>
      <c r="I324" s="59">
        <f t="shared" si="45"/>
        <v>-174.22132173706103</v>
      </c>
      <c r="J324" s="67">
        <f t="shared" si="46"/>
        <v>-53.672148578505066</v>
      </c>
      <c r="K324" s="34">
        <f t="shared" si="47"/>
        <v>-227.89347031556611</v>
      </c>
      <c r="L324" s="34">
        <f t="shared" si="48"/>
        <v>-1736638.1350750243</v>
      </c>
      <c r="M324" s="34">
        <f t="shared" si="49"/>
        <v>-2271642.1121055628</v>
      </c>
      <c r="N324" s="38">
        <f>jan!M324</f>
        <v>-1817104.3490528651</v>
      </c>
      <c r="O324" s="38">
        <f t="shared" si="50"/>
        <v>-454537.76305269776</v>
      </c>
    </row>
    <row r="325" spans="1:15" s="31" customFormat="1" x14ac:dyDescent="0.2">
      <c r="A325" s="30">
        <v>5061</v>
      </c>
      <c r="B325" s="31" t="s">
        <v>273</v>
      </c>
      <c r="C325" s="33">
        <v>8295676</v>
      </c>
      <c r="D325" s="66">
        <v>1958</v>
      </c>
      <c r="E325" s="34">
        <f t="shared" si="41"/>
        <v>4236.8110316649645</v>
      </c>
      <c r="F325" s="35">
        <f t="shared" si="42"/>
        <v>0.87507972256529476</v>
      </c>
      <c r="G325" s="36">
        <f t="shared" si="43"/>
        <v>362.89055444855109</v>
      </c>
      <c r="H325" s="36">
        <f t="shared" si="44"/>
        <v>42.229154977215735</v>
      </c>
      <c r="I325" s="59">
        <f t="shared" si="45"/>
        <v>405.11970942576681</v>
      </c>
      <c r="J325" s="67">
        <f t="shared" si="46"/>
        <v>-53.672148578505066</v>
      </c>
      <c r="K325" s="34">
        <f t="shared" si="47"/>
        <v>351.44756084726174</v>
      </c>
      <c r="L325" s="34">
        <f t="shared" si="48"/>
        <v>793224.39105565147</v>
      </c>
      <c r="M325" s="34">
        <f t="shared" si="49"/>
        <v>688134.32413893845</v>
      </c>
      <c r="N325" s="38">
        <f>jan!M325</f>
        <v>2148809.7800228889</v>
      </c>
      <c r="O325" s="38">
        <f t="shared" si="50"/>
        <v>-1460675.4558839505</v>
      </c>
    </row>
    <row r="326" spans="1:15" s="31" customFormat="1" x14ac:dyDescent="0.2">
      <c r="A326" s="30">
        <v>5501</v>
      </c>
      <c r="B326" s="31" t="s">
        <v>311</v>
      </c>
      <c r="C326" s="33">
        <v>384324619</v>
      </c>
      <c r="D326" s="66">
        <v>78745</v>
      </c>
      <c r="E326" s="34">
        <f t="shared" si="41"/>
        <v>4880.6225030160649</v>
      </c>
      <c r="F326" s="35">
        <f t="shared" si="42"/>
        <v>1.0080538768345444</v>
      </c>
      <c r="G326" s="36">
        <f t="shared" si="43"/>
        <v>-23.396328362109124</v>
      </c>
      <c r="H326" s="36">
        <f t="shared" si="44"/>
        <v>0</v>
      </c>
      <c r="I326" s="59">
        <f t="shared" si="45"/>
        <v>-23.396328362109124</v>
      </c>
      <c r="J326" s="67">
        <f t="shared" si="46"/>
        <v>-53.672148578505066</v>
      </c>
      <c r="K326" s="34">
        <f t="shared" si="47"/>
        <v>-77.06847694061419</v>
      </c>
      <c r="L326" s="34">
        <f t="shared" si="48"/>
        <v>-1842343.876874283</v>
      </c>
      <c r="M326" s="34">
        <f t="shared" si="49"/>
        <v>-6068757.2166886646</v>
      </c>
      <c r="N326" s="38">
        <f>jan!M326</f>
        <v>-11689103.813520066</v>
      </c>
      <c r="O326" s="38">
        <f t="shared" si="50"/>
        <v>5620346.5968314018</v>
      </c>
    </row>
    <row r="327" spans="1:15" s="31" customFormat="1" x14ac:dyDescent="0.2">
      <c r="A327" s="30">
        <v>5503</v>
      </c>
      <c r="B327" s="31" t="s">
        <v>372</v>
      </c>
      <c r="C327" s="33">
        <v>109317962</v>
      </c>
      <c r="D327" s="66">
        <v>25056</v>
      </c>
      <c r="E327" s="34">
        <f t="shared" si="41"/>
        <v>4362.9454821200507</v>
      </c>
      <c r="F327" s="35">
        <f t="shared" si="42"/>
        <v>0.90113179311676028</v>
      </c>
      <c r="G327" s="36">
        <f t="shared" si="43"/>
        <v>287.20988417549944</v>
      </c>
      <c r="H327" s="36">
        <f t="shared" si="44"/>
        <v>0</v>
      </c>
      <c r="I327" s="59">
        <f t="shared" si="45"/>
        <v>287.20988417549944</v>
      </c>
      <c r="J327" s="67">
        <f t="shared" si="46"/>
        <v>-53.672148578505066</v>
      </c>
      <c r="K327" s="34">
        <f t="shared" si="47"/>
        <v>233.53773559699437</v>
      </c>
      <c r="L327" s="34">
        <f t="shared" si="48"/>
        <v>7196330.8579013143</v>
      </c>
      <c r="M327" s="34">
        <f t="shared" si="49"/>
        <v>5851521.5031182906</v>
      </c>
      <c r="N327" s="38">
        <f>jan!M327</f>
        <v>3481658.907517192</v>
      </c>
      <c r="O327" s="38">
        <f t="shared" si="50"/>
        <v>2369862.5956010986</v>
      </c>
    </row>
    <row r="328" spans="1:15" s="31" customFormat="1" x14ac:dyDescent="0.2">
      <c r="A328" s="30">
        <v>5510</v>
      </c>
      <c r="B328" s="31" t="s">
        <v>312</v>
      </c>
      <c r="C328" s="33">
        <v>10244517</v>
      </c>
      <c r="D328" s="66">
        <v>2845</v>
      </c>
      <c r="E328" s="34">
        <f t="shared" si="41"/>
        <v>3600.8847100175749</v>
      </c>
      <c r="F328" s="35">
        <f t="shared" si="42"/>
        <v>0.74373418344162034</v>
      </c>
      <c r="G328" s="36">
        <f t="shared" si="43"/>
        <v>744.44634743698487</v>
      </c>
      <c r="H328" s="36">
        <f t="shared" si="44"/>
        <v>264.8033675538021</v>
      </c>
      <c r="I328" s="59">
        <f t="shared" si="45"/>
        <v>1009.249714990787</v>
      </c>
      <c r="J328" s="67">
        <f t="shared" si="46"/>
        <v>-53.672148578505066</v>
      </c>
      <c r="K328" s="34">
        <f t="shared" si="47"/>
        <v>955.57756641228195</v>
      </c>
      <c r="L328" s="34">
        <f t="shared" si="48"/>
        <v>2871315.4391487888</v>
      </c>
      <c r="M328" s="34">
        <f t="shared" si="49"/>
        <v>2718618.1764429421</v>
      </c>
      <c r="N328" s="38">
        <f>jan!M328</f>
        <v>2413678.7691343809</v>
      </c>
      <c r="O328" s="38">
        <f t="shared" si="50"/>
        <v>304939.40730856126</v>
      </c>
    </row>
    <row r="329" spans="1:15" s="31" customFormat="1" x14ac:dyDescent="0.2">
      <c r="A329" s="30">
        <v>5512</v>
      </c>
      <c r="B329" s="31" t="s">
        <v>301</v>
      </c>
      <c r="C329" s="33">
        <v>16285381</v>
      </c>
      <c r="D329" s="66">
        <v>4281</v>
      </c>
      <c r="E329" s="34">
        <f t="shared" ref="E329:E363" si="51">IF(ISNUMBER(C329),(C329)/D329,"")</f>
        <v>3804.1067507591683</v>
      </c>
      <c r="F329" s="35">
        <f t="shared" ref="F329:F363" si="52">IF(ISNUMBER(C329),E329/E$366,"")</f>
        <v>0.78570808449649499</v>
      </c>
      <c r="G329" s="36">
        <f t="shared" ref="G329:G363" si="53">IF(ISNUMBER(D329),(E$366-E329)*0.6,"")</f>
        <v>622.5131229920288</v>
      </c>
      <c r="H329" s="36">
        <f t="shared" ref="H329:H363" si="54">IF(ISNUMBER(D329),(IF(E329&gt;=E$366*0.9,0,IF(E329&lt;0.9*E$366,(E$366*0.9-E329)*0.35))),"")</f>
        <v>193.6756532942444</v>
      </c>
      <c r="I329" s="59">
        <f t="shared" ref="I329:I363" si="55">IF(ISNUMBER(C329),G329+H329,"")</f>
        <v>816.1887762862732</v>
      </c>
      <c r="J329" s="67">
        <f t="shared" ref="J329:J363" si="56">IF(ISNUMBER(D329),I$368,"")</f>
        <v>-53.672148578505066</v>
      </c>
      <c r="K329" s="34">
        <f t="shared" ref="K329:K363" si="57">IF(ISNUMBER(I329),I329+J329,"")</f>
        <v>762.51662770776818</v>
      </c>
      <c r="L329" s="34">
        <f t="shared" ref="L329:L363" si="58">IF(ISNUMBER(I329),(I329*D329),"")</f>
        <v>3494104.1512815356</v>
      </c>
      <c r="M329" s="34">
        <f t="shared" ref="M329:M363" si="59">IF(ISNUMBER(K329),(K329*D329),"")</f>
        <v>3264333.6832169555</v>
      </c>
      <c r="N329" s="38">
        <f>jan!M329</f>
        <v>2829113.9027466727</v>
      </c>
      <c r="O329" s="38">
        <f t="shared" ref="O329:O364" si="60">IF(ISNUMBER(M329),(M329-N329),"")</f>
        <v>435219.78047028277</v>
      </c>
    </row>
    <row r="330" spans="1:15" s="31" customFormat="1" x14ac:dyDescent="0.2">
      <c r="A330" s="30">
        <v>5514</v>
      </c>
      <c r="B330" s="31" t="s">
        <v>313</v>
      </c>
      <c r="C330" s="33">
        <v>5359565</v>
      </c>
      <c r="D330" s="66">
        <v>1311</v>
      </c>
      <c r="E330" s="34">
        <f t="shared" si="51"/>
        <v>4088.1502669717775</v>
      </c>
      <c r="F330" s="35">
        <f t="shared" si="52"/>
        <v>0.84437502043159207</v>
      </c>
      <c r="G330" s="36">
        <f t="shared" si="53"/>
        <v>452.08701326446334</v>
      </c>
      <c r="H330" s="36">
        <f t="shared" si="54"/>
        <v>94.260422619831203</v>
      </c>
      <c r="I330" s="59">
        <f t="shared" si="55"/>
        <v>546.34743588429455</v>
      </c>
      <c r="J330" s="67">
        <f t="shared" si="56"/>
        <v>-53.672148578505066</v>
      </c>
      <c r="K330" s="34">
        <f t="shared" si="57"/>
        <v>492.67528730578948</v>
      </c>
      <c r="L330" s="34">
        <f t="shared" si="58"/>
        <v>716261.48844431015</v>
      </c>
      <c r="M330" s="34">
        <f t="shared" si="59"/>
        <v>645897.30165788997</v>
      </c>
      <c r="N330" s="38">
        <f>jan!M330</f>
        <v>946903.96282431413</v>
      </c>
      <c r="O330" s="38">
        <f t="shared" si="60"/>
        <v>-301006.66116642416</v>
      </c>
    </row>
    <row r="331" spans="1:15" s="31" customFormat="1" x14ac:dyDescent="0.2">
      <c r="A331" s="30">
        <v>5516</v>
      </c>
      <c r="B331" s="31" t="s">
        <v>314</v>
      </c>
      <c r="C331" s="33">
        <v>4556152</v>
      </c>
      <c r="D331" s="66">
        <v>1070</v>
      </c>
      <c r="E331" s="34">
        <f t="shared" si="51"/>
        <v>4258.0859813084116</v>
      </c>
      <c r="F331" s="35">
        <f t="shared" si="52"/>
        <v>0.87947389471327053</v>
      </c>
      <c r="G331" s="36">
        <f t="shared" si="53"/>
        <v>350.12558466248282</v>
      </c>
      <c r="H331" s="36">
        <f t="shared" si="54"/>
        <v>34.782922602009236</v>
      </c>
      <c r="I331" s="59">
        <f t="shared" si="55"/>
        <v>384.90850726449207</v>
      </c>
      <c r="J331" s="67">
        <f t="shared" si="56"/>
        <v>-53.672148578505066</v>
      </c>
      <c r="K331" s="34">
        <f t="shared" si="57"/>
        <v>331.236358685987</v>
      </c>
      <c r="L331" s="34">
        <f t="shared" si="58"/>
        <v>411852.10277300654</v>
      </c>
      <c r="M331" s="34">
        <f t="shared" si="59"/>
        <v>354422.9037940061</v>
      </c>
      <c r="N331" s="38">
        <f>jan!M331</f>
        <v>288612.5539450926</v>
      </c>
      <c r="O331" s="38">
        <f t="shared" si="60"/>
        <v>65810.349848913494</v>
      </c>
    </row>
    <row r="332" spans="1:15" s="31" customFormat="1" x14ac:dyDescent="0.2">
      <c r="A332" s="30">
        <v>5518</v>
      </c>
      <c r="B332" s="31" t="s">
        <v>373</v>
      </c>
      <c r="C332" s="33">
        <v>2971457</v>
      </c>
      <c r="D332" s="66">
        <v>986</v>
      </c>
      <c r="E332" s="34">
        <f t="shared" si="51"/>
        <v>3013.6480730223125</v>
      </c>
      <c r="F332" s="35">
        <f t="shared" si="52"/>
        <v>0.62244511259532187</v>
      </c>
      <c r="G332" s="36">
        <f t="shared" si="53"/>
        <v>1096.7883296341422</v>
      </c>
      <c r="H332" s="36">
        <f t="shared" si="54"/>
        <v>470.33619050214389</v>
      </c>
      <c r="I332" s="59">
        <f t="shared" si="55"/>
        <v>1567.124520136286</v>
      </c>
      <c r="J332" s="67">
        <f t="shared" si="56"/>
        <v>-53.672148578505066</v>
      </c>
      <c r="K332" s="34">
        <f t="shared" si="57"/>
        <v>1513.4523715577809</v>
      </c>
      <c r="L332" s="34">
        <f t="shared" si="58"/>
        <v>1545184.7768543779</v>
      </c>
      <c r="M332" s="34">
        <f t="shared" si="59"/>
        <v>1492264.0383559719</v>
      </c>
      <c r="N332" s="38">
        <f>jan!M332</f>
        <v>1441946.7487755711</v>
      </c>
      <c r="O332" s="38">
        <f t="shared" si="60"/>
        <v>50317.2895804008</v>
      </c>
    </row>
    <row r="333" spans="1:15" s="31" customFormat="1" x14ac:dyDescent="0.2">
      <c r="A333" s="30">
        <v>5520</v>
      </c>
      <c r="B333" s="31" t="s">
        <v>315</v>
      </c>
      <c r="C333" s="33">
        <v>24277746</v>
      </c>
      <c r="D333" s="66">
        <v>3986</v>
      </c>
      <c r="E333" s="34">
        <f t="shared" si="51"/>
        <v>6090.7541394882091</v>
      </c>
      <c r="F333" s="35">
        <f t="shared" si="52"/>
        <v>1.2579969705427818</v>
      </c>
      <c r="G333" s="36">
        <f t="shared" si="53"/>
        <v>-749.47531024539569</v>
      </c>
      <c r="H333" s="36">
        <f t="shared" si="54"/>
        <v>0</v>
      </c>
      <c r="I333" s="59">
        <f t="shared" si="55"/>
        <v>-749.47531024539569</v>
      </c>
      <c r="J333" s="67">
        <f t="shared" si="56"/>
        <v>-53.672148578505066</v>
      </c>
      <c r="K333" s="34">
        <f t="shared" si="57"/>
        <v>-803.14745882390071</v>
      </c>
      <c r="L333" s="34">
        <f t="shared" si="58"/>
        <v>-2987408.586638147</v>
      </c>
      <c r="M333" s="34">
        <f t="shared" si="59"/>
        <v>-3201345.7708720681</v>
      </c>
      <c r="N333" s="38">
        <f>jan!M333</f>
        <v>99681.084377536245</v>
      </c>
      <c r="O333" s="38">
        <f t="shared" si="60"/>
        <v>-3301026.8552496042</v>
      </c>
    </row>
    <row r="334" spans="1:15" s="31" customFormat="1" x14ac:dyDescent="0.2">
      <c r="A334" s="30">
        <v>5522</v>
      </c>
      <c r="B334" s="31" t="s">
        <v>316</v>
      </c>
      <c r="C334" s="33">
        <v>7902828</v>
      </c>
      <c r="D334" s="66">
        <v>2069</v>
      </c>
      <c r="E334" s="34">
        <f t="shared" si="51"/>
        <v>3819.63653939101</v>
      </c>
      <c r="F334" s="35">
        <f t="shared" si="52"/>
        <v>0.78891563919409247</v>
      </c>
      <c r="G334" s="36">
        <f t="shared" si="53"/>
        <v>613.19524981292375</v>
      </c>
      <c r="H334" s="36">
        <f t="shared" si="54"/>
        <v>188.24022727309978</v>
      </c>
      <c r="I334" s="59">
        <f t="shared" si="55"/>
        <v>801.43547708602352</v>
      </c>
      <c r="J334" s="67">
        <f t="shared" si="56"/>
        <v>-53.672148578505066</v>
      </c>
      <c r="K334" s="34">
        <f t="shared" si="57"/>
        <v>747.76332850751851</v>
      </c>
      <c r="L334" s="34">
        <f t="shared" si="58"/>
        <v>1658170.0020909826</v>
      </c>
      <c r="M334" s="34">
        <f t="shared" si="59"/>
        <v>1547122.3266820558</v>
      </c>
      <c r="N334" s="38">
        <f>jan!M334</f>
        <v>1398162.3332826134</v>
      </c>
      <c r="O334" s="38">
        <f t="shared" si="60"/>
        <v>148959.99339944241</v>
      </c>
    </row>
    <row r="335" spans="1:15" s="31" customFormat="1" x14ac:dyDescent="0.2">
      <c r="A335" s="30">
        <v>5524</v>
      </c>
      <c r="B335" s="31" t="s">
        <v>317</v>
      </c>
      <c r="C335" s="33">
        <v>32264415</v>
      </c>
      <c r="D335" s="66">
        <v>6714</v>
      </c>
      <c r="E335" s="34">
        <f t="shared" si="51"/>
        <v>4805.5428954423596</v>
      </c>
      <c r="F335" s="35">
        <f t="shared" si="52"/>
        <v>0.99254677923805545</v>
      </c>
      <c r="G335" s="36">
        <f t="shared" si="53"/>
        <v>21.651436182114047</v>
      </c>
      <c r="H335" s="36">
        <f t="shared" si="54"/>
        <v>0</v>
      </c>
      <c r="I335" s="59">
        <f t="shared" si="55"/>
        <v>21.651436182114047</v>
      </c>
      <c r="J335" s="67">
        <f t="shared" si="56"/>
        <v>-53.672148578505066</v>
      </c>
      <c r="K335" s="34">
        <f t="shared" si="57"/>
        <v>-32.020712396391019</v>
      </c>
      <c r="L335" s="34">
        <f t="shared" si="58"/>
        <v>145367.7425267137</v>
      </c>
      <c r="M335" s="34">
        <f t="shared" si="59"/>
        <v>-214987.06302936931</v>
      </c>
      <c r="N335" s="38">
        <f>jan!M335</f>
        <v>536479.3273735008</v>
      </c>
      <c r="O335" s="38">
        <f t="shared" si="60"/>
        <v>-751466.39040287014</v>
      </c>
    </row>
    <row r="336" spans="1:15" s="31" customFormat="1" x14ac:dyDescent="0.2">
      <c r="A336" s="30">
        <v>5526</v>
      </c>
      <c r="B336" s="31" t="s">
        <v>318</v>
      </c>
      <c r="C336" s="33">
        <v>14530842</v>
      </c>
      <c r="D336" s="66">
        <v>3485</v>
      </c>
      <c r="E336" s="34">
        <f t="shared" si="51"/>
        <v>4169.5385939741755</v>
      </c>
      <c r="F336" s="35">
        <f t="shared" si="52"/>
        <v>0.86118513400074115</v>
      </c>
      <c r="G336" s="36">
        <f t="shared" si="53"/>
        <v>403.25401706302455</v>
      </c>
      <c r="H336" s="36">
        <f t="shared" si="54"/>
        <v>65.7745081689919</v>
      </c>
      <c r="I336" s="59">
        <f t="shared" si="55"/>
        <v>469.02852523201648</v>
      </c>
      <c r="J336" s="67">
        <f t="shared" si="56"/>
        <v>-53.672148578505066</v>
      </c>
      <c r="K336" s="34">
        <f t="shared" si="57"/>
        <v>415.3563766535114</v>
      </c>
      <c r="L336" s="34">
        <f t="shared" si="58"/>
        <v>1634564.4104335774</v>
      </c>
      <c r="M336" s="34">
        <f t="shared" si="59"/>
        <v>1447516.9726374873</v>
      </c>
      <c r="N336" s="38">
        <f>jan!M336</f>
        <v>834779.57756882883</v>
      </c>
      <c r="O336" s="38">
        <f t="shared" si="60"/>
        <v>612737.39506865852</v>
      </c>
    </row>
    <row r="337" spans="1:15" s="31" customFormat="1" x14ac:dyDescent="0.2">
      <c r="A337" s="30">
        <v>5528</v>
      </c>
      <c r="B337" s="31" t="s">
        <v>319</v>
      </c>
      <c r="C337" s="33">
        <v>4182423</v>
      </c>
      <c r="D337" s="66">
        <v>1073</v>
      </c>
      <c r="E337" s="34">
        <f t="shared" si="51"/>
        <v>3897.877912395154</v>
      </c>
      <c r="F337" s="35">
        <f t="shared" si="52"/>
        <v>0.80507577436884625</v>
      </c>
      <c r="G337" s="36">
        <f t="shared" si="53"/>
        <v>566.25042601043742</v>
      </c>
      <c r="H337" s="36">
        <f t="shared" si="54"/>
        <v>160.85574672164941</v>
      </c>
      <c r="I337" s="59">
        <f t="shared" si="55"/>
        <v>727.10617273208686</v>
      </c>
      <c r="J337" s="67">
        <f t="shared" si="56"/>
        <v>-53.672148578505066</v>
      </c>
      <c r="K337" s="34">
        <f t="shared" si="57"/>
        <v>673.43402415358184</v>
      </c>
      <c r="L337" s="34">
        <f t="shared" si="58"/>
        <v>780184.92334152921</v>
      </c>
      <c r="M337" s="34">
        <f t="shared" si="59"/>
        <v>722594.7079167933</v>
      </c>
      <c r="N337" s="38">
        <f>jan!M337</f>
        <v>619007.96484400402</v>
      </c>
      <c r="O337" s="38">
        <f t="shared" si="60"/>
        <v>103586.74307278928</v>
      </c>
    </row>
    <row r="338" spans="1:15" s="31" customFormat="1" x14ac:dyDescent="0.2">
      <c r="A338" s="30">
        <v>5530</v>
      </c>
      <c r="B338" s="31" t="s">
        <v>396</v>
      </c>
      <c r="C338" s="33">
        <v>70459735</v>
      </c>
      <c r="D338" s="66">
        <v>14894</v>
      </c>
      <c r="E338" s="34">
        <f t="shared" si="51"/>
        <v>4730.7462736672487</v>
      </c>
      <c r="F338" s="35">
        <f t="shared" si="52"/>
        <v>0.9770981301143149</v>
      </c>
      <c r="G338" s="36">
        <f t="shared" si="53"/>
        <v>66.529409247180595</v>
      </c>
      <c r="H338" s="36">
        <f t="shared" si="54"/>
        <v>0</v>
      </c>
      <c r="I338" s="59">
        <f t="shared" si="55"/>
        <v>66.529409247180595</v>
      </c>
      <c r="J338" s="67">
        <f t="shared" si="56"/>
        <v>-53.672148578505066</v>
      </c>
      <c r="K338" s="34">
        <f t="shared" si="57"/>
        <v>12.857260668675529</v>
      </c>
      <c r="L338" s="34">
        <f t="shared" si="58"/>
        <v>990889.0213275078</v>
      </c>
      <c r="M338" s="34">
        <f t="shared" si="59"/>
        <v>191496.04039925334</v>
      </c>
      <c r="N338" s="38">
        <f>jan!M338</f>
        <v>-372479.66364299948</v>
      </c>
      <c r="O338" s="38">
        <f t="shared" si="60"/>
        <v>563975.70404225285</v>
      </c>
    </row>
    <row r="339" spans="1:15" s="31" customFormat="1" x14ac:dyDescent="0.2">
      <c r="A339" s="30">
        <v>5532</v>
      </c>
      <c r="B339" s="31" t="s">
        <v>320</v>
      </c>
      <c r="C339" s="33">
        <v>20642835</v>
      </c>
      <c r="D339" s="66">
        <v>5571</v>
      </c>
      <c r="E339" s="34">
        <f t="shared" si="51"/>
        <v>3705.4092622509424</v>
      </c>
      <c r="F339" s="35">
        <f t="shared" si="52"/>
        <v>0.76532290087226118</v>
      </c>
      <c r="G339" s="36">
        <f t="shared" si="53"/>
        <v>681.73161609696433</v>
      </c>
      <c r="H339" s="36">
        <f t="shared" si="54"/>
        <v>228.21977427212343</v>
      </c>
      <c r="I339" s="59">
        <f t="shared" si="55"/>
        <v>909.95139036908779</v>
      </c>
      <c r="J339" s="67">
        <f t="shared" si="56"/>
        <v>-53.672148578505066</v>
      </c>
      <c r="K339" s="34">
        <f t="shared" si="57"/>
        <v>856.27924179058277</v>
      </c>
      <c r="L339" s="34">
        <f t="shared" si="58"/>
        <v>5069339.1957461881</v>
      </c>
      <c r="M339" s="34">
        <f t="shared" si="59"/>
        <v>4770331.6560153365</v>
      </c>
      <c r="N339" s="38">
        <f>jan!M339</f>
        <v>4261744.7892786078</v>
      </c>
      <c r="O339" s="38">
        <f t="shared" si="60"/>
        <v>508586.8667367287</v>
      </c>
    </row>
    <row r="340" spans="1:15" s="31" customFormat="1" x14ac:dyDescent="0.2">
      <c r="A340" s="30">
        <v>5534</v>
      </c>
      <c r="B340" s="31" t="s">
        <v>321</v>
      </c>
      <c r="C340" s="33">
        <v>9401124</v>
      </c>
      <c r="D340" s="66">
        <v>2237</v>
      </c>
      <c r="E340" s="34">
        <f t="shared" si="51"/>
        <v>4202.5587840858288</v>
      </c>
      <c r="F340" s="35">
        <f t="shared" si="52"/>
        <v>0.86800519243289731</v>
      </c>
      <c r="G340" s="36">
        <f t="shared" si="53"/>
        <v>383.44190299603252</v>
      </c>
      <c r="H340" s="36">
        <f t="shared" si="54"/>
        <v>54.217441629913218</v>
      </c>
      <c r="I340" s="59">
        <f t="shared" si="55"/>
        <v>437.65934462594572</v>
      </c>
      <c r="J340" s="67">
        <f t="shared" si="56"/>
        <v>-53.672148578505066</v>
      </c>
      <c r="K340" s="34">
        <f t="shared" si="57"/>
        <v>383.98719604744065</v>
      </c>
      <c r="L340" s="34">
        <f t="shared" si="58"/>
        <v>979043.95392824057</v>
      </c>
      <c r="M340" s="34">
        <f t="shared" si="59"/>
        <v>858979.3575581247</v>
      </c>
      <c r="N340" s="38">
        <f>jan!M340</f>
        <v>713997.04362165614</v>
      </c>
      <c r="O340" s="38">
        <f t="shared" si="60"/>
        <v>144982.31393646856</v>
      </c>
    </row>
    <row r="341" spans="1:15" s="31" customFormat="1" x14ac:dyDescent="0.2">
      <c r="A341" s="30">
        <v>5536</v>
      </c>
      <c r="B341" s="31" t="s">
        <v>322</v>
      </c>
      <c r="C341" s="33">
        <v>10598904</v>
      </c>
      <c r="D341" s="66">
        <v>2743</v>
      </c>
      <c r="E341" s="34">
        <f t="shared" si="51"/>
        <v>3863.9825009114111</v>
      </c>
      <c r="F341" s="35">
        <f t="shared" si="52"/>
        <v>0.7980749459024008</v>
      </c>
      <c r="G341" s="36">
        <f t="shared" si="53"/>
        <v>586.58767290068317</v>
      </c>
      <c r="H341" s="36">
        <f t="shared" si="54"/>
        <v>172.71914074095943</v>
      </c>
      <c r="I341" s="59">
        <f t="shared" si="55"/>
        <v>759.30681364164263</v>
      </c>
      <c r="J341" s="67">
        <f t="shared" si="56"/>
        <v>-53.672148578505066</v>
      </c>
      <c r="K341" s="34">
        <f t="shared" si="57"/>
        <v>705.63466506313762</v>
      </c>
      <c r="L341" s="34">
        <f t="shared" si="58"/>
        <v>2082778.5898190257</v>
      </c>
      <c r="M341" s="34">
        <f t="shared" si="59"/>
        <v>1935555.8862681864</v>
      </c>
      <c r="N341" s="38">
        <f>jan!M341</f>
        <v>1683223.8985713911</v>
      </c>
      <c r="O341" s="38">
        <f t="shared" si="60"/>
        <v>252331.98769679526</v>
      </c>
    </row>
    <row r="342" spans="1:15" s="31" customFormat="1" x14ac:dyDescent="0.2">
      <c r="A342" s="30">
        <v>5538</v>
      </c>
      <c r="B342" s="31" t="s">
        <v>397</v>
      </c>
      <c r="C342" s="33">
        <v>8298235</v>
      </c>
      <c r="D342" s="66">
        <v>1825</v>
      </c>
      <c r="E342" s="34">
        <f t="shared" si="51"/>
        <v>4546.9780821917811</v>
      </c>
      <c r="F342" s="35">
        <f t="shared" si="52"/>
        <v>0.9391422673649954</v>
      </c>
      <c r="G342" s="36">
        <f t="shared" si="53"/>
        <v>176.79032413246114</v>
      </c>
      <c r="H342" s="36">
        <f t="shared" si="54"/>
        <v>0</v>
      </c>
      <c r="I342" s="59">
        <f t="shared" si="55"/>
        <v>176.79032413246114</v>
      </c>
      <c r="J342" s="67">
        <f t="shared" si="56"/>
        <v>-53.672148578505066</v>
      </c>
      <c r="K342" s="34">
        <f t="shared" si="57"/>
        <v>123.11817555395606</v>
      </c>
      <c r="L342" s="34">
        <f t="shared" si="58"/>
        <v>322642.34154174157</v>
      </c>
      <c r="M342" s="34">
        <f t="shared" si="59"/>
        <v>224690.6703859698</v>
      </c>
      <c r="N342" s="38">
        <f>jan!M342</f>
        <v>1798472.4135044804</v>
      </c>
      <c r="O342" s="38">
        <f t="shared" si="60"/>
        <v>-1573781.7431185106</v>
      </c>
    </row>
    <row r="343" spans="1:15" s="31" customFormat="1" x14ac:dyDescent="0.2">
      <c r="A343" s="30">
        <v>5540</v>
      </c>
      <c r="B343" s="31" t="s">
        <v>398</v>
      </c>
      <c r="C343" s="33">
        <v>8672251</v>
      </c>
      <c r="D343" s="66">
        <v>1974</v>
      </c>
      <c r="E343" s="34">
        <f t="shared" si="51"/>
        <v>4393.2375886524824</v>
      </c>
      <c r="F343" s="35">
        <f t="shared" si="52"/>
        <v>0.90738838751811635</v>
      </c>
      <c r="G343" s="36">
        <f t="shared" si="53"/>
        <v>269.0346202560404</v>
      </c>
      <c r="H343" s="36">
        <f t="shared" si="54"/>
        <v>0</v>
      </c>
      <c r="I343" s="59">
        <f t="shared" si="55"/>
        <v>269.0346202560404</v>
      </c>
      <c r="J343" s="67">
        <f t="shared" si="56"/>
        <v>-53.672148578505066</v>
      </c>
      <c r="K343" s="34">
        <f t="shared" si="57"/>
        <v>215.36247167753532</v>
      </c>
      <c r="L343" s="34">
        <f t="shared" si="58"/>
        <v>531074.34038542374</v>
      </c>
      <c r="M343" s="34">
        <f t="shared" si="59"/>
        <v>425125.51909145474</v>
      </c>
      <c r="N343" s="38">
        <f>jan!M343</f>
        <v>2016186.0714837499</v>
      </c>
      <c r="O343" s="38">
        <f t="shared" si="60"/>
        <v>-1591060.5523922951</v>
      </c>
    </row>
    <row r="344" spans="1:15" s="31" customFormat="1" x14ac:dyDescent="0.2">
      <c r="A344" s="30">
        <v>5542</v>
      </c>
      <c r="B344" s="31" t="s">
        <v>323</v>
      </c>
      <c r="C344" s="33">
        <v>12064441</v>
      </c>
      <c r="D344" s="66">
        <v>2794</v>
      </c>
      <c r="E344" s="34">
        <f t="shared" si="51"/>
        <v>4317.9817465998567</v>
      </c>
      <c r="F344" s="35">
        <f t="shared" si="52"/>
        <v>0.89184489008746748</v>
      </c>
      <c r="G344" s="36">
        <f t="shared" si="53"/>
        <v>314.18812548761576</v>
      </c>
      <c r="H344" s="36">
        <f t="shared" si="54"/>
        <v>13.819404750003468</v>
      </c>
      <c r="I344" s="59">
        <f t="shared" si="55"/>
        <v>328.00753023761922</v>
      </c>
      <c r="J344" s="67">
        <f t="shared" si="56"/>
        <v>-53.672148578505066</v>
      </c>
      <c r="K344" s="34">
        <f t="shared" si="57"/>
        <v>274.33538165911415</v>
      </c>
      <c r="L344" s="34">
        <f t="shared" si="58"/>
        <v>916453.0394839081</v>
      </c>
      <c r="M344" s="34">
        <f t="shared" si="59"/>
        <v>766493.05635556497</v>
      </c>
      <c r="N344" s="38">
        <f>jan!M344</f>
        <v>554216.92306844878</v>
      </c>
      <c r="O344" s="38">
        <f t="shared" si="60"/>
        <v>212276.13328711619</v>
      </c>
    </row>
    <row r="345" spans="1:15" s="31" customFormat="1" x14ac:dyDescent="0.2">
      <c r="A345" s="30">
        <v>5544</v>
      </c>
      <c r="B345" s="31" t="s">
        <v>324</v>
      </c>
      <c r="C345" s="33">
        <v>19719957</v>
      </c>
      <c r="D345" s="66">
        <v>4794</v>
      </c>
      <c r="E345" s="34">
        <f t="shared" si="51"/>
        <v>4113.4662077596995</v>
      </c>
      <c r="F345" s="35">
        <f t="shared" si="52"/>
        <v>0.84960382725719841</v>
      </c>
      <c r="G345" s="36">
        <f t="shared" si="53"/>
        <v>436.89744879171013</v>
      </c>
      <c r="H345" s="36">
        <f t="shared" si="54"/>
        <v>85.399843344058482</v>
      </c>
      <c r="I345" s="59">
        <f t="shared" si="55"/>
        <v>522.29729213576866</v>
      </c>
      <c r="J345" s="67">
        <f t="shared" si="56"/>
        <v>-53.672148578505066</v>
      </c>
      <c r="K345" s="34">
        <f t="shared" si="57"/>
        <v>468.62514355726358</v>
      </c>
      <c r="L345" s="34">
        <f t="shared" si="58"/>
        <v>2503893.2184988749</v>
      </c>
      <c r="M345" s="34">
        <f t="shared" si="59"/>
        <v>2246588.9382135216</v>
      </c>
      <c r="N345" s="38">
        <f>jan!M345</f>
        <v>2067849.4164605367</v>
      </c>
      <c r="O345" s="38">
        <f t="shared" si="60"/>
        <v>178739.52175298496</v>
      </c>
    </row>
    <row r="346" spans="1:15" s="31" customFormat="1" x14ac:dyDescent="0.2">
      <c r="A346" s="30">
        <v>5546</v>
      </c>
      <c r="B346" s="31" t="s">
        <v>325</v>
      </c>
      <c r="C346" s="33">
        <v>5626912</v>
      </c>
      <c r="D346" s="66">
        <v>1157</v>
      </c>
      <c r="E346" s="34">
        <f t="shared" si="51"/>
        <v>4863.3638720829731</v>
      </c>
      <c r="F346" s="35">
        <f t="shared" si="52"/>
        <v>1.0044892434685733</v>
      </c>
      <c r="G346" s="36">
        <f t="shared" si="53"/>
        <v>-13.04114980225404</v>
      </c>
      <c r="H346" s="36">
        <f t="shared" si="54"/>
        <v>0</v>
      </c>
      <c r="I346" s="59">
        <f t="shared" si="55"/>
        <v>-13.04114980225404</v>
      </c>
      <c r="J346" s="67">
        <f t="shared" si="56"/>
        <v>-53.672148578505066</v>
      </c>
      <c r="K346" s="34">
        <f t="shared" si="57"/>
        <v>-66.713298380759113</v>
      </c>
      <c r="L346" s="34">
        <f t="shared" si="58"/>
        <v>-15088.610321207925</v>
      </c>
      <c r="M346" s="34">
        <f t="shared" si="59"/>
        <v>-77187.286226538301</v>
      </c>
      <c r="N346" s="38">
        <f>jan!M346</f>
        <v>1319240.6200135255</v>
      </c>
      <c r="O346" s="38">
        <f t="shared" si="60"/>
        <v>-1396427.9062400637</v>
      </c>
    </row>
    <row r="347" spans="1:15" s="31" customFormat="1" x14ac:dyDescent="0.2">
      <c r="A347" s="30">
        <v>5601</v>
      </c>
      <c r="B347" s="31" t="s">
        <v>329</v>
      </c>
      <c r="C347" s="33">
        <v>99494294</v>
      </c>
      <c r="D347" s="66">
        <v>21708</v>
      </c>
      <c r="E347" s="34">
        <f t="shared" si="51"/>
        <v>4583.3008107610094</v>
      </c>
      <c r="F347" s="35">
        <f t="shared" si="52"/>
        <v>0.94664443892790406</v>
      </c>
      <c r="G347" s="36">
        <f t="shared" si="53"/>
        <v>154.99668699092416</v>
      </c>
      <c r="H347" s="36">
        <f t="shared" si="54"/>
        <v>0</v>
      </c>
      <c r="I347" s="59">
        <f t="shared" si="55"/>
        <v>154.99668699092416</v>
      </c>
      <c r="J347" s="67">
        <f t="shared" si="56"/>
        <v>-53.672148578505066</v>
      </c>
      <c r="K347" s="34">
        <f t="shared" si="57"/>
        <v>101.32453841241909</v>
      </c>
      <c r="L347" s="34">
        <f t="shared" si="58"/>
        <v>3364668.0811989815</v>
      </c>
      <c r="M347" s="34">
        <f t="shared" si="59"/>
        <v>2199553.0798567934</v>
      </c>
      <c r="N347" s="38">
        <f>jan!M347</f>
        <v>2991053.6638403283</v>
      </c>
      <c r="O347" s="38">
        <f t="shared" si="60"/>
        <v>-791500.58398353495</v>
      </c>
    </row>
    <row r="348" spans="1:15" s="31" customFormat="1" x14ac:dyDescent="0.2">
      <c r="A348" s="30">
        <v>5603</v>
      </c>
      <c r="B348" s="31" t="s">
        <v>328</v>
      </c>
      <c r="C348" s="33">
        <v>56883656</v>
      </c>
      <c r="D348" s="66">
        <v>11338</v>
      </c>
      <c r="E348" s="34">
        <f t="shared" si="51"/>
        <v>5017.0802610689716</v>
      </c>
      <c r="F348" s="35">
        <f t="shared" si="52"/>
        <v>1.0362381447111066</v>
      </c>
      <c r="G348" s="36">
        <f t="shared" si="53"/>
        <v>-105.27098319385313</v>
      </c>
      <c r="H348" s="36">
        <f t="shared" si="54"/>
        <v>0</v>
      </c>
      <c r="I348" s="59">
        <f t="shared" si="55"/>
        <v>-105.27098319385313</v>
      </c>
      <c r="J348" s="67">
        <f t="shared" si="56"/>
        <v>-53.672148578505066</v>
      </c>
      <c r="K348" s="34">
        <f t="shared" si="57"/>
        <v>-158.94313177235819</v>
      </c>
      <c r="L348" s="34">
        <f t="shared" si="58"/>
        <v>-1193562.4074519067</v>
      </c>
      <c r="M348" s="34">
        <f t="shared" si="59"/>
        <v>-1802097.2280349971</v>
      </c>
      <c r="N348" s="38">
        <f>jan!M348</f>
        <v>-2547662.3475482929</v>
      </c>
      <c r="O348" s="38">
        <f t="shared" si="60"/>
        <v>745565.11951329582</v>
      </c>
    </row>
    <row r="349" spans="1:15" s="31" customFormat="1" x14ac:dyDescent="0.2">
      <c r="A349" s="30">
        <v>5605</v>
      </c>
      <c r="B349" s="31" t="s">
        <v>338</v>
      </c>
      <c r="C349" s="33">
        <v>44836234</v>
      </c>
      <c r="D349" s="66">
        <v>10063</v>
      </c>
      <c r="E349" s="34">
        <f t="shared" si="51"/>
        <v>4455.5534134949812</v>
      </c>
      <c r="F349" s="35">
        <f t="shared" si="52"/>
        <v>0.92025922700258866</v>
      </c>
      <c r="G349" s="36">
        <f t="shared" si="53"/>
        <v>231.64512535054109</v>
      </c>
      <c r="H349" s="36">
        <f t="shared" si="54"/>
        <v>0</v>
      </c>
      <c r="I349" s="59">
        <f t="shared" si="55"/>
        <v>231.64512535054109</v>
      </c>
      <c r="J349" s="67">
        <f t="shared" si="56"/>
        <v>-53.672148578505066</v>
      </c>
      <c r="K349" s="34">
        <f t="shared" si="57"/>
        <v>177.97297677203602</v>
      </c>
      <c r="L349" s="34">
        <f t="shared" si="58"/>
        <v>2331044.896402495</v>
      </c>
      <c r="M349" s="34">
        <f t="shared" si="59"/>
        <v>1790942.0652569984</v>
      </c>
      <c r="N349" s="38">
        <f>jan!M349</f>
        <v>2229968.1510514664</v>
      </c>
      <c r="O349" s="38">
        <f t="shared" si="60"/>
        <v>-439026.08579446794</v>
      </c>
    </row>
    <row r="350" spans="1:15" s="31" customFormat="1" x14ac:dyDescent="0.2">
      <c r="A350" s="30">
        <v>5607</v>
      </c>
      <c r="B350" s="31" t="s">
        <v>327</v>
      </c>
      <c r="C350" s="33">
        <v>24078832</v>
      </c>
      <c r="D350" s="66">
        <v>5807</v>
      </c>
      <c r="E350" s="34">
        <f t="shared" si="51"/>
        <v>4146.5183399345615</v>
      </c>
      <c r="F350" s="35">
        <f t="shared" si="52"/>
        <v>0.85643048306922398</v>
      </c>
      <c r="G350" s="36">
        <f t="shared" si="53"/>
        <v>417.06616948679294</v>
      </c>
      <c r="H350" s="36">
        <f t="shared" si="54"/>
        <v>73.831597082856788</v>
      </c>
      <c r="I350" s="59">
        <f t="shared" si="55"/>
        <v>490.89776656964972</v>
      </c>
      <c r="J350" s="67">
        <f t="shared" si="56"/>
        <v>-53.672148578505066</v>
      </c>
      <c r="K350" s="34">
        <f t="shared" si="57"/>
        <v>437.22561799114465</v>
      </c>
      <c r="L350" s="34">
        <f t="shared" si="58"/>
        <v>2850643.3304699557</v>
      </c>
      <c r="M350" s="34">
        <f t="shared" si="59"/>
        <v>2538969.1636745771</v>
      </c>
      <c r="N350" s="38">
        <f>jan!M350</f>
        <v>1988007.1133263111</v>
      </c>
      <c r="O350" s="38">
        <f t="shared" si="60"/>
        <v>550962.05034826603</v>
      </c>
    </row>
    <row r="351" spans="1:15" s="31" customFormat="1" x14ac:dyDescent="0.2">
      <c r="A351" s="30">
        <v>5610</v>
      </c>
      <c r="B351" s="31" t="s">
        <v>426</v>
      </c>
      <c r="C351" s="33">
        <v>10730854</v>
      </c>
      <c r="D351" s="66">
        <v>2565</v>
      </c>
      <c r="E351" s="34">
        <f t="shared" si="51"/>
        <v>4183.5688109161792</v>
      </c>
      <c r="F351" s="35">
        <f t="shared" si="52"/>
        <v>0.86408296405673846</v>
      </c>
      <c r="G351" s="36">
        <f t="shared" si="53"/>
        <v>394.83588689782226</v>
      </c>
      <c r="H351" s="36">
        <f t="shared" si="54"/>
        <v>60.863932239290577</v>
      </c>
      <c r="I351" s="59">
        <f t="shared" si="55"/>
        <v>455.69981913711285</v>
      </c>
      <c r="J351" s="67">
        <f t="shared" si="56"/>
        <v>-53.672148578505066</v>
      </c>
      <c r="K351" s="34">
        <f t="shared" si="57"/>
        <v>402.02767055860778</v>
      </c>
      <c r="L351" s="34">
        <f t="shared" si="58"/>
        <v>1168870.0360866946</v>
      </c>
      <c r="M351" s="34">
        <f t="shared" si="59"/>
        <v>1031200.9749828289</v>
      </c>
      <c r="N351" s="38">
        <f>jan!M351</f>
        <v>1780862.2185693111</v>
      </c>
      <c r="O351" s="38">
        <f t="shared" si="60"/>
        <v>-749661.24358648213</v>
      </c>
    </row>
    <row r="352" spans="1:15" s="31" customFormat="1" x14ac:dyDescent="0.2">
      <c r="A352" s="30">
        <v>5612</v>
      </c>
      <c r="B352" s="31" t="s">
        <v>399</v>
      </c>
      <c r="C352" s="33">
        <v>9990069</v>
      </c>
      <c r="D352" s="66">
        <v>2848</v>
      </c>
      <c r="E352" s="34">
        <f t="shared" si="51"/>
        <v>3507.7489466292136</v>
      </c>
      <c r="F352" s="35">
        <f t="shared" si="52"/>
        <v>0.72449773003889073</v>
      </c>
      <c r="G352" s="36">
        <f t="shared" si="53"/>
        <v>800.32780547000164</v>
      </c>
      <c r="H352" s="36">
        <f t="shared" si="54"/>
        <v>297.40088473972855</v>
      </c>
      <c r="I352" s="59">
        <f t="shared" si="55"/>
        <v>1097.7286902097303</v>
      </c>
      <c r="J352" s="67">
        <f t="shared" si="56"/>
        <v>-53.672148578505066</v>
      </c>
      <c r="K352" s="34">
        <f t="shared" si="57"/>
        <v>1044.0565416312252</v>
      </c>
      <c r="L352" s="34">
        <f t="shared" si="58"/>
        <v>3126331.309717312</v>
      </c>
      <c r="M352" s="34">
        <f t="shared" si="59"/>
        <v>2973473.0305657294</v>
      </c>
      <c r="N352" s="38">
        <f>jan!M352</f>
        <v>3377348.9300332926</v>
      </c>
      <c r="O352" s="38">
        <f t="shared" si="60"/>
        <v>-403875.89946756326</v>
      </c>
    </row>
    <row r="353" spans="1:15" s="31" customFormat="1" x14ac:dyDescent="0.2">
      <c r="A353" s="30">
        <v>5614</v>
      </c>
      <c r="B353" s="31" t="s">
        <v>330</v>
      </c>
      <c r="C353" s="33">
        <v>3231404</v>
      </c>
      <c r="D353" s="66">
        <v>864</v>
      </c>
      <c r="E353" s="34">
        <f t="shared" si="51"/>
        <v>3740.0509259259261</v>
      </c>
      <c r="F353" s="35">
        <f t="shared" si="52"/>
        <v>0.7724778618113598</v>
      </c>
      <c r="G353" s="36">
        <f t="shared" si="53"/>
        <v>660.94661789197414</v>
      </c>
      <c r="H353" s="36">
        <f t="shared" si="54"/>
        <v>216.09519198587918</v>
      </c>
      <c r="I353" s="59">
        <f t="shared" si="55"/>
        <v>877.04180987785332</v>
      </c>
      <c r="J353" s="67">
        <f t="shared" si="56"/>
        <v>-53.672148578505066</v>
      </c>
      <c r="K353" s="34">
        <f t="shared" si="57"/>
        <v>823.36966129934831</v>
      </c>
      <c r="L353" s="34">
        <f t="shared" si="58"/>
        <v>757764.12373446522</v>
      </c>
      <c r="M353" s="34">
        <f t="shared" si="59"/>
        <v>711391.38736263698</v>
      </c>
      <c r="N353" s="38">
        <f>jan!M353</f>
        <v>599782.68888650439</v>
      </c>
      <c r="O353" s="38">
        <f t="shared" si="60"/>
        <v>111608.69847613259</v>
      </c>
    </row>
    <row r="354" spans="1:15" s="31" customFormat="1" x14ac:dyDescent="0.2">
      <c r="A354" s="30">
        <v>5616</v>
      </c>
      <c r="B354" s="31" t="s">
        <v>331</v>
      </c>
      <c r="C354" s="33">
        <v>3931883</v>
      </c>
      <c r="D354" s="66">
        <v>979</v>
      </c>
      <c r="E354" s="34">
        <f t="shared" si="51"/>
        <v>4016.2236976506638</v>
      </c>
      <c r="F354" s="35">
        <f t="shared" si="52"/>
        <v>0.82951915788398645</v>
      </c>
      <c r="G354" s="36">
        <f t="shared" si="53"/>
        <v>495.24295485713151</v>
      </c>
      <c r="H354" s="36">
        <f t="shared" si="54"/>
        <v>119.43472188222098</v>
      </c>
      <c r="I354" s="59">
        <f t="shared" si="55"/>
        <v>614.67767673935248</v>
      </c>
      <c r="J354" s="67">
        <f t="shared" si="56"/>
        <v>-53.672148578505066</v>
      </c>
      <c r="K354" s="34">
        <f t="shared" si="57"/>
        <v>561.00552816084746</v>
      </c>
      <c r="L354" s="34">
        <f t="shared" si="58"/>
        <v>601769.44552782609</v>
      </c>
      <c r="M354" s="34">
        <f t="shared" si="59"/>
        <v>549224.41206946969</v>
      </c>
      <c r="N354" s="38">
        <f>jan!M354</f>
        <v>464594.19001144468</v>
      </c>
      <c r="O354" s="38">
        <f t="shared" si="60"/>
        <v>84630.222058025014</v>
      </c>
    </row>
    <row r="355" spans="1:15" s="31" customFormat="1" x14ac:dyDescent="0.2">
      <c r="A355" s="30">
        <v>5618</v>
      </c>
      <c r="B355" s="31" t="s">
        <v>332</v>
      </c>
      <c r="C355" s="33">
        <v>5645992</v>
      </c>
      <c r="D355" s="66">
        <v>1113</v>
      </c>
      <c r="E355" s="34">
        <f t="shared" si="51"/>
        <v>5072.7690925426778</v>
      </c>
      <c r="F355" s="35">
        <f t="shared" si="52"/>
        <v>1.0477402312643618</v>
      </c>
      <c r="G355" s="36">
        <f t="shared" si="53"/>
        <v>-138.68428207807682</v>
      </c>
      <c r="H355" s="36">
        <f t="shared" si="54"/>
        <v>0</v>
      </c>
      <c r="I355" s="59">
        <f t="shared" si="55"/>
        <v>-138.68428207807682</v>
      </c>
      <c r="J355" s="67">
        <f t="shared" si="56"/>
        <v>-53.672148578505066</v>
      </c>
      <c r="K355" s="34">
        <f t="shared" si="57"/>
        <v>-192.35643065658189</v>
      </c>
      <c r="L355" s="34">
        <f t="shared" si="58"/>
        <v>-154355.6059528995</v>
      </c>
      <c r="M355" s="34">
        <f t="shared" si="59"/>
        <v>-214092.70732077563</v>
      </c>
      <c r="N355" s="38">
        <f>jan!M355</f>
        <v>-55820.458777672597</v>
      </c>
      <c r="O355" s="38">
        <f t="shared" si="60"/>
        <v>-158272.24854310305</v>
      </c>
    </row>
    <row r="356" spans="1:15" s="31" customFormat="1" x14ac:dyDescent="0.2">
      <c r="A356" s="30">
        <v>5620</v>
      </c>
      <c r="B356" s="31" t="s">
        <v>333</v>
      </c>
      <c r="C356" s="33">
        <v>14313334</v>
      </c>
      <c r="D356" s="66">
        <v>2951</v>
      </c>
      <c r="E356" s="34">
        <f t="shared" si="51"/>
        <v>4850.3334462893936</v>
      </c>
      <c r="F356" s="35">
        <f t="shared" si="52"/>
        <v>1.0017979123463845</v>
      </c>
      <c r="G356" s="36">
        <f t="shared" si="53"/>
        <v>-5.2228943261063252</v>
      </c>
      <c r="H356" s="36">
        <f t="shared" si="54"/>
        <v>0</v>
      </c>
      <c r="I356" s="59">
        <f t="shared" si="55"/>
        <v>-5.2228943261063252</v>
      </c>
      <c r="J356" s="67">
        <f t="shared" si="56"/>
        <v>-53.672148578505066</v>
      </c>
      <c r="K356" s="34">
        <f t="shared" si="57"/>
        <v>-58.895042904611394</v>
      </c>
      <c r="L356" s="34">
        <f t="shared" si="58"/>
        <v>-15412.761156339766</v>
      </c>
      <c r="M356" s="34">
        <f t="shared" si="59"/>
        <v>-173799.27161150821</v>
      </c>
      <c r="N356" s="38">
        <f>jan!M356</f>
        <v>-85260.816759129739</v>
      </c>
      <c r="O356" s="38">
        <f t="shared" si="60"/>
        <v>-88538.454852378476</v>
      </c>
    </row>
    <row r="357" spans="1:15" s="31" customFormat="1" x14ac:dyDescent="0.2">
      <c r="A357" s="30">
        <v>5622</v>
      </c>
      <c r="B357" s="31" t="s">
        <v>425</v>
      </c>
      <c r="C357" s="33">
        <v>16375415</v>
      </c>
      <c r="D357" s="66">
        <v>3889</v>
      </c>
      <c r="E357" s="34">
        <f t="shared" si="51"/>
        <v>4210.7006942658782</v>
      </c>
      <c r="F357" s="35">
        <f t="shared" si="52"/>
        <v>0.86968683941886382</v>
      </c>
      <c r="G357" s="36">
        <f t="shared" si="53"/>
        <v>378.55675688800289</v>
      </c>
      <c r="H357" s="36">
        <f t="shared" si="54"/>
        <v>51.367773066895957</v>
      </c>
      <c r="I357" s="59">
        <f t="shared" si="55"/>
        <v>429.92452995489884</v>
      </c>
      <c r="J357" s="67">
        <f t="shared" si="56"/>
        <v>-53.672148578505066</v>
      </c>
      <c r="K357" s="34">
        <f t="shared" si="57"/>
        <v>376.25238137639377</v>
      </c>
      <c r="L357" s="34">
        <f t="shared" si="58"/>
        <v>1671976.4969946016</v>
      </c>
      <c r="M357" s="34">
        <f t="shared" si="59"/>
        <v>1463245.5111727954</v>
      </c>
      <c r="N357" s="38">
        <f>jan!M357</f>
        <v>1008838.511955576</v>
      </c>
      <c r="O357" s="38">
        <f t="shared" si="60"/>
        <v>454406.99921721942</v>
      </c>
    </row>
    <row r="358" spans="1:15" s="31" customFormat="1" x14ac:dyDescent="0.2">
      <c r="A358" s="30">
        <v>5624</v>
      </c>
      <c r="B358" s="31" t="s">
        <v>334</v>
      </c>
      <c r="C358" s="33">
        <v>6565588</v>
      </c>
      <c r="D358" s="66">
        <v>1215</v>
      </c>
      <c r="E358" s="34">
        <f t="shared" si="51"/>
        <v>5403.7761316872429</v>
      </c>
      <c r="F358" s="35">
        <f t="shared" si="52"/>
        <v>1.1161071104612272</v>
      </c>
      <c r="G358" s="36">
        <f t="shared" si="53"/>
        <v>-337.28850556481592</v>
      </c>
      <c r="H358" s="36">
        <f t="shared" si="54"/>
        <v>0</v>
      </c>
      <c r="I358" s="59">
        <f t="shared" si="55"/>
        <v>-337.28850556481592</v>
      </c>
      <c r="J358" s="67">
        <f t="shared" si="56"/>
        <v>-53.672148578505066</v>
      </c>
      <c r="K358" s="34">
        <f t="shared" si="57"/>
        <v>-390.96065414332099</v>
      </c>
      <c r="L358" s="34">
        <f t="shared" si="58"/>
        <v>-409805.53426125133</v>
      </c>
      <c r="M358" s="34">
        <f t="shared" si="59"/>
        <v>-475017.19478413503</v>
      </c>
      <c r="N358" s="38">
        <f>jan!M358</f>
        <v>214794.90133434662</v>
      </c>
      <c r="O358" s="38">
        <f t="shared" si="60"/>
        <v>-689812.0961184816</v>
      </c>
    </row>
    <row r="359" spans="1:15" s="31" customFormat="1" x14ac:dyDescent="0.2">
      <c r="A359" s="30">
        <v>5626</v>
      </c>
      <c r="B359" s="31" t="s">
        <v>335</v>
      </c>
      <c r="C359" s="33">
        <v>4230507</v>
      </c>
      <c r="D359" s="66">
        <v>1070</v>
      </c>
      <c r="E359" s="34">
        <f t="shared" si="51"/>
        <v>3953.7448598130841</v>
      </c>
      <c r="F359" s="35">
        <f t="shared" si="52"/>
        <v>0.81661464935800065</v>
      </c>
      <c r="G359" s="36">
        <f t="shared" si="53"/>
        <v>532.73025755967933</v>
      </c>
      <c r="H359" s="36">
        <f t="shared" si="54"/>
        <v>141.30231512537387</v>
      </c>
      <c r="I359" s="59">
        <f t="shared" si="55"/>
        <v>674.0325726850532</v>
      </c>
      <c r="J359" s="67">
        <f t="shared" si="56"/>
        <v>-53.672148578505066</v>
      </c>
      <c r="K359" s="34">
        <f t="shared" si="57"/>
        <v>620.36042410654818</v>
      </c>
      <c r="L359" s="34">
        <f t="shared" si="58"/>
        <v>721214.85277300689</v>
      </c>
      <c r="M359" s="34">
        <f t="shared" si="59"/>
        <v>663785.65379400656</v>
      </c>
      <c r="N359" s="38">
        <f>jan!M359</f>
        <v>555669.90394509246</v>
      </c>
      <c r="O359" s="38">
        <f t="shared" si="60"/>
        <v>108115.7498489141</v>
      </c>
    </row>
    <row r="360" spans="1:15" s="31" customFormat="1" x14ac:dyDescent="0.2">
      <c r="A360" s="30">
        <v>5628</v>
      </c>
      <c r="B360" s="31" t="s">
        <v>374</v>
      </c>
      <c r="C360" s="33">
        <v>11021757</v>
      </c>
      <c r="D360" s="66">
        <v>2807</v>
      </c>
      <c r="E360" s="34">
        <f t="shared" si="51"/>
        <v>3926.5254720342</v>
      </c>
      <c r="F360" s="35">
        <f t="shared" si="52"/>
        <v>0.81099270064989826</v>
      </c>
      <c r="G360" s="36">
        <f t="shared" si="53"/>
        <v>549.06189022700983</v>
      </c>
      <c r="H360" s="36">
        <f t="shared" si="54"/>
        <v>150.82910084798331</v>
      </c>
      <c r="I360" s="59">
        <f t="shared" si="55"/>
        <v>699.89099107499317</v>
      </c>
      <c r="J360" s="67">
        <f t="shared" si="56"/>
        <v>-53.672148578505066</v>
      </c>
      <c r="K360" s="34">
        <f t="shared" si="57"/>
        <v>646.21884249648815</v>
      </c>
      <c r="L360" s="34">
        <f t="shared" si="58"/>
        <v>1964594.0119475059</v>
      </c>
      <c r="M360" s="34">
        <f t="shared" si="59"/>
        <v>1813936.2908876422</v>
      </c>
      <c r="N360" s="38">
        <f>jan!M360</f>
        <v>1690724.5144148362</v>
      </c>
      <c r="O360" s="38">
        <f t="shared" si="60"/>
        <v>123211.776472806</v>
      </c>
    </row>
    <row r="361" spans="1:15" s="31" customFormat="1" x14ac:dyDescent="0.2">
      <c r="A361" s="30">
        <v>5630</v>
      </c>
      <c r="B361" s="31" t="s">
        <v>336</v>
      </c>
      <c r="C361" s="33">
        <v>4338829</v>
      </c>
      <c r="D361" s="66">
        <v>892</v>
      </c>
      <c r="E361" s="34">
        <f t="shared" si="51"/>
        <v>4864.1580717488787</v>
      </c>
      <c r="F361" s="35">
        <f t="shared" si="52"/>
        <v>1.0046532791119165</v>
      </c>
      <c r="G361" s="36">
        <f t="shared" si="53"/>
        <v>-13.517669601797389</v>
      </c>
      <c r="H361" s="36">
        <f t="shared" si="54"/>
        <v>0</v>
      </c>
      <c r="I361" s="59">
        <f t="shared" si="55"/>
        <v>-13.517669601797389</v>
      </c>
      <c r="J361" s="67">
        <f t="shared" si="56"/>
        <v>-53.672148578505066</v>
      </c>
      <c r="K361" s="34">
        <f t="shared" si="57"/>
        <v>-67.189818180302453</v>
      </c>
      <c r="L361" s="34">
        <f t="shared" si="58"/>
        <v>-12057.761284803271</v>
      </c>
      <c r="M361" s="34">
        <f t="shared" si="59"/>
        <v>-59933.317816829789</v>
      </c>
      <c r="N361" s="38">
        <f>jan!M361</f>
        <v>-16370.839020380619</v>
      </c>
      <c r="O361" s="38">
        <f t="shared" si="60"/>
        <v>-43562.47879644917</v>
      </c>
    </row>
    <row r="362" spans="1:15" s="31" customFormat="1" x14ac:dyDescent="0.2">
      <c r="A362" s="30">
        <v>5632</v>
      </c>
      <c r="B362" s="31" t="s">
        <v>337</v>
      </c>
      <c r="C362" s="33">
        <v>10125510</v>
      </c>
      <c r="D362" s="66">
        <v>2113</v>
      </c>
      <c r="E362" s="34">
        <f t="shared" si="51"/>
        <v>4792.0066256507334</v>
      </c>
      <c r="F362" s="35">
        <f t="shared" si="52"/>
        <v>0.98975097004918766</v>
      </c>
      <c r="G362" s="36">
        <f t="shared" si="53"/>
        <v>29.773198057089758</v>
      </c>
      <c r="H362" s="36">
        <f t="shared" si="54"/>
        <v>0</v>
      </c>
      <c r="I362" s="59">
        <f t="shared" si="55"/>
        <v>29.773198057089758</v>
      </c>
      <c r="J362" s="67">
        <f t="shared" si="56"/>
        <v>-53.672148578505066</v>
      </c>
      <c r="K362" s="34">
        <f t="shared" si="57"/>
        <v>-23.898950521415308</v>
      </c>
      <c r="L362" s="34">
        <f t="shared" si="58"/>
        <v>62910.767494630658</v>
      </c>
      <c r="M362" s="34">
        <f t="shared" si="59"/>
        <v>-50498.482451750548</v>
      </c>
      <c r="N362" s="38">
        <f>jan!M362</f>
        <v>-84275.657679444907</v>
      </c>
      <c r="O362" s="38">
        <f t="shared" si="60"/>
        <v>33777.175227694359</v>
      </c>
    </row>
    <row r="363" spans="1:15" s="31" customFormat="1" x14ac:dyDescent="0.2">
      <c r="A363" s="30">
        <v>5634</v>
      </c>
      <c r="B363" s="31" t="s">
        <v>326</v>
      </c>
      <c r="C363" s="33">
        <v>7501752</v>
      </c>
      <c r="D363" s="66">
        <v>1972</v>
      </c>
      <c r="E363" s="34">
        <f t="shared" si="51"/>
        <v>3804.1338742393509</v>
      </c>
      <c r="F363" s="35">
        <f t="shared" si="52"/>
        <v>0.78571368663624963</v>
      </c>
      <c r="G363" s="36">
        <f t="shared" si="53"/>
        <v>622.49684890391927</v>
      </c>
      <c r="H363" s="36">
        <f t="shared" si="54"/>
        <v>193.66616007618049</v>
      </c>
      <c r="I363" s="59">
        <f t="shared" si="55"/>
        <v>816.16300898009979</v>
      </c>
      <c r="J363" s="67">
        <f t="shared" si="56"/>
        <v>-53.672148578505066</v>
      </c>
      <c r="K363" s="34">
        <f t="shared" si="57"/>
        <v>762.49086040159477</v>
      </c>
      <c r="L363" s="34">
        <f t="shared" si="58"/>
        <v>1609473.4537087567</v>
      </c>
      <c r="M363" s="34">
        <f t="shared" si="59"/>
        <v>1503631.9767119449</v>
      </c>
      <c r="N363" s="38">
        <f>jan!M363</f>
        <v>1763513.8475511423</v>
      </c>
      <c r="O363" s="38">
        <f t="shared" si="60"/>
        <v>-259881.87083919742</v>
      </c>
    </row>
    <row r="364" spans="1:15" s="31" customFormat="1" x14ac:dyDescent="0.2">
      <c r="A364" s="30">
        <v>5636</v>
      </c>
      <c r="B364" s="31" t="s">
        <v>375</v>
      </c>
      <c r="C364" s="33">
        <v>3619093</v>
      </c>
      <c r="D364" s="33">
        <v>859</v>
      </c>
      <c r="E364" s="34">
        <f t="shared" ref="E364" si="61">IF(ISNUMBER(C364),(C364)/D364,"")</f>
        <v>4213.1466821885915</v>
      </c>
      <c r="F364" s="35">
        <f t="shared" ref="F364" si="62">IF(ISNUMBER(C364),E364/E$366,"")</f>
        <v>0.87019203882870511</v>
      </c>
      <c r="G364" s="36">
        <f t="shared" ref="G364" si="63">IF(ISNUMBER(D364),(E$366-E364)*0.6,"")</f>
        <v>377.08916413437493</v>
      </c>
      <c r="H364" s="36">
        <f t="shared" ref="H364" si="64">IF(ISNUMBER(D364),(IF(E364&gt;=E$366*0.9,0,IF(E364&lt;0.9*E$366,(E$366*0.9-E364)*0.35))),"")</f>
        <v>50.511677293946285</v>
      </c>
      <c r="I364" s="59">
        <f t="shared" ref="I364" si="65">IF(ISNUMBER(C364),G364+H364,"")</f>
        <v>427.60084142832119</v>
      </c>
      <c r="J364" s="67">
        <f t="shared" ref="J364" si="66">IF(ISNUMBER(D364),I$368,"")</f>
        <v>-53.672148578505066</v>
      </c>
      <c r="K364" s="34">
        <f t="shared" ref="K364" si="67">IF(ISNUMBER(I364),I364+J364,"")</f>
        <v>373.92869284981612</v>
      </c>
      <c r="L364" s="34">
        <f t="shared" ref="L364" si="68">IF(ISNUMBER(I364),(I364*D364),"")</f>
        <v>367309.12278692791</v>
      </c>
      <c r="M364" s="34">
        <f t="shared" ref="M364" si="69">IF(ISNUMBER(K364),(K364*D364),"")</f>
        <v>321204.74715799204</v>
      </c>
      <c r="N364" s="38">
        <f>jan!M364</f>
        <v>450561.05405498523</v>
      </c>
      <c r="O364" s="38">
        <f t="shared" si="60"/>
        <v>-129356.30689699319</v>
      </c>
    </row>
    <row r="365" spans="1:15" s="31" customFormat="1" x14ac:dyDescent="0.2">
      <c r="A365" s="30"/>
      <c r="C365" s="33"/>
      <c r="D365" s="33"/>
      <c r="E365" s="34"/>
      <c r="F365" s="35"/>
      <c r="G365" s="36"/>
      <c r="H365" s="36"/>
      <c r="I365" s="34"/>
      <c r="J365" s="37"/>
      <c r="K365" s="34"/>
      <c r="L365" s="34"/>
      <c r="M365" s="34"/>
      <c r="N365" s="38"/>
      <c r="O365" s="38"/>
    </row>
    <row r="366" spans="1:15" s="31" customFormat="1" ht="13.5" thickBot="1" x14ac:dyDescent="0.25">
      <c r="A366" s="39"/>
      <c r="B366" s="39" t="s">
        <v>30</v>
      </c>
      <c r="C366" s="40">
        <f>SUM(C8:C364)</f>
        <v>26872021705</v>
      </c>
      <c r="D366" s="41">
        <f>SUM(D8:D364)</f>
        <v>5550203</v>
      </c>
      <c r="E366" s="41">
        <f>IF(ISNUMBER(C364),C366/D366,"")</f>
        <v>4841.6286224125497</v>
      </c>
      <c r="F366" s="42">
        <f>IF(C366&gt;0,E366/E$366,"")</f>
        <v>1</v>
      </c>
      <c r="G366" s="43"/>
      <c r="H366" s="43"/>
      <c r="I366" s="41"/>
      <c r="J366" s="44"/>
      <c r="K366" s="41"/>
      <c r="L366" s="41">
        <f>SUM(L8:L364)</f>
        <v>297891320.05686456</v>
      </c>
      <c r="M366" s="41">
        <f>SUM(M8:M364)</f>
        <v>1.1431402526795864E-6</v>
      </c>
      <c r="N366" s="41">
        <f>jan!M366</f>
        <v>1.3065873645246029E-6</v>
      </c>
      <c r="O366" s="41">
        <f t="shared" ref="O366" si="70">M366-N366</f>
        <v>-1.6344711184501648E-7</v>
      </c>
    </row>
    <row r="367" spans="1:15" s="31" customFormat="1" ht="13.5" thickTop="1" x14ac:dyDescent="0.2">
      <c r="A367" s="45"/>
      <c r="B367" s="45"/>
      <c r="C367" s="45"/>
      <c r="D367" s="2"/>
      <c r="E367" s="34"/>
      <c r="F367" s="35"/>
      <c r="G367" s="36"/>
      <c r="H367" s="36"/>
      <c r="I367" s="34"/>
      <c r="J367" s="37"/>
      <c r="K367" s="34"/>
      <c r="L367" s="34"/>
      <c r="M367" s="34"/>
      <c r="O367" s="46"/>
    </row>
    <row r="368" spans="1:15" s="31" customFormat="1" x14ac:dyDescent="0.2">
      <c r="A368" s="47" t="s">
        <v>31</v>
      </c>
      <c r="B368" s="47"/>
      <c r="C368" s="47"/>
      <c r="D368" s="48">
        <f>L366</f>
        <v>297891320.05686456</v>
      </c>
      <c r="E368" s="49" t="s">
        <v>32</v>
      </c>
      <c r="F368" s="50">
        <f>D366</f>
        <v>5550203</v>
      </c>
      <c r="G368" s="49" t="s">
        <v>33</v>
      </c>
      <c r="H368" s="49"/>
      <c r="I368" s="51">
        <f>-L366/D366</f>
        <v>-53.672148578505066</v>
      </c>
      <c r="J368" s="52" t="s">
        <v>34</v>
      </c>
      <c r="M368" s="53"/>
    </row>
    <row r="369" spans="1:15" s="31" customFormat="1" x14ac:dyDescent="0.2">
      <c r="A369" s="2"/>
      <c r="B369" s="2"/>
      <c r="C369" s="2"/>
      <c r="D369" s="2"/>
      <c r="E369" s="2"/>
      <c r="F369" s="2"/>
      <c r="G369" s="56"/>
      <c r="H369" s="56"/>
      <c r="I369" s="2"/>
      <c r="J369" s="57"/>
      <c r="K369" s="2"/>
      <c r="L369" s="2"/>
      <c r="M369" s="2"/>
      <c r="N369" s="2"/>
      <c r="O369" s="2"/>
    </row>
    <row r="370" spans="1:15" s="31" customFormat="1" ht="13.5" thickBot="1" x14ac:dyDescent="0.25">
      <c r="A370" s="2"/>
      <c r="B370" s="81"/>
      <c r="C370" s="2"/>
      <c r="D370" s="2"/>
      <c r="E370" s="2"/>
      <c r="F370" s="2"/>
      <c r="G370" s="56"/>
      <c r="H370" s="56"/>
      <c r="I370" s="2"/>
      <c r="J370" s="57"/>
      <c r="K370" s="2"/>
      <c r="L370" s="2"/>
      <c r="M370" s="2"/>
      <c r="N370" s="2"/>
      <c r="O370" s="2"/>
    </row>
    <row r="371" spans="1:15" s="31" customFormat="1" x14ac:dyDescent="0.2">
      <c r="A371" s="2"/>
      <c r="B371" s="81"/>
      <c r="C371" s="84" t="s">
        <v>428</v>
      </c>
      <c r="D371" s="85"/>
      <c r="E371" s="85"/>
      <c r="F371" s="85"/>
      <c r="G371" s="85"/>
      <c r="H371" s="85"/>
      <c r="I371" s="85"/>
      <c r="J371" s="85"/>
      <c r="K371" s="85"/>
      <c r="L371" s="85"/>
      <c r="M371" s="85"/>
      <c r="N371" s="85"/>
      <c r="O371" s="86"/>
    </row>
    <row r="372" spans="1:15" s="31" customFormat="1" x14ac:dyDescent="0.2">
      <c r="A372" s="2"/>
      <c r="B372" s="81"/>
      <c r="C372" s="87"/>
      <c r="D372" s="88"/>
      <c r="E372" s="88"/>
      <c r="F372" s="88"/>
      <c r="G372" s="88"/>
      <c r="H372" s="88"/>
      <c r="I372" s="88"/>
      <c r="J372" s="88"/>
      <c r="K372" s="88"/>
      <c r="L372" s="88"/>
      <c r="M372" s="88"/>
      <c r="N372" s="88"/>
      <c r="O372" s="89"/>
    </row>
    <row r="373" spans="1:15" s="31" customFormat="1" x14ac:dyDescent="0.2">
      <c r="A373" s="2"/>
      <c r="B373" s="81"/>
      <c r="C373" s="87"/>
      <c r="D373" s="88"/>
      <c r="E373" s="88"/>
      <c r="F373" s="88"/>
      <c r="G373" s="88"/>
      <c r="H373" s="88"/>
      <c r="I373" s="88"/>
      <c r="J373" s="88"/>
      <c r="K373" s="88"/>
      <c r="L373" s="88"/>
      <c r="M373" s="88"/>
      <c r="N373" s="88"/>
      <c r="O373" s="89"/>
    </row>
    <row r="374" spans="1:15" s="31" customFormat="1" x14ac:dyDescent="0.2">
      <c r="A374" s="2"/>
      <c r="B374" s="81"/>
      <c r="C374" s="87" t="s">
        <v>433</v>
      </c>
      <c r="D374" s="88"/>
      <c r="E374" s="88"/>
      <c r="F374" s="88"/>
      <c r="G374" s="88"/>
      <c r="H374" s="88"/>
      <c r="I374" s="88"/>
      <c r="J374" s="88"/>
      <c r="K374" s="88"/>
      <c r="L374" s="88"/>
      <c r="M374" s="88"/>
      <c r="N374" s="88"/>
      <c r="O374" s="89"/>
    </row>
    <row r="375" spans="1:15" s="31" customFormat="1" ht="13.5" thickBot="1" x14ac:dyDescent="0.25">
      <c r="A375" s="2"/>
      <c r="B375" s="81"/>
      <c r="C375" s="90"/>
      <c r="D375" s="91"/>
      <c r="E375" s="91"/>
      <c r="F375" s="91"/>
      <c r="G375" s="91"/>
      <c r="H375" s="91"/>
      <c r="I375" s="91"/>
      <c r="J375" s="91"/>
      <c r="K375" s="91"/>
      <c r="L375" s="91"/>
      <c r="M375" s="91"/>
      <c r="N375" s="91"/>
      <c r="O375" s="92"/>
    </row>
    <row r="376" spans="1:15" s="31" customFormat="1" x14ac:dyDescent="0.2">
      <c r="A376" s="2"/>
      <c r="B376" s="81"/>
      <c r="C376" s="2"/>
      <c r="D376" s="2"/>
      <c r="E376" s="2"/>
      <c r="F376" s="2"/>
      <c r="G376" s="56"/>
      <c r="H376" s="56"/>
      <c r="I376" s="2"/>
      <c r="J376" s="57"/>
      <c r="K376" s="2"/>
      <c r="L376" s="2"/>
      <c r="M376" s="2"/>
      <c r="N376" s="2"/>
      <c r="O376" s="2"/>
    </row>
    <row r="377" spans="1:15" s="31" customFormat="1" x14ac:dyDescent="0.2">
      <c r="A377" s="2"/>
      <c r="B377" s="81"/>
      <c r="C377" s="2"/>
      <c r="D377" s="2"/>
      <c r="E377" s="2"/>
      <c r="F377" s="2"/>
      <c r="G377" s="56"/>
      <c r="H377" s="56"/>
      <c r="I377" s="2"/>
      <c r="J377" s="57"/>
      <c r="K377" s="2"/>
      <c r="L377" s="2"/>
      <c r="M377" s="2"/>
      <c r="N377" s="2"/>
      <c r="O377" s="2"/>
    </row>
    <row r="378" spans="1:15" s="31" customFormat="1" x14ac:dyDescent="0.2">
      <c r="A378" s="2"/>
      <c r="B378" s="2"/>
      <c r="C378" s="2"/>
      <c r="D378" s="2"/>
      <c r="E378" s="2"/>
      <c r="F378" s="2"/>
      <c r="G378" s="56"/>
      <c r="H378" s="56"/>
      <c r="I378" s="2"/>
      <c r="J378" s="57"/>
      <c r="K378" s="2"/>
      <c r="L378" s="2"/>
      <c r="M378" s="2"/>
      <c r="N378" s="2"/>
      <c r="O378" s="2"/>
    </row>
    <row r="379" spans="1:15" s="31" customFormat="1" x14ac:dyDescent="0.2">
      <c r="A379" s="2"/>
      <c r="B379" s="2"/>
      <c r="C379" s="2"/>
      <c r="D379" s="2"/>
      <c r="E379" s="2"/>
      <c r="F379" s="2"/>
      <c r="G379" s="56"/>
      <c r="H379" s="56"/>
      <c r="I379" s="2"/>
      <c r="J379" s="57"/>
      <c r="K379" s="2"/>
      <c r="L379" s="2"/>
      <c r="M379" s="2"/>
      <c r="N379" s="2"/>
      <c r="O379" s="2"/>
    </row>
    <row r="380" spans="1:15" s="31" customFormat="1" x14ac:dyDescent="0.2">
      <c r="A380" s="2"/>
      <c r="B380" s="2"/>
      <c r="C380" s="2"/>
      <c r="D380" s="2"/>
      <c r="E380" s="2"/>
      <c r="F380" s="2"/>
      <c r="G380" s="56"/>
      <c r="H380" s="56"/>
      <c r="I380" s="2"/>
      <c r="J380" s="57"/>
      <c r="K380" s="2"/>
      <c r="L380" s="2"/>
      <c r="M380" s="2"/>
      <c r="N380" s="2"/>
      <c r="O380" s="2"/>
    </row>
    <row r="381" spans="1:15" s="31" customFormat="1" x14ac:dyDescent="0.2">
      <c r="A381" s="2"/>
      <c r="B381" s="2"/>
      <c r="C381" s="2"/>
      <c r="D381" s="2"/>
      <c r="E381" s="2"/>
      <c r="F381" s="2"/>
      <c r="G381" s="56"/>
      <c r="H381" s="56"/>
      <c r="I381" s="2"/>
      <c r="J381" s="57"/>
      <c r="K381" s="2"/>
      <c r="L381" s="2"/>
      <c r="M381" s="2"/>
      <c r="N381" s="2"/>
      <c r="O381" s="2"/>
    </row>
    <row r="382" spans="1:15" s="31" customFormat="1" x14ac:dyDescent="0.2">
      <c r="A382" s="2"/>
      <c r="B382" s="2"/>
      <c r="C382" s="2"/>
      <c r="D382" s="2"/>
      <c r="E382" s="2"/>
      <c r="F382" s="2"/>
      <c r="G382" s="56"/>
      <c r="H382" s="56"/>
      <c r="I382" s="2"/>
      <c r="J382" s="57"/>
      <c r="K382" s="2"/>
      <c r="L382" s="2"/>
      <c r="M382" s="2"/>
      <c r="N382" s="2"/>
      <c r="O382" s="2"/>
    </row>
    <row r="383" spans="1:15" s="31" customFormat="1" x14ac:dyDescent="0.2">
      <c r="A383" s="2"/>
      <c r="B383" s="2"/>
      <c r="C383" s="2"/>
      <c r="D383" s="2"/>
      <c r="E383" s="2"/>
      <c r="F383" s="2"/>
      <c r="G383" s="56"/>
      <c r="H383" s="56"/>
      <c r="I383" s="2"/>
      <c r="J383" s="57"/>
      <c r="K383" s="2"/>
      <c r="L383" s="2"/>
      <c r="M383" s="2"/>
      <c r="N383" s="2"/>
      <c r="O383" s="2"/>
    </row>
    <row r="384" spans="1:15" s="31" customFormat="1" x14ac:dyDescent="0.2">
      <c r="A384" s="2"/>
      <c r="B384" s="2"/>
      <c r="C384" s="2"/>
      <c r="D384" s="2"/>
      <c r="E384" s="2"/>
      <c r="F384" s="2"/>
      <c r="G384" s="56"/>
      <c r="H384" s="56"/>
      <c r="I384" s="2"/>
      <c r="J384" s="57"/>
      <c r="K384" s="2"/>
      <c r="L384" s="2"/>
      <c r="M384" s="2"/>
      <c r="N384" s="2"/>
      <c r="O384" s="2"/>
    </row>
    <row r="385" spans="1:15" s="31" customFormat="1" x14ac:dyDescent="0.2">
      <c r="A385" s="2"/>
      <c r="B385" s="2"/>
      <c r="C385" s="2"/>
      <c r="D385" s="2"/>
      <c r="E385" s="2"/>
      <c r="F385" s="2"/>
      <c r="G385" s="56"/>
      <c r="H385" s="56"/>
      <c r="I385" s="2"/>
      <c r="J385" s="57"/>
      <c r="K385" s="2"/>
      <c r="L385" s="2"/>
      <c r="M385" s="2"/>
      <c r="N385" s="2"/>
      <c r="O385" s="2"/>
    </row>
    <row r="386" spans="1:15" s="31" customFormat="1" x14ac:dyDescent="0.2">
      <c r="A386" s="2"/>
      <c r="B386" s="2"/>
      <c r="C386" s="2"/>
      <c r="D386" s="2"/>
      <c r="E386" s="2"/>
      <c r="F386" s="2"/>
      <c r="G386" s="56"/>
      <c r="H386" s="56"/>
      <c r="I386" s="2"/>
      <c r="J386" s="57"/>
      <c r="K386" s="2"/>
      <c r="L386" s="2"/>
      <c r="M386" s="2"/>
      <c r="N386" s="2"/>
      <c r="O386" s="2"/>
    </row>
    <row r="387" spans="1:15" s="31" customFormat="1" x14ac:dyDescent="0.2">
      <c r="A387" s="2"/>
      <c r="B387" s="2"/>
      <c r="C387" s="2"/>
      <c r="D387" s="2"/>
      <c r="E387" s="2"/>
      <c r="F387" s="2"/>
      <c r="G387" s="56"/>
      <c r="H387" s="56"/>
      <c r="I387" s="2"/>
      <c r="J387" s="57"/>
      <c r="K387" s="2"/>
      <c r="L387" s="2"/>
      <c r="M387" s="2"/>
      <c r="N387" s="2"/>
      <c r="O387" s="2"/>
    </row>
    <row r="388" spans="1:15" s="31" customFormat="1" x14ac:dyDescent="0.2">
      <c r="A388" s="2"/>
      <c r="B388" s="2"/>
      <c r="C388" s="2"/>
      <c r="D388" s="2"/>
      <c r="E388" s="2"/>
      <c r="F388" s="2"/>
      <c r="G388" s="56"/>
      <c r="H388" s="56"/>
      <c r="I388" s="2"/>
      <c r="J388" s="57"/>
      <c r="K388" s="2"/>
      <c r="L388" s="2"/>
      <c r="M388" s="2"/>
      <c r="N388" s="2"/>
      <c r="O388" s="2"/>
    </row>
    <row r="389" spans="1:15" s="31" customFormat="1" x14ac:dyDescent="0.2">
      <c r="A389" s="2"/>
      <c r="B389" s="2"/>
      <c r="C389" s="2"/>
      <c r="D389" s="2"/>
      <c r="E389" s="2"/>
      <c r="F389" s="2"/>
      <c r="G389" s="56"/>
      <c r="H389" s="56"/>
      <c r="I389" s="2"/>
      <c r="J389" s="57"/>
      <c r="K389" s="2"/>
      <c r="L389" s="2"/>
      <c r="M389" s="2"/>
      <c r="N389" s="2"/>
      <c r="O389" s="2"/>
    </row>
    <row r="390" spans="1:15" s="31" customFormat="1" x14ac:dyDescent="0.2">
      <c r="A390" s="2"/>
      <c r="B390" s="2"/>
      <c r="C390" s="2"/>
      <c r="D390" s="2"/>
      <c r="E390" s="2"/>
      <c r="F390" s="2"/>
      <c r="G390" s="56"/>
      <c r="H390" s="56"/>
      <c r="I390" s="2"/>
      <c r="J390" s="57"/>
      <c r="K390" s="2"/>
      <c r="L390" s="2"/>
      <c r="M390" s="2"/>
      <c r="N390" s="2"/>
      <c r="O390" s="2"/>
    </row>
    <row r="391" spans="1:15" s="31" customFormat="1" x14ac:dyDescent="0.2">
      <c r="A391" s="2"/>
      <c r="B391" s="2"/>
      <c r="C391" s="2"/>
      <c r="D391" s="2"/>
      <c r="E391" s="2"/>
      <c r="F391" s="2"/>
      <c r="G391" s="56"/>
      <c r="H391" s="56"/>
      <c r="I391" s="2"/>
      <c r="J391" s="57"/>
      <c r="K391" s="2"/>
      <c r="L391" s="2"/>
      <c r="M391" s="2"/>
      <c r="N391" s="2"/>
      <c r="O391" s="2"/>
    </row>
    <row r="392" spans="1:15" s="31" customFormat="1" x14ac:dyDescent="0.2">
      <c r="A392" s="2"/>
      <c r="B392" s="2"/>
      <c r="C392" s="2"/>
      <c r="D392" s="2"/>
      <c r="E392" s="2"/>
      <c r="F392" s="2"/>
      <c r="G392" s="56"/>
      <c r="H392" s="56"/>
      <c r="I392" s="2"/>
      <c r="J392" s="57"/>
      <c r="K392" s="2"/>
      <c r="L392" s="2"/>
      <c r="M392" s="2"/>
      <c r="N392" s="2"/>
      <c r="O392" s="2"/>
    </row>
    <row r="393" spans="1:15" s="31" customFormat="1" x14ac:dyDescent="0.2">
      <c r="A393" s="2"/>
      <c r="B393" s="2"/>
      <c r="C393" s="2"/>
      <c r="D393" s="2"/>
      <c r="E393" s="2"/>
      <c r="F393" s="2"/>
      <c r="G393" s="56"/>
      <c r="H393" s="56"/>
      <c r="I393" s="2"/>
      <c r="J393" s="57"/>
      <c r="K393" s="2"/>
      <c r="L393" s="2"/>
      <c r="M393" s="2"/>
      <c r="N393" s="2"/>
      <c r="O393" s="2"/>
    </row>
    <row r="394" spans="1:15" s="31" customFormat="1" x14ac:dyDescent="0.2">
      <c r="A394" s="2"/>
      <c r="B394" s="2"/>
      <c r="C394" s="2"/>
      <c r="D394" s="2"/>
      <c r="E394" s="2"/>
      <c r="F394" s="2"/>
      <c r="G394" s="56"/>
      <c r="H394" s="56"/>
      <c r="I394" s="2"/>
      <c r="J394" s="57"/>
      <c r="K394" s="2"/>
      <c r="L394" s="2"/>
      <c r="M394" s="2"/>
      <c r="N394" s="2"/>
      <c r="O394" s="2"/>
    </row>
    <row r="395" spans="1:15" s="31" customFormat="1" x14ac:dyDescent="0.2">
      <c r="A395" s="2"/>
      <c r="B395" s="2"/>
      <c r="C395" s="2"/>
      <c r="D395" s="2"/>
      <c r="E395" s="2"/>
      <c r="F395" s="2"/>
      <c r="G395" s="56"/>
      <c r="H395" s="56"/>
      <c r="I395" s="2"/>
      <c r="J395" s="57"/>
      <c r="K395" s="2"/>
      <c r="L395" s="2"/>
      <c r="M395" s="2"/>
      <c r="N395" s="2"/>
      <c r="O395" s="2"/>
    </row>
    <row r="396" spans="1:15" s="31" customFormat="1" x14ac:dyDescent="0.2">
      <c r="A396" s="2"/>
      <c r="B396" s="2"/>
      <c r="C396" s="2"/>
      <c r="D396" s="2"/>
      <c r="E396" s="2"/>
      <c r="F396" s="2"/>
      <c r="G396" s="56"/>
      <c r="H396" s="56"/>
      <c r="I396" s="2"/>
      <c r="J396" s="57"/>
      <c r="K396" s="2"/>
      <c r="L396" s="2"/>
      <c r="M396" s="2"/>
      <c r="N396" s="2"/>
      <c r="O396" s="2"/>
    </row>
    <row r="397" spans="1:15" s="31" customFormat="1" x14ac:dyDescent="0.2">
      <c r="A397" s="2"/>
      <c r="B397" s="2"/>
      <c r="C397" s="2"/>
      <c r="D397" s="2"/>
      <c r="E397" s="2"/>
      <c r="F397" s="2"/>
      <c r="G397" s="56"/>
      <c r="H397" s="56"/>
      <c r="I397" s="2"/>
      <c r="J397" s="57"/>
      <c r="K397" s="2"/>
      <c r="L397" s="2"/>
      <c r="M397" s="2"/>
      <c r="N397" s="2"/>
      <c r="O397" s="2"/>
    </row>
    <row r="398" spans="1:15" s="31" customFormat="1" x14ac:dyDescent="0.2">
      <c r="A398" s="2"/>
      <c r="B398" s="2"/>
      <c r="C398" s="2"/>
      <c r="D398" s="2"/>
      <c r="E398" s="2"/>
      <c r="F398" s="2"/>
      <c r="G398" s="56"/>
      <c r="H398" s="56"/>
      <c r="I398" s="2"/>
      <c r="J398" s="57"/>
      <c r="K398" s="2"/>
      <c r="L398" s="2"/>
      <c r="M398" s="2"/>
      <c r="N398" s="2"/>
      <c r="O398" s="2"/>
    </row>
    <row r="399" spans="1:15" s="31" customFormat="1" x14ac:dyDescent="0.2">
      <c r="A399" s="2"/>
      <c r="B399" s="2"/>
      <c r="C399" s="2"/>
      <c r="D399" s="2"/>
      <c r="E399" s="2"/>
      <c r="F399" s="2"/>
      <c r="G399" s="56"/>
      <c r="H399" s="56"/>
      <c r="I399" s="2"/>
      <c r="J399" s="57"/>
      <c r="K399" s="2"/>
      <c r="L399" s="2"/>
      <c r="M399" s="2"/>
      <c r="N399" s="2"/>
      <c r="O399" s="2"/>
    </row>
    <row r="400" spans="1:15" s="31" customFormat="1" x14ac:dyDescent="0.2">
      <c r="A400" s="2"/>
      <c r="B400" s="2"/>
      <c r="C400" s="2"/>
      <c r="D400" s="2"/>
      <c r="E400" s="2"/>
      <c r="F400" s="2"/>
      <c r="G400" s="56"/>
      <c r="H400" s="56"/>
      <c r="I400" s="2"/>
      <c r="J400" s="57"/>
      <c r="K400" s="2"/>
      <c r="L400" s="2"/>
      <c r="M400" s="2"/>
      <c r="N400" s="2"/>
      <c r="O400" s="2"/>
    </row>
    <row r="401" spans="1:15" s="31" customFormat="1" x14ac:dyDescent="0.2">
      <c r="A401" s="2"/>
      <c r="B401" s="2"/>
      <c r="C401" s="2"/>
      <c r="D401" s="2"/>
      <c r="E401" s="2"/>
      <c r="F401" s="2"/>
      <c r="G401" s="56"/>
      <c r="H401" s="56"/>
      <c r="I401" s="2"/>
      <c r="J401" s="57"/>
      <c r="K401" s="2"/>
      <c r="L401" s="2"/>
      <c r="M401" s="2"/>
      <c r="N401" s="2"/>
      <c r="O401" s="2"/>
    </row>
    <row r="402" spans="1:15" s="31" customFormat="1" x14ac:dyDescent="0.2">
      <c r="A402" s="2"/>
      <c r="B402" s="2"/>
      <c r="C402" s="2"/>
      <c r="D402" s="2"/>
      <c r="E402" s="2"/>
      <c r="F402" s="2"/>
      <c r="G402" s="56"/>
      <c r="H402" s="56"/>
      <c r="I402" s="2"/>
      <c r="J402" s="57"/>
      <c r="K402" s="2"/>
      <c r="L402" s="2"/>
      <c r="M402" s="2"/>
      <c r="N402" s="2"/>
      <c r="O402" s="2"/>
    </row>
    <row r="403" spans="1:15" s="31" customFormat="1" x14ac:dyDescent="0.2">
      <c r="A403" s="2"/>
      <c r="B403" s="2"/>
      <c r="C403" s="2"/>
      <c r="D403" s="2"/>
      <c r="E403" s="2"/>
      <c r="F403" s="2"/>
      <c r="G403" s="56"/>
      <c r="H403" s="56"/>
      <c r="I403" s="2"/>
      <c r="J403" s="57"/>
      <c r="K403" s="2"/>
      <c r="L403" s="2"/>
      <c r="M403" s="2"/>
      <c r="N403" s="2"/>
      <c r="O403" s="2"/>
    </row>
    <row r="404" spans="1:15" s="31" customFormat="1" x14ac:dyDescent="0.2">
      <c r="A404" s="2"/>
      <c r="B404" s="2"/>
      <c r="C404" s="2"/>
      <c r="D404" s="2"/>
      <c r="E404" s="2"/>
      <c r="F404" s="2"/>
      <c r="G404" s="56"/>
      <c r="H404" s="56"/>
      <c r="I404" s="2"/>
      <c r="J404" s="57"/>
      <c r="K404" s="2"/>
      <c r="L404" s="2"/>
      <c r="M404" s="2"/>
      <c r="N404" s="2"/>
      <c r="O404" s="2"/>
    </row>
    <row r="405" spans="1:15" s="31" customFormat="1" x14ac:dyDescent="0.2">
      <c r="A405" s="2"/>
      <c r="B405" s="2"/>
      <c r="C405" s="2"/>
      <c r="D405" s="2"/>
      <c r="E405" s="2"/>
      <c r="F405" s="2"/>
      <c r="G405" s="56"/>
      <c r="H405" s="56"/>
      <c r="I405" s="2"/>
      <c r="J405" s="57"/>
      <c r="K405" s="2"/>
      <c r="L405" s="2"/>
      <c r="M405" s="2"/>
      <c r="N405" s="2"/>
      <c r="O405" s="2"/>
    </row>
    <row r="406" spans="1:15" s="31" customFormat="1" x14ac:dyDescent="0.2">
      <c r="A406" s="2"/>
      <c r="B406" s="2"/>
      <c r="C406" s="2"/>
      <c r="D406" s="2"/>
      <c r="E406" s="2"/>
      <c r="F406" s="2"/>
      <c r="G406" s="56"/>
      <c r="H406" s="56"/>
      <c r="I406" s="2"/>
      <c r="J406" s="57"/>
      <c r="K406" s="2"/>
      <c r="L406" s="2"/>
      <c r="M406" s="2"/>
      <c r="N406" s="2"/>
      <c r="O406" s="2"/>
    </row>
    <row r="407" spans="1:15" s="31" customFormat="1" x14ac:dyDescent="0.2">
      <c r="A407" s="2"/>
      <c r="B407" s="2"/>
      <c r="C407" s="2"/>
      <c r="D407" s="2"/>
      <c r="E407" s="2"/>
      <c r="F407" s="2"/>
      <c r="G407" s="56"/>
      <c r="H407" s="56"/>
      <c r="I407" s="2"/>
      <c r="J407" s="57"/>
      <c r="K407" s="2"/>
      <c r="L407" s="2"/>
      <c r="M407" s="2"/>
      <c r="N407" s="2"/>
      <c r="O407" s="2"/>
    </row>
    <row r="408" spans="1:15" s="31" customFormat="1" x14ac:dyDescent="0.2">
      <c r="A408" s="2"/>
      <c r="B408" s="2"/>
      <c r="C408" s="2"/>
      <c r="D408" s="2"/>
      <c r="E408" s="2"/>
      <c r="F408" s="2"/>
      <c r="G408" s="56"/>
      <c r="H408" s="56"/>
      <c r="I408" s="2"/>
      <c r="J408" s="57"/>
      <c r="K408" s="2"/>
      <c r="L408" s="2"/>
      <c r="M408" s="2"/>
      <c r="N408" s="2"/>
      <c r="O408" s="2"/>
    </row>
    <row r="409" spans="1:15" s="31" customFormat="1" x14ac:dyDescent="0.2">
      <c r="A409" s="2"/>
      <c r="B409" s="2"/>
      <c r="C409" s="2"/>
      <c r="D409" s="2"/>
      <c r="E409" s="2"/>
      <c r="F409" s="2"/>
      <c r="G409" s="56"/>
      <c r="H409" s="56"/>
      <c r="I409" s="2"/>
      <c r="J409" s="57"/>
      <c r="K409" s="2"/>
      <c r="L409" s="2"/>
      <c r="M409" s="2"/>
      <c r="N409" s="2"/>
      <c r="O409" s="2"/>
    </row>
    <row r="410" spans="1:15" s="31" customFormat="1" x14ac:dyDescent="0.2">
      <c r="A410" s="2"/>
      <c r="B410" s="2"/>
      <c r="C410" s="2"/>
      <c r="D410" s="2"/>
      <c r="E410" s="2"/>
      <c r="F410" s="2"/>
      <c r="G410" s="56"/>
      <c r="H410" s="56"/>
      <c r="I410" s="2"/>
      <c r="J410" s="57"/>
      <c r="K410" s="2"/>
      <c r="L410" s="2"/>
      <c r="M410" s="2"/>
      <c r="N410" s="2"/>
      <c r="O410" s="2"/>
    </row>
    <row r="411" spans="1:15" s="31" customFormat="1" x14ac:dyDescent="0.2">
      <c r="A411" s="2"/>
      <c r="B411" s="2"/>
      <c r="C411" s="2"/>
      <c r="D411" s="2"/>
      <c r="E411" s="2"/>
      <c r="F411" s="2"/>
      <c r="G411" s="56"/>
      <c r="H411" s="56"/>
      <c r="I411" s="2"/>
      <c r="J411" s="57"/>
      <c r="K411" s="2"/>
      <c r="L411" s="2"/>
      <c r="M411" s="2"/>
      <c r="N411" s="2"/>
      <c r="O411" s="2"/>
    </row>
    <row r="412" spans="1:15" s="31" customFormat="1" x14ac:dyDescent="0.2">
      <c r="A412" s="2"/>
      <c r="B412" s="2"/>
      <c r="C412" s="2"/>
      <c r="D412" s="2"/>
      <c r="E412" s="2"/>
      <c r="F412" s="2"/>
      <c r="G412" s="56"/>
      <c r="H412" s="56"/>
      <c r="I412" s="2"/>
      <c r="J412" s="57"/>
      <c r="K412" s="2"/>
      <c r="L412" s="2"/>
      <c r="M412" s="2"/>
      <c r="N412" s="2"/>
      <c r="O412" s="2"/>
    </row>
    <row r="413" spans="1:15" s="31" customFormat="1" x14ac:dyDescent="0.2">
      <c r="A413" s="2"/>
      <c r="B413" s="2"/>
      <c r="C413" s="2"/>
      <c r="D413" s="2"/>
      <c r="E413" s="2"/>
      <c r="F413" s="2"/>
      <c r="G413" s="56"/>
      <c r="H413" s="56"/>
      <c r="I413" s="2"/>
      <c r="J413" s="57"/>
      <c r="K413" s="2"/>
      <c r="L413" s="2"/>
      <c r="M413" s="2"/>
      <c r="N413" s="2"/>
      <c r="O413" s="2"/>
    </row>
    <row r="414" spans="1:15" s="31" customFormat="1" x14ac:dyDescent="0.2">
      <c r="A414" s="2"/>
      <c r="B414" s="2"/>
      <c r="C414" s="2"/>
      <c r="D414" s="2"/>
      <c r="E414" s="2"/>
      <c r="F414" s="2"/>
      <c r="G414" s="56"/>
      <c r="H414" s="56"/>
      <c r="I414" s="2"/>
      <c r="J414" s="57"/>
      <c r="K414" s="2"/>
      <c r="L414" s="2"/>
      <c r="M414" s="2"/>
      <c r="N414" s="2"/>
      <c r="O414" s="2"/>
    </row>
    <row r="415" spans="1:15" s="31" customFormat="1" x14ac:dyDescent="0.2">
      <c r="A415" s="2"/>
      <c r="B415" s="2"/>
      <c r="C415" s="2"/>
      <c r="D415" s="2"/>
      <c r="E415" s="2"/>
      <c r="F415" s="2"/>
      <c r="G415" s="56"/>
      <c r="H415" s="56"/>
      <c r="I415" s="2"/>
      <c r="J415" s="57"/>
      <c r="K415" s="2"/>
      <c r="L415" s="2"/>
      <c r="M415" s="2"/>
      <c r="N415" s="2"/>
      <c r="O415" s="2"/>
    </row>
    <row r="416" spans="1:15" s="31" customFormat="1" x14ac:dyDescent="0.2">
      <c r="A416" s="2"/>
      <c r="B416" s="2"/>
      <c r="C416" s="2"/>
      <c r="D416" s="2"/>
      <c r="E416" s="2"/>
      <c r="F416" s="2"/>
      <c r="G416" s="56"/>
      <c r="H416" s="56"/>
      <c r="I416" s="2"/>
      <c r="J416" s="57"/>
      <c r="K416" s="2"/>
      <c r="L416" s="2"/>
      <c r="M416" s="2"/>
      <c r="N416" s="2"/>
      <c r="O416" s="2"/>
    </row>
    <row r="417" spans="1:15" s="31" customFormat="1" x14ac:dyDescent="0.2">
      <c r="A417" s="2"/>
      <c r="B417" s="2"/>
      <c r="C417" s="2"/>
      <c r="D417" s="2"/>
      <c r="E417" s="2"/>
      <c r="F417" s="2"/>
      <c r="G417" s="56"/>
      <c r="H417" s="56"/>
      <c r="I417" s="2"/>
      <c r="J417" s="57"/>
      <c r="K417" s="2"/>
      <c r="L417" s="2"/>
      <c r="M417" s="2"/>
      <c r="N417" s="2"/>
      <c r="O417" s="2"/>
    </row>
    <row r="418" spans="1:15" s="31" customFormat="1" x14ac:dyDescent="0.2">
      <c r="A418" s="2"/>
      <c r="B418" s="2"/>
      <c r="C418" s="2"/>
      <c r="D418" s="2"/>
      <c r="E418" s="2"/>
      <c r="F418" s="2"/>
      <c r="G418" s="56"/>
      <c r="H418" s="56"/>
      <c r="I418" s="2"/>
      <c r="J418" s="57"/>
      <c r="K418" s="2"/>
      <c r="L418" s="2"/>
      <c r="M418" s="2"/>
      <c r="N418" s="2"/>
      <c r="O418" s="2"/>
    </row>
    <row r="419" spans="1:15" s="31" customFormat="1" x14ac:dyDescent="0.2">
      <c r="A419" s="2"/>
      <c r="B419" s="2"/>
      <c r="C419" s="2"/>
      <c r="D419" s="2"/>
      <c r="E419" s="2"/>
      <c r="F419" s="2"/>
      <c r="G419" s="56"/>
      <c r="H419" s="56"/>
      <c r="I419" s="2"/>
      <c r="J419" s="57"/>
      <c r="K419" s="2"/>
      <c r="L419" s="2"/>
      <c r="M419" s="2"/>
      <c r="N419" s="2"/>
      <c r="O419" s="2"/>
    </row>
    <row r="420" spans="1:15" s="31" customFormat="1" x14ac:dyDescent="0.2">
      <c r="A420" s="2"/>
      <c r="B420" s="2"/>
      <c r="C420" s="2"/>
      <c r="D420" s="2"/>
      <c r="E420" s="2"/>
      <c r="F420" s="2"/>
      <c r="G420" s="56"/>
      <c r="H420" s="56"/>
      <c r="I420" s="2"/>
      <c r="J420" s="57"/>
      <c r="K420" s="2"/>
      <c r="L420" s="2"/>
      <c r="M420" s="2"/>
      <c r="N420" s="2"/>
      <c r="O420" s="2"/>
    </row>
    <row r="421" spans="1:15" s="31" customFormat="1" x14ac:dyDescent="0.2">
      <c r="A421" s="2"/>
      <c r="B421" s="2"/>
      <c r="C421" s="2"/>
      <c r="D421" s="2"/>
      <c r="E421" s="2"/>
      <c r="F421" s="2"/>
      <c r="G421" s="56"/>
      <c r="H421" s="56"/>
      <c r="I421" s="2"/>
      <c r="J421" s="57"/>
      <c r="K421" s="2"/>
      <c r="L421" s="2"/>
      <c r="M421" s="2"/>
      <c r="N421" s="2"/>
      <c r="O421" s="2"/>
    </row>
    <row r="422" spans="1:15" s="31" customFormat="1" x14ac:dyDescent="0.2">
      <c r="A422" s="2"/>
      <c r="B422" s="2"/>
      <c r="C422" s="2"/>
      <c r="D422" s="2"/>
      <c r="E422" s="2"/>
      <c r="F422" s="2"/>
      <c r="G422" s="56"/>
      <c r="H422" s="56"/>
      <c r="I422" s="2"/>
      <c r="J422" s="57"/>
      <c r="K422" s="2"/>
      <c r="L422" s="2"/>
      <c r="M422" s="2"/>
      <c r="N422" s="2"/>
      <c r="O422" s="2"/>
    </row>
    <row r="423" spans="1:15" s="31" customFormat="1" x14ac:dyDescent="0.2">
      <c r="A423" s="2"/>
      <c r="B423" s="2"/>
      <c r="C423" s="2"/>
      <c r="D423" s="2"/>
      <c r="E423" s="2"/>
      <c r="F423" s="2"/>
      <c r="G423" s="56"/>
      <c r="H423" s="56"/>
      <c r="I423" s="2"/>
      <c r="J423" s="57"/>
      <c r="K423" s="2"/>
      <c r="L423" s="2"/>
      <c r="M423" s="2"/>
      <c r="N423" s="2"/>
      <c r="O423" s="2"/>
    </row>
    <row r="424" spans="1:15" s="31" customFormat="1" x14ac:dyDescent="0.2">
      <c r="A424" s="2"/>
      <c r="B424" s="2"/>
      <c r="C424" s="2"/>
      <c r="D424" s="2"/>
      <c r="E424" s="2"/>
      <c r="F424" s="2"/>
      <c r="G424" s="56"/>
      <c r="H424" s="56"/>
      <c r="I424" s="2"/>
      <c r="J424" s="57"/>
      <c r="K424" s="2"/>
      <c r="L424" s="2"/>
      <c r="M424" s="2"/>
      <c r="N424" s="2"/>
      <c r="O424" s="2"/>
    </row>
    <row r="425" spans="1:15" s="55" customFormat="1" x14ac:dyDescent="0.2">
      <c r="A425" s="2"/>
      <c r="B425" s="2"/>
      <c r="C425" s="2"/>
      <c r="D425" s="2"/>
      <c r="E425" s="2"/>
      <c r="F425" s="2"/>
      <c r="G425" s="56"/>
      <c r="H425" s="56"/>
      <c r="I425" s="2"/>
      <c r="J425" s="57"/>
      <c r="K425" s="2"/>
      <c r="L425" s="2"/>
      <c r="M425" s="2"/>
      <c r="N425" s="2"/>
      <c r="O425" s="2"/>
    </row>
    <row r="426" spans="1:15" s="31" customFormat="1" x14ac:dyDescent="0.2">
      <c r="A426" s="2"/>
      <c r="B426" s="2"/>
      <c r="C426" s="2"/>
      <c r="D426" s="2"/>
      <c r="E426" s="2"/>
      <c r="F426" s="2"/>
      <c r="G426" s="56"/>
      <c r="H426" s="56"/>
      <c r="I426" s="2"/>
      <c r="J426" s="57"/>
      <c r="K426" s="2"/>
      <c r="L426" s="2"/>
      <c r="M426" s="2"/>
      <c r="N426" s="2"/>
      <c r="O426" s="2"/>
    </row>
    <row r="427" spans="1:15" s="31" customFormat="1" x14ac:dyDescent="0.2">
      <c r="A427" s="2"/>
      <c r="B427" s="2"/>
      <c r="C427" s="2"/>
      <c r="D427" s="2"/>
      <c r="E427" s="2"/>
      <c r="F427" s="2"/>
      <c r="G427" s="56"/>
      <c r="H427" s="56"/>
      <c r="I427" s="2"/>
      <c r="J427" s="57"/>
      <c r="K427" s="2"/>
      <c r="L427" s="2"/>
      <c r="M427" s="2"/>
      <c r="N427" s="2"/>
      <c r="O427" s="2"/>
    </row>
  </sheetData>
  <mergeCells count="8">
    <mergeCell ref="C371:O373"/>
    <mergeCell ref="C374:O375"/>
    <mergeCell ref="A1:M1"/>
    <mergeCell ref="A2:A5"/>
    <mergeCell ref="B2:B5"/>
    <mergeCell ref="E2:F2"/>
    <mergeCell ref="G2:K2"/>
    <mergeCell ref="L2:M2"/>
  </mergeCells>
  <pageMargins left="0.70866141732283472" right="0.70866141732283472" top="0.78740157480314965" bottom="0.78740157480314965" header="0.31496062992125984" footer="0.31496062992125984"/>
  <pageSetup paperSize="9" scale="96" fitToHeight="1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6</vt:i4>
      </vt:variant>
    </vt:vector>
  </HeadingPairs>
  <TitlesOfParts>
    <vt:vector size="16" baseType="lpstr">
      <vt:lpstr>jan-des</vt:lpstr>
      <vt:lpstr>jan-nov</vt:lpstr>
      <vt:lpstr>jan-sep</vt:lpstr>
      <vt:lpstr>jan-aug</vt:lpstr>
      <vt:lpstr>jan-juli</vt:lpstr>
      <vt:lpstr>jan-mai</vt:lpstr>
      <vt:lpstr>jan-apr</vt:lpstr>
      <vt:lpstr>jan-mar</vt:lpstr>
      <vt:lpstr>jan-feb</vt:lpstr>
      <vt:lpstr>jan</vt:lpstr>
      <vt:lpstr>jan!Utskriftstitler</vt:lpstr>
      <vt:lpstr>'jan-apr'!Utskriftstitler</vt:lpstr>
      <vt:lpstr>'jan-feb'!Utskriftstitler</vt:lpstr>
      <vt:lpstr>'jan-mai'!Utskriftstitler</vt:lpstr>
      <vt:lpstr>'jan-mar'!Utskriftstitler</vt:lpstr>
      <vt:lpstr>'jan-sep'!Utskriftstitler</vt:lpstr>
    </vt:vector>
  </TitlesOfParts>
  <Company>STATEN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 Marie Skarvang</dc:creator>
  <cp:lastModifiedBy>Tormod Reiersen</cp:lastModifiedBy>
  <cp:lastPrinted>2012-10-29T09:00:12Z</cp:lastPrinted>
  <dcterms:created xsi:type="dcterms:W3CDTF">2012-02-27T18:16:48Z</dcterms:created>
  <dcterms:modified xsi:type="dcterms:W3CDTF">2025-01-21T14:52:24Z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73a663-4204-480c-9ce8-a1a166c234ab_Enabled">
    <vt:lpwstr>true</vt:lpwstr>
  </property>
  <property fmtid="{D5CDD505-2E9C-101B-9397-08002B2CF9AE}" pid="3" name="MSIP_Label_da73a663-4204-480c-9ce8-a1a166c234ab_SetDate">
    <vt:lpwstr>2021-06-21T17:40:47Z</vt:lpwstr>
  </property>
  <property fmtid="{D5CDD505-2E9C-101B-9397-08002B2CF9AE}" pid="4" name="MSIP_Label_da73a663-4204-480c-9ce8-a1a166c234ab_Method">
    <vt:lpwstr>Standard</vt:lpwstr>
  </property>
  <property fmtid="{D5CDD505-2E9C-101B-9397-08002B2CF9AE}" pid="5" name="MSIP_Label_da73a663-4204-480c-9ce8-a1a166c234ab_Name">
    <vt:lpwstr>Intern (KMD)</vt:lpwstr>
  </property>
  <property fmtid="{D5CDD505-2E9C-101B-9397-08002B2CF9AE}" pid="6" name="MSIP_Label_da73a663-4204-480c-9ce8-a1a166c234ab_SiteId">
    <vt:lpwstr>f696e186-1c3b-44cd-bf76-5ace0e7007bd</vt:lpwstr>
  </property>
  <property fmtid="{D5CDD505-2E9C-101B-9397-08002B2CF9AE}" pid="7" name="MSIP_Label_da73a663-4204-480c-9ce8-a1a166c234ab_ActionId">
    <vt:lpwstr>a0a6ee7d-9576-49d2-aff7-6dbb6a28f54f</vt:lpwstr>
  </property>
  <property fmtid="{D5CDD505-2E9C-101B-9397-08002B2CF9AE}" pid="8" name="MSIP_Label_da73a663-4204-480c-9ce8-a1a166c234ab_ContentBits">
    <vt:lpwstr>0</vt:lpwstr>
  </property>
</Properties>
</file>