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OMM\IS\IS26\Utbet\Løpende inntuj\"/>
    </mc:Choice>
  </mc:AlternateContent>
  <xr:revisionPtr revIDLastSave="0" documentId="13_ncr:1_{AA6DE65F-885C-4244-852C-1C80CD4134DD}" xr6:coauthVersionLast="47" xr6:coauthVersionMax="47" xr10:uidLastSave="{00000000-0000-0000-0000-000000000000}"/>
  <bookViews>
    <workbookView xWindow="-105" yWindow="0" windowWidth="29010" windowHeight="15585" xr2:uid="{2B47FE85-C08A-4246-BC0E-FFA826BFD59F}"/>
  </bookViews>
  <sheets>
    <sheet name="jan-mar" sheetId="3" r:id="rId1"/>
    <sheet name="jan-feb" sheetId="2" r:id="rId2"/>
    <sheet name="jan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8" i="2"/>
  <c r="I24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8" i="3"/>
  <c r="D24" i="3"/>
  <c r="C24" i="3"/>
  <c r="E24" i="3" s="1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24" i="2"/>
  <c r="C24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24" i="1"/>
  <c r="C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G21" i="3" l="1"/>
  <c r="H21" i="3" s="1"/>
  <c r="J21" i="3" s="1"/>
  <c r="G19" i="3"/>
  <c r="H19" i="3" s="1"/>
  <c r="J19" i="3" s="1"/>
  <c r="G17" i="3"/>
  <c r="H17" i="3" s="1"/>
  <c r="J17" i="3" s="1"/>
  <c r="G15" i="3"/>
  <c r="H15" i="3" s="1"/>
  <c r="J15" i="3" s="1"/>
  <c r="G13" i="3"/>
  <c r="H13" i="3" s="1"/>
  <c r="J13" i="3" s="1"/>
  <c r="G11" i="3"/>
  <c r="H11" i="3" s="1"/>
  <c r="J11" i="3" s="1"/>
  <c r="G9" i="3"/>
  <c r="H9" i="3" s="1"/>
  <c r="J9" i="3" s="1"/>
  <c r="F22" i="3"/>
  <c r="F21" i="3"/>
  <c r="F19" i="3"/>
  <c r="F17" i="3"/>
  <c r="F15" i="3"/>
  <c r="F13" i="3"/>
  <c r="F11" i="3"/>
  <c r="F9" i="3"/>
  <c r="F20" i="3"/>
  <c r="F18" i="3"/>
  <c r="G22" i="3"/>
  <c r="H22" i="3" s="1"/>
  <c r="J22" i="3" s="1"/>
  <c r="G20" i="3"/>
  <c r="H20" i="3" s="1"/>
  <c r="J20" i="3" s="1"/>
  <c r="G18" i="3"/>
  <c r="H18" i="3" s="1"/>
  <c r="J18" i="3" s="1"/>
  <c r="G16" i="3"/>
  <c r="H16" i="3" s="1"/>
  <c r="J16" i="3" s="1"/>
  <c r="G14" i="3"/>
  <c r="H14" i="3" s="1"/>
  <c r="J14" i="3" s="1"/>
  <c r="G12" i="3"/>
  <c r="H12" i="3" s="1"/>
  <c r="J12" i="3" s="1"/>
  <c r="G10" i="3"/>
  <c r="H10" i="3" s="1"/>
  <c r="J10" i="3" s="1"/>
  <c r="G8" i="3"/>
  <c r="H8" i="3" s="1"/>
  <c r="F24" i="3"/>
  <c r="F16" i="3"/>
  <c r="F14" i="3"/>
  <c r="F12" i="3"/>
  <c r="F10" i="3"/>
  <c r="F8" i="3"/>
  <c r="E24" i="2"/>
  <c r="F10" i="2" s="1"/>
  <c r="G17" i="2"/>
  <c r="H17" i="2" s="1"/>
  <c r="J17" i="2" s="1"/>
  <c r="F9" i="2"/>
  <c r="F20" i="1"/>
  <c r="F16" i="1"/>
  <c r="F12" i="1"/>
  <c r="E24" i="1"/>
  <c r="F18" i="1" s="1"/>
  <c r="F9" i="1"/>
  <c r="G19" i="1"/>
  <c r="H19" i="1" s="1"/>
  <c r="I19" i="1" s="1"/>
  <c r="G17" i="1"/>
  <c r="H17" i="1" s="1"/>
  <c r="I17" i="1" s="1"/>
  <c r="G13" i="1"/>
  <c r="H13" i="1" s="1"/>
  <c r="I13" i="1" s="1"/>
  <c r="G10" i="1"/>
  <c r="H10" i="1" s="1"/>
  <c r="I10" i="1" s="1"/>
  <c r="G20" i="1"/>
  <c r="H20" i="1" s="1"/>
  <c r="I20" i="1" s="1"/>
  <c r="G21" i="1"/>
  <c r="H21" i="1" s="1"/>
  <c r="I21" i="1" s="1"/>
  <c r="F17" i="1"/>
  <c r="G15" i="1"/>
  <c r="H15" i="1" s="1"/>
  <c r="I15" i="1" s="1"/>
  <c r="G18" i="1"/>
  <c r="H18" i="1" s="1"/>
  <c r="I18" i="1" s="1"/>
  <c r="G8" i="1"/>
  <c r="H8" i="1" s="1"/>
  <c r="F21" i="1"/>
  <c r="G16" i="1"/>
  <c r="H16" i="1" s="1"/>
  <c r="I16" i="1" s="1"/>
  <c r="F10" i="1"/>
  <c r="G12" i="1"/>
  <c r="H12" i="1" s="1"/>
  <c r="I12" i="1" s="1"/>
  <c r="F13" i="1"/>
  <c r="G14" i="1"/>
  <c r="H14" i="1" s="1"/>
  <c r="I14" i="1" s="1"/>
  <c r="F15" i="1"/>
  <c r="F22" i="1"/>
  <c r="G11" i="1"/>
  <c r="H11" i="1" s="1"/>
  <c r="I11" i="1" s="1"/>
  <c r="F24" i="1"/>
  <c r="G22" i="1"/>
  <c r="H22" i="1" s="1"/>
  <c r="I22" i="1" s="1"/>
  <c r="F14" i="1"/>
  <c r="G9" i="1"/>
  <c r="H9" i="1" s="1"/>
  <c r="I9" i="1" s="1"/>
  <c r="F8" i="1"/>
  <c r="F19" i="1"/>
  <c r="F11" i="1"/>
  <c r="J8" i="3" l="1"/>
  <c r="H24" i="3"/>
  <c r="J24" i="3" s="1"/>
  <c r="F13" i="2"/>
  <c r="F21" i="2"/>
  <c r="G12" i="2"/>
  <c r="H12" i="2" s="1"/>
  <c r="J12" i="2" s="1"/>
  <c r="F11" i="2"/>
  <c r="G19" i="2"/>
  <c r="H19" i="2" s="1"/>
  <c r="J19" i="2" s="1"/>
  <c r="G13" i="2"/>
  <c r="H13" i="2" s="1"/>
  <c r="J13" i="2" s="1"/>
  <c r="G16" i="2"/>
  <c r="H16" i="2" s="1"/>
  <c r="J16" i="2" s="1"/>
  <c r="G9" i="2"/>
  <c r="H9" i="2" s="1"/>
  <c r="J9" i="2" s="1"/>
  <c r="G21" i="2"/>
  <c r="H21" i="2" s="1"/>
  <c r="J21" i="2" s="1"/>
  <c r="F17" i="2"/>
  <c r="G8" i="2"/>
  <c r="H8" i="2" s="1"/>
  <c r="G18" i="2"/>
  <c r="H18" i="2" s="1"/>
  <c r="J18" i="2" s="1"/>
  <c r="F16" i="2"/>
  <c r="F15" i="2"/>
  <c r="F20" i="2"/>
  <c r="G11" i="2"/>
  <c r="H11" i="2" s="1"/>
  <c r="J11" i="2" s="1"/>
  <c r="F24" i="2"/>
  <c r="F19" i="2"/>
  <c r="G10" i="2"/>
  <c r="H10" i="2" s="1"/>
  <c r="J10" i="2" s="1"/>
  <c r="G20" i="2"/>
  <c r="H20" i="2" s="1"/>
  <c r="J20" i="2" s="1"/>
  <c r="F22" i="2"/>
  <c r="F18" i="2"/>
  <c r="G15" i="2"/>
  <c r="H15" i="2" s="1"/>
  <c r="J15" i="2" s="1"/>
  <c r="G14" i="2"/>
  <c r="H14" i="2" s="1"/>
  <c r="J14" i="2" s="1"/>
  <c r="G22" i="2"/>
  <c r="H22" i="2" s="1"/>
  <c r="J22" i="2" s="1"/>
  <c r="F12" i="2"/>
  <c r="F14" i="2"/>
  <c r="F8" i="2"/>
  <c r="J8" i="2"/>
  <c r="H24" i="1"/>
  <c r="I8" i="1"/>
  <c r="I24" i="1" s="1"/>
  <c r="H24" i="2" l="1"/>
  <c r="J24" i="2" s="1"/>
</calcChain>
</file>

<file path=xl/sharedStrings.xml><?xml version="1.0" encoding="utf-8"?>
<sst xmlns="http://schemas.openxmlformats.org/spreadsheetml/2006/main" count="106" uniqueCount="42">
  <si>
    <t>Fylkeskommune</t>
  </si>
  <si>
    <t>Skatt jan</t>
  </si>
  <si>
    <t>Innbyggere</t>
  </si>
  <si>
    <t>Symmetrisk inntektsutjevning (87,5 pst.)</t>
  </si>
  <si>
    <t>Prosent av</t>
  </si>
  <si>
    <t>Kr pr. innb.</t>
  </si>
  <si>
    <t>lands-</t>
  </si>
  <si>
    <t>Totalt</t>
  </si>
  <si>
    <t>Innt.utj. tilsk.</t>
  </si>
  <si>
    <t>gjennomsnitt</t>
  </si>
  <si>
    <t>jan</t>
  </si>
  <si>
    <t>Oslo</t>
  </si>
  <si>
    <t>Rogaland</t>
  </si>
  <si>
    <t>Møre og Romsdal</t>
  </si>
  <si>
    <t>Nordland - Nordlánnda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</si>
  <si>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</si>
  <si>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</si>
  <si>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</si>
  <si>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</si>
  <si>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</si>
  <si>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</si>
  <si>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</si>
  <si>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</si>
  <si>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 - Trööndelage</t>
  </si>
  <si>
    <t>Troms - Romsa - Tromssa</t>
  </si>
  <si>
    <t>Finnmark - Finnmárku - Finmarkku</t>
  </si>
  <si>
    <t>Hele landet</t>
  </si>
  <si>
    <t>Fynr</t>
  </si>
  <si>
    <t>Skatt jan 2026</t>
  </si>
  <si>
    <t>Beregninger av skatt og inntektsutjevning for fylkeskommunene, januar 2026</t>
  </si>
  <si>
    <t>pr. 1.1.26</t>
  </si>
  <si>
    <t>Skatt jan-feb</t>
  </si>
  <si>
    <t>Innt.utj.</t>
  </si>
  <si>
    <t>jan-feb</t>
  </si>
  <si>
    <t>feb</t>
  </si>
  <si>
    <t>Skatt jan-feb 2026</t>
  </si>
  <si>
    <t>Skatt jan-mar 2026</t>
  </si>
  <si>
    <t>Skatt jan-mar</t>
  </si>
  <si>
    <t>jan-mar</t>
  </si>
  <si>
    <t>mars</t>
  </si>
  <si>
    <t>Beregninger av skatt og inntektsutjevning for fylkeskommunene, januar - februar 2026</t>
  </si>
  <si>
    <t>Beregninger av skatt og inntektsutjevning for fylkeskommunene, januar -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</si>
</sst>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\ %"/>
    <numFmt numFmtId="165" formatCode="00"/>
    <numFmt numFmtId="166" formatCode="#,##0_ ;\-#,##0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sz val="10"/>
      <name val="Tms Rmn"/>
    </font>
    <font>
      <i/>
      <sz val="10"/>
      <name val="Aptos Narrow"/>
      <family val="2"/>
      <scheme val="minor"/>
    </font>
    <font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59">
    <xf numFmtId="0" fontId="0" fillId="0" borderId="0" xfId="0"/>
    <xf numFmtId="0" fontId="2" fillId="2" borderId="1" xfId="0" applyFont="1" applyFill="1" applyBorder="1"/>
    <xf numFmtId="0" fontId="0" fillId="2" borderId="5" xfId="0" applyFill="1" applyBorder="1"/>
    <xf numFmtId="0" fontId="6" fillId="3" borderId="5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6" fillId="0" borderId="0" xfId="3" applyFont="1" applyAlignment="1">
      <alignment horizontal="right"/>
    </xf>
    <xf numFmtId="0" fontId="2" fillId="0" borderId="0" xfId="3" applyFont="1"/>
    <xf numFmtId="0" fontId="2" fillId="0" borderId="0" xfId="0" applyFont="1"/>
    <xf numFmtId="3" fontId="2" fillId="0" borderId="0" xfId="4" applyNumberFormat="1" applyFont="1"/>
    <xf numFmtId="3" fontId="2" fillId="0" borderId="0" xfId="0" applyNumberFormat="1" applyFont="1"/>
    <xf numFmtId="164" fontId="2" fillId="0" borderId="0" xfId="2" applyNumberFormat="1" applyFont="1"/>
    <xf numFmtId="3" fontId="2" fillId="0" borderId="0" xfId="0" applyNumberFormat="1" applyFont="1" applyAlignment="1">
      <alignment horizontal="right"/>
    </xf>
    <xf numFmtId="0" fontId="2" fillId="0" borderId="0" xfId="4" applyFont="1"/>
    <xf numFmtId="0" fontId="3" fillId="0" borderId="9" xfId="3" applyFont="1" applyBorder="1"/>
    <xf numFmtId="164" fontId="2" fillId="0" borderId="9" xfId="1" applyNumberFormat="1" applyFont="1" applyBorder="1"/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165" fontId="2" fillId="0" borderId="0" xfId="4" applyNumberFormat="1" applyFont="1" applyAlignment="1">
      <alignment horizontal="left"/>
    </xf>
    <xf numFmtId="3" fontId="2" fillId="0" borderId="9" xfId="1" applyNumberFormat="1" applyFont="1" applyBorder="1" applyAlignment="1">
      <alignment horizontal="right"/>
    </xf>
    <xf numFmtId="3" fontId="2" fillId="0" borderId="0" xfId="1" applyNumberFormat="1" applyFont="1" applyBorder="1"/>
    <xf numFmtId="3" fontId="2" fillId="0" borderId="0" xfId="1" applyNumberFormat="1" applyFont="1"/>
    <xf numFmtId="3" fontId="2" fillId="0" borderId="0" xfId="1" applyNumberFormat="1" applyFont="1" applyFill="1" applyBorder="1"/>
    <xf numFmtId="3" fontId="2" fillId="0" borderId="9" xfId="1" applyNumberFormat="1" applyFont="1" applyBorder="1"/>
    <xf numFmtId="0" fontId="2" fillId="2" borderId="10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5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166" fontId="2" fillId="0" borderId="0" xfId="1" applyNumberFormat="1" applyFont="1"/>
    <xf numFmtId="166" fontId="2" fillId="0" borderId="0" xfId="1" applyNumberFormat="1" applyFont="1" applyFill="1" applyBorder="1"/>
    <xf numFmtId="164" fontId="2" fillId="0" borderId="0" xfId="1" applyNumberFormat="1" applyFont="1"/>
    <xf numFmtId="166" fontId="2" fillId="0" borderId="9" xfId="1" applyNumberFormat="1" applyFont="1" applyBorder="1" applyAlignment="1">
      <alignment horizontal="right"/>
    </xf>
    <xf numFmtId="166" fontId="2" fillId="0" borderId="9" xfId="1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6" borderId="6" xfId="0" applyFont="1" applyFill="1" applyBorder="1"/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2" fillId="6" borderId="11" xfId="0" applyFont="1" applyFill="1" applyBorder="1"/>
  </cellXfs>
  <cellStyles count="5">
    <cellStyle name="Komma" xfId="1" builtinId="3"/>
    <cellStyle name="Normal" xfId="0" builtinId="0"/>
    <cellStyle name="Normal_innutj" xfId="3" xr:uid="{242D2617-09AE-4A86-972C-7FAA4E6650EF}"/>
    <cellStyle name="Normal_TABELL1" xfId="4" xr:uid="{20E042AC-9EF6-4E58-99B0-B4860196DCD1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93B4-617D-4788-9C42-4BB78A179F61}">
  <dimension ref="A1:J25"/>
  <sheetViews>
    <sheetView tabSelected="1" workbookViewId="0">
      <selection activeCell="B30" sqref="B28:B30"/>
    </sheetView>
  </sheetViews>
  <sheetFormatPr baseColWidth="10" defaultRowHeight="15" x14ac:dyDescent="0.25"/>
  <cols>
    <col min="3" max="3" width="13.140625" customWidth="1"/>
    <col min="7" max="7" width="14.140625" customWidth="1"/>
    <col min="8" max="8" width="16.7109375" customWidth="1"/>
  </cols>
  <sheetData>
    <row r="1" spans="1:10" x14ac:dyDescent="0.25">
      <c r="A1" s="27"/>
      <c r="B1" s="1"/>
      <c r="C1" s="41" t="s">
        <v>41</v>
      </c>
      <c r="D1" s="42"/>
      <c r="E1" s="42"/>
      <c r="F1" s="42"/>
      <c r="G1" s="42"/>
      <c r="H1" s="43"/>
      <c r="I1" s="28"/>
      <c r="J1" s="29"/>
    </row>
    <row r="2" spans="1:10" x14ac:dyDescent="0.25">
      <c r="A2" s="44" t="s">
        <v>27</v>
      </c>
      <c r="B2" s="47" t="s">
        <v>0</v>
      </c>
      <c r="C2" s="30" t="s">
        <v>37</v>
      </c>
      <c r="D2" s="30" t="s">
        <v>2</v>
      </c>
      <c r="E2" s="50" t="s">
        <v>36</v>
      </c>
      <c r="F2" s="51"/>
      <c r="G2" s="31" t="s">
        <v>3</v>
      </c>
      <c r="H2" s="32"/>
      <c r="I2" s="54"/>
      <c r="J2" s="58"/>
    </row>
    <row r="3" spans="1:10" x14ac:dyDescent="0.25">
      <c r="A3" s="45"/>
      <c r="B3" s="48"/>
      <c r="C3" s="33">
        <v>2026</v>
      </c>
      <c r="D3" s="33" t="s">
        <v>30</v>
      </c>
      <c r="E3" s="33"/>
      <c r="F3" s="30" t="s">
        <v>4</v>
      </c>
      <c r="G3" s="30"/>
      <c r="H3" s="30"/>
      <c r="I3" s="57"/>
      <c r="J3" s="55"/>
    </row>
    <row r="4" spans="1:10" x14ac:dyDescent="0.25">
      <c r="A4" s="45"/>
      <c r="B4" s="48"/>
      <c r="C4" s="33"/>
      <c r="D4" s="33"/>
      <c r="E4" s="33" t="s">
        <v>5</v>
      </c>
      <c r="F4" s="33" t="s">
        <v>6</v>
      </c>
      <c r="G4" s="33" t="s">
        <v>5</v>
      </c>
      <c r="H4" s="33" t="s">
        <v>7</v>
      </c>
      <c r="I4" s="57" t="s">
        <v>32</v>
      </c>
      <c r="J4" s="55" t="s">
        <v>8</v>
      </c>
    </row>
    <row r="5" spans="1:10" x14ac:dyDescent="0.25">
      <c r="A5" s="46"/>
      <c r="B5" s="49"/>
      <c r="C5" s="34"/>
      <c r="D5" s="34"/>
      <c r="E5" s="35"/>
      <c r="F5" s="35" t="s">
        <v>9</v>
      </c>
      <c r="G5" s="35" t="s">
        <v>38</v>
      </c>
      <c r="H5" s="35" t="s">
        <v>38</v>
      </c>
      <c r="I5" s="57" t="s">
        <v>33</v>
      </c>
      <c r="J5" s="55" t="s">
        <v>39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21">
        <v>3</v>
      </c>
      <c r="B8" s="8" t="s">
        <v>11</v>
      </c>
      <c r="C8" s="9">
        <v>2373643682</v>
      </c>
      <c r="D8" s="23">
        <v>728714</v>
      </c>
      <c r="E8" s="24">
        <f>C8/D8</f>
        <v>3257.304898766869</v>
      </c>
      <c r="F8" s="10">
        <f>E8/E$24</f>
        <v>1.1662731629726097</v>
      </c>
      <c r="G8" s="24">
        <f>($E$24-E8)*0.875</f>
        <v>-406.33884478721836</v>
      </c>
      <c r="H8" s="24">
        <f>G8*D8</f>
        <v>-296104804.94027305</v>
      </c>
      <c r="I8" s="11">
        <f>'jan-feb'!H8</f>
        <v>-156827082.74650618</v>
      </c>
      <c r="J8" s="11">
        <f>H8-I8</f>
        <v>-139277722.19376686</v>
      </c>
    </row>
    <row r="9" spans="1:10" x14ac:dyDescent="0.25">
      <c r="A9" s="21">
        <v>11</v>
      </c>
      <c r="B9" s="8" t="s">
        <v>12</v>
      </c>
      <c r="C9" s="9">
        <v>1579711712</v>
      </c>
      <c r="D9" s="23">
        <v>508922</v>
      </c>
      <c r="E9" s="24">
        <f t="shared" ref="E9:E24" si="0">C9/D9</f>
        <v>3104.0350230487188</v>
      </c>
      <c r="F9" s="10">
        <f t="shared" ref="F9:F24" si="1">E9/E$24</f>
        <v>1.111395112468373</v>
      </c>
      <c r="G9" s="24">
        <f t="shared" ref="G9:G22" si="2">($E$24-E9)*0.875</f>
        <v>-272.22770353383697</v>
      </c>
      <c r="H9" s="24">
        <f t="shared" ref="H9:H22" si="3">G9*D9</f>
        <v>-138542667.33784738</v>
      </c>
      <c r="I9" s="11">
        <f>'jan-feb'!H9</f>
        <v>-90920993.073922306</v>
      </c>
      <c r="J9" s="11">
        <f t="shared" ref="J9:J22" si="4">H9-I9</f>
        <v>-47621674.263925076</v>
      </c>
    </row>
    <row r="10" spans="1:10" x14ac:dyDescent="0.25">
      <c r="A10" s="21">
        <v>15</v>
      </c>
      <c r="B10" s="12" t="s">
        <v>13</v>
      </c>
      <c r="C10" s="9">
        <v>745338846</v>
      </c>
      <c r="D10" s="23">
        <v>273169</v>
      </c>
      <c r="E10" s="24">
        <f t="shared" si="0"/>
        <v>2728.4898579267779</v>
      </c>
      <c r="F10" s="10">
        <f t="shared" si="1"/>
        <v>0.97693172596388944</v>
      </c>
      <c r="G10" s="24">
        <f t="shared" si="2"/>
        <v>56.374315947861362</v>
      </c>
      <c r="H10" s="24">
        <f t="shared" si="3"/>
        <v>15399715.513161341</v>
      </c>
      <c r="I10" s="11">
        <f>'jan-feb'!H10</f>
        <v>1290015.4811687344</v>
      </c>
      <c r="J10" s="11">
        <f t="shared" si="4"/>
        <v>14109700.031992607</v>
      </c>
    </row>
    <row r="11" spans="1:10" x14ac:dyDescent="0.25">
      <c r="A11" s="21">
        <v>18</v>
      </c>
      <c r="B11" s="12" t="s">
        <v>14</v>
      </c>
      <c r="C11" s="9">
        <v>652533911</v>
      </c>
      <c r="D11" s="23">
        <v>243272</v>
      </c>
      <c r="E11" s="24">
        <f t="shared" si="0"/>
        <v>2682.3223017856558</v>
      </c>
      <c r="F11" s="10">
        <f t="shared" si="1"/>
        <v>0.96040150131473057</v>
      </c>
      <c r="G11" s="24">
        <f t="shared" si="2"/>
        <v>96.770927571343179</v>
      </c>
      <c r="H11" s="24">
        <f t="shared" si="3"/>
        <v>23541657.092135798</v>
      </c>
      <c r="I11" s="11">
        <f>'jan-feb'!H11</f>
        <v>8580428.2762983013</v>
      </c>
      <c r="J11" s="11">
        <f t="shared" si="4"/>
        <v>14961228.815837497</v>
      </c>
    </row>
    <row r="12" spans="1:10" x14ac:dyDescent="0.25">
      <c r="A12" s="21">
        <v>31</v>
      </c>
      <c r="B12" s="12" t="s">
        <v>15</v>
      </c>
      <c r="C12" s="9">
        <v>740229238</v>
      </c>
      <c r="D12" s="23">
        <v>316448</v>
      </c>
      <c r="E12" s="24">
        <f t="shared" si="0"/>
        <v>2339.1812809687531</v>
      </c>
      <c r="F12" s="10">
        <f t="shared" si="1"/>
        <v>0.8375403703701626</v>
      </c>
      <c r="G12" s="24">
        <f t="shared" si="2"/>
        <v>397.01932078613305</v>
      </c>
      <c r="H12" s="24">
        <f t="shared" si="3"/>
        <v>125635970.02413023</v>
      </c>
      <c r="I12" s="11">
        <f>'jan-feb'!H12</f>
        <v>88914660.198078901</v>
      </c>
      <c r="J12" s="11">
        <f t="shared" si="4"/>
        <v>36721309.826051325</v>
      </c>
    </row>
    <row r="13" spans="1:10" x14ac:dyDescent="0.25">
      <c r="A13" s="21">
        <v>32</v>
      </c>
      <c r="B13" s="12" t="s">
        <v>16</v>
      </c>
      <c r="C13" s="9">
        <v>2265876578</v>
      </c>
      <c r="D13" s="23">
        <v>749207</v>
      </c>
      <c r="E13" s="24">
        <f t="shared" si="0"/>
        <v>3024.3665342155105</v>
      </c>
      <c r="F13" s="10">
        <f t="shared" si="1"/>
        <v>1.0828699288124219</v>
      </c>
      <c r="G13" s="24">
        <f t="shared" si="2"/>
        <v>-202.51777580477966</v>
      </c>
      <c r="H13" s="24">
        <f t="shared" si="3"/>
        <v>-151727735.25737154</v>
      </c>
      <c r="I13" s="11">
        <f>'jan-feb'!H13</f>
        <v>-107642221.77173765</v>
      </c>
      <c r="J13" s="11">
        <f t="shared" si="4"/>
        <v>-44085513.485633895</v>
      </c>
    </row>
    <row r="14" spans="1:10" x14ac:dyDescent="0.25">
      <c r="A14" s="21">
        <v>33</v>
      </c>
      <c r="B14" s="12" t="s">
        <v>17</v>
      </c>
      <c r="C14" s="9">
        <v>717401697</v>
      </c>
      <c r="D14" s="23">
        <v>272981</v>
      </c>
      <c r="E14" s="24">
        <f t="shared" si="0"/>
        <v>2628.0279469999746</v>
      </c>
      <c r="F14" s="10">
        <f t="shared" si="1"/>
        <v>0.94096148852642036</v>
      </c>
      <c r="G14" s="24">
        <f t="shared" si="2"/>
        <v>144.27848800881424</v>
      </c>
      <c r="H14" s="24">
        <f t="shared" si="3"/>
        <v>39385285.93513412</v>
      </c>
      <c r="I14" s="11">
        <f>'jan-feb'!H14</f>
        <v>25995360.497570369</v>
      </c>
      <c r="J14" s="11">
        <f t="shared" si="4"/>
        <v>13389925.437563751</v>
      </c>
    </row>
    <row r="15" spans="1:10" x14ac:dyDescent="0.25">
      <c r="A15" s="21">
        <v>34</v>
      </c>
      <c r="B15" s="12" t="s">
        <v>18</v>
      </c>
      <c r="C15" s="9">
        <v>900313369</v>
      </c>
      <c r="D15" s="23">
        <v>379488</v>
      </c>
      <c r="E15" s="24">
        <f t="shared" si="0"/>
        <v>2372.4422616788938</v>
      </c>
      <c r="F15" s="10">
        <f t="shared" si="1"/>
        <v>0.84944941492754256</v>
      </c>
      <c r="G15" s="24">
        <f t="shared" si="2"/>
        <v>367.91596266475989</v>
      </c>
      <c r="H15" s="24">
        <f t="shared" si="3"/>
        <v>139619692.83972439</v>
      </c>
      <c r="I15" s="11">
        <f>'jan-feb'!H15</f>
        <v>99486613.581278905</v>
      </c>
      <c r="J15" s="11">
        <f t="shared" si="4"/>
        <v>40133079.258445486</v>
      </c>
    </row>
    <row r="16" spans="1:10" x14ac:dyDescent="0.25">
      <c r="A16" s="21">
        <v>39</v>
      </c>
      <c r="B16" s="12" t="s">
        <v>19</v>
      </c>
      <c r="C16" s="9">
        <v>641141653</v>
      </c>
      <c r="D16" s="23">
        <v>259332</v>
      </c>
      <c r="E16" s="24">
        <f t="shared" si="0"/>
        <v>2472.281295790724</v>
      </c>
      <c r="F16" s="10">
        <f t="shared" si="1"/>
        <v>0.88519663225000311</v>
      </c>
      <c r="G16" s="24">
        <f t="shared" si="2"/>
        <v>280.55680781690847</v>
      </c>
      <c r="H16" s="24">
        <f t="shared" si="3"/>
        <v>72757358.084774509</v>
      </c>
      <c r="I16" s="11">
        <f>'jan-feb'!H16</f>
        <v>53624811.1358191</v>
      </c>
      <c r="J16" s="11">
        <f t="shared" si="4"/>
        <v>19132546.948955409</v>
      </c>
    </row>
    <row r="17" spans="1:10" x14ac:dyDescent="0.25">
      <c r="A17" s="21">
        <v>40</v>
      </c>
      <c r="B17" s="12" t="s">
        <v>20</v>
      </c>
      <c r="C17" s="9">
        <v>457053183</v>
      </c>
      <c r="D17" s="23">
        <v>177923</v>
      </c>
      <c r="E17" s="24">
        <f t="shared" si="0"/>
        <v>2568.8257448446798</v>
      </c>
      <c r="F17" s="10">
        <f t="shared" si="1"/>
        <v>0.91976422830410021</v>
      </c>
      <c r="G17" s="24">
        <f t="shared" si="2"/>
        <v>196.08041489469718</v>
      </c>
      <c r="H17" s="24">
        <f t="shared" si="3"/>
        <v>34887215.659309208</v>
      </c>
      <c r="I17" s="11">
        <f>'jan-feb'!H17</f>
        <v>17413895.549993712</v>
      </c>
      <c r="J17" s="11">
        <f t="shared" si="4"/>
        <v>17473320.109315496</v>
      </c>
    </row>
    <row r="18" spans="1:10" x14ac:dyDescent="0.25">
      <c r="A18" s="21">
        <v>42</v>
      </c>
      <c r="B18" s="12" t="s">
        <v>21</v>
      </c>
      <c r="C18" s="9">
        <v>778566666</v>
      </c>
      <c r="D18" s="23">
        <v>323930</v>
      </c>
      <c r="E18" s="24">
        <f t="shared" si="0"/>
        <v>2403.5028123359984</v>
      </c>
      <c r="F18" s="10">
        <f t="shared" si="1"/>
        <v>0.86057059878486164</v>
      </c>
      <c r="G18" s="24">
        <f t="shared" si="2"/>
        <v>340.73798083979335</v>
      </c>
      <c r="H18" s="24">
        <f t="shared" si="3"/>
        <v>110375254.13343427</v>
      </c>
      <c r="I18" s="11">
        <f>'jan-feb'!H18</f>
        <v>71474122.190275952</v>
      </c>
      <c r="J18" s="11">
        <f t="shared" si="4"/>
        <v>38901131.943158314</v>
      </c>
    </row>
    <row r="19" spans="1:10" x14ac:dyDescent="0.25">
      <c r="A19" s="21">
        <v>46</v>
      </c>
      <c r="B19" s="12" t="s">
        <v>22</v>
      </c>
      <c r="C19" s="9">
        <v>1919861855</v>
      </c>
      <c r="D19" s="23">
        <v>658342</v>
      </c>
      <c r="E19" s="24">
        <f t="shared" si="0"/>
        <v>2916.207465116915</v>
      </c>
      <c r="F19" s="10">
        <f t="shared" si="1"/>
        <v>1.0441437353665624</v>
      </c>
      <c r="G19" s="24">
        <f t="shared" si="2"/>
        <v>-107.87859034350868</v>
      </c>
      <c r="H19" s="24">
        <f t="shared" si="3"/>
        <v>-71021006.92392619</v>
      </c>
      <c r="I19" s="11">
        <f>'jan-feb'!H19</f>
        <v>-66051281.99004285</v>
      </c>
      <c r="J19" s="11">
        <f t="shared" si="4"/>
        <v>-4969724.9338833392</v>
      </c>
    </row>
    <row r="20" spans="1:10" x14ac:dyDescent="0.25">
      <c r="A20" s="21">
        <v>50</v>
      </c>
      <c r="B20" s="12" t="s">
        <v>23</v>
      </c>
      <c r="C20" s="9">
        <v>1268991683</v>
      </c>
      <c r="D20" s="23">
        <v>489166</v>
      </c>
      <c r="E20" s="24">
        <f t="shared" si="0"/>
        <v>2594.1943696005037</v>
      </c>
      <c r="F20" s="10">
        <f t="shared" si="1"/>
        <v>0.92884742657806008</v>
      </c>
      <c r="G20" s="24">
        <f t="shared" si="2"/>
        <v>173.88286823335125</v>
      </c>
      <c r="H20" s="24">
        <f t="shared" si="3"/>
        <v>85057587.122235492</v>
      </c>
      <c r="I20" s="11">
        <f>'jan-feb'!H20</f>
        <v>54775672.822516464</v>
      </c>
      <c r="J20" s="11">
        <f t="shared" si="4"/>
        <v>30281914.299719028</v>
      </c>
    </row>
    <row r="21" spans="1:10" x14ac:dyDescent="0.25">
      <c r="A21" s="21">
        <v>55</v>
      </c>
      <c r="B21" s="12" t="s">
        <v>24</v>
      </c>
      <c r="C21" s="9">
        <v>472970695</v>
      </c>
      <c r="D21" s="23">
        <v>171218</v>
      </c>
      <c r="E21" s="24">
        <f t="shared" si="0"/>
        <v>2762.3888551437349</v>
      </c>
      <c r="F21" s="10">
        <f t="shared" si="1"/>
        <v>0.98906921138037207</v>
      </c>
      <c r="G21" s="24">
        <f t="shared" si="2"/>
        <v>26.712693383023975</v>
      </c>
      <c r="H21" s="24">
        <f t="shared" si="3"/>
        <v>4573693.9356545992</v>
      </c>
      <c r="I21" s="11">
        <f>'jan-feb'!H21</f>
        <v>-1154366.0691664226</v>
      </c>
      <c r="J21" s="11">
        <f t="shared" si="4"/>
        <v>5728060.004821022</v>
      </c>
    </row>
    <row r="22" spans="1:10" x14ac:dyDescent="0.25">
      <c r="A22" s="21">
        <v>56</v>
      </c>
      <c r="B22" s="12" t="s">
        <v>25</v>
      </c>
      <c r="C22" s="24">
        <v>203230002</v>
      </c>
      <c r="D22" s="23">
        <v>75288</v>
      </c>
      <c r="E22" s="24">
        <f t="shared" si="0"/>
        <v>2699.3677876952502</v>
      </c>
      <c r="F22" s="10">
        <f t="shared" si="1"/>
        <v>0.9665046121330374</v>
      </c>
      <c r="G22" s="24">
        <f t="shared" si="2"/>
        <v>81.856127400448088</v>
      </c>
      <c r="H22" s="24">
        <f t="shared" si="3"/>
        <v>6162784.1197249359</v>
      </c>
      <c r="I22" s="11">
        <f>'jan-feb'!H22</f>
        <v>1040365.9183751013</v>
      </c>
      <c r="J22" s="11">
        <f t="shared" si="4"/>
        <v>5122418.2013498349</v>
      </c>
    </row>
    <row r="23" spans="1:10" x14ac:dyDescent="0.25">
      <c r="A23" s="21"/>
      <c r="B23" s="12"/>
      <c r="C23" s="36"/>
      <c r="D23" s="37"/>
      <c r="E23" s="36"/>
      <c r="F23" s="38"/>
      <c r="G23" s="36"/>
      <c r="H23" s="36"/>
      <c r="I23" s="11"/>
      <c r="J23" s="11"/>
    </row>
    <row r="24" spans="1:10" ht="15.75" thickBot="1" x14ac:dyDescent="0.3">
      <c r="A24" s="13"/>
      <c r="B24" s="13" t="s">
        <v>26</v>
      </c>
      <c r="C24" s="39">
        <f>SUM(C8:C22)</f>
        <v>15716864770</v>
      </c>
      <c r="D24" s="39">
        <f>SUM(D8:D22)</f>
        <v>5627400</v>
      </c>
      <c r="E24" s="40">
        <f t="shared" si="0"/>
        <v>2792.9176475814766</v>
      </c>
      <c r="F24" s="14">
        <f t="shared" si="1"/>
        <v>1</v>
      </c>
      <c r="G24" s="40">
        <v>0</v>
      </c>
      <c r="H24" s="40">
        <f>SUM(H8:H22)</f>
        <v>7.7020376920700073E-7</v>
      </c>
      <c r="I24" s="40">
        <f>'jan-feb'!H24</f>
        <v>1.5238765627145767E-7</v>
      </c>
      <c r="J24" s="22">
        <f>H24-I24</f>
        <v>6.1781611293554306E-7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1C9E-99DC-4FCC-AB3A-EEC9117DA7AA}">
  <dimension ref="A1:J25"/>
  <sheetViews>
    <sheetView workbookViewId="0">
      <selection activeCell="E24" sqref="E24"/>
    </sheetView>
  </sheetViews>
  <sheetFormatPr baseColWidth="10" defaultRowHeight="15" x14ac:dyDescent="0.25"/>
  <cols>
    <col min="3" max="3" width="13.140625" customWidth="1"/>
    <col min="7" max="7" width="15.28515625" customWidth="1"/>
    <col min="8" max="9" width="16" customWidth="1"/>
  </cols>
  <sheetData>
    <row r="1" spans="1:10" x14ac:dyDescent="0.25">
      <c r="A1" s="27"/>
      <c r="B1" s="1"/>
      <c r="C1" s="41" t="s">
        <v>40</v>
      </c>
      <c r="D1" s="42"/>
      <c r="E1" s="42"/>
      <c r="F1" s="42"/>
      <c r="G1" s="42"/>
      <c r="H1" s="43"/>
      <c r="I1" s="28"/>
      <c r="J1" s="29"/>
    </row>
    <row r="2" spans="1:10" x14ac:dyDescent="0.25">
      <c r="A2" s="44" t="s">
        <v>27</v>
      </c>
      <c r="B2" s="47" t="s">
        <v>0</v>
      </c>
      <c r="C2" s="30" t="s">
        <v>31</v>
      </c>
      <c r="D2" s="30" t="s">
        <v>2</v>
      </c>
      <c r="E2" s="50" t="s">
        <v>35</v>
      </c>
      <c r="F2" s="51"/>
      <c r="G2" s="31" t="s">
        <v>3</v>
      </c>
      <c r="H2" s="32"/>
      <c r="I2" s="54"/>
      <c r="J2" s="58"/>
    </row>
    <row r="3" spans="1:10" x14ac:dyDescent="0.25">
      <c r="A3" s="45"/>
      <c r="B3" s="48"/>
      <c r="C3" s="33">
        <v>2026</v>
      </c>
      <c r="D3" s="33" t="s">
        <v>30</v>
      </c>
      <c r="E3" s="33"/>
      <c r="F3" s="30" t="s">
        <v>4</v>
      </c>
      <c r="G3" s="30"/>
      <c r="H3" s="30"/>
      <c r="I3" s="57"/>
      <c r="J3" s="55"/>
    </row>
    <row r="4" spans="1:10" x14ac:dyDescent="0.25">
      <c r="A4" s="45"/>
      <c r="B4" s="48"/>
      <c r="C4" s="33"/>
      <c r="D4" s="33"/>
      <c r="E4" s="33" t="s">
        <v>5</v>
      </c>
      <c r="F4" s="33" t="s">
        <v>6</v>
      </c>
      <c r="G4" s="33" t="s">
        <v>5</v>
      </c>
      <c r="H4" s="33" t="s">
        <v>7</v>
      </c>
      <c r="I4" s="57" t="s">
        <v>32</v>
      </c>
      <c r="J4" s="55" t="s">
        <v>8</v>
      </c>
    </row>
    <row r="5" spans="1:10" x14ac:dyDescent="0.25">
      <c r="A5" s="46"/>
      <c r="B5" s="49"/>
      <c r="C5" s="34"/>
      <c r="D5" s="34"/>
      <c r="E5" s="35"/>
      <c r="F5" s="35" t="s">
        <v>9</v>
      </c>
      <c r="G5" s="35" t="s">
        <v>33</v>
      </c>
      <c r="H5" s="35" t="s">
        <v>33</v>
      </c>
      <c r="I5" s="57" t="s">
        <v>10</v>
      </c>
      <c r="J5" s="55" t="s">
        <v>34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21">
        <v>3</v>
      </c>
      <c r="B8" s="8" t="s">
        <v>11</v>
      </c>
      <c r="C8" s="9">
        <v>1653221618</v>
      </c>
      <c r="D8" s="23">
        <v>728714</v>
      </c>
      <c r="E8" s="24">
        <f>C8/D8</f>
        <v>2268.6837607072184</v>
      </c>
      <c r="F8" s="10">
        <f>E8/E$24</f>
        <v>1.1215957168585393</v>
      </c>
      <c r="G8" s="24">
        <f>($E$24-E8)*0.875</f>
        <v>-215.21074488277458</v>
      </c>
      <c r="H8" s="24">
        <f>G8*D8</f>
        <v>-156827082.74650618</v>
      </c>
      <c r="I8" s="11">
        <f>jan!H8</f>
        <v>-119241612.23740779</v>
      </c>
      <c r="J8" s="11">
        <f>H8-I8</f>
        <v>-37585470.509098396</v>
      </c>
    </row>
    <row r="9" spans="1:10" x14ac:dyDescent="0.25">
      <c r="A9" s="21">
        <v>11</v>
      </c>
      <c r="B9" s="8" t="s">
        <v>12</v>
      </c>
      <c r="C9" s="9">
        <v>1133320803</v>
      </c>
      <c r="D9" s="23">
        <v>508922</v>
      </c>
      <c r="E9" s="24">
        <f t="shared" ref="E9:E24" si="0">C9/D9</f>
        <v>2226.9047182082913</v>
      </c>
      <c r="F9" s="10">
        <f t="shared" ref="F9:F24" si="1">E9/E$24</f>
        <v>1.1009409231262299</v>
      </c>
      <c r="G9" s="24">
        <f t="shared" ref="G9:G22" si="2">($E$24-E9)*0.875</f>
        <v>-178.65408269621338</v>
      </c>
      <c r="H9" s="24">
        <f t="shared" ref="H9:H22" si="3">G9*D9</f>
        <v>-90920993.073922306</v>
      </c>
      <c r="I9" s="11">
        <f>jan!H9</f>
        <v>-63797858.260823935</v>
      </c>
      <c r="J9" s="11">
        <f t="shared" ref="J9:J22" si="4">H9-I9</f>
        <v>-27123134.813098371</v>
      </c>
    </row>
    <row r="10" spans="1:10" x14ac:dyDescent="0.25">
      <c r="A10" s="21">
        <v>15</v>
      </c>
      <c r="B10" s="12" t="s">
        <v>13</v>
      </c>
      <c r="C10" s="9">
        <v>551072452</v>
      </c>
      <c r="D10" s="23">
        <v>273169</v>
      </c>
      <c r="E10" s="24">
        <f t="shared" si="0"/>
        <v>2017.3315859413037</v>
      </c>
      <c r="F10" s="10">
        <f t="shared" si="1"/>
        <v>0.99733180334039984</v>
      </c>
      <c r="G10" s="24">
        <f t="shared" si="2"/>
        <v>4.7224080374007826</v>
      </c>
      <c r="H10" s="24">
        <f t="shared" si="3"/>
        <v>1290015.4811687344</v>
      </c>
      <c r="I10" s="11">
        <f>jan!H10</f>
        <v>-2997156.7768956134</v>
      </c>
      <c r="J10" s="11">
        <f t="shared" si="4"/>
        <v>4287172.2580643483</v>
      </c>
    </row>
    <row r="11" spans="1:10" x14ac:dyDescent="0.25">
      <c r="A11" s="21">
        <v>18</v>
      </c>
      <c r="B11" s="12" t="s">
        <v>14</v>
      </c>
      <c r="C11" s="9">
        <v>482267034</v>
      </c>
      <c r="D11" s="23">
        <v>243272</v>
      </c>
      <c r="E11" s="24">
        <f t="shared" si="0"/>
        <v>1982.4189960209148</v>
      </c>
      <c r="F11" s="10">
        <f t="shared" si="1"/>
        <v>0.98007165805380425</v>
      </c>
      <c r="G11" s="24">
        <f t="shared" si="2"/>
        <v>35.270924217741054</v>
      </c>
      <c r="H11" s="24">
        <f t="shared" si="3"/>
        <v>8580428.2762983013</v>
      </c>
      <c r="I11" s="11">
        <f>jan!H11</f>
        <v>11348255.799130499</v>
      </c>
      <c r="J11" s="11">
        <f t="shared" si="4"/>
        <v>-2767827.5228321981</v>
      </c>
    </row>
    <row r="12" spans="1:10" x14ac:dyDescent="0.25">
      <c r="A12" s="21">
        <v>31</v>
      </c>
      <c r="B12" s="12" t="s">
        <v>15</v>
      </c>
      <c r="C12" s="9">
        <v>538471673</v>
      </c>
      <c r="D12" s="23">
        <v>316448</v>
      </c>
      <c r="E12" s="24">
        <f t="shared" si="0"/>
        <v>1701.6118698806754</v>
      </c>
      <c r="F12" s="10">
        <f t="shared" si="1"/>
        <v>0.84124575582930561</v>
      </c>
      <c r="G12" s="24">
        <f t="shared" si="2"/>
        <v>280.97715959045058</v>
      </c>
      <c r="H12" s="24">
        <f t="shared" si="3"/>
        <v>88914660.198078901</v>
      </c>
      <c r="I12" s="11">
        <f>jan!H12</f>
        <v>61173085.965257995</v>
      </c>
      <c r="J12" s="11">
        <f t="shared" si="4"/>
        <v>27741574.232820906</v>
      </c>
    </row>
    <row r="13" spans="1:10" x14ac:dyDescent="0.25">
      <c r="A13" s="21">
        <v>32</v>
      </c>
      <c r="B13" s="12" t="s">
        <v>16</v>
      </c>
      <c r="C13" s="9">
        <v>1638462126</v>
      </c>
      <c r="D13" s="23">
        <v>749207</v>
      </c>
      <c r="E13" s="24">
        <f t="shared" si="0"/>
        <v>2186.9284803799219</v>
      </c>
      <c r="F13" s="10">
        <f t="shared" si="1"/>
        <v>1.0811774030177947</v>
      </c>
      <c r="G13" s="24">
        <f t="shared" si="2"/>
        <v>-143.67487459639011</v>
      </c>
      <c r="H13" s="24">
        <f t="shared" si="3"/>
        <v>-107642221.77173765</v>
      </c>
      <c r="I13" s="11">
        <f>jan!H13</f>
        <v>-60064693.231675677</v>
      </c>
      <c r="J13" s="11">
        <f t="shared" si="4"/>
        <v>-47577528.540061973</v>
      </c>
    </row>
    <row r="14" spans="1:10" x14ac:dyDescent="0.25">
      <c r="A14" s="21">
        <v>33</v>
      </c>
      <c r="B14" s="12" t="s">
        <v>17</v>
      </c>
      <c r="C14" s="9">
        <v>522457499</v>
      </c>
      <c r="D14" s="23">
        <v>272981</v>
      </c>
      <c r="E14" s="24">
        <f t="shared" si="0"/>
        <v>1913.896934218865</v>
      </c>
      <c r="F14" s="10">
        <f t="shared" si="1"/>
        <v>0.94619560518183521</v>
      </c>
      <c r="G14" s="24">
        <f t="shared" si="2"/>
        <v>95.227728294534671</v>
      </c>
      <c r="H14" s="24">
        <f t="shared" si="3"/>
        <v>25995360.497570369</v>
      </c>
      <c r="I14" s="11">
        <f>jan!H14</f>
        <v>18956242.690125931</v>
      </c>
      <c r="J14" s="11">
        <f t="shared" si="4"/>
        <v>7039117.8074444383</v>
      </c>
    </row>
    <row r="15" spans="1:10" x14ac:dyDescent="0.25">
      <c r="A15" s="21">
        <v>34</v>
      </c>
      <c r="B15" s="12" t="s">
        <v>18</v>
      </c>
      <c r="C15" s="9">
        <v>653902253</v>
      </c>
      <c r="D15" s="23">
        <v>379488</v>
      </c>
      <c r="E15" s="24">
        <f t="shared" si="0"/>
        <v>1723.1170761657813</v>
      </c>
      <c r="F15" s="10">
        <f t="shared" si="1"/>
        <v>0.85187753610529049</v>
      </c>
      <c r="G15" s="24">
        <f t="shared" si="2"/>
        <v>262.16010409098288</v>
      </c>
      <c r="H15" s="24">
        <f t="shared" si="3"/>
        <v>99486613.581278905</v>
      </c>
      <c r="I15" s="11">
        <f>jan!H15</f>
        <v>72139358.677823335</v>
      </c>
      <c r="J15" s="11">
        <f t="shared" si="4"/>
        <v>27347254.90345557</v>
      </c>
    </row>
    <row r="16" spans="1:10" x14ac:dyDescent="0.25">
      <c r="A16" s="21">
        <v>39</v>
      </c>
      <c r="B16" s="12" t="s">
        <v>19</v>
      </c>
      <c r="C16" s="9">
        <v>463272761</v>
      </c>
      <c r="D16" s="23">
        <v>259332</v>
      </c>
      <c r="E16" s="24">
        <f t="shared" si="0"/>
        <v>1786.4080059537582</v>
      </c>
      <c r="F16" s="10">
        <f t="shared" si="1"/>
        <v>0.88316741307962054</v>
      </c>
      <c r="G16" s="24">
        <f t="shared" si="2"/>
        <v>206.7805405265031</v>
      </c>
      <c r="H16" s="24">
        <f t="shared" si="3"/>
        <v>53624811.1358191</v>
      </c>
      <c r="I16" s="11">
        <f>jan!H16</f>
        <v>33758586.488673642</v>
      </c>
      <c r="J16" s="11">
        <f t="shared" si="4"/>
        <v>19866224.647145458</v>
      </c>
    </row>
    <row r="17" spans="1:10" x14ac:dyDescent="0.25">
      <c r="A17" s="21">
        <v>40</v>
      </c>
      <c r="B17" s="12" t="s">
        <v>20</v>
      </c>
      <c r="C17" s="9">
        <v>339988350</v>
      </c>
      <c r="D17" s="23">
        <v>177923</v>
      </c>
      <c r="E17" s="24">
        <f t="shared" si="0"/>
        <v>1910.8735239401315</v>
      </c>
      <c r="F17" s="10">
        <f t="shared" si="1"/>
        <v>0.94470088649178896</v>
      </c>
      <c r="G17" s="24">
        <f t="shared" si="2"/>
        <v>97.873212288426515</v>
      </c>
      <c r="H17" s="24">
        <f t="shared" si="3"/>
        <v>17413895.549993712</v>
      </c>
      <c r="I17" s="11">
        <f>jan!H17</f>
        <v>18847084.403600972</v>
      </c>
      <c r="J17" s="11">
        <f t="shared" si="4"/>
        <v>-1433188.8536072597</v>
      </c>
    </row>
    <row r="18" spans="1:10" x14ac:dyDescent="0.25">
      <c r="A18" s="21">
        <v>42</v>
      </c>
      <c r="B18" s="12" t="s">
        <v>21</v>
      </c>
      <c r="C18" s="9">
        <v>573537772</v>
      </c>
      <c r="D18" s="23">
        <v>323930</v>
      </c>
      <c r="E18" s="24">
        <f t="shared" si="0"/>
        <v>1770.5608372179174</v>
      </c>
      <c r="F18" s="10">
        <f t="shared" si="1"/>
        <v>0.87533286298220514</v>
      </c>
      <c r="G18" s="24">
        <f t="shared" si="2"/>
        <v>220.6468131703638</v>
      </c>
      <c r="H18" s="24">
        <f t="shared" si="3"/>
        <v>71474122.190275952</v>
      </c>
      <c r="I18" s="11">
        <f>jan!H18</f>
        <v>52471107.163368963</v>
      </c>
      <c r="J18" s="11">
        <f t="shared" si="4"/>
        <v>19003015.02690699</v>
      </c>
    </row>
    <row r="19" spans="1:10" x14ac:dyDescent="0.25">
      <c r="A19" s="21">
        <v>46</v>
      </c>
      <c r="B19" s="12" t="s">
        <v>22</v>
      </c>
      <c r="C19" s="9">
        <v>1407134387</v>
      </c>
      <c r="D19" s="23">
        <v>658342</v>
      </c>
      <c r="E19" s="24">
        <f t="shared" si="0"/>
        <v>2137.3911842173216</v>
      </c>
      <c r="F19" s="10">
        <f t="shared" si="1"/>
        <v>1.0566870707101286</v>
      </c>
      <c r="G19" s="24">
        <f t="shared" si="2"/>
        <v>-100.32974045411481</v>
      </c>
      <c r="H19" s="24">
        <f t="shared" si="3"/>
        <v>-66051281.99004285</v>
      </c>
      <c r="I19" s="11">
        <f>jan!H19</f>
        <v>-45084975.361133143</v>
      </c>
      <c r="J19" s="11">
        <f t="shared" si="4"/>
        <v>-20966306.628909707</v>
      </c>
    </row>
    <row r="20" spans="1:10" x14ac:dyDescent="0.25">
      <c r="A20" s="21">
        <v>50</v>
      </c>
      <c r="B20" s="12" t="s">
        <v>23</v>
      </c>
      <c r="C20" s="9">
        <v>926849301</v>
      </c>
      <c r="D20" s="23">
        <v>489166</v>
      </c>
      <c r="E20" s="24">
        <f t="shared" si="0"/>
        <v>1894.7541345882585</v>
      </c>
      <c r="F20" s="10">
        <f t="shared" si="1"/>
        <v>0.93673175550554688</v>
      </c>
      <c r="G20" s="24">
        <f t="shared" si="2"/>
        <v>111.97767797131539</v>
      </c>
      <c r="H20" s="24">
        <f t="shared" si="3"/>
        <v>54775672.822516464</v>
      </c>
      <c r="I20" s="11">
        <f>jan!H20</f>
        <v>27826873.449162751</v>
      </c>
      <c r="J20" s="11">
        <f t="shared" si="4"/>
        <v>26948799.373353712</v>
      </c>
    </row>
    <row r="21" spans="1:10" x14ac:dyDescent="0.25">
      <c r="A21" s="21">
        <v>55</v>
      </c>
      <c r="B21" s="12" t="s">
        <v>24</v>
      </c>
      <c r="C21" s="9">
        <v>347646825</v>
      </c>
      <c r="D21" s="23">
        <v>171218</v>
      </c>
      <c r="E21" s="24">
        <f t="shared" si="0"/>
        <v>2030.4338620939386</v>
      </c>
      <c r="F21" s="10">
        <f t="shared" si="1"/>
        <v>1.0038093287974128</v>
      </c>
      <c r="G21" s="24">
        <f t="shared" si="2"/>
        <v>-6.7420835961547425</v>
      </c>
      <c r="H21" s="24">
        <f t="shared" si="3"/>
        <v>-1154366.0691664226</v>
      </c>
      <c r="I21" s="11">
        <f>jan!H21</f>
        <v>-4652667.5106042949</v>
      </c>
      <c r="J21" s="11">
        <f t="shared" si="4"/>
        <v>3498301.4414378721</v>
      </c>
    </row>
    <row r="22" spans="1:10" x14ac:dyDescent="0.25">
      <c r="A22" s="21">
        <v>56</v>
      </c>
      <c r="B22" s="12" t="s">
        <v>25</v>
      </c>
      <c r="C22" s="24">
        <v>151098203</v>
      </c>
      <c r="D22" s="23">
        <v>75288</v>
      </c>
      <c r="E22" s="24">
        <f t="shared" si="0"/>
        <v>2006.9360721496121</v>
      </c>
      <c r="F22" s="10">
        <f t="shared" si="1"/>
        <v>0.99219245163998016</v>
      </c>
      <c r="G22" s="24">
        <f t="shared" si="2"/>
        <v>13.818482605130981</v>
      </c>
      <c r="H22" s="24">
        <f t="shared" si="3"/>
        <v>1040365.9183751013</v>
      </c>
      <c r="I22" s="11">
        <f>jan!H22</f>
        <v>-681631.25860380137</v>
      </c>
      <c r="J22" s="11">
        <f t="shared" si="4"/>
        <v>1721997.1769789027</v>
      </c>
    </row>
    <row r="23" spans="1:10" x14ac:dyDescent="0.25">
      <c r="A23" s="21"/>
      <c r="B23" s="12"/>
      <c r="C23" s="36"/>
      <c r="D23" s="37"/>
      <c r="E23" s="36"/>
      <c r="F23" s="38"/>
      <c r="G23" s="36"/>
      <c r="H23" s="36"/>
      <c r="I23" s="11"/>
      <c r="J23" s="11"/>
    </row>
    <row r="24" spans="1:10" ht="15.75" thickBot="1" x14ac:dyDescent="0.3">
      <c r="A24" s="13"/>
      <c r="B24" s="13" t="s">
        <v>26</v>
      </c>
      <c r="C24" s="39">
        <f>SUM(C8:C22)</f>
        <v>11382703057</v>
      </c>
      <c r="D24" s="39">
        <f>SUM(D8:D22)</f>
        <v>5627400</v>
      </c>
      <c r="E24" s="40">
        <f t="shared" si="0"/>
        <v>2022.7286236983332</v>
      </c>
      <c r="F24" s="14">
        <f t="shared" si="1"/>
        <v>1</v>
      </c>
      <c r="G24" s="40">
        <v>0</v>
      </c>
      <c r="H24" s="40">
        <f>SUM(H8:H22)</f>
        <v>1.5238765627145767E-7</v>
      </c>
      <c r="I24" s="40">
        <f>jan!H24</f>
        <v>-1.3818498700857162E-7</v>
      </c>
      <c r="J24" s="22">
        <f>H24-I24</f>
        <v>2.905726432800293E-7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CCB4-0AB7-4983-8DBD-358243FB52AB}">
  <dimension ref="A1:I25"/>
  <sheetViews>
    <sheetView workbookViewId="0">
      <selection activeCell="L16" sqref="L16"/>
    </sheetView>
  </sheetViews>
  <sheetFormatPr baseColWidth="10" defaultRowHeight="15" x14ac:dyDescent="0.25"/>
  <cols>
    <col min="1" max="1" width="8.5703125" customWidth="1"/>
    <col min="2" max="2" width="27.85546875" customWidth="1"/>
    <col min="3" max="3" width="13.5703125" customWidth="1"/>
    <col min="6" max="6" width="14" customWidth="1"/>
    <col min="7" max="7" width="15.42578125" customWidth="1"/>
    <col min="8" max="8" width="15.140625" customWidth="1"/>
  </cols>
  <sheetData>
    <row r="1" spans="1:9" x14ac:dyDescent="0.25">
      <c r="A1" s="1"/>
      <c r="B1" s="1"/>
      <c r="C1" s="41" t="s">
        <v>29</v>
      </c>
      <c r="D1" s="42"/>
      <c r="E1" s="42"/>
      <c r="F1" s="42"/>
      <c r="G1" s="42"/>
      <c r="H1" s="43"/>
      <c r="I1" s="2"/>
    </row>
    <row r="2" spans="1:9" x14ac:dyDescent="0.25">
      <c r="A2" s="47" t="s">
        <v>27</v>
      </c>
      <c r="B2" s="44" t="s">
        <v>0</v>
      </c>
      <c r="C2" s="15" t="s">
        <v>1</v>
      </c>
      <c r="D2" s="15" t="s">
        <v>2</v>
      </c>
      <c r="E2" s="52" t="s">
        <v>28</v>
      </c>
      <c r="F2" s="53"/>
      <c r="G2" s="16" t="s">
        <v>3</v>
      </c>
      <c r="H2" s="17"/>
      <c r="I2" s="54"/>
    </row>
    <row r="3" spans="1:9" x14ac:dyDescent="0.25">
      <c r="A3" s="48"/>
      <c r="B3" s="45"/>
      <c r="C3" s="18">
        <v>2026</v>
      </c>
      <c r="D3" s="18" t="s">
        <v>30</v>
      </c>
      <c r="E3" s="18"/>
      <c r="F3" s="15" t="s">
        <v>4</v>
      </c>
      <c r="G3" s="15"/>
      <c r="H3" s="15"/>
      <c r="I3" s="55"/>
    </row>
    <row r="4" spans="1:9" x14ac:dyDescent="0.25">
      <c r="A4" s="48"/>
      <c r="B4" s="45"/>
      <c r="C4" s="18"/>
      <c r="D4" s="18"/>
      <c r="E4" s="18" t="s">
        <v>5</v>
      </c>
      <c r="F4" s="18" t="s">
        <v>6</v>
      </c>
      <c r="G4" s="18" t="s">
        <v>5</v>
      </c>
      <c r="H4" s="18" t="s">
        <v>7</v>
      </c>
      <c r="I4" s="55" t="s">
        <v>8</v>
      </c>
    </row>
    <row r="5" spans="1:9" x14ac:dyDescent="0.25">
      <c r="A5" s="49"/>
      <c r="B5" s="46"/>
      <c r="C5" s="19"/>
      <c r="D5" s="19"/>
      <c r="E5" s="20"/>
      <c r="F5" s="20" t="s">
        <v>9</v>
      </c>
      <c r="G5" s="20" t="s">
        <v>10</v>
      </c>
      <c r="H5" s="20" t="s">
        <v>10</v>
      </c>
      <c r="I5" s="56" t="s">
        <v>10</v>
      </c>
    </row>
    <row r="6" spans="1:9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</row>
    <row r="7" spans="1:9" x14ac:dyDescent="0.25">
      <c r="A7" s="6"/>
      <c r="B7" s="5"/>
      <c r="C7" s="6"/>
      <c r="D7" s="6"/>
      <c r="E7" s="6"/>
      <c r="F7" s="6"/>
      <c r="G7" s="6"/>
      <c r="H7" s="6"/>
      <c r="I7" s="7"/>
    </row>
    <row r="8" spans="1:9" x14ac:dyDescent="0.25">
      <c r="A8" s="21">
        <v>3</v>
      </c>
      <c r="B8" s="8" t="s">
        <v>11</v>
      </c>
      <c r="C8" s="9">
        <v>1153695022</v>
      </c>
      <c r="D8" s="23">
        <v>728714</v>
      </c>
      <c r="E8" s="24">
        <f>C8/D8</f>
        <v>1583.1931622008085</v>
      </c>
      <c r="F8" s="10">
        <f>E8/E$24</f>
        <v>1.1339429895702968</v>
      </c>
      <c r="G8" s="24">
        <f>(E$24-E8)*0.875</f>
        <v>-163.6329372530345</v>
      </c>
      <c r="H8" s="24">
        <f>G8*D8</f>
        <v>-119241612.23740779</v>
      </c>
      <c r="I8" s="11">
        <f>H8</f>
        <v>-119241612.23740779</v>
      </c>
    </row>
    <row r="9" spans="1:9" x14ac:dyDescent="0.25">
      <c r="A9" s="21">
        <v>11</v>
      </c>
      <c r="B9" s="8" t="s">
        <v>12</v>
      </c>
      <c r="C9" s="9">
        <v>783460638</v>
      </c>
      <c r="D9" s="23">
        <v>508922</v>
      </c>
      <c r="E9" s="24">
        <f t="shared" ref="E9:E22" si="0">C9/D9</f>
        <v>1539.4513068800327</v>
      </c>
      <c r="F9" s="10">
        <f t="shared" ref="F9:F24" si="1">E9/E$24</f>
        <v>1.1026134137636143</v>
      </c>
      <c r="G9" s="24">
        <f t="shared" ref="G9:G22" si="2">(E$24-E9)*0.875</f>
        <v>-125.35881384735566</v>
      </c>
      <c r="H9" s="24">
        <f t="shared" ref="H9:H22" si="3">G9*D9</f>
        <v>-63797858.260823935</v>
      </c>
      <c r="I9" s="11">
        <f t="shared" ref="I9:I22" si="4">H9</f>
        <v>-63797858.260823935</v>
      </c>
    </row>
    <row r="10" spans="1:9" x14ac:dyDescent="0.25">
      <c r="A10" s="21">
        <v>15</v>
      </c>
      <c r="B10" s="12" t="s">
        <v>13</v>
      </c>
      <c r="C10" s="9">
        <v>384819534</v>
      </c>
      <c r="D10" s="23">
        <v>273169</v>
      </c>
      <c r="E10" s="24">
        <f t="shared" si="0"/>
        <v>1408.723295835179</v>
      </c>
      <c r="F10" s="10">
        <f t="shared" si="1"/>
        <v>1.0089810540465514</v>
      </c>
      <c r="G10" s="24">
        <f t="shared" si="2"/>
        <v>-10.971804183108674</v>
      </c>
      <c r="H10" s="24">
        <f t="shared" si="3"/>
        <v>-2997156.7768956134</v>
      </c>
      <c r="I10" s="11">
        <f t="shared" si="4"/>
        <v>-2997156.7768956134</v>
      </c>
    </row>
    <row r="11" spans="1:9" x14ac:dyDescent="0.25">
      <c r="A11" s="21">
        <v>18</v>
      </c>
      <c r="B11" s="12" t="s">
        <v>14</v>
      </c>
      <c r="C11" s="9">
        <v>326683061</v>
      </c>
      <c r="D11" s="23">
        <v>243272</v>
      </c>
      <c r="E11" s="24">
        <f t="shared" si="0"/>
        <v>1342.8716046236311</v>
      </c>
      <c r="F11" s="10">
        <f t="shared" si="1"/>
        <v>0.9618155752006976</v>
      </c>
      <c r="G11" s="24">
        <f t="shared" si="2"/>
        <v>46.648425626995703</v>
      </c>
      <c r="H11" s="24">
        <f t="shared" si="3"/>
        <v>11348255.799130499</v>
      </c>
      <c r="I11" s="11">
        <f t="shared" si="4"/>
        <v>11348255.799130499</v>
      </c>
    </row>
    <row r="12" spans="1:9" x14ac:dyDescent="0.25">
      <c r="A12" s="21">
        <v>31</v>
      </c>
      <c r="B12" s="12" t="s">
        <v>15</v>
      </c>
      <c r="C12" s="9">
        <v>371907565</v>
      </c>
      <c r="D12" s="23">
        <v>316448</v>
      </c>
      <c r="E12" s="24">
        <f t="shared" si="0"/>
        <v>1175.2564876377794</v>
      </c>
      <c r="F12" s="10">
        <f t="shared" si="1"/>
        <v>0.84176327116731009</v>
      </c>
      <c r="G12" s="24">
        <f t="shared" si="2"/>
        <v>193.31165298961596</v>
      </c>
      <c r="H12" s="24">
        <f t="shared" si="3"/>
        <v>61173085.965257995</v>
      </c>
      <c r="I12" s="11">
        <f t="shared" si="4"/>
        <v>61173085.965257995</v>
      </c>
    </row>
    <row r="13" spans="1:9" x14ac:dyDescent="0.25">
      <c r="A13" s="21">
        <v>32</v>
      </c>
      <c r="B13" s="12" t="s">
        <v>16</v>
      </c>
      <c r="C13" s="9">
        <v>1114676258</v>
      </c>
      <c r="D13" s="23">
        <v>749207</v>
      </c>
      <c r="E13" s="24">
        <f t="shared" si="0"/>
        <v>1487.8081197853196</v>
      </c>
      <c r="F13" s="10">
        <f t="shared" si="1"/>
        <v>1.0656246044614619</v>
      </c>
      <c r="G13" s="24">
        <f t="shared" si="2"/>
        <v>-80.171025139481713</v>
      </c>
      <c r="H13" s="24">
        <f t="shared" si="3"/>
        <v>-60064693.231675677</v>
      </c>
      <c r="I13" s="11">
        <f t="shared" si="4"/>
        <v>-60064693.231675677</v>
      </c>
    </row>
    <row r="14" spans="1:9" x14ac:dyDescent="0.25">
      <c r="A14" s="21">
        <v>33</v>
      </c>
      <c r="B14" s="12" t="s">
        <v>17</v>
      </c>
      <c r="C14" s="9">
        <v>359467452</v>
      </c>
      <c r="D14" s="23">
        <v>272981</v>
      </c>
      <c r="E14" s="24">
        <f t="shared" si="0"/>
        <v>1316.8222403757038</v>
      </c>
      <c r="F14" s="10">
        <f t="shared" si="1"/>
        <v>0.94315803253506447</v>
      </c>
      <c r="G14" s="24">
        <f t="shared" si="2"/>
        <v>69.441619343932103</v>
      </c>
      <c r="H14" s="24">
        <f t="shared" si="3"/>
        <v>18956242.690125931</v>
      </c>
      <c r="I14" s="11">
        <f t="shared" si="4"/>
        <v>18956242.690125931</v>
      </c>
    </row>
    <row r="15" spans="1:9" x14ac:dyDescent="0.25">
      <c r="A15" s="21">
        <v>34</v>
      </c>
      <c r="B15" s="12" t="s">
        <v>18</v>
      </c>
      <c r="C15" s="9">
        <v>447390127</v>
      </c>
      <c r="D15" s="23">
        <v>379488</v>
      </c>
      <c r="E15" s="24">
        <f t="shared" si="0"/>
        <v>1178.9308937305</v>
      </c>
      <c r="F15" s="10">
        <f t="shared" si="1"/>
        <v>0.84439502017251855</v>
      </c>
      <c r="G15" s="24">
        <f t="shared" si="2"/>
        <v>190.09654765848546</v>
      </c>
      <c r="H15" s="24">
        <f t="shared" si="3"/>
        <v>72139358.677823335</v>
      </c>
      <c r="I15" s="11">
        <f t="shared" si="4"/>
        <v>72139358.677823335</v>
      </c>
    </row>
    <row r="16" spans="1:9" x14ac:dyDescent="0.25">
      <c r="A16" s="21">
        <v>39</v>
      </c>
      <c r="B16" s="12" t="s">
        <v>19</v>
      </c>
      <c r="C16" s="9">
        <v>323493971</v>
      </c>
      <c r="D16" s="23">
        <v>259332</v>
      </c>
      <c r="E16" s="24">
        <f t="shared" si="0"/>
        <v>1247.4124712723458</v>
      </c>
      <c r="F16" s="10">
        <f t="shared" si="1"/>
        <v>0.89344412335354995</v>
      </c>
      <c r="G16" s="24">
        <f t="shared" si="2"/>
        <v>130.17516730937038</v>
      </c>
      <c r="H16" s="24">
        <f t="shared" si="3"/>
        <v>33758586.488673642</v>
      </c>
      <c r="I16" s="11">
        <f t="shared" si="4"/>
        <v>33758586.488673642</v>
      </c>
    </row>
    <row r="17" spans="1:9" x14ac:dyDescent="0.25">
      <c r="A17" s="21">
        <v>40</v>
      </c>
      <c r="B17" s="12" t="s">
        <v>20</v>
      </c>
      <c r="C17" s="9">
        <v>226873737</v>
      </c>
      <c r="D17" s="23">
        <v>177923</v>
      </c>
      <c r="E17" s="24">
        <f t="shared" si="0"/>
        <v>1275.123154398251</v>
      </c>
      <c r="F17" s="10">
        <f t="shared" si="1"/>
        <v>0.91329156560951807</v>
      </c>
      <c r="G17" s="24">
        <f t="shared" si="2"/>
        <v>105.9283195742033</v>
      </c>
      <c r="H17" s="24">
        <f t="shared" si="3"/>
        <v>18847084.403600972</v>
      </c>
      <c r="I17" s="11">
        <f t="shared" si="4"/>
        <v>18847084.403600972</v>
      </c>
    </row>
    <row r="18" spans="1:9" x14ac:dyDescent="0.25">
      <c r="A18" s="21">
        <v>42</v>
      </c>
      <c r="B18" s="12" t="s">
        <v>21</v>
      </c>
      <c r="C18" s="9">
        <v>392298933</v>
      </c>
      <c r="D18" s="23">
        <v>323930</v>
      </c>
      <c r="E18" s="24">
        <f t="shared" si="0"/>
        <v>1211.0608248695705</v>
      </c>
      <c r="F18" s="10">
        <f t="shared" si="1"/>
        <v>0.86740769546722418</v>
      </c>
      <c r="G18" s="24">
        <f t="shared" si="2"/>
        <v>161.98285791179873</v>
      </c>
      <c r="H18" s="24">
        <f t="shared" si="3"/>
        <v>52471107.163368963</v>
      </c>
      <c r="I18" s="11">
        <f t="shared" si="4"/>
        <v>52471107.163368963</v>
      </c>
    </row>
    <row r="19" spans="1:9" x14ac:dyDescent="0.25">
      <c r="A19" s="21">
        <v>46</v>
      </c>
      <c r="B19" s="12" t="s">
        <v>22</v>
      </c>
      <c r="C19" s="9">
        <v>970692313</v>
      </c>
      <c r="D19" s="23">
        <v>658342</v>
      </c>
      <c r="E19" s="24">
        <f t="shared" si="0"/>
        <v>1474.4499257224968</v>
      </c>
      <c r="F19" s="10">
        <f t="shared" si="1"/>
        <v>1.056056959228709</v>
      </c>
      <c r="G19" s="24">
        <f t="shared" si="2"/>
        <v>-68.48260533451176</v>
      </c>
      <c r="H19" s="24">
        <f t="shared" si="3"/>
        <v>-45084975.361133143</v>
      </c>
      <c r="I19" s="11">
        <f t="shared" si="4"/>
        <v>-45084975.361133143</v>
      </c>
    </row>
    <row r="20" spans="1:9" x14ac:dyDescent="0.25">
      <c r="A20" s="21">
        <v>50</v>
      </c>
      <c r="B20" s="12" t="s">
        <v>23</v>
      </c>
      <c r="C20" s="9">
        <v>651163646</v>
      </c>
      <c r="D20" s="23">
        <v>489166</v>
      </c>
      <c r="E20" s="24">
        <f t="shared" si="0"/>
        <v>1331.1711075585793</v>
      </c>
      <c r="F20" s="10">
        <f t="shared" si="1"/>
        <v>0.95343523543030606</v>
      </c>
      <c r="G20" s="24">
        <f t="shared" si="2"/>
        <v>56.886360558916095</v>
      </c>
      <c r="H20" s="24">
        <f t="shared" si="3"/>
        <v>27826873.449162751</v>
      </c>
      <c r="I20" s="11">
        <f t="shared" si="4"/>
        <v>27826873.449162751</v>
      </c>
    </row>
    <row r="21" spans="1:9" x14ac:dyDescent="0.25">
      <c r="A21" s="21">
        <v>55</v>
      </c>
      <c r="B21" s="12" t="s">
        <v>24</v>
      </c>
      <c r="C21" s="9">
        <v>244369182</v>
      </c>
      <c r="D21" s="23">
        <v>171218</v>
      </c>
      <c r="E21" s="24">
        <f t="shared" si="0"/>
        <v>1427.2400214930674</v>
      </c>
      <c r="F21" s="10">
        <f t="shared" si="1"/>
        <v>1.0222434352586904</v>
      </c>
      <c r="G21" s="24">
        <f t="shared" si="2"/>
        <v>-27.173939133761024</v>
      </c>
      <c r="H21" s="24">
        <f t="shared" si="3"/>
        <v>-4652667.5106042949</v>
      </c>
      <c r="I21" s="11">
        <f t="shared" si="4"/>
        <v>-4652667.5106042949</v>
      </c>
    </row>
    <row r="22" spans="1:9" x14ac:dyDescent="0.25">
      <c r="A22" s="21">
        <v>56</v>
      </c>
      <c r="B22" s="12" t="s">
        <v>25</v>
      </c>
      <c r="C22" s="9">
        <v>105894915</v>
      </c>
      <c r="D22" s="23">
        <v>75288</v>
      </c>
      <c r="E22" s="24">
        <f t="shared" si="0"/>
        <v>1406.5311204972904</v>
      </c>
      <c r="F22" s="10">
        <f t="shared" si="1"/>
        <v>1.0074109349254885</v>
      </c>
      <c r="G22" s="24">
        <f t="shared" si="2"/>
        <v>-9.0536507624561864</v>
      </c>
      <c r="H22" s="24">
        <f t="shared" si="3"/>
        <v>-681631.25860380137</v>
      </c>
      <c r="I22" s="11">
        <f t="shared" si="4"/>
        <v>-681631.25860380137</v>
      </c>
    </row>
    <row r="23" spans="1:9" x14ac:dyDescent="0.25">
      <c r="A23" s="21"/>
      <c r="C23" s="9"/>
      <c r="D23" s="25"/>
      <c r="E23" s="24"/>
      <c r="F23" s="10"/>
      <c r="G23" s="24"/>
      <c r="H23" s="24"/>
      <c r="I23" s="11"/>
    </row>
    <row r="24" spans="1:9" ht="15.75" thickBot="1" x14ac:dyDescent="0.3">
      <c r="A24" s="13"/>
      <c r="B24" s="13" t="s">
        <v>26</v>
      </c>
      <c r="C24" s="22">
        <f>SUM(C8:C22)</f>
        <v>7856886354</v>
      </c>
      <c r="D24" s="22">
        <f>SUM(D8:D22)</f>
        <v>5627400</v>
      </c>
      <c r="E24" s="26">
        <f>C24/D24</f>
        <v>1396.1840910544834</v>
      </c>
      <c r="F24" s="14">
        <f t="shared" si="1"/>
        <v>1</v>
      </c>
      <c r="G24" s="26">
        <v>0</v>
      </c>
      <c r="H24" s="26">
        <f>SUM(H8:H22)</f>
        <v>-1.3818498700857162E-7</v>
      </c>
      <c r="I24" s="26">
        <f>SUM(I8:I22)</f>
        <v>-1.3818498700857162E-7</v>
      </c>
    </row>
    <row r="25" spans="1:9" ht="15.75" thickTop="1" x14ac:dyDescent="0.25"/>
  </sheetData>
  <mergeCells count="4">
    <mergeCell ref="C1:H1"/>
    <mergeCell ref="B2:B5"/>
    <mergeCell ref="E2:F2"/>
    <mergeCell ref="A2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jan-mar</vt:lpstr>
      <vt:lpstr>jan-feb</vt:lpstr>
      <vt:lpstr>jan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Reiersen</dc:creator>
  <cp:lastModifiedBy>Tormod Reiersen</cp:lastModifiedBy>
  <dcterms:created xsi:type="dcterms:W3CDTF">2025-01-23T11:45:39Z</dcterms:created>
  <dcterms:modified xsi:type="dcterms:W3CDTF">2026-04-24T06:25:52Z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2025-01-23T11:58:01Z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f9b11c7a-1d2d-4d6e-92c7-736ddf1742d0</vt:lpwstr>
  </property>
  <property fmtid="{D5CDD505-2E9C-101B-9397-08002B2CF9AE}" pid="8" name="MSIP_Label_b7a0defb-d95a-4801-9cac-afdefc91cdbd_ContentBits">
    <vt:lpwstr>0</vt:lpwstr>
  </property>
</Properties>
</file>