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15\Utbet\Løpende inntutj\"/>
    </mc:Choice>
  </mc:AlternateContent>
  <bookViews>
    <workbookView xWindow="240" yWindow="12" windowWidth="18792" windowHeight="11508"/>
  </bookViews>
  <sheets>
    <sheet name="jan-des" sheetId="10" r:id="rId1"/>
    <sheet name="jan-nov" sheetId="9" r:id="rId2"/>
    <sheet name="jan-sep" sheetId="8" r:id="rId3"/>
    <sheet name="jan-aug" sheetId="7" r:id="rId4"/>
    <sheet name="jan-jul" sheetId="6" r:id="rId5"/>
    <sheet name="jan-mai" sheetId="5" r:id="rId6"/>
    <sheet name="jan-apr" sheetId="4" r:id="rId7"/>
    <sheet name="jan-mar" sheetId="3" r:id="rId8"/>
    <sheet name="jan-feb" sheetId="2" r:id="rId9"/>
    <sheet name="jan" sheetId="1" r:id="rId10"/>
  </sheets>
  <definedNames>
    <definedName name="_xlnm.Print_Titles" localSheetId="8">'jan-feb'!$1:$6</definedName>
  </definedNames>
  <calcPr calcId="152511"/>
</workbook>
</file>

<file path=xl/calcChain.xml><?xml version="1.0" encoding="utf-8"?>
<calcChain xmlns="http://schemas.openxmlformats.org/spreadsheetml/2006/main">
  <c r="J26" i="10" l="1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C28" i="9" l="1"/>
  <c r="D28" i="10" l="1"/>
  <c r="C28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D28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D28" i="8"/>
  <c r="C28" i="8"/>
  <c r="E28" i="8"/>
  <c r="F13" i="8" s="1"/>
  <c r="E26" i="8"/>
  <c r="E25" i="8"/>
  <c r="E24" i="8"/>
  <c r="E23" i="8"/>
  <c r="E22" i="8"/>
  <c r="E21" i="8"/>
  <c r="E20" i="8"/>
  <c r="E19" i="8"/>
  <c r="F19" i="8" s="1"/>
  <c r="E18" i="8"/>
  <c r="E17" i="8"/>
  <c r="E16" i="8"/>
  <c r="E15" i="8"/>
  <c r="F15" i="8" s="1"/>
  <c r="E14" i="8"/>
  <c r="E13" i="8"/>
  <c r="E12" i="8"/>
  <c r="E11" i="8"/>
  <c r="F11" i="8" s="1"/>
  <c r="E10" i="8"/>
  <c r="E9" i="8"/>
  <c r="E8" i="8"/>
  <c r="D28" i="7"/>
  <c r="C28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D28" i="6"/>
  <c r="C28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D28" i="5"/>
  <c r="C28" i="5"/>
  <c r="E28" i="5" s="1"/>
  <c r="E26" i="5"/>
  <c r="E25" i="5"/>
  <c r="E24" i="5"/>
  <c r="E23" i="5"/>
  <c r="F23" i="5" s="1"/>
  <c r="E22" i="5"/>
  <c r="E21" i="5"/>
  <c r="E20" i="5"/>
  <c r="E19" i="5"/>
  <c r="F19" i="5" s="1"/>
  <c r="E18" i="5"/>
  <c r="E17" i="5"/>
  <c r="E16" i="5"/>
  <c r="E15" i="5"/>
  <c r="F15" i="5" s="1"/>
  <c r="E14" i="5"/>
  <c r="E13" i="5"/>
  <c r="E12" i="5"/>
  <c r="E11" i="5"/>
  <c r="E10" i="5"/>
  <c r="E9" i="5"/>
  <c r="E8" i="5"/>
  <c r="D28" i="4"/>
  <c r="C28" i="4"/>
  <c r="E28" i="4" s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D28" i="3"/>
  <c r="C28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28" i="2"/>
  <c r="C28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D28" i="1"/>
  <c r="C28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28" i="9" l="1"/>
  <c r="F22" i="9" s="1"/>
  <c r="F16" i="6"/>
  <c r="F20" i="6"/>
  <c r="E28" i="6"/>
  <c r="F8" i="6" s="1"/>
  <c r="E28" i="7"/>
  <c r="F17" i="7" s="1"/>
  <c r="F26" i="8"/>
  <c r="E28" i="10"/>
  <c r="F16" i="10" s="1"/>
  <c r="F23" i="6"/>
  <c r="G16" i="5"/>
  <c r="H16" i="5" s="1"/>
  <c r="I16" i="6" s="1"/>
  <c r="G11" i="5"/>
  <c r="H11" i="5" s="1"/>
  <c r="I11" i="6" s="1"/>
  <c r="F20" i="5"/>
  <c r="F11" i="5"/>
  <c r="F10" i="1"/>
  <c r="F10" i="5"/>
  <c r="F18" i="5"/>
  <c r="F26" i="5"/>
  <c r="F28" i="5"/>
  <c r="F12" i="5"/>
  <c r="F16" i="5"/>
  <c r="G20" i="5"/>
  <c r="H20" i="5" s="1"/>
  <c r="I20" i="6" s="1"/>
  <c r="F21" i="5"/>
  <c r="F8" i="5"/>
  <c r="F13" i="5"/>
  <c r="G14" i="8"/>
  <c r="H14" i="8" s="1"/>
  <c r="I14" i="9" s="1"/>
  <c r="F14" i="5"/>
  <c r="G22" i="5"/>
  <c r="H22" i="5" s="1"/>
  <c r="I22" i="6" s="1"/>
  <c r="G23" i="5"/>
  <c r="H23" i="5" s="1"/>
  <c r="I23" i="6" s="1"/>
  <c r="G21" i="5"/>
  <c r="H21" i="5" s="1"/>
  <c r="I21" i="6" s="1"/>
  <c r="G15" i="5"/>
  <c r="H15" i="5" s="1"/>
  <c r="I15" i="6" s="1"/>
  <c r="G13" i="5"/>
  <c r="H13" i="5" s="1"/>
  <c r="I13" i="6" s="1"/>
  <c r="G24" i="5"/>
  <c r="H24" i="5" s="1"/>
  <c r="I24" i="6" s="1"/>
  <c r="F16" i="8"/>
  <c r="G10" i="5"/>
  <c r="H10" i="5" s="1"/>
  <c r="I10" i="6" s="1"/>
  <c r="G12" i="5"/>
  <c r="H12" i="5" s="1"/>
  <c r="I12" i="6" s="1"/>
  <c r="G25" i="5"/>
  <c r="H25" i="5" s="1"/>
  <c r="I25" i="6" s="1"/>
  <c r="G16" i="9"/>
  <c r="H16" i="9" s="1"/>
  <c r="I16" i="10" s="1"/>
  <c r="G8" i="5"/>
  <c r="H8" i="5" s="1"/>
  <c r="I8" i="6" s="1"/>
  <c r="G11" i="8"/>
  <c r="H11" i="8" s="1"/>
  <c r="I11" i="9" s="1"/>
  <c r="F24" i="5"/>
  <c r="E28" i="3"/>
  <c r="F8" i="3" s="1"/>
  <c r="F18" i="1"/>
  <c r="E28" i="1"/>
  <c r="F13" i="1" s="1"/>
  <c r="F15" i="1"/>
  <c r="F19" i="1"/>
  <c r="G24" i="10"/>
  <c r="H24" i="10" s="1"/>
  <c r="G20" i="10"/>
  <c r="H20" i="10" s="1"/>
  <c r="F21" i="10"/>
  <c r="F26" i="10"/>
  <c r="G11" i="4"/>
  <c r="H11" i="4" s="1"/>
  <c r="I11" i="5" s="1"/>
  <c r="G19" i="4"/>
  <c r="H19" i="4" s="1"/>
  <c r="I19" i="5" s="1"/>
  <c r="F24" i="4"/>
  <c r="F22" i="4"/>
  <c r="G12" i="4"/>
  <c r="H12" i="4" s="1"/>
  <c r="I12" i="5" s="1"/>
  <c r="F10" i="4"/>
  <c r="F16" i="4"/>
  <c r="G23" i="4"/>
  <c r="H23" i="4" s="1"/>
  <c r="I23" i="5" s="1"/>
  <c r="G13" i="4"/>
  <c r="H13" i="4" s="1"/>
  <c r="I13" i="5" s="1"/>
  <c r="F17" i="4"/>
  <c r="F18" i="4"/>
  <c r="G17" i="4"/>
  <c r="H17" i="4" s="1"/>
  <c r="I17" i="5" s="1"/>
  <c r="G26" i="4"/>
  <c r="H26" i="4" s="1"/>
  <c r="I26" i="5" s="1"/>
  <c r="G9" i="4"/>
  <c r="H9" i="4" s="1"/>
  <c r="I9" i="5" s="1"/>
  <c r="J9" i="5" s="1"/>
  <c r="G16" i="4"/>
  <c r="H16" i="4" s="1"/>
  <c r="I16" i="5" s="1"/>
  <c r="F11" i="4"/>
  <c r="F23" i="4"/>
  <c r="F23" i="8"/>
  <c r="G18" i="5"/>
  <c r="H18" i="5" s="1"/>
  <c r="I18" i="6" s="1"/>
  <c r="G14" i="5"/>
  <c r="H14" i="5" s="1"/>
  <c r="I14" i="6" s="1"/>
  <c r="F21" i="8"/>
  <c r="G26" i="8"/>
  <c r="H26" i="8" s="1"/>
  <c r="I26" i="9" s="1"/>
  <c r="G23" i="8"/>
  <c r="H23" i="8" s="1"/>
  <c r="I23" i="9" s="1"/>
  <c r="F14" i="8"/>
  <c r="F21" i="1"/>
  <c r="E28" i="2"/>
  <c r="F8" i="2" s="1"/>
  <c r="F14" i="4"/>
  <c r="F26" i="4"/>
  <c r="G9" i="5"/>
  <c r="H9" i="5" s="1"/>
  <c r="I9" i="6" s="1"/>
  <c r="G17" i="5"/>
  <c r="H17" i="5" s="1"/>
  <c r="I17" i="6" s="1"/>
  <c r="F25" i="5"/>
  <c r="F19" i="10"/>
  <c r="F15" i="4"/>
  <c r="G26" i="5"/>
  <c r="H26" i="5" s="1"/>
  <c r="I26" i="6" s="1"/>
  <c r="F22" i="5"/>
  <c r="F23" i="9"/>
  <c r="F17" i="8"/>
  <c r="G22" i="8"/>
  <c r="H22" i="8" s="1"/>
  <c r="I22" i="9" s="1"/>
  <c r="G19" i="8"/>
  <c r="H19" i="8" s="1"/>
  <c r="I19" i="9" s="1"/>
  <c r="F8" i="8"/>
  <c r="F24" i="8"/>
  <c r="F9" i="8"/>
  <c r="F19" i="4"/>
  <c r="F9" i="9"/>
  <c r="G18" i="8"/>
  <c r="H18" i="8" s="1"/>
  <c r="I18" i="9" s="1"/>
  <c r="G15" i="8"/>
  <c r="H15" i="8" s="1"/>
  <c r="I15" i="9" s="1"/>
  <c r="F22" i="8"/>
  <c r="G8" i="8"/>
  <c r="H8" i="8" s="1"/>
  <c r="F12" i="8"/>
  <c r="F20" i="8"/>
  <c r="G10" i="10"/>
  <c r="H10" i="10" s="1"/>
  <c r="G11" i="10"/>
  <c r="H11" i="10" s="1"/>
  <c r="F12" i="10"/>
  <c r="F8" i="9"/>
  <c r="G9" i="9"/>
  <c r="H9" i="9" s="1"/>
  <c r="I9" i="10" s="1"/>
  <c r="G24" i="9"/>
  <c r="H24" i="9" s="1"/>
  <c r="I24" i="10" s="1"/>
  <c r="F24" i="9"/>
  <c r="G17" i="9"/>
  <c r="H17" i="9" s="1"/>
  <c r="I17" i="10" s="1"/>
  <c r="I8" i="9"/>
  <c r="G12" i="8"/>
  <c r="H12" i="8" s="1"/>
  <c r="I12" i="9" s="1"/>
  <c r="F28" i="8"/>
  <c r="G10" i="8"/>
  <c r="H10" i="8" s="1"/>
  <c r="I10" i="9" s="1"/>
  <c r="G16" i="8"/>
  <c r="H16" i="8" s="1"/>
  <c r="I16" i="9" s="1"/>
  <c r="J16" i="9" s="1"/>
  <c r="G20" i="8"/>
  <c r="H20" i="8" s="1"/>
  <c r="I20" i="9" s="1"/>
  <c r="G24" i="8"/>
  <c r="H24" i="8" s="1"/>
  <c r="I24" i="9" s="1"/>
  <c r="G9" i="8"/>
  <c r="H9" i="8" s="1"/>
  <c r="I9" i="9" s="1"/>
  <c r="G13" i="8"/>
  <c r="H13" i="8" s="1"/>
  <c r="I13" i="9" s="1"/>
  <c r="G17" i="8"/>
  <c r="H17" i="8" s="1"/>
  <c r="I17" i="9" s="1"/>
  <c r="G21" i="8"/>
  <c r="H21" i="8" s="1"/>
  <c r="I21" i="9" s="1"/>
  <c r="G25" i="8"/>
  <c r="H25" i="8" s="1"/>
  <c r="I25" i="9" s="1"/>
  <c r="F25" i="8"/>
  <c r="F10" i="8"/>
  <c r="F18" i="8"/>
  <c r="F16" i="7"/>
  <c r="G21" i="7"/>
  <c r="H21" i="7" s="1"/>
  <c r="I21" i="8" s="1"/>
  <c r="F11" i="7"/>
  <c r="G18" i="7"/>
  <c r="H18" i="7" s="1"/>
  <c r="I18" i="8" s="1"/>
  <c r="F20" i="7"/>
  <c r="F19" i="7"/>
  <c r="G14" i="7"/>
  <c r="H14" i="7" s="1"/>
  <c r="I14" i="8" s="1"/>
  <c r="G20" i="7"/>
  <c r="H20" i="7" s="1"/>
  <c r="I20" i="8" s="1"/>
  <c r="J20" i="8" s="1"/>
  <c r="F10" i="7"/>
  <c r="F9" i="6"/>
  <c r="F25" i="6"/>
  <c r="G13" i="6"/>
  <c r="H13" i="6" s="1"/>
  <c r="I13" i="7" s="1"/>
  <c r="G10" i="6"/>
  <c r="H10" i="6" s="1"/>
  <c r="I10" i="7" s="1"/>
  <c r="G18" i="6"/>
  <c r="H18" i="6" s="1"/>
  <c r="I18" i="7" s="1"/>
  <c r="G26" i="6"/>
  <c r="H26" i="6" s="1"/>
  <c r="I26" i="7" s="1"/>
  <c r="F15" i="6"/>
  <c r="G14" i="6"/>
  <c r="H14" i="6" s="1"/>
  <c r="I14" i="7" s="1"/>
  <c r="G16" i="6"/>
  <c r="H16" i="6" s="1"/>
  <c r="I16" i="7" s="1"/>
  <c r="G15" i="6"/>
  <c r="H15" i="6" s="1"/>
  <c r="I15" i="7" s="1"/>
  <c r="G11" i="6"/>
  <c r="H11" i="6" s="1"/>
  <c r="I11" i="7" s="1"/>
  <c r="G19" i="6"/>
  <c r="H19" i="6" s="1"/>
  <c r="I19" i="7" s="1"/>
  <c r="G12" i="6"/>
  <c r="H12" i="6" s="1"/>
  <c r="I12" i="7" s="1"/>
  <c r="G20" i="6"/>
  <c r="H20" i="6" s="1"/>
  <c r="I20" i="7" s="1"/>
  <c r="G25" i="6"/>
  <c r="H25" i="6" s="1"/>
  <c r="I25" i="7" s="1"/>
  <c r="G9" i="6"/>
  <c r="H9" i="6" s="1"/>
  <c r="I9" i="7" s="1"/>
  <c r="F14" i="6"/>
  <c r="F22" i="6"/>
  <c r="F21" i="6"/>
  <c r="F28" i="6"/>
  <c r="F26" i="6"/>
  <c r="F10" i="6"/>
  <c r="F11" i="6"/>
  <c r="G8" i="6"/>
  <c r="H8" i="6" s="1"/>
  <c r="F17" i="6"/>
  <c r="J18" i="6"/>
  <c r="J9" i="6"/>
  <c r="F17" i="5"/>
  <c r="G19" i="5"/>
  <c r="H19" i="5" s="1"/>
  <c r="I19" i="6" s="1"/>
  <c r="F9" i="5"/>
  <c r="F12" i="4"/>
  <c r="G8" i="4"/>
  <c r="H8" i="4" s="1"/>
  <c r="G21" i="4"/>
  <c r="H21" i="4" s="1"/>
  <c r="I21" i="5" s="1"/>
  <c r="G24" i="4"/>
  <c r="H24" i="4" s="1"/>
  <c r="I24" i="5" s="1"/>
  <c r="G14" i="4"/>
  <c r="H14" i="4" s="1"/>
  <c r="I14" i="5" s="1"/>
  <c r="F21" i="4"/>
  <c r="G15" i="4"/>
  <c r="H15" i="4" s="1"/>
  <c r="I15" i="5" s="1"/>
  <c r="G18" i="4"/>
  <c r="H18" i="4" s="1"/>
  <c r="I18" i="5" s="1"/>
  <c r="J18" i="5" s="1"/>
  <c r="F9" i="4"/>
  <c r="G22" i="4"/>
  <c r="H22" i="4" s="1"/>
  <c r="I22" i="5" s="1"/>
  <c r="F25" i="4"/>
  <c r="F28" i="4"/>
  <c r="F20" i="4"/>
  <c r="G20" i="4"/>
  <c r="H20" i="4" s="1"/>
  <c r="I20" i="5" s="1"/>
  <c r="J20" i="5" s="1"/>
  <c r="F8" i="4"/>
  <c r="G25" i="4"/>
  <c r="H25" i="4" s="1"/>
  <c r="I25" i="5" s="1"/>
  <c r="G10" i="4"/>
  <c r="H10" i="4" s="1"/>
  <c r="I10" i="5" s="1"/>
  <c r="F13" i="4"/>
  <c r="G15" i="3"/>
  <c r="H15" i="3" s="1"/>
  <c r="I15" i="4" s="1"/>
  <c r="J15" i="4" s="1"/>
  <c r="F15" i="3"/>
  <c r="F23" i="3"/>
  <c r="G17" i="2"/>
  <c r="H17" i="2" s="1"/>
  <c r="I17" i="3" s="1"/>
  <c r="F25" i="1"/>
  <c r="F22" i="1"/>
  <c r="F24" i="1"/>
  <c r="G8" i="1"/>
  <c r="H8" i="1" s="1"/>
  <c r="G20" i="1"/>
  <c r="H20" i="1" s="1"/>
  <c r="G22" i="1"/>
  <c r="H22" i="1" s="1"/>
  <c r="G19" i="1"/>
  <c r="H19" i="1" s="1"/>
  <c r="G14" i="1"/>
  <c r="H14" i="1" s="1"/>
  <c r="G15" i="1"/>
  <c r="H15" i="1" s="1"/>
  <c r="G13" i="1"/>
  <c r="H13" i="1" s="1"/>
  <c r="G11" i="1"/>
  <c r="H11" i="1" s="1"/>
  <c r="F23" i="1"/>
  <c r="G24" i="1"/>
  <c r="H24" i="1" s="1"/>
  <c r="G17" i="1"/>
  <c r="H17" i="1" s="1"/>
  <c r="G9" i="1"/>
  <c r="H9" i="1" s="1"/>
  <c r="G23" i="1"/>
  <c r="H23" i="1" s="1"/>
  <c r="G12" i="1"/>
  <c r="H12" i="1" s="1"/>
  <c r="F17" i="1"/>
  <c r="G21" i="1"/>
  <c r="H21" i="1" s="1"/>
  <c r="F28" i="1"/>
  <c r="G13" i="9" l="1"/>
  <c r="H13" i="9" s="1"/>
  <c r="I13" i="10" s="1"/>
  <c r="F15" i="9"/>
  <c r="G18" i="9"/>
  <c r="H18" i="9" s="1"/>
  <c r="F16" i="9"/>
  <c r="F25" i="9"/>
  <c r="F14" i="9"/>
  <c r="G12" i="9"/>
  <c r="H12" i="9" s="1"/>
  <c r="I12" i="10" s="1"/>
  <c r="G15" i="9"/>
  <c r="H15" i="9" s="1"/>
  <c r="I15" i="10" s="1"/>
  <c r="F28" i="9"/>
  <c r="F21" i="9"/>
  <c r="F17" i="9"/>
  <c r="F12" i="9"/>
  <c r="F19" i="9"/>
  <c r="G8" i="9"/>
  <c r="H8" i="9" s="1"/>
  <c r="F18" i="9"/>
  <c r="F10" i="9"/>
  <c r="G22" i="9"/>
  <c r="H22" i="9" s="1"/>
  <c r="I22" i="10" s="1"/>
  <c r="G19" i="9"/>
  <c r="H19" i="9" s="1"/>
  <c r="I19" i="10" s="1"/>
  <c r="G25" i="9"/>
  <c r="H25" i="9" s="1"/>
  <c r="I25" i="10" s="1"/>
  <c r="F20" i="9"/>
  <c r="G26" i="9"/>
  <c r="H26" i="9" s="1"/>
  <c r="I26" i="10" s="1"/>
  <c r="F26" i="9"/>
  <c r="G11" i="9"/>
  <c r="H11" i="9" s="1"/>
  <c r="I11" i="10" s="1"/>
  <c r="G14" i="9"/>
  <c r="H14" i="9" s="1"/>
  <c r="I14" i="10" s="1"/>
  <c r="G10" i="9"/>
  <c r="H10" i="9" s="1"/>
  <c r="I10" i="10" s="1"/>
  <c r="G21" i="9"/>
  <c r="H21" i="9" s="1"/>
  <c r="I21" i="10" s="1"/>
  <c r="G20" i="9"/>
  <c r="H20" i="9" s="1"/>
  <c r="I20" i="10" s="1"/>
  <c r="F11" i="9"/>
  <c r="G23" i="9"/>
  <c r="H23" i="9" s="1"/>
  <c r="I23" i="10" s="1"/>
  <c r="F13" i="9"/>
  <c r="J18" i="8"/>
  <c r="J14" i="8"/>
  <c r="G26" i="7"/>
  <c r="H26" i="7" s="1"/>
  <c r="I26" i="8" s="1"/>
  <c r="J26" i="8" s="1"/>
  <c r="G22" i="7"/>
  <c r="H22" i="7" s="1"/>
  <c r="I22" i="8" s="1"/>
  <c r="J22" i="8" s="1"/>
  <c r="G24" i="7"/>
  <c r="H24" i="7" s="1"/>
  <c r="I24" i="8" s="1"/>
  <c r="G25" i="7"/>
  <c r="H25" i="7" s="1"/>
  <c r="I25" i="8" s="1"/>
  <c r="F13" i="7"/>
  <c r="J14" i="7"/>
  <c r="F18" i="7"/>
  <c r="F21" i="7"/>
  <c r="F12" i="7"/>
  <c r="G19" i="7"/>
  <c r="H19" i="7" s="1"/>
  <c r="I19" i="8" s="1"/>
  <c r="J19" i="8" s="1"/>
  <c r="F8" i="7"/>
  <c r="F12" i="6"/>
  <c r="J16" i="6"/>
  <c r="G24" i="6"/>
  <c r="H24" i="6" s="1"/>
  <c r="I24" i="7" s="1"/>
  <c r="F18" i="6"/>
  <c r="G22" i="6"/>
  <c r="H22" i="6" s="1"/>
  <c r="I22" i="7" s="1"/>
  <c r="J22" i="7" s="1"/>
  <c r="G17" i="6"/>
  <c r="H17" i="6" s="1"/>
  <c r="I17" i="7" s="1"/>
  <c r="F19" i="6"/>
  <c r="G23" i="6"/>
  <c r="H23" i="6" s="1"/>
  <c r="I23" i="7" s="1"/>
  <c r="F13" i="6"/>
  <c r="G21" i="6"/>
  <c r="H21" i="6" s="1"/>
  <c r="I21" i="7" s="1"/>
  <c r="F24" i="6"/>
  <c r="J10" i="7"/>
  <c r="F9" i="7"/>
  <c r="G13" i="7"/>
  <c r="H13" i="7" s="1"/>
  <c r="I13" i="8" s="1"/>
  <c r="J13" i="8" s="1"/>
  <c r="F14" i="7"/>
  <c r="G23" i="7"/>
  <c r="H23" i="7" s="1"/>
  <c r="I23" i="8" s="1"/>
  <c r="J23" i="8" s="1"/>
  <c r="F28" i="7"/>
  <c r="G9" i="7"/>
  <c r="H9" i="7" s="1"/>
  <c r="I9" i="8" s="1"/>
  <c r="J9" i="8" s="1"/>
  <c r="G12" i="7"/>
  <c r="H12" i="7" s="1"/>
  <c r="I12" i="8" s="1"/>
  <c r="J12" i="8" s="1"/>
  <c r="F23" i="7"/>
  <c r="F24" i="7"/>
  <c r="G22" i="10"/>
  <c r="H22" i="10" s="1"/>
  <c r="G19" i="10"/>
  <c r="H19" i="10" s="1"/>
  <c r="G18" i="10"/>
  <c r="H18" i="10" s="1"/>
  <c r="F13" i="10"/>
  <c r="F25" i="7"/>
  <c r="F14" i="10"/>
  <c r="G17" i="10"/>
  <c r="H17" i="10" s="1"/>
  <c r="G13" i="10"/>
  <c r="H13" i="10" s="1"/>
  <c r="G9" i="10"/>
  <c r="H9" i="10" s="1"/>
  <c r="G16" i="10"/>
  <c r="H16" i="10" s="1"/>
  <c r="F25" i="10"/>
  <c r="J25" i="6"/>
  <c r="F8" i="10"/>
  <c r="G26" i="1"/>
  <c r="H26" i="1" s="1"/>
  <c r="I26" i="2" s="1"/>
  <c r="J26" i="2" s="1"/>
  <c r="F20" i="1"/>
  <c r="G18" i="1"/>
  <c r="H18" i="1" s="1"/>
  <c r="G10" i="1"/>
  <c r="H10" i="1" s="1"/>
  <c r="H28" i="1" s="1"/>
  <c r="G25" i="1"/>
  <c r="H25" i="1" s="1"/>
  <c r="I25" i="1" s="1"/>
  <c r="G16" i="1"/>
  <c r="H16" i="1" s="1"/>
  <c r="I16" i="2" s="1"/>
  <c r="F12" i="1"/>
  <c r="F21" i="2"/>
  <c r="G21" i="3"/>
  <c r="H21" i="3" s="1"/>
  <c r="I21" i="4" s="1"/>
  <c r="J21" i="4" s="1"/>
  <c r="J21" i="5"/>
  <c r="J21" i="7"/>
  <c r="F26" i="7"/>
  <c r="G16" i="7"/>
  <c r="H16" i="7" s="1"/>
  <c r="I16" i="8" s="1"/>
  <c r="J16" i="8" s="1"/>
  <c r="G17" i="7"/>
  <c r="H17" i="7" s="1"/>
  <c r="I17" i="8" s="1"/>
  <c r="J17" i="8" s="1"/>
  <c r="F22" i="7"/>
  <c r="F15" i="7"/>
  <c r="G8" i="7"/>
  <c r="H8" i="7" s="1"/>
  <c r="I8" i="8" s="1"/>
  <c r="J8" i="8" s="1"/>
  <c r="G15" i="7"/>
  <c r="H15" i="7" s="1"/>
  <c r="I15" i="8" s="1"/>
  <c r="G11" i="7"/>
  <c r="H11" i="7" s="1"/>
  <c r="I11" i="8" s="1"/>
  <c r="G10" i="7"/>
  <c r="H10" i="7" s="1"/>
  <c r="I10" i="8" s="1"/>
  <c r="J10" i="8" s="1"/>
  <c r="F20" i="10"/>
  <c r="G15" i="10"/>
  <c r="H15" i="10" s="1"/>
  <c r="G14" i="10"/>
  <c r="H14" i="10" s="1"/>
  <c r="F23" i="10"/>
  <c r="J16" i="5"/>
  <c r="F10" i="10"/>
  <c r="F9" i="10"/>
  <c r="G25" i="10"/>
  <c r="H25" i="10" s="1"/>
  <c r="F11" i="10"/>
  <c r="F28" i="10"/>
  <c r="F24" i="10"/>
  <c r="J8" i="6"/>
  <c r="J10" i="5"/>
  <c r="J26" i="5"/>
  <c r="G23" i="10"/>
  <c r="H23" i="10" s="1"/>
  <c r="G26" i="10"/>
  <c r="H26" i="10" s="1"/>
  <c r="F17" i="10"/>
  <c r="F22" i="10"/>
  <c r="F15" i="10"/>
  <c r="G12" i="10"/>
  <c r="H12" i="10" s="1"/>
  <c r="G8" i="10"/>
  <c r="H8" i="10" s="1"/>
  <c r="F18" i="10"/>
  <c r="G21" i="10"/>
  <c r="H21" i="10" s="1"/>
  <c r="J22" i="5"/>
  <c r="J15" i="5"/>
  <c r="J13" i="5"/>
  <c r="J12" i="5"/>
  <c r="J11" i="5"/>
  <c r="J25" i="5"/>
  <c r="J24" i="5"/>
  <c r="J11" i="8"/>
  <c r="J23" i="5"/>
  <c r="F26" i="1"/>
  <c r="F11" i="1"/>
  <c r="F8" i="1"/>
  <c r="F14" i="1"/>
  <c r="F14" i="2"/>
  <c r="G18" i="2"/>
  <c r="H18" i="2" s="1"/>
  <c r="I18" i="3" s="1"/>
  <c r="F23" i="2"/>
  <c r="G8" i="2"/>
  <c r="H8" i="2" s="1"/>
  <c r="J15" i="6"/>
  <c r="J17" i="9"/>
  <c r="J12" i="9"/>
  <c r="F16" i="1"/>
  <c r="F9" i="1"/>
  <c r="F17" i="3"/>
  <c r="G20" i="3"/>
  <c r="H20" i="3" s="1"/>
  <c r="I20" i="4" s="1"/>
  <c r="J20" i="4" s="1"/>
  <c r="G16" i="3"/>
  <c r="H16" i="3" s="1"/>
  <c r="I16" i="4" s="1"/>
  <c r="J16" i="4" s="1"/>
  <c r="G11" i="3"/>
  <c r="H11" i="3" s="1"/>
  <c r="I11" i="4" s="1"/>
  <c r="J11" i="4" s="1"/>
  <c r="G19" i="3"/>
  <c r="H19" i="3" s="1"/>
  <c r="I19" i="4" s="1"/>
  <c r="J19" i="4" s="1"/>
  <c r="F21" i="3"/>
  <c r="G24" i="3"/>
  <c r="H24" i="3" s="1"/>
  <c r="I24" i="4" s="1"/>
  <c r="J24" i="4" s="1"/>
  <c r="G14" i="3"/>
  <c r="H14" i="3" s="1"/>
  <c r="I14" i="4" s="1"/>
  <c r="J14" i="4" s="1"/>
  <c r="F10" i="3"/>
  <c r="F12" i="3"/>
  <c r="F19" i="3"/>
  <c r="G12" i="3"/>
  <c r="H12" i="3" s="1"/>
  <c r="I12" i="4" s="1"/>
  <c r="J12" i="4" s="1"/>
  <c r="F11" i="3"/>
  <c r="F18" i="3"/>
  <c r="G10" i="3"/>
  <c r="H10" i="3" s="1"/>
  <c r="I10" i="4" s="1"/>
  <c r="J10" i="4" s="1"/>
  <c r="F20" i="3"/>
  <c r="G18" i="3"/>
  <c r="H18" i="3" s="1"/>
  <c r="I18" i="4" s="1"/>
  <c r="J18" i="4" s="1"/>
  <c r="G23" i="3"/>
  <c r="H23" i="3" s="1"/>
  <c r="I23" i="4" s="1"/>
  <c r="J23" i="4" s="1"/>
  <c r="F22" i="3"/>
  <c r="G13" i="3"/>
  <c r="H13" i="3" s="1"/>
  <c r="I13" i="4" s="1"/>
  <c r="J13" i="4" s="1"/>
  <c r="F13" i="3"/>
  <c r="F25" i="3"/>
  <c r="F9" i="3"/>
  <c r="G9" i="3"/>
  <c r="H9" i="3" s="1"/>
  <c r="I9" i="4" s="1"/>
  <c r="J9" i="4" s="1"/>
  <c r="F16" i="3"/>
  <c r="G8" i="3"/>
  <c r="H8" i="3" s="1"/>
  <c r="G17" i="3"/>
  <c r="H17" i="3" s="1"/>
  <c r="I17" i="4" s="1"/>
  <c r="J17" i="4" s="1"/>
  <c r="F14" i="3"/>
  <c r="G26" i="3"/>
  <c r="H26" i="3" s="1"/>
  <c r="I26" i="4" s="1"/>
  <c r="J26" i="4" s="1"/>
  <c r="F28" i="3"/>
  <c r="G25" i="3"/>
  <c r="H25" i="3" s="1"/>
  <c r="I25" i="4" s="1"/>
  <c r="J25" i="4" s="1"/>
  <c r="F26" i="3"/>
  <c r="G22" i="3"/>
  <c r="H22" i="3" s="1"/>
  <c r="I22" i="4" s="1"/>
  <c r="J22" i="4" s="1"/>
  <c r="F24" i="3"/>
  <c r="F18" i="2"/>
  <c r="G14" i="2"/>
  <c r="H14" i="2" s="1"/>
  <c r="I14" i="3" s="1"/>
  <c r="G19" i="2"/>
  <c r="H19" i="2" s="1"/>
  <c r="I19" i="3" s="1"/>
  <c r="F25" i="2"/>
  <c r="G26" i="2"/>
  <c r="H26" i="2" s="1"/>
  <c r="I26" i="3" s="1"/>
  <c r="G15" i="2"/>
  <c r="H15" i="2" s="1"/>
  <c r="I15" i="3" s="1"/>
  <c r="J15" i="3" s="1"/>
  <c r="F12" i="2"/>
  <c r="F22" i="2"/>
  <c r="G21" i="2"/>
  <c r="H21" i="2" s="1"/>
  <c r="I21" i="3" s="1"/>
  <c r="F15" i="2"/>
  <c r="F26" i="2"/>
  <c r="F9" i="2"/>
  <c r="F28" i="2"/>
  <c r="F16" i="2"/>
  <c r="G23" i="2"/>
  <c r="H23" i="2" s="1"/>
  <c r="I23" i="3" s="1"/>
  <c r="F19" i="2"/>
  <c r="G10" i="2"/>
  <c r="H10" i="2" s="1"/>
  <c r="I10" i="3" s="1"/>
  <c r="F13" i="2"/>
  <c r="G13" i="2"/>
  <c r="H13" i="2" s="1"/>
  <c r="I13" i="3" s="1"/>
  <c r="G16" i="2"/>
  <c r="H16" i="2" s="1"/>
  <c r="I16" i="3" s="1"/>
  <c r="H28" i="5"/>
  <c r="I28" i="6" s="1"/>
  <c r="F10" i="2"/>
  <c r="G9" i="2"/>
  <c r="H9" i="2" s="1"/>
  <c r="I9" i="3" s="1"/>
  <c r="F11" i="2"/>
  <c r="G24" i="2"/>
  <c r="H24" i="2" s="1"/>
  <c r="I24" i="3" s="1"/>
  <c r="F17" i="2"/>
  <c r="G11" i="2"/>
  <c r="H11" i="2" s="1"/>
  <c r="I11" i="3" s="1"/>
  <c r="G20" i="2"/>
  <c r="H20" i="2" s="1"/>
  <c r="I20" i="3" s="1"/>
  <c r="G25" i="2"/>
  <c r="H25" i="2" s="1"/>
  <c r="I25" i="3" s="1"/>
  <c r="F20" i="2"/>
  <c r="J10" i="6"/>
  <c r="J17" i="6"/>
  <c r="J20" i="7"/>
  <c r="J11" i="7"/>
  <c r="J18" i="7"/>
  <c r="J24" i="8"/>
  <c r="J25" i="8"/>
  <c r="J13" i="9"/>
  <c r="G12" i="2"/>
  <c r="H12" i="2" s="1"/>
  <c r="I12" i="3" s="1"/>
  <c r="G22" i="2"/>
  <c r="H22" i="2" s="1"/>
  <c r="I22" i="3" s="1"/>
  <c r="J22" i="3" s="1"/>
  <c r="F24" i="2"/>
  <c r="J14" i="5"/>
  <c r="J17" i="5"/>
  <c r="J12" i="6"/>
  <c r="J20" i="9"/>
  <c r="J15" i="8"/>
  <c r="J25" i="9"/>
  <c r="J9" i="9"/>
  <c r="J22" i="9"/>
  <c r="I8" i="10"/>
  <c r="J24" i="9"/>
  <c r="J15" i="9"/>
  <c r="H28" i="8"/>
  <c r="I28" i="9" s="1"/>
  <c r="J21" i="8"/>
  <c r="J13" i="7"/>
  <c r="J24" i="7"/>
  <c r="J13" i="6"/>
  <c r="J23" i="6"/>
  <c r="I8" i="7"/>
  <c r="J20" i="6"/>
  <c r="J14" i="6"/>
  <c r="J19" i="6"/>
  <c r="J11" i="6"/>
  <c r="J26" i="6"/>
  <c r="J19" i="5"/>
  <c r="I8" i="5"/>
  <c r="J8" i="5" s="1"/>
  <c r="H28" i="4"/>
  <c r="I28" i="5" s="1"/>
  <c r="J21" i="3"/>
  <c r="J16" i="3"/>
  <c r="I8" i="3"/>
  <c r="I26" i="1"/>
  <c r="I18" i="2"/>
  <c r="J18" i="2" s="1"/>
  <c r="I18" i="1"/>
  <c r="I10" i="2"/>
  <c r="J10" i="2" s="1"/>
  <c r="I10" i="1"/>
  <c r="I25" i="2"/>
  <c r="J25" i="2" s="1"/>
  <c r="I9" i="2"/>
  <c r="J9" i="2" s="1"/>
  <c r="I9" i="1"/>
  <c r="I15" i="2"/>
  <c r="I15" i="1"/>
  <c r="I22" i="1"/>
  <c r="I22" i="2"/>
  <c r="I21" i="2"/>
  <c r="J21" i="2" s="1"/>
  <c r="I21" i="1"/>
  <c r="I23" i="1"/>
  <c r="I23" i="2"/>
  <c r="I24" i="2"/>
  <c r="I24" i="1"/>
  <c r="I13" i="2"/>
  <c r="J13" i="2" s="1"/>
  <c r="I13" i="1"/>
  <c r="I19" i="1"/>
  <c r="I19" i="2"/>
  <c r="I8" i="2"/>
  <c r="J8" i="2" s="1"/>
  <c r="I8" i="1"/>
  <c r="I12" i="2"/>
  <c r="I12" i="1"/>
  <c r="I17" i="2"/>
  <c r="J17" i="2" s="1"/>
  <c r="I17" i="1"/>
  <c r="I11" i="1"/>
  <c r="I11" i="2"/>
  <c r="J11" i="2" s="1"/>
  <c r="I14" i="1"/>
  <c r="I14" i="2"/>
  <c r="I20" i="2"/>
  <c r="I20" i="1"/>
  <c r="H28" i="10" l="1"/>
  <c r="J28" i="10" s="1"/>
  <c r="H28" i="9"/>
  <c r="I28" i="10" s="1"/>
  <c r="J8" i="9"/>
  <c r="J21" i="9"/>
  <c r="J10" i="9"/>
  <c r="J26" i="9"/>
  <c r="J14" i="9"/>
  <c r="I18" i="10"/>
  <c r="J18" i="9"/>
  <c r="J23" i="9"/>
  <c r="J19" i="9"/>
  <c r="J11" i="9"/>
  <c r="J23" i="7"/>
  <c r="J26" i="7"/>
  <c r="J15" i="7"/>
  <c r="J25" i="7"/>
  <c r="H28" i="7"/>
  <c r="I28" i="8" s="1"/>
  <c r="J28" i="8" s="1"/>
  <c r="J19" i="7"/>
  <c r="H28" i="6"/>
  <c r="I28" i="7" s="1"/>
  <c r="J22" i="6"/>
  <c r="J21" i="6"/>
  <c r="J24" i="6"/>
  <c r="I16" i="1"/>
  <c r="J12" i="7"/>
  <c r="J8" i="7"/>
  <c r="J16" i="7"/>
  <c r="J17" i="7"/>
  <c r="J9" i="7"/>
  <c r="J16" i="2"/>
  <c r="J23" i="2"/>
  <c r="J22" i="2"/>
  <c r="J24" i="3"/>
  <c r="J10" i="3"/>
  <c r="J20" i="3"/>
  <c r="J11" i="3"/>
  <c r="J14" i="3"/>
  <c r="J26" i="3"/>
  <c r="J13" i="3"/>
  <c r="J19" i="3"/>
  <c r="J12" i="3"/>
  <c r="J9" i="3"/>
  <c r="J18" i="3"/>
  <c r="J25" i="3"/>
  <c r="H28" i="3"/>
  <c r="I28" i="4" s="1"/>
  <c r="J28" i="4" s="1"/>
  <c r="J23" i="3"/>
  <c r="J8" i="3"/>
  <c r="I8" i="4"/>
  <c r="J8" i="4" s="1"/>
  <c r="J17" i="3"/>
  <c r="J14" i="2"/>
  <c r="J24" i="2"/>
  <c r="J15" i="2"/>
  <c r="J12" i="2"/>
  <c r="J19" i="2"/>
  <c r="J28" i="6"/>
  <c r="J20" i="2"/>
  <c r="J28" i="5"/>
  <c r="H28" i="2"/>
  <c r="I28" i="3" s="1"/>
  <c r="J28" i="9"/>
  <c r="J28" i="7"/>
  <c r="I28" i="1"/>
  <c r="I28" i="2"/>
  <c r="J28" i="3" l="1"/>
  <c r="J28" i="2"/>
</calcChain>
</file>

<file path=xl/sharedStrings.xml><?xml version="1.0" encoding="utf-8"?>
<sst xmlns="http://schemas.openxmlformats.org/spreadsheetml/2006/main" count="408" uniqueCount="82">
  <si>
    <t>Fnr</t>
  </si>
  <si>
    <t>Fylkeskommune</t>
  </si>
  <si>
    <t>Skatt jan</t>
  </si>
  <si>
    <t>Innbyggere</t>
  </si>
  <si>
    <t>(1000 kr)</t>
  </si>
  <si>
    <t>lands-</t>
  </si>
  <si>
    <t>gjennomsnitt</t>
  </si>
  <si>
    <t>jan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</si>
  <si>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</si>
  <si>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</si>
  <si>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</si>
  <si>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</si>
  <si>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</si>
  <si>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</si>
  <si>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</si>
  <si>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</si>
  <si>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</si>
  <si>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</si>
  <si>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</si>
  <si>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</si>
  <si>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</si>
  <si>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</si>
  <si>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SØR-TRØNDELAG</t>
  </si>
  <si>
    <t>NORD-TRØNDELAG</t>
  </si>
  <si>
    <t>NORDLAND</t>
  </si>
  <si>
    <t>TROMS</t>
  </si>
  <si>
    <t>FINNMARK</t>
  </si>
  <si>
    <t>Hele landet</t>
  </si>
  <si>
    <t>Skatt jan-feb</t>
  </si>
  <si>
    <t>jan-feb</t>
  </si>
  <si>
    <t>feb</t>
  </si>
  <si>
    <t>Skatt jan-mar</t>
  </si>
  <si>
    <t>jan-mar</t>
  </si>
  <si>
    <t>Skatt jan-apr</t>
  </si>
  <si>
    <t>jan-apr</t>
  </si>
  <si>
    <t>Skatt jan-mai</t>
  </si>
  <si>
    <t>jan-mai</t>
  </si>
  <si>
    <t>mai</t>
  </si>
  <si>
    <t>pr. 1.1.15</t>
  </si>
  <si>
    <t>Skatt jan 2015</t>
  </si>
  <si>
    <t>Symmetrisk inntektsutjevning (87,5 pst.)</t>
  </si>
  <si>
    <t>Kr pr. innb.</t>
  </si>
  <si>
    <t>Prosent av</t>
  </si>
  <si>
    <t>Totalt</t>
  </si>
  <si>
    <t>Skatt jan-feb 2015</t>
  </si>
  <si>
    <t>Skatt jan-mar 2015</t>
  </si>
  <si>
    <t>mar</t>
  </si>
  <si>
    <t>Skatt jan-apr 2015</t>
  </si>
  <si>
    <t>apr</t>
  </si>
  <si>
    <t>Skatt jan-mai 2015</t>
  </si>
  <si>
    <t>Skatt jan-jul</t>
  </si>
  <si>
    <t>Skatt jan-jul 2015</t>
  </si>
  <si>
    <t>jan-jul</t>
  </si>
  <si>
    <t>Skatt jan-aug</t>
  </si>
  <si>
    <t>Skatt jan-aug 2015</t>
  </si>
  <si>
    <t>jan-aug</t>
  </si>
  <si>
    <t>aug</t>
  </si>
  <si>
    <t>Skatt jan-sep</t>
  </si>
  <si>
    <t>Skatt jan-sep 2015</t>
  </si>
  <si>
    <t>jan-sep</t>
  </si>
  <si>
    <t>sep</t>
  </si>
  <si>
    <t>Skatt jan-nov</t>
  </si>
  <si>
    <t>Skatt jan-nov 2015</t>
  </si>
  <si>
    <t>jan-nov</t>
  </si>
  <si>
    <t>okt-nov</t>
  </si>
  <si>
    <t>jun-jul</t>
  </si>
  <si>
    <t>Skatt jan-des</t>
  </si>
  <si>
    <t>Skatt jan-des 2015</t>
  </si>
  <si>
    <t>jan-des</t>
  </si>
  <si>
    <t>des</t>
  </si>
  <si>
    <t>Innt.utj. tilsk.</t>
  </si>
  <si>
    <t>Beregninger av skatt og inntektsutjevning for fylkeskommunene, januar-februar 2015</t>
  </si>
  <si>
    <t>Innt.utj.</t>
  </si>
  <si>
    <t>Beregninger av skatt og inntektsutjevning for fylkeskommunene, januar-desember 2015</t>
  </si>
  <si>
    <t>Beregninger av skatt og inntektsutjevning for fylkeskommunene, januar-november 2015</t>
  </si>
  <si>
    <t>Beregninger av skatt og inntektsutjevning for fylkeskommunene, januar-september 2015</t>
  </si>
  <si>
    <t>Beregninger av skatt og inntektsutjevning for fylkeskommunene, januar-august 2015</t>
  </si>
  <si>
    <t>Beregninger av skatt og inntektsutjevning for fylkeskommunene, januar-juli 2015</t>
  </si>
  <si>
    <t>Beregninger av skatt og inntektsutjevning for fylkeskommunene, januar-mai 2015</t>
  </si>
  <si>
    <t>Beregninger av skatt og inntektsutjevning for fylkeskommunene, januar-april 2015</t>
  </si>
  <si>
    <t>Beregninger av skatt og inntektsutjevning for fylkeskommunene, januar-mars 2015</t>
  </si>
  <si>
    <t>Beregninger av skatt og inntektsutjevning for fylkeskommunene, januar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</si>
</sst>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64" formatCode="00"/>
    <numFmt numFmtId="165" formatCode="_(* #,##0.00_);_(* \(#,##0.00\);_(* &quot;-&quot;??_);_(@_)"/>
    <numFmt numFmtId="166" formatCode="_ * #,##0_ ;_ * \-#,##0_ ;_ * &quot;-&quot;??_ ;_ @_ "/>
    <numFmt numFmtId="167" formatCode="0.0\ %"/>
    <numFmt numFmtId="168" formatCode="0000"/>
    <numFmt numFmtId="169" formatCode="_ * #,##0.0_ ;_ * \-#,##0.0_ ;_ * &quot;-&quot;??_ ;_ @_ "/>
    <numFmt numFmtId="170" formatCode="#,##0_ ;\-#,##0\ "/>
    <numFmt numFmtId="171" formatCode="0_ ;\-0\ "/>
  </numFmts>
  <fonts count="10" x14ac:knownFonts="1">
    <font>
      <sz val="11"/>
      <color theme="1"/>
      <name val="Calibri"/>
      <family val="2"/>
      <scheme val="minor"/>
    </font>
    <font>
      <sz val="10"/>
      <name val="Tms Rmn"/>
    </font>
    <font>
      <sz val="10"/>
      <name val="MS Sans Serif"/>
      <family val="2"/>
    </font>
    <font>
      <i/>
      <sz val="9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theme="0" tint="-0.14996795556505021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4" fontId="2" fillId="0" borderId="0" applyFont="0" applyFill="0" applyBorder="0" applyAlignment="0" applyProtection="0"/>
  </cellStyleXfs>
  <cellXfs count="61">
    <xf numFmtId="0" fontId="0" fillId="0" borderId="0" xfId="0"/>
    <xf numFmtId="0" fontId="6" fillId="2" borderId="1" xfId="0" applyFont="1" applyFill="1" applyBorder="1"/>
    <xf numFmtId="0" fontId="6" fillId="2" borderId="2" xfId="0" applyFont="1" applyFill="1" applyBorder="1"/>
    <xf numFmtId="0" fontId="6" fillId="0" borderId="0" xfId="0" applyFont="1"/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/>
    <xf numFmtId="0" fontId="6" fillId="3" borderId="5" xfId="0" applyFont="1" applyFill="1" applyBorder="1" applyAlignment="1">
      <alignment horizontal="center"/>
    </xf>
    <xf numFmtId="0" fontId="6" fillId="0" borderId="0" xfId="4" applyFont="1" applyBorder="1" applyAlignment="1"/>
    <xf numFmtId="0" fontId="7" fillId="0" borderId="0" xfId="4" applyFont="1" applyBorder="1" applyAlignment="1">
      <alignment horizontal="right"/>
    </xf>
    <xf numFmtId="0" fontId="6" fillId="0" borderId="0" xfId="4" applyFont="1"/>
    <xf numFmtId="164" fontId="6" fillId="0" borderId="0" xfId="5" applyNumberFormat="1" applyFont="1" applyAlignment="1">
      <alignment horizontal="left"/>
    </xf>
    <xf numFmtId="3" fontId="6" fillId="0" borderId="0" xfId="5" applyNumberFormat="1" applyFont="1"/>
    <xf numFmtId="3" fontId="6" fillId="0" borderId="0" xfId="0" applyNumberFormat="1" applyFont="1" applyBorder="1"/>
    <xf numFmtId="166" fontId="6" fillId="0" borderId="0" xfId="8" applyNumberFormat="1" applyFont="1"/>
    <xf numFmtId="167" fontId="6" fillId="0" borderId="0" xfId="6" applyNumberFormat="1" applyFont="1"/>
    <xf numFmtId="3" fontId="6" fillId="0" borderId="0" xfId="10" applyNumberFormat="1" applyFont="1"/>
    <xf numFmtId="0" fontId="6" fillId="0" borderId="0" xfId="5" applyFont="1"/>
    <xf numFmtId="168" fontId="6" fillId="0" borderId="0" xfId="4" applyNumberFormat="1" applyFont="1" applyBorder="1"/>
    <xf numFmtId="0" fontId="6" fillId="0" borderId="0" xfId="4" applyFont="1" applyBorder="1"/>
    <xf numFmtId="3" fontId="6" fillId="0" borderId="0" xfId="8" applyNumberFormat="1" applyFont="1"/>
    <xf numFmtId="3" fontId="6" fillId="0" borderId="0" xfId="4" applyNumberFormat="1" applyFont="1"/>
    <xf numFmtId="169" fontId="6" fillId="0" borderId="0" xfId="8" applyNumberFormat="1" applyFont="1"/>
    <xf numFmtId="0" fontId="8" fillId="0" borderId="6" xfId="4" applyFont="1" applyBorder="1"/>
    <xf numFmtId="3" fontId="6" fillId="0" borderId="6" xfId="8" applyNumberFormat="1" applyFont="1" applyBorder="1" applyAlignment="1">
      <alignment horizontal="right"/>
    </xf>
    <xf numFmtId="3" fontId="6" fillId="0" borderId="6" xfId="10" applyNumberFormat="1" applyFont="1" applyBorder="1"/>
    <xf numFmtId="166" fontId="6" fillId="0" borderId="6" xfId="8" applyNumberFormat="1" applyFont="1" applyBorder="1"/>
    <xf numFmtId="167" fontId="6" fillId="0" borderId="6" xfId="8" applyNumberFormat="1" applyFont="1" applyBorder="1"/>
    <xf numFmtId="169" fontId="6" fillId="0" borderId="6" xfId="8" applyNumberFormat="1" applyFont="1" applyBorder="1"/>
    <xf numFmtId="165" fontId="6" fillId="0" borderId="0" xfId="0" applyNumberFormat="1" applyFont="1"/>
    <xf numFmtId="3" fontId="6" fillId="0" borderId="0" xfId="0" applyNumberFormat="1" applyFont="1"/>
    <xf numFmtId="0" fontId="0" fillId="2" borderId="7" xfId="0" applyFill="1" applyBorder="1"/>
    <xf numFmtId="0" fontId="0" fillId="2" borderId="8" xfId="0" applyFill="1" applyBorder="1"/>
    <xf numFmtId="0" fontId="6" fillId="4" borderId="3" xfId="0" applyFont="1" applyFill="1" applyBorder="1"/>
    <xf numFmtId="0" fontId="6" fillId="4" borderId="9" xfId="0" applyFont="1" applyFill="1" applyBorder="1"/>
    <xf numFmtId="0" fontId="9" fillId="4" borderId="10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170" fontId="6" fillId="0" borderId="6" xfId="8" applyNumberFormat="1" applyFont="1" applyBorder="1" applyAlignment="1">
      <alignment horizontal="right"/>
    </xf>
    <xf numFmtId="0" fontId="6" fillId="3" borderId="11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170" fontId="6" fillId="0" borderId="0" xfId="8" applyNumberFormat="1" applyFont="1"/>
    <xf numFmtId="170" fontId="6" fillId="0" borderId="6" xfId="8" applyNumberFormat="1" applyFont="1" applyBorder="1"/>
    <xf numFmtId="170" fontId="6" fillId="0" borderId="0" xfId="8" applyNumberFormat="1" applyFont="1" applyBorder="1"/>
    <xf numFmtId="167" fontId="6" fillId="0" borderId="0" xfId="8" applyNumberFormat="1" applyFont="1"/>
    <xf numFmtId="3" fontId="6" fillId="0" borderId="0" xfId="0" applyNumberFormat="1" applyFont="1" applyAlignment="1">
      <alignment horizontal="right"/>
    </xf>
    <xf numFmtId="171" fontId="6" fillId="0" borderId="0" xfId="8" applyNumberFormat="1" applyFont="1"/>
    <xf numFmtId="171" fontId="6" fillId="0" borderId="6" xfId="8" applyNumberFormat="1" applyFont="1" applyBorder="1"/>
    <xf numFmtId="3" fontId="6" fillId="0" borderId="6" xfId="8" applyNumberFormat="1" applyFont="1" applyBorder="1"/>
    <xf numFmtId="3" fontId="6" fillId="0" borderId="0" xfId="8" applyNumberFormat="1" applyFont="1" applyAlignment="1">
      <alignment horizontal="right"/>
    </xf>
    <xf numFmtId="0" fontId="9" fillId="4" borderId="5" xfId="0" applyFont="1" applyFill="1" applyBorder="1" applyAlignment="1">
      <alignment horizontal="center"/>
    </xf>
    <xf numFmtId="0" fontId="7" fillId="5" borderId="12" xfId="4" applyFont="1" applyFill="1" applyBorder="1" applyAlignment="1">
      <alignment horizontal="center"/>
    </xf>
    <xf numFmtId="0" fontId="3" fillId="5" borderId="12" xfId="4" applyFont="1" applyFill="1" applyBorder="1" applyAlignment="1">
      <alignment horizontal="center"/>
    </xf>
    <xf numFmtId="0" fontId="0" fillId="2" borderId="12" xfId="0" applyFill="1" applyBorder="1"/>
    <xf numFmtId="0" fontId="8" fillId="2" borderId="1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</cellXfs>
  <cellStyles count="11">
    <cellStyle name="Komma" xfId="8" builtinId="3"/>
    <cellStyle name="Komma 2" xfId="1"/>
    <cellStyle name="Normal" xfId="0" builtinId="0"/>
    <cellStyle name="Normal 2" xfId="2"/>
    <cellStyle name="Normal 3" xfId="3"/>
    <cellStyle name="Normal_innutj" xfId="4"/>
    <cellStyle name="Normal_TABELL1" xfId="5"/>
    <cellStyle name="Prosent" xfId="6" builtinId="5"/>
    <cellStyle name="Prosent 2" xfId="7"/>
    <cellStyle name="Tusenskille 2" xfId="9"/>
    <cellStyle name="Tusenskille_innutj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abSelected="1" workbookViewId="0"/>
  </sheetViews>
  <sheetFormatPr baseColWidth="10" defaultColWidth="20.109375" defaultRowHeight="13.8" x14ac:dyDescent="0.3"/>
  <cols>
    <col min="1" max="1" width="3.6640625" style="3" customWidth="1"/>
    <col min="2" max="2" width="16.6640625" style="3" bestFit="1" customWidth="1"/>
    <col min="3" max="8" width="16.109375" style="3" customWidth="1"/>
    <col min="9" max="226" width="11.44140625" style="3" customWidth="1"/>
    <col min="227" max="227" width="3.44140625" style="3" customWidth="1"/>
    <col min="228" max="16384" width="20.109375" style="3"/>
  </cols>
  <sheetData>
    <row r="1" spans="1:10" ht="26.25" customHeight="1" x14ac:dyDescent="0.3">
      <c r="A1" s="1"/>
      <c r="B1" s="2"/>
      <c r="C1" s="53" t="s">
        <v>73</v>
      </c>
      <c r="D1" s="54"/>
      <c r="E1" s="54"/>
      <c r="F1" s="54"/>
      <c r="G1" s="54"/>
      <c r="H1" s="55"/>
      <c r="I1" s="31"/>
      <c r="J1" s="32"/>
    </row>
    <row r="2" spans="1:10" x14ac:dyDescent="0.3">
      <c r="A2" s="56" t="s">
        <v>0</v>
      </c>
      <c r="B2" s="56" t="s">
        <v>1</v>
      </c>
      <c r="C2" s="4" t="s">
        <v>66</v>
      </c>
      <c r="D2" s="4" t="s">
        <v>3</v>
      </c>
      <c r="E2" s="59" t="s">
        <v>67</v>
      </c>
      <c r="F2" s="60"/>
      <c r="G2" s="38" t="s">
        <v>40</v>
      </c>
      <c r="H2" s="39"/>
      <c r="I2" s="33"/>
      <c r="J2" s="34"/>
    </row>
    <row r="3" spans="1:10" x14ac:dyDescent="0.3">
      <c r="A3" s="57"/>
      <c r="B3" s="57"/>
      <c r="C3" s="5">
        <v>2015</v>
      </c>
      <c r="D3" s="5" t="s">
        <v>38</v>
      </c>
      <c r="E3" s="5"/>
      <c r="F3" s="4" t="s">
        <v>42</v>
      </c>
      <c r="G3" s="4"/>
      <c r="H3" s="4"/>
      <c r="I3" s="35"/>
      <c r="J3" s="36"/>
    </row>
    <row r="4" spans="1:10" x14ac:dyDescent="0.3">
      <c r="A4" s="57"/>
      <c r="B4" s="57"/>
      <c r="C4" s="5" t="s">
        <v>4</v>
      </c>
      <c r="D4" s="5"/>
      <c r="E4" s="5" t="s">
        <v>41</v>
      </c>
      <c r="F4" s="5" t="s">
        <v>5</v>
      </c>
      <c r="G4" s="5" t="s">
        <v>41</v>
      </c>
      <c r="H4" s="5" t="s">
        <v>43</v>
      </c>
      <c r="I4" s="35" t="s">
        <v>72</v>
      </c>
      <c r="J4" s="36" t="s">
        <v>70</v>
      </c>
    </row>
    <row r="5" spans="1:10" x14ac:dyDescent="0.3">
      <c r="A5" s="58"/>
      <c r="B5" s="58"/>
      <c r="C5" s="6"/>
      <c r="D5" s="6"/>
      <c r="E5" s="7"/>
      <c r="F5" s="7" t="s">
        <v>6</v>
      </c>
      <c r="G5" s="7" t="s">
        <v>68</v>
      </c>
      <c r="H5" s="7" t="s">
        <v>68</v>
      </c>
      <c r="I5" s="35" t="s">
        <v>63</v>
      </c>
      <c r="J5" s="36" t="s">
        <v>69</v>
      </c>
    </row>
    <row r="6" spans="1:10" x14ac:dyDescent="0.3">
      <c r="A6" s="50"/>
      <c r="B6" s="50"/>
      <c r="C6" s="50">
        <v>1</v>
      </c>
      <c r="D6" s="50">
        <v>2</v>
      </c>
      <c r="E6" s="50">
        <v>3</v>
      </c>
      <c r="F6" s="50">
        <v>4</v>
      </c>
      <c r="G6" s="50">
        <v>5</v>
      </c>
      <c r="H6" s="50">
        <v>6</v>
      </c>
      <c r="I6" s="51">
        <v>7</v>
      </c>
      <c r="J6" s="51">
        <v>8</v>
      </c>
    </row>
    <row r="7" spans="1:10" x14ac:dyDescent="0.3">
      <c r="A7" s="8"/>
      <c r="B7" s="9"/>
      <c r="C7" s="10"/>
      <c r="D7" s="10"/>
      <c r="E7" s="10"/>
      <c r="F7" s="10"/>
      <c r="G7" s="10"/>
      <c r="H7" s="10"/>
    </row>
    <row r="8" spans="1:10" x14ac:dyDescent="0.3">
      <c r="A8" s="11">
        <v>1</v>
      </c>
      <c r="B8" s="12" t="s">
        <v>8</v>
      </c>
      <c r="C8" s="13">
        <v>1365906</v>
      </c>
      <c r="D8" s="42">
        <v>287198</v>
      </c>
      <c r="E8" s="48">
        <f>C8*1000/D8</f>
        <v>4755.9732310113577</v>
      </c>
      <c r="F8" s="15">
        <f>E8/E$28</f>
        <v>0.83886558901072361</v>
      </c>
      <c r="G8" s="16">
        <f>($E$28-E8)*0.875</f>
        <v>799.36176413327166</v>
      </c>
      <c r="H8" s="16">
        <f>G8*D8</f>
        <v>229575099.93554735</v>
      </c>
      <c r="I8" s="44">
        <f>'jan-nov'!H8</f>
        <v>225697081.68417013</v>
      </c>
      <c r="J8" s="44">
        <f>H8-I8</f>
        <v>3878018.2513772249</v>
      </c>
    </row>
    <row r="9" spans="1:10" x14ac:dyDescent="0.3">
      <c r="A9" s="11">
        <v>2</v>
      </c>
      <c r="B9" s="12" t="s">
        <v>9</v>
      </c>
      <c r="C9" s="13">
        <v>3843047</v>
      </c>
      <c r="D9" s="42">
        <v>584899</v>
      </c>
      <c r="E9" s="48">
        <f t="shared" ref="E9:E26" si="0">C9*1000/D9</f>
        <v>6570.4454957180642</v>
      </c>
      <c r="F9" s="15">
        <f t="shared" ref="F9:F25" si="1">E9/E$28</f>
        <v>1.1589048893061837</v>
      </c>
      <c r="G9" s="16">
        <f t="shared" ref="G9:G26" si="2">($E$28-E9)*0.875</f>
        <v>-788.30146748509651</v>
      </c>
      <c r="H9" s="16">
        <f t="shared" ref="H9:H26" si="3">G9*D9</f>
        <v>-461076740.03056544</v>
      </c>
      <c r="I9" s="44">
        <f>'jan-nov'!H9</f>
        <v>-433397474.83098978</v>
      </c>
      <c r="J9" s="44">
        <f t="shared" ref="J9:J26" si="4">H9-I9</f>
        <v>-27679265.199575663</v>
      </c>
    </row>
    <row r="10" spans="1:10" x14ac:dyDescent="0.3">
      <c r="A10" s="11">
        <v>3</v>
      </c>
      <c r="B10" s="17" t="s">
        <v>10</v>
      </c>
      <c r="C10" s="13">
        <v>4605194</v>
      </c>
      <c r="D10" s="42">
        <v>647676</v>
      </c>
      <c r="E10" s="48">
        <f t="shared" si="0"/>
        <v>7110.3360322136377</v>
      </c>
      <c r="F10" s="15">
        <f t="shared" si="1"/>
        <v>1.2541315802273112</v>
      </c>
      <c r="G10" s="16">
        <f t="shared" si="2"/>
        <v>-1260.7056869187234</v>
      </c>
      <c r="H10" s="16">
        <f t="shared" si="3"/>
        <v>-816528816.48077106</v>
      </c>
      <c r="I10" s="44">
        <f>'jan-nov'!H10</f>
        <v>-786659254.1787318</v>
      </c>
      <c r="J10" s="44">
        <f t="shared" si="4"/>
        <v>-29869562.302039266</v>
      </c>
    </row>
    <row r="11" spans="1:10" x14ac:dyDescent="0.3">
      <c r="A11" s="11">
        <v>4</v>
      </c>
      <c r="B11" s="17" t="s">
        <v>11</v>
      </c>
      <c r="C11" s="13">
        <v>888285</v>
      </c>
      <c r="D11" s="42">
        <v>195153</v>
      </c>
      <c r="E11" s="48">
        <f t="shared" si="0"/>
        <v>4551.7363299564959</v>
      </c>
      <c r="F11" s="15">
        <f t="shared" si="1"/>
        <v>0.80284198248914551</v>
      </c>
      <c r="G11" s="16">
        <f t="shared" si="2"/>
        <v>978.06905255627578</v>
      </c>
      <c r="H11" s="16">
        <f t="shared" si="3"/>
        <v>190873109.81351489</v>
      </c>
      <c r="I11" s="44">
        <f>'jan-nov'!H11</f>
        <v>186424890.42284712</v>
      </c>
      <c r="J11" s="44">
        <f t="shared" si="4"/>
        <v>4448219.3906677663</v>
      </c>
    </row>
    <row r="12" spans="1:10" x14ac:dyDescent="0.3">
      <c r="A12" s="11">
        <v>5</v>
      </c>
      <c r="B12" s="17" t="s">
        <v>12</v>
      </c>
      <c r="C12" s="13">
        <v>883366</v>
      </c>
      <c r="D12" s="42">
        <v>188807</v>
      </c>
      <c r="E12" s="48">
        <f t="shared" si="0"/>
        <v>4678.6718712759593</v>
      </c>
      <c r="F12" s="15">
        <f t="shared" si="1"/>
        <v>0.82523106090973697</v>
      </c>
      <c r="G12" s="16">
        <f t="shared" si="2"/>
        <v>867.00045390174523</v>
      </c>
      <c r="H12" s="16">
        <f t="shared" si="3"/>
        <v>163695754.69982681</v>
      </c>
      <c r="I12" s="44">
        <f>'jan-nov'!H12</f>
        <v>159788379.89137495</v>
      </c>
      <c r="J12" s="44">
        <f t="shared" si="4"/>
        <v>3907374.8084518611</v>
      </c>
    </row>
    <row r="13" spans="1:10" x14ac:dyDescent="0.3">
      <c r="A13" s="11">
        <v>6</v>
      </c>
      <c r="B13" s="17" t="s">
        <v>13</v>
      </c>
      <c r="C13" s="13">
        <v>1519475</v>
      </c>
      <c r="D13" s="42">
        <v>274737</v>
      </c>
      <c r="E13" s="48">
        <f t="shared" si="0"/>
        <v>5530.6529517320205</v>
      </c>
      <c r="F13" s="15">
        <f t="shared" si="1"/>
        <v>0.97550474332295489</v>
      </c>
      <c r="G13" s="16">
        <f t="shared" si="2"/>
        <v>121.51700850269174</v>
      </c>
      <c r="H13" s="16">
        <f t="shared" si="3"/>
        <v>33385218.365004022</v>
      </c>
      <c r="I13" s="44">
        <f>'jan-nov'!H13</f>
        <v>35792831.824782357</v>
      </c>
      <c r="J13" s="44">
        <f t="shared" si="4"/>
        <v>-2407613.4597783349</v>
      </c>
    </row>
    <row r="14" spans="1:10" x14ac:dyDescent="0.3">
      <c r="A14" s="11">
        <v>7</v>
      </c>
      <c r="B14" s="17" t="s">
        <v>14</v>
      </c>
      <c r="C14" s="13">
        <v>1249436</v>
      </c>
      <c r="D14" s="42">
        <v>242662</v>
      </c>
      <c r="E14" s="48">
        <f t="shared" si="0"/>
        <v>5148.8737420774578</v>
      </c>
      <c r="F14" s="15">
        <f t="shared" si="1"/>
        <v>0.90816596195836341</v>
      </c>
      <c r="G14" s="16">
        <f t="shared" si="2"/>
        <v>455.57381695043409</v>
      </c>
      <c r="H14" s="16">
        <f t="shared" si="3"/>
        <v>110550453.56882624</v>
      </c>
      <c r="I14" s="44">
        <f>'jan-nov'!H14</f>
        <v>112099167.95431758</v>
      </c>
      <c r="J14" s="44">
        <f t="shared" si="4"/>
        <v>-1548714.3854913414</v>
      </c>
    </row>
    <row r="15" spans="1:10" x14ac:dyDescent="0.3">
      <c r="A15" s="11">
        <v>8</v>
      </c>
      <c r="B15" s="17" t="s">
        <v>15</v>
      </c>
      <c r="C15" s="13">
        <v>861013</v>
      </c>
      <c r="D15" s="42">
        <v>171953</v>
      </c>
      <c r="E15" s="48">
        <f t="shared" si="0"/>
        <v>5007.2577971887667</v>
      </c>
      <c r="F15" s="15">
        <f t="shared" si="1"/>
        <v>0.88318753225490187</v>
      </c>
      <c r="G15" s="16">
        <f t="shared" si="2"/>
        <v>579.48776872803876</v>
      </c>
      <c r="H15" s="16">
        <f t="shared" si="3"/>
        <v>99644660.296092451</v>
      </c>
      <c r="I15" s="44">
        <f>'jan-nov'!H15</f>
        <v>97502105.585129783</v>
      </c>
      <c r="J15" s="44">
        <f t="shared" si="4"/>
        <v>2142554.7109626681</v>
      </c>
    </row>
    <row r="16" spans="1:10" x14ac:dyDescent="0.3">
      <c r="A16" s="11">
        <v>9</v>
      </c>
      <c r="B16" s="17" t="s">
        <v>16</v>
      </c>
      <c r="C16" s="13">
        <v>567225</v>
      </c>
      <c r="D16" s="42">
        <v>114767</v>
      </c>
      <c r="E16" s="48">
        <f t="shared" si="0"/>
        <v>4942.4050467468869</v>
      </c>
      <c r="F16" s="15">
        <f t="shared" si="1"/>
        <v>0.87174870826328232</v>
      </c>
      <c r="G16" s="16">
        <f t="shared" si="2"/>
        <v>636.23392536468361</v>
      </c>
      <c r="H16" s="16">
        <f t="shared" si="3"/>
        <v>73018658.912328646</v>
      </c>
      <c r="I16" s="44">
        <f>'jan-nov'!H16</f>
        <v>73204072.374797732</v>
      </c>
      <c r="J16" s="44">
        <f t="shared" si="4"/>
        <v>-185413.46246908605</v>
      </c>
    </row>
    <row r="17" spans="1:10" x14ac:dyDescent="0.3">
      <c r="A17" s="11">
        <v>10</v>
      </c>
      <c r="B17" s="17" t="s">
        <v>17</v>
      </c>
      <c r="C17" s="13">
        <v>907489</v>
      </c>
      <c r="D17" s="42">
        <v>180877</v>
      </c>
      <c r="E17" s="48">
        <f t="shared" si="0"/>
        <v>5017.1608330522949</v>
      </c>
      <c r="F17" s="15">
        <f t="shared" si="1"/>
        <v>0.88493424435968937</v>
      </c>
      <c r="G17" s="16">
        <f t="shared" si="2"/>
        <v>570.82261234745158</v>
      </c>
      <c r="H17" s="16">
        <f t="shared" si="3"/>
        <v>103248681.65357</v>
      </c>
      <c r="I17" s="44">
        <f>'jan-nov'!H17</f>
        <v>101141598.9640862</v>
      </c>
      <c r="J17" s="44">
        <f t="shared" si="4"/>
        <v>2107082.6894837916</v>
      </c>
    </row>
    <row r="18" spans="1:10" x14ac:dyDescent="0.3">
      <c r="A18" s="11">
        <v>11</v>
      </c>
      <c r="B18" s="17" t="s">
        <v>18</v>
      </c>
      <c r="C18" s="13">
        <v>3047569</v>
      </c>
      <c r="D18" s="42">
        <v>466302</v>
      </c>
      <c r="E18" s="48">
        <f t="shared" si="0"/>
        <v>6535.6121140376836</v>
      </c>
      <c r="F18" s="15">
        <f t="shared" si="1"/>
        <v>1.1527609259528966</v>
      </c>
      <c r="G18" s="16">
        <f t="shared" si="2"/>
        <v>-757.82225851476346</v>
      </c>
      <c r="H18" s="16">
        <f t="shared" si="3"/>
        <v>-353374034.78995121</v>
      </c>
      <c r="I18" s="44">
        <f>'jan-nov'!H18</f>
        <v>-356800334.36865193</v>
      </c>
      <c r="J18" s="44">
        <f t="shared" si="4"/>
        <v>3426299.5787007213</v>
      </c>
    </row>
    <row r="19" spans="1:10" x14ac:dyDescent="0.3">
      <c r="A19" s="11">
        <v>12</v>
      </c>
      <c r="B19" s="17" t="s">
        <v>19</v>
      </c>
      <c r="C19" s="13">
        <v>2962330</v>
      </c>
      <c r="D19" s="42">
        <v>511357</v>
      </c>
      <c r="E19" s="48">
        <f t="shared" si="0"/>
        <v>5793.0760701427771</v>
      </c>
      <c r="F19" s="15">
        <f t="shared" si="1"/>
        <v>1.0217913208756333</v>
      </c>
      <c r="G19" s="16">
        <f t="shared" si="2"/>
        <v>-108.1032201067203</v>
      </c>
      <c r="H19" s="16">
        <f t="shared" si="3"/>
        <v>-55279338.324112169</v>
      </c>
      <c r="I19" s="44">
        <f>'jan-nov'!H19</f>
        <v>-78404395.726912379</v>
      </c>
      <c r="J19" s="44">
        <f t="shared" si="4"/>
        <v>23125057.40280021</v>
      </c>
    </row>
    <row r="20" spans="1:10" x14ac:dyDescent="0.3">
      <c r="A20" s="11">
        <v>14</v>
      </c>
      <c r="B20" s="17" t="s">
        <v>20</v>
      </c>
      <c r="C20" s="13">
        <v>571358</v>
      </c>
      <c r="D20" s="42">
        <v>109170</v>
      </c>
      <c r="E20" s="48">
        <f t="shared" si="0"/>
        <v>5233.6539342310161</v>
      </c>
      <c r="F20" s="15">
        <f t="shared" si="1"/>
        <v>0.92311961757686101</v>
      </c>
      <c r="G20" s="16">
        <f t="shared" si="2"/>
        <v>381.39114881607054</v>
      </c>
      <c r="H20" s="16">
        <f t="shared" si="3"/>
        <v>41636471.71625042</v>
      </c>
      <c r="I20" s="44">
        <f>'jan-nov'!H20</f>
        <v>42234577.563948378</v>
      </c>
      <c r="J20" s="44">
        <f t="shared" si="4"/>
        <v>-598105.84769795835</v>
      </c>
    </row>
    <row r="21" spans="1:10" x14ac:dyDescent="0.3">
      <c r="A21" s="11">
        <v>15</v>
      </c>
      <c r="B21" s="17" t="s">
        <v>21</v>
      </c>
      <c r="C21" s="13">
        <v>1382094</v>
      </c>
      <c r="D21" s="42">
        <v>263719</v>
      </c>
      <c r="E21" s="48">
        <f t="shared" si="0"/>
        <v>5240.78280290764</v>
      </c>
      <c r="F21" s="15">
        <f t="shared" si="1"/>
        <v>0.92437701797230531</v>
      </c>
      <c r="G21" s="16">
        <f t="shared" si="2"/>
        <v>375.15338872402469</v>
      </c>
      <c r="H21" s="16">
        <f t="shared" si="3"/>
        <v>98935076.520911068</v>
      </c>
      <c r="I21" s="44">
        <f>'jan-nov'!H21</f>
        <v>94725191.691507846</v>
      </c>
      <c r="J21" s="44">
        <f t="shared" si="4"/>
        <v>4209884.8294032216</v>
      </c>
    </row>
    <row r="22" spans="1:10" x14ac:dyDescent="0.3">
      <c r="A22" s="11">
        <v>16</v>
      </c>
      <c r="B22" s="17" t="s">
        <v>22</v>
      </c>
      <c r="C22" s="13">
        <v>1634044</v>
      </c>
      <c r="D22" s="42">
        <v>310047</v>
      </c>
      <c r="E22" s="48">
        <f t="shared" si="0"/>
        <v>5270.3106303237901</v>
      </c>
      <c r="F22" s="15">
        <f t="shared" si="1"/>
        <v>0.92958517982152333</v>
      </c>
      <c r="G22" s="16">
        <f t="shared" si="2"/>
        <v>349.31653973489335</v>
      </c>
      <c r="H22" s="16">
        <f t="shared" si="3"/>
        <v>108304545.19518448</v>
      </c>
      <c r="I22" s="44">
        <f>'jan-nov'!H22</f>
        <v>105643822.93986</v>
      </c>
      <c r="J22" s="44">
        <f t="shared" si="4"/>
        <v>2660722.2553244829</v>
      </c>
    </row>
    <row r="23" spans="1:10" x14ac:dyDescent="0.3">
      <c r="A23" s="11">
        <v>17</v>
      </c>
      <c r="B23" s="17" t="s">
        <v>23</v>
      </c>
      <c r="C23" s="13">
        <v>605648</v>
      </c>
      <c r="D23" s="42">
        <v>135738</v>
      </c>
      <c r="E23" s="48">
        <f t="shared" si="0"/>
        <v>4461.8898171477404</v>
      </c>
      <c r="F23" s="15">
        <f t="shared" si="1"/>
        <v>0.78699472174418783</v>
      </c>
      <c r="G23" s="16">
        <f t="shared" si="2"/>
        <v>1056.684751263937</v>
      </c>
      <c r="H23" s="16">
        <f t="shared" si="3"/>
        <v>143432274.76706427</v>
      </c>
      <c r="I23" s="44">
        <f>'jan-nov'!H23</f>
        <v>139897357.15741718</v>
      </c>
      <c r="J23" s="44">
        <f t="shared" si="4"/>
        <v>3534917.6096470952</v>
      </c>
    </row>
    <row r="24" spans="1:10" x14ac:dyDescent="0.3">
      <c r="A24" s="11">
        <v>18</v>
      </c>
      <c r="B24" s="17" t="s">
        <v>24</v>
      </c>
      <c r="C24" s="13">
        <v>1193074</v>
      </c>
      <c r="D24" s="42">
        <v>241682</v>
      </c>
      <c r="E24" s="48">
        <f t="shared" si="0"/>
        <v>4936.5447157835506</v>
      </c>
      <c r="F24" s="15">
        <f t="shared" si="1"/>
        <v>0.87071505442492558</v>
      </c>
      <c r="G24" s="16">
        <f t="shared" si="2"/>
        <v>641.36171495760289</v>
      </c>
      <c r="H24" s="16">
        <f t="shared" si="3"/>
        <v>155005581.99438339</v>
      </c>
      <c r="I24" s="44">
        <f>'jan-nov'!H24</f>
        <v>149853631.03013822</v>
      </c>
      <c r="J24" s="44">
        <f t="shared" si="4"/>
        <v>5151950.9642451704</v>
      </c>
    </row>
    <row r="25" spans="1:10" x14ac:dyDescent="0.3">
      <c r="A25" s="11">
        <v>19</v>
      </c>
      <c r="B25" s="17" t="s">
        <v>25</v>
      </c>
      <c r="C25" s="13">
        <v>832929</v>
      </c>
      <c r="D25" s="42">
        <v>163453</v>
      </c>
      <c r="E25" s="48">
        <f t="shared" si="0"/>
        <v>5095.8318293332031</v>
      </c>
      <c r="F25" s="15">
        <f t="shared" si="1"/>
        <v>0.89881035097924045</v>
      </c>
      <c r="G25" s="16">
        <f t="shared" si="2"/>
        <v>501.98549060165692</v>
      </c>
      <c r="H25" s="16">
        <f t="shared" si="3"/>
        <v>82051034.395312622</v>
      </c>
      <c r="I25" s="44">
        <f>'jan-nov'!H25</f>
        <v>79766374.610104084</v>
      </c>
      <c r="J25" s="44">
        <f t="shared" si="4"/>
        <v>2284659.7852085382</v>
      </c>
    </row>
    <row r="26" spans="1:10" x14ac:dyDescent="0.3">
      <c r="A26" s="11">
        <v>20</v>
      </c>
      <c r="B26" s="17" t="s">
        <v>26</v>
      </c>
      <c r="C26" s="13">
        <v>368185</v>
      </c>
      <c r="D26" s="42">
        <v>75605</v>
      </c>
      <c r="E26" s="48">
        <f t="shared" si="0"/>
        <v>4869.8498776535944</v>
      </c>
      <c r="F26" s="15">
        <f>E26/E$28</f>
        <v>0.85895132028381416</v>
      </c>
      <c r="G26" s="16">
        <f t="shared" si="2"/>
        <v>699.71969832131458</v>
      </c>
      <c r="H26" s="16">
        <f t="shared" si="3"/>
        <v>52902307.791582987</v>
      </c>
      <c r="I26" s="44">
        <f>'jan-nov'!H26</f>
        <v>51490375.410802566</v>
      </c>
      <c r="J26" s="44">
        <f t="shared" si="4"/>
        <v>1411932.3807804212</v>
      </c>
    </row>
    <row r="27" spans="1:10" x14ac:dyDescent="0.3">
      <c r="A27" s="18"/>
      <c r="B27" s="19"/>
      <c r="C27" s="20"/>
      <c r="D27" s="21"/>
      <c r="E27" s="48"/>
      <c r="F27" s="14"/>
      <c r="G27" s="20"/>
      <c r="H27" s="20"/>
      <c r="I27" s="44"/>
      <c r="J27" s="44"/>
    </row>
    <row r="28" spans="1:10" ht="14.4" thickBot="1" x14ac:dyDescent="0.35">
      <c r="A28" s="23"/>
      <c r="B28" s="23" t="s">
        <v>27</v>
      </c>
      <c r="C28" s="24">
        <f>SUM(C8:C27)</f>
        <v>29287667</v>
      </c>
      <c r="D28" s="25">
        <f>SUM(D8:D27)</f>
        <v>5165802</v>
      </c>
      <c r="E28" s="24">
        <f>C28*1000/D28</f>
        <v>5669.5295328779539</v>
      </c>
      <c r="F28" s="27">
        <f>E28/E$28</f>
        <v>1</v>
      </c>
      <c r="G28" s="47"/>
      <c r="H28" s="47">
        <f>SUM(H8:H26)</f>
        <v>-1.1920928955078125E-7</v>
      </c>
      <c r="I28" s="24">
        <f>'jan-nov'!H28</f>
        <v>-1.735985279083252E-6</v>
      </c>
      <c r="J28" s="24">
        <f>H28-I28</f>
        <v>1.6167759895324707E-6</v>
      </c>
    </row>
    <row r="29" spans="1:10" ht="14.4" thickTop="1" x14ac:dyDescent="0.3">
      <c r="A29" s="19"/>
      <c r="B29" s="19"/>
      <c r="C29" s="22"/>
      <c r="D29" s="10"/>
      <c r="E29" s="22"/>
      <c r="F29" s="22"/>
      <c r="G29" s="22"/>
      <c r="H29" s="22"/>
    </row>
    <row r="34" spans="6:6" x14ac:dyDescent="0.3">
      <c r="F34" s="29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workbookViewId="0"/>
  </sheetViews>
  <sheetFormatPr baseColWidth="10" defaultColWidth="20.109375" defaultRowHeight="13.8" x14ac:dyDescent="0.3"/>
  <cols>
    <col min="1" max="1" width="3.6640625" style="3" customWidth="1"/>
    <col min="2" max="2" width="16.6640625" style="3" bestFit="1" customWidth="1"/>
    <col min="3" max="8" width="16.109375" style="3" customWidth="1"/>
    <col min="9" max="248" width="11.44140625" style="3" customWidth="1"/>
    <col min="249" max="249" width="3.44140625" style="3" customWidth="1"/>
    <col min="250" max="16384" width="20.109375" style="3"/>
  </cols>
  <sheetData>
    <row r="1" spans="1:11" ht="26.25" customHeight="1" x14ac:dyDescent="0.3">
      <c r="A1" s="1"/>
      <c r="B1" s="2"/>
      <c r="C1" s="53" t="s">
        <v>81</v>
      </c>
      <c r="D1" s="54"/>
      <c r="E1" s="54"/>
      <c r="F1" s="54"/>
      <c r="G1" s="54"/>
      <c r="H1" s="55"/>
      <c r="I1" s="52"/>
    </row>
    <row r="2" spans="1:11" x14ac:dyDescent="0.3">
      <c r="A2" s="56" t="s">
        <v>0</v>
      </c>
      <c r="B2" s="56" t="s">
        <v>1</v>
      </c>
      <c r="C2" s="4" t="s">
        <v>2</v>
      </c>
      <c r="D2" s="4" t="s">
        <v>3</v>
      </c>
      <c r="E2" s="59" t="s">
        <v>39</v>
      </c>
      <c r="F2" s="60"/>
      <c r="G2" s="38" t="s">
        <v>40</v>
      </c>
      <c r="H2" s="39"/>
      <c r="I2" s="33"/>
    </row>
    <row r="3" spans="1:11" x14ac:dyDescent="0.3">
      <c r="A3" s="57"/>
      <c r="B3" s="57"/>
      <c r="C3" s="5">
        <v>2015</v>
      </c>
      <c r="D3" s="5" t="s">
        <v>38</v>
      </c>
      <c r="E3" s="5"/>
      <c r="F3" s="4" t="s">
        <v>42</v>
      </c>
      <c r="G3" s="4"/>
      <c r="H3" s="4"/>
      <c r="I3" s="36"/>
    </row>
    <row r="4" spans="1:11" x14ac:dyDescent="0.3">
      <c r="A4" s="57"/>
      <c r="B4" s="57"/>
      <c r="C4" s="5" t="s">
        <v>4</v>
      </c>
      <c r="D4" s="5"/>
      <c r="E4" s="5" t="s">
        <v>41</v>
      </c>
      <c r="F4" s="5" t="s">
        <v>5</v>
      </c>
      <c r="G4" s="5" t="s">
        <v>41</v>
      </c>
      <c r="H4" s="5" t="s">
        <v>43</v>
      </c>
      <c r="I4" s="36" t="s">
        <v>70</v>
      </c>
    </row>
    <row r="5" spans="1:11" x14ac:dyDescent="0.3">
      <c r="A5" s="58"/>
      <c r="B5" s="58"/>
      <c r="C5" s="6"/>
      <c r="D5" s="6"/>
      <c r="E5" s="7"/>
      <c r="F5" s="7" t="s">
        <v>6</v>
      </c>
      <c r="G5" s="7" t="s">
        <v>7</v>
      </c>
      <c r="H5" s="7" t="s">
        <v>7</v>
      </c>
      <c r="I5" s="49" t="s">
        <v>7</v>
      </c>
    </row>
    <row r="6" spans="1:11" x14ac:dyDescent="0.3">
      <c r="A6" s="50"/>
      <c r="B6" s="50"/>
      <c r="C6" s="50">
        <v>1</v>
      </c>
      <c r="D6" s="50">
        <v>2</v>
      </c>
      <c r="E6" s="50">
        <v>3</v>
      </c>
      <c r="F6" s="50">
        <v>4</v>
      </c>
      <c r="G6" s="50">
        <v>5</v>
      </c>
      <c r="H6" s="50">
        <v>6</v>
      </c>
      <c r="I6" s="51">
        <v>7</v>
      </c>
    </row>
    <row r="7" spans="1:11" x14ac:dyDescent="0.3">
      <c r="A7" s="8"/>
      <c r="B7" s="9"/>
      <c r="C7" s="10"/>
      <c r="D7" s="10"/>
      <c r="E7" s="10"/>
      <c r="F7" s="10"/>
      <c r="G7" s="10"/>
      <c r="H7" s="10"/>
    </row>
    <row r="8" spans="1:11" x14ac:dyDescent="0.3">
      <c r="A8" s="11">
        <v>1</v>
      </c>
      <c r="B8" s="12" t="s">
        <v>8</v>
      </c>
      <c r="C8" s="42">
        <v>161408</v>
      </c>
      <c r="D8" s="42">
        <v>287198</v>
      </c>
      <c r="E8" s="40">
        <f>C8*1000/D8</f>
        <v>562.00948474571555</v>
      </c>
      <c r="F8" s="15">
        <f>E8/E$28</f>
        <v>0.82670302020816766</v>
      </c>
      <c r="G8" s="40">
        <f>($E$28-E8)*0.875</f>
        <v>103.08445227312457</v>
      </c>
      <c r="H8" s="40">
        <f>G8*D8</f>
        <v>29605648.52393683</v>
      </c>
      <c r="I8" s="44">
        <f>jan!H8</f>
        <v>29605648.52393683</v>
      </c>
      <c r="J8" s="30"/>
      <c r="K8" s="14"/>
    </row>
    <row r="9" spans="1:11" x14ac:dyDescent="0.3">
      <c r="A9" s="11">
        <v>2</v>
      </c>
      <c r="B9" s="12" t="s">
        <v>9</v>
      </c>
      <c r="C9" s="42">
        <v>450229</v>
      </c>
      <c r="D9" s="42">
        <v>584899</v>
      </c>
      <c r="E9" s="40">
        <f t="shared" ref="E9:E26" si="0">C9*1000/D9</f>
        <v>769.75512011475485</v>
      </c>
      <c r="F9" s="15">
        <f>E9/E$28</f>
        <v>1.1322920696035814</v>
      </c>
      <c r="G9" s="40">
        <f t="shared" ref="G9:G26" si="1">($E$28-E9)*0.875</f>
        <v>-78.692978674784811</v>
      </c>
      <c r="H9" s="40">
        <f t="shared" ref="H9:H26" si="2">G9*D9</f>
        <v>-46027444.533902958</v>
      </c>
      <c r="I9" s="44">
        <f>jan!H9</f>
        <v>-46027444.533902958</v>
      </c>
      <c r="J9" s="30"/>
      <c r="K9" s="14"/>
    </row>
    <row r="10" spans="1:11" x14ac:dyDescent="0.3">
      <c r="A10" s="11">
        <v>3</v>
      </c>
      <c r="B10" s="17" t="s">
        <v>10</v>
      </c>
      <c r="C10" s="42">
        <v>529318</v>
      </c>
      <c r="D10" s="42">
        <v>647676</v>
      </c>
      <c r="E10" s="40">
        <f t="shared" si="0"/>
        <v>817.25739412916334</v>
      </c>
      <c r="F10" s="15">
        <f>E10/E$28</f>
        <v>1.2021668216502228</v>
      </c>
      <c r="G10" s="40">
        <f t="shared" si="1"/>
        <v>-120.25746843739225</v>
      </c>
      <c r="H10" s="40">
        <f t="shared" si="2"/>
        <v>-77887876.12765646</v>
      </c>
      <c r="I10" s="44">
        <f>jan!H10</f>
        <v>-77887876.12765646</v>
      </c>
      <c r="J10" s="30"/>
      <c r="K10" s="14"/>
    </row>
    <row r="11" spans="1:11" x14ac:dyDescent="0.3">
      <c r="A11" s="11">
        <v>4</v>
      </c>
      <c r="B11" s="17" t="s">
        <v>11</v>
      </c>
      <c r="C11" s="42">
        <v>105524</v>
      </c>
      <c r="D11" s="42">
        <v>195153</v>
      </c>
      <c r="E11" s="40">
        <f t="shared" si="0"/>
        <v>540.72445722074474</v>
      </c>
      <c r="F11" s="15">
        <f>E11/E$28</f>
        <v>0.7953932344879695</v>
      </c>
      <c r="G11" s="40">
        <f t="shared" si="1"/>
        <v>121.70885135747403</v>
      </c>
      <c r="H11" s="40">
        <f t="shared" si="2"/>
        <v>23751847.468965128</v>
      </c>
      <c r="I11" s="44">
        <f>jan!H11</f>
        <v>23751847.468965128</v>
      </c>
      <c r="J11" s="30"/>
      <c r="K11" s="14"/>
    </row>
    <row r="12" spans="1:11" x14ac:dyDescent="0.3">
      <c r="A12" s="11">
        <v>5</v>
      </c>
      <c r="B12" s="17" t="s">
        <v>12</v>
      </c>
      <c r="C12" s="42">
        <v>103829</v>
      </c>
      <c r="D12" s="42">
        <v>188807</v>
      </c>
      <c r="E12" s="40">
        <f t="shared" si="0"/>
        <v>549.92134825509652</v>
      </c>
      <c r="F12" s="15">
        <f t="shared" ref="F12:F25" si="3">E12/E$28</f>
        <v>0.80892164957880042</v>
      </c>
      <c r="G12" s="40">
        <f t="shared" si="1"/>
        <v>113.66157170241623</v>
      </c>
      <c r="H12" s="40">
        <f t="shared" si="2"/>
        <v>21460100.368418101</v>
      </c>
      <c r="I12" s="44">
        <f>jan!H12</f>
        <v>21460100.368418101</v>
      </c>
      <c r="J12" s="30"/>
      <c r="K12" s="14"/>
    </row>
    <row r="13" spans="1:11" x14ac:dyDescent="0.3">
      <c r="A13" s="11">
        <v>6</v>
      </c>
      <c r="B13" s="17" t="s">
        <v>13</v>
      </c>
      <c r="C13" s="42">
        <v>180486</v>
      </c>
      <c r="D13" s="42">
        <v>274737</v>
      </c>
      <c r="E13" s="40">
        <f t="shared" si="0"/>
        <v>656.94100175804499</v>
      </c>
      <c r="F13" s="15">
        <f t="shared" si="3"/>
        <v>0.96634509735664254</v>
      </c>
      <c r="G13" s="40">
        <f t="shared" si="1"/>
        <v>20.019374887336312</v>
      </c>
      <c r="H13" s="40">
        <f t="shared" si="2"/>
        <v>5500062.998422116</v>
      </c>
      <c r="I13" s="44">
        <f>jan!H13</f>
        <v>5500062.998422116</v>
      </c>
      <c r="J13" s="30"/>
      <c r="K13" s="14"/>
    </row>
    <row r="14" spans="1:11" x14ac:dyDescent="0.3">
      <c r="A14" s="11">
        <v>7</v>
      </c>
      <c r="B14" s="17" t="s">
        <v>14</v>
      </c>
      <c r="C14" s="42">
        <v>146372</v>
      </c>
      <c r="D14" s="42">
        <v>242662</v>
      </c>
      <c r="E14" s="40">
        <f t="shared" si="0"/>
        <v>603.19291854513688</v>
      </c>
      <c r="F14" s="15">
        <f t="shared" si="3"/>
        <v>0.88728290369523954</v>
      </c>
      <c r="G14" s="40">
        <f t="shared" si="1"/>
        <v>67.048947698630911</v>
      </c>
      <c r="H14" s="40">
        <f t="shared" si="2"/>
        <v>16270231.746445173</v>
      </c>
      <c r="I14" s="44">
        <f>jan!H14</f>
        <v>16270231.746445173</v>
      </c>
      <c r="J14" s="30"/>
      <c r="K14" s="14"/>
    </row>
    <row r="15" spans="1:11" x14ac:dyDescent="0.3">
      <c r="A15" s="11">
        <v>8</v>
      </c>
      <c r="B15" s="17" t="s">
        <v>15</v>
      </c>
      <c r="C15" s="42">
        <v>101416</v>
      </c>
      <c r="D15" s="42">
        <v>171953</v>
      </c>
      <c r="E15" s="40">
        <f t="shared" si="0"/>
        <v>589.78907026920149</v>
      </c>
      <c r="F15" s="15">
        <f t="shared" si="3"/>
        <v>0.86756615130423409</v>
      </c>
      <c r="G15" s="40">
        <f t="shared" si="1"/>
        <v>78.777314940074376</v>
      </c>
      <c r="H15" s="40">
        <f t="shared" si="2"/>
        <v>13545995.635890609</v>
      </c>
      <c r="I15" s="44">
        <f>jan!H15</f>
        <v>13545995.635890609</v>
      </c>
      <c r="J15" s="30"/>
      <c r="K15" s="14"/>
    </row>
    <row r="16" spans="1:11" x14ac:dyDescent="0.3">
      <c r="A16" s="11">
        <v>9</v>
      </c>
      <c r="B16" s="17" t="s">
        <v>16</v>
      </c>
      <c r="C16" s="42">
        <v>67038</v>
      </c>
      <c r="D16" s="42">
        <v>114767</v>
      </c>
      <c r="E16" s="40">
        <f t="shared" si="0"/>
        <v>584.1226136432947</v>
      </c>
      <c r="F16" s="15">
        <f t="shared" si="3"/>
        <v>0.85923092399283874</v>
      </c>
      <c r="G16" s="40">
        <f t="shared" si="1"/>
        <v>83.735464487742817</v>
      </c>
      <c r="H16" s="40">
        <f t="shared" si="2"/>
        <v>9610068.0528647806</v>
      </c>
      <c r="I16" s="44">
        <f>jan!H16</f>
        <v>9610068.0528647806</v>
      </c>
      <c r="J16" s="30"/>
      <c r="K16" s="14"/>
    </row>
    <row r="17" spans="1:11" x14ac:dyDescent="0.3">
      <c r="A17" s="11">
        <v>10</v>
      </c>
      <c r="B17" s="17" t="s">
        <v>17</v>
      </c>
      <c r="C17" s="42">
        <v>108947</v>
      </c>
      <c r="D17" s="42">
        <v>180877</v>
      </c>
      <c r="E17" s="40">
        <f t="shared" si="0"/>
        <v>602.32644283131629</v>
      </c>
      <c r="F17" s="15">
        <f t="shared" si="3"/>
        <v>0.88600833785783806</v>
      </c>
      <c r="G17" s="40">
        <f t="shared" si="1"/>
        <v>67.807113948223929</v>
      </c>
      <c r="H17" s="40">
        <f t="shared" si="2"/>
        <v>12264747.349612899</v>
      </c>
      <c r="I17" s="44">
        <f>jan!H17</f>
        <v>12264747.349612899</v>
      </c>
      <c r="J17" s="30"/>
      <c r="K17" s="14"/>
    </row>
    <row r="18" spans="1:11" x14ac:dyDescent="0.3">
      <c r="A18" s="11">
        <v>11</v>
      </c>
      <c r="B18" s="17" t="s">
        <v>18</v>
      </c>
      <c r="C18" s="42">
        <v>366735</v>
      </c>
      <c r="D18" s="42">
        <v>466302</v>
      </c>
      <c r="E18" s="40">
        <f t="shared" si="0"/>
        <v>786.47528854690734</v>
      </c>
      <c r="F18" s="15">
        <f t="shared" si="3"/>
        <v>1.1568870526357697</v>
      </c>
      <c r="G18" s="40">
        <f t="shared" si="1"/>
        <v>-93.323126052918241</v>
      </c>
      <c r="H18" s="40">
        <f t="shared" si="2"/>
        <v>-43516760.324727878</v>
      </c>
      <c r="I18" s="44">
        <f>jan!H18</f>
        <v>-43516760.324727878</v>
      </c>
      <c r="J18" s="30"/>
      <c r="K18" s="14"/>
    </row>
    <row r="19" spans="1:11" x14ac:dyDescent="0.3">
      <c r="A19" s="11">
        <v>12</v>
      </c>
      <c r="B19" s="17" t="s">
        <v>19</v>
      </c>
      <c r="C19" s="42">
        <v>362489</v>
      </c>
      <c r="D19" s="42">
        <v>511357</v>
      </c>
      <c r="E19" s="40">
        <f t="shared" si="0"/>
        <v>708.87657742047145</v>
      </c>
      <c r="F19" s="15">
        <f t="shared" si="3"/>
        <v>1.0427411341171327</v>
      </c>
      <c r="G19" s="40">
        <f t="shared" si="1"/>
        <v>-25.424253817286839</v>
      </c>
      <c r="H19" s="40">
        <f t="shared" si="2"/>
        <v>-13000870.159246346</v>
      </c>
      <c r="I19" s="44">
        <f>jan!H19</f>
        <v>-13000870.159246346</v>
      </c>
      <c r="J19" s="30"/>
      <c r="K19" s="14"/>
    </row>
    <row r="20" spans="1:11" x14ac:dyDescent="0.3">
      <c r="A20" s="11">
        <v>14</v>
      </c>
      <c r="B20" s="17" t="s">
        <v>20</v>
      </c>
      <c r="C20" s="42">
        <v>68179</v>
      </c>
      <c r="D20" s="42">
        <v>109170</v>
      </c>
      <c r="E20" s="40">
        <f t="shared" si="0"/>
        <v>624.5213886598882</v>
      </c>
      <c r="F20" s="15">
        <f t="shared" si="3"/>
        <v>0.91865659246538978</v>
      </c>
      <c r="G20" s="40">
        <f t="shared" si="1"/>
        <v>48.386536348223501</v>
      </c>
      <c r="H20" s="40">
        <f t="shared" si="2"/>
        <v>5282358.17313556</v>
      </c>
      <c r="I20" s="44">
        <f>jan!H20</f>
        <v>5282358.17313556</v>
      </c>
      <c r="J20" s="30"/>
      <c r="K20" s="14"/>
    </row>
    <row r="21" spans="1:11" x14ac:dyDescent="0.3">
      <c r="A21" s="11">
        <v>15</v>
      </c>
      <c r="B21" s="17" t="s">
        <v>21</v>
      </c>
      <c r="C21" s="42">
        <v>176584</v>
      </c>
      <c r="D21" s="42">
        <v>263719</v>
      </c>
      <c r="E21" s="40">
        <f t="shared" si="0"/>
        <v>669.59149701007516</v>
      </c>
      <c r="F21" s="15">
        <f t="shared" si="3"/>
        <v>0.98495368478415601</v>
      </c>
      <c r="G21" s="40">
        <f t="shared" si="1"/>
        <v>8.9501915418099145</v>
      </c>
      <c r="H21" s="40">
        <f t="shared" si="2"/>
        <v>2360335.5632145689</v>
      </c>
      <c r="I21" s="44">
        <f>jan!H21</f>
        <v>2360335.5632145689</v>
      </c>
      <c r="J21" s="30"/>
      <c r="K21" s="14"/>
    </row>
    <row r="22" spans="1:11" x14ac:dyDescent="0.3">
      <c r="A22" s="11">
        <v>16</v>
      </c>
      <c r="B22" s="17" t="s">
        <v>22</v>
      </c>
      <c r="C22" s="42">
        <v>204782</v>
      </c>
      <c r="D22" s="42">
        <v>310047</v>
      </c>
      <c r="E22" s="40">
        <f t="shared" si="0"/>
        <v>660.48695842888333</v>
      </c>
      <c r="F22" s="15">
        <f t="shared" si="3"/>
        <v>0.97156111802689105</v>
      </c>
      <c r="G22" s="40">
        <f t="shared" si="1"/>
        <v>16.916662800352768</v>
      </c>
      <c r="H22" s="40">
        <f t="shared" si="2"/>
        <v>5244960.5512609743</v>
      </c>
      <c r="I22" s="44">
        <f>jan!H22</f>
        <v>5244960.5512609743</v>
      </c>
      <c r="J22" s="30"/>
      <c r="K22" s="14"/>
    </row>
    <row r="23" spans="1:11" x14ac:dyDescent="0.3">
      <c r="A23" s="11">
        <v>17</v>
      </c>
      <c r="B23" s="17" t="s">
        <v>23</v>
      </c>
      <c r="C23" s="42">
        <v>75035</v>
      </c>
      <c r="D23" s="42">
        <v>135738</v>
      </c>
      <c r="E23" s="40">
        <f t="shared" si="0"/>
        <v>552.79288040195081</v>
      </c>
      <c r="F23" s="15">
        <f t="shared" si="3"/>
        <v>0.81314560729279406</v>
      </c>
      <c r="G23" s="40">
        <f t="shared" si="1"/>
        <v>111.14898107391872</v>
      </c>
      <c r="H23" s="40">
        <f t="shared" si="2"/>
        <v>15087140.393011579</v>
      </c>
      <c r="I23" s="44">
        <f>jan!H23</f>
        <v>15087140.393011579</v>
      </c>
      <c r="J23" s="30"/>
      <c r="K23" s="14"/>
    </row>
    <row r="24" spans="1:11" x14ac:dyDescent="0.3">
      <c r="A24" s="11">
        <v>18</v>
      </c>
      <c r="B24" s="17" t="s">
        <v>24</v>
      </c>
      <c r="C24" s="42">
        <v>148643</v>
      </c>
      <c r="D24" s="42">
        <v>241682</v>
      </c>
      <c r="E24" s="40">
        <f t="shared" si="0"/>
        <v>615.03545981910111</v>
      </c>
      <c r="F24" s="15">
        <f t="shared" si="3"/>
        <v>0.90470300941205994</v>
      </c>
      <c r="G24" s="40">
        <f t="shared" si="1"/>
        <v>56.68672408391221</v>
      </c>
      <c r="H24" s="40">
        <f t="shared" si="2"/>
        <v>13700160.850048071</v>
      </c>
      <c r="I24" s="44">
        <f>jan!H24</f>
        <v>13700160.850048071</v>
      </c>
      <c r="J24" s="30"/>
      <c r="K24" s="14"/>
    </row>
    <row r="25" spans="1:11" x14ac:dyDescent="0.3">
      <c r="A25" s="11">
        <v>19</v>
      </c>
      <c r="B25" s="17" t="s">
        <v>25</v>
      </c>
      <c r="C25" s="42">
        <v>106098</v>
      </c>
      <c r="D25" s="42">
        <v>163453</v>
      </c>
      <c r="E25" s="40">
        <f t="shared" si="0"/>
        <v>649.10402378665424</v>
      </c>
      <c r="F25" s="15">
        <f t="shared" si="3"/>
        <v>0.95481708308979252</v>
      </c>
      <c r="G25" s="40">
        <f t="shared" si="1"/>
        <v>26.87673061230322</v>
      </c>
      <c r="H25" s="40">
        <f t="shared" si="2"/>
        <v>4393082.2487727981</v>
      </c>
      <c r="I25" s="44">
        <f>jan!H25</f>
        <v>4393082.2487727981</v>
      </c>
      <c r="J25" s="30"/>
      <c r="K25" s="14"/>
    </row>
    <row r="26" spans="1:11" x14ac:dyDescent="0.3">
      <c r="A26" s="11">
        <v>20</v>
      </c>
      <c r="B26" s="17" t="s">
        <v>26</v>
      </c>
      <c r="C26" s="42">
        <v>48705</v>
      </c>
      <c r="D26" s="42">
        <v>75605</v>
      </c>
      <c r="E26" s="40">
        <f t="shared" si="0"/>
        <v>644.20342569935849</v>
      </c>
      <c r="F26" s="15">
        <f>E26/E$28</f>
        <v>0.94760841606626922</v>
      </c>
      <c r="G26" s="40">
        <f t="shared" si="1"/>
        <v>31.164753938686999</v>
      </c>
      <c r="H26" s="40">
        <f t="shared" si="2"/>
        <v>2356211.2215344305</v>
      </c>
      <c r="I26" s="44">
        <f>jan!H26</f>
        <v>2356211.2215344305</v>
      </c>
      <c r="J26" s="30"/>
      <c r="K26" s="14"/>
    </row>
    <row r="27" spans="1:11" x14ac:dyDescent="0.3">
      <c r="A27" s="18"/>
      <c r="B27" s="19"/>
      <c r="C27" s="40"/>
      <c r="D27" s="40"/>
      <c r="E27" s="40"/>
      <c r="F27" s="43"/>
      <c r="G27" s="40"/>
      <c r="H27" s="40"/>
      <c r="I27" s="44"/>
    </row>
    <row r="28" spans="1:11" ht="14.4" thickBot="1" x14ac:dyDescent="0.35">
      <c r="A28" s="23"/>
      <c r="B28" s="23" t="s">
        <v>27</v>
      </c>
      <c r="C28" s="37">
        <f>SUM(C8:C27)</f>
        <v>3511817</v>
      </c>
      <c r="D28" s="41">
        <f>SUM(D8:D27)</f>
        <v>5165802</v>
      </c>
      <c r="E28" s="41">
        <f>C28*1000/D28</f>
        <v>679.8202873435722</v>
      </c>
      <c r="F28" s="27">
        <f>E28/E$28</f>
        <v>1</v>
      </c>
      <c r="G28" s="41"/>
      <c r="H28" s="41">
        <f>SUM(H8:H26)</f>
        <v>-3.3993273973464966E-8</v>
      </c>
      <c r="I28" s="24">
        <f>jan!H28</f>
        <v>-3.3993273973464966E-8</v>
      </c>
    </row>
    <row r="29" spans="1:11" ht="14.4" thickTop="1" x14ac:dyDescent="0.3">
      <c r="A29" s="19"/>
      <c r="B29" s="19"/>
      <c r="C29" s="22"/>
      <c r="D29" s="10"/>
      <c r="E29" s="22"/>
      <c r="F29" s="22"/>
      <c r="G29" s="22"/>
      <c r="H29" s="22"/>
    </row>
    <row r="34" spans="6:6" x14ac:dyDescent="0.3">
      <c r="F34" s="29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>
      <selection activeCell="J9" sqref="J9"/>
    </sheetView>
  </sheetViews>
  <sheetFormatPr baseColWidth="10" defaultColWidth="20.109375" defaultRowHeight="13.8" x14ac:dyDescent="0.3"/>
  <cols>
    <col min="1" max="1" width="3.6640625" style="3" customWidth="1"/>
    <col min="2" max="2" width="16.6640625" style="3" bestFit="1" customWidth="1"/>
    <col min="3" max="8" width="16.109375" style="3" customWidth="1"/>
    <col min="9" max="9" width="11.44140625" style="3" customWidth="1"/>
    <col min="10" max="10" width="12.88671875" style="3" bestFit="1" customWidth="1"/>
    <col min="11" max="226" width="11.44140625" style="3" customWidth="1"/>
    <col min="227" max="227" width="3.44140625" style="3" customWidth="1"/>
    <col min="228" max="16384" width="20.109375" style="3"/>
  </cols>
  <sheetData>
    <row r="1" spans="1:10" ht="26.25" customHeight="1" x14ac:dyDescent="0.3">
      <c r="A1" s="1"/>
      <c r="B1" s="2"/>
      <c r="C1" s="53" t="s">
        <v>74</v>
      </c>
      <c r="D1" s="54"/>
      <c r="E1" s="54"/>
      <c r="F1" s="54"/>
      <c r="G1" s="54"/>
      <c r="H1" s="55"/>
      <c r="I1" s="31"/>
      <c r="J1" s="32"/>
    </row>
    <row r="2" spans="1:10" x14ac:dyDescent="0.3">
      <c r="A2" s="56" t="s">
        <v>0</v>
      </c>
      <c r="B2" s="56" t="s">
        <v>1</v>
      </c>
      <c r="C2" s="4" t="s">
        <v>61</v>
      </c>
      <c r="D2" s="4" t="s">
        <v>3</v>
      </c>
      <c r="E2" s="59" t="s">
        <v>62</v>
      </c>
      <c r="F2" s="60"/>
      <c r="G2" s="38" t="s">
        <v>40</v>
      </c>
      <c r="H2" s="39"/>
      <c r="I2" s="33"/>
      <c r="J2" s="34"/>
    </row>
    <row r="3" spans="1:10" x14ac:dyDescent="0.3">
      <c r="A3" s="57"/>
      <c r="B3" s="57"/>
      <c r="C3" s="5">
        <v>2015</v>
      </c>
      <c r="D3" s="5" t="s">
        <v>38</v>
      </c>
      <c r="E3" s="5"/>
      <c r="F3" s="4" t="s">
        <v>42</v>
      </c>
      <c r="G3" s="4"/>
      <c r="H3" s="4"/>
      <c r="I3" s="35"/>
      <c r="J3" s="36"/>
    </row>
    <row r="4" spans="1:10" x14ac:dyDescent="0.3">
      <c r="A4" s="57"/>
      <c r="B4" s="57"/>
      <c r="C4" s="5" t="s">
        <v>4</v>
      </c>
      <c r="D4" s="5"/>
      <c r="E4" s="5" t="s">
        <v>41</v>
      </c>
      <c r="F4" s="5" t="s">
        <v>5</v>
      </c>
      <c r="G4" s="5" t="s">
        <v>41</v>
      </c>
      <c r="H4" s="5" t="s">
        <v>43</v>
      </c>
      <c r="I4" s="35" t="s">
        <v>72</v>
      </c>
      <c r="J4" s="36" t="s">
        <v>70</v>
      </c>
    </row>
    <row r="5" spans="1:10" x14ac:dyDescent="0.3">
      <c r="A5" s="58"/>
      <c r="B5" s="58"/>
      <c r="C5" s="6"/>
      <c r="D5" s="6"/>
      <c r="E5" s="7"/>
      <c r="F5" s="7" t="s">
        <v>6</v>
      </c>
      <c r="G5" s="7" t="s">
        <v>63</v>
      </c>
      <c r="H5" s="7" t="s">
        <v>63</v>
      </c>
      <c r="I5" s="35" t="s">
        <v>59</v>
      </c>
      <c r="J5" s="36" t="s">
        <v>64</v>
      </c>
    </row>
    <row r="6" spans="1:10" x14ac:dyDescent="0.3">
      <c r="A6" s="50"/>
      <c r="B6" s="50"/>
      <c r="C6" s="50">
        <v>1</v>
      </c>
      <c r="D6" s="50">
        <v>2</v>
      </c>
      <c r="E6" s="50">
        <v>3</v>
      </c>
      <c r="F6" s="50">
        <v>4</v>
      </c>
      <c r="G6" s="50">
        <v>5</v>
      </c>
      <c r="H6" s="50">
        <v>6</v>
      </c>
      <c r="I6" s="51">
        <v>7</v>
      </c>
      <c r="J6" s="51">
        <v>8</v>
      </c>
    </row>
    <row r="7" spans="1:10" x14ac:dyDescent="0.3">
      <c r="A7" s="8"/>
      <c r="B7" s="9"/>
      <c r="C7" s="10"/>
      <c r="D7" s="10"/>
      <c r="E7" s="10"/>
      <c r="F7" s="10"/>
      <c r="G7" s="10"/>
      <c r="H7" s="10"/>
    </row>
    <row r="8" spans="1:10" x14ac:dyDescent="0.3">
      <c r="A8" s="11">
        <v>1</v>
      </c>
      <c r="B8" s="12" t="s">
        <v>8</v>
      </c>
      <c r="C8" s="13">
        <v>1352140</v>
      </c>
      <c r="D8" s="42">
        <v>287198</v>
      </c>
      <c r="E8" s="48">
        <f>C8*1000/D8</f>
        <v>4708.0411423477881</v>
      </c>
      <c r="F8" s="15">
        <f>E8/E$28</f>
        <v>0.83979702964210567</v>
      </c>
      <c r="G8" s="16">
        <f>($E$28-E8)*0.875</f>
        <v>785.85882103695053</v>
      </c>
      <c r="H8" s="16">
        <f>G8*D8</f>
        <v>225697081.68417013</v>
      </c>
      <c r="I8" s="44">
        <f>'jan-sep'!H8</f>
        <v>184038821.8526862</v>
      </c>
      <c r="J8" s="44">
        <f>H8-I8</f>
        <v>41658259.83148393</v>
      </c>
    </row>
    <row r="9" spans="1:10" x14ac:dyDescent="0.3">
      <c r="A9" s="11">
        <v>2</v>
      </c>
      <c r="B9" s="12" t="s">
        <v>9</v>
      </c>
      <c r="C9" s="13">
        <v>3774352</v>
      </c>
      <c r="D9" s="42">
        <v>584899</v>
      </c>
      <c r="E9" s="48">
        <f t="shared" ref="E9:E26" si="0">C9*1000/D9</f>
        <v>6452.9978680079812</v>
      </c>
      <c r="F9" s="15">
        <f t="shared" ref="F9:F25" si="1">E9/E$28</f>
        <v>1.1510537563266734</v>
      </c>
      <c r="G9" s="16">
        <f t="shared" ref="G9:G26" si="2">($E$28-E9)*0.875</f>
        <v>-740.97831391571845</v>
      </c>
      <c r="H9" s="16">
        <f t="shared" ref="H9:H26" si="3">G9*D9</f>
        <v>-433397474.83098978</v>
      </c>
      <c r="I9" s="44">
        <f>'jan-sep'!H9</f>
        <v>-336028624.62590504</v>
      </c>
      <c r="J9" s="44">
        <f t="shared" ref="J9:J26" si="4">H9-I9</f>
        <v>-97368850.205084741</v>
      </c>
    </row>
    <row r="10" spans="1:10" x14ac:dyDescent="0.3">
      <c r="A10" s="11">
        <v>3</v>
      </c>
      <c r="B10" s="17" t="s">
        <v>10</v>
      </c>
      <c r="C10" s="13">
        <v>4530018</v>
      </c>
      <c r="D10" s="42">
        <v>647676</v>
      </c>
      <c r="E10" s="48">
        <f t="shared" si="0"/>
        <v>6994.2656513441907</v>
      </c>
      <c r="F10" s="15">
        <f t="shared" si="1"/>
        <v>1.2476024191236259</v>
      </c>
      <c r="G10" s="16">
        <f t="shared" si="2"/>
        <v>-1214.5876243349016</v>
      </c>
      <c r="H10" s="16">
        <f t="shared" si="3"/>
        <v>-786659254.1787318</v>
      </c>
      <c r="I10" s="44">
        <f>'jan-sep'!H10</f>
        <v>-662909999.95034647</v>
      </c>
      <c r="J10" s="44">
        <f t="shared" si="4"/>
        <v>-123749254.22838533</v>
      </c>
    </row>
    <row r="11" spans="1:10" x14ac:dyDescent="0.3">
      <c r="A11" s="11">
        <v>4</v>
      </c>
      <c r="B11" s="17" t="s">
        <v>11</v>
      </c>
      <c r="C11" s="13">
        <v>881003</v>
      </c>
      <c r="D11" s="42">
        <v>195153</v>
      </c>
      <c r="E11" s="48">
        <f t="shared" si="0"/>
        <v>4514.4220175964501</v>
      </c>
      <c r="F11" s="15">
        <f t="shared" si="1"/>
        <v>0.80526021041477991</v>
      </c>
      <c r="G11" s="16">
        <f t="shared" si="2"/>
        <v>955.27555519437124</v>
      </c>
      <c r="H11" s="16">
        <f t="shared" si="3"/>
        <v>186424890.42284712</v>
      </c>
      <c r="I11" s="44">
        <f>'jan-sep'!H11</f>
        <v>154856638.04115024</v>
      </c>
      <c r="J11" s="44">
        <f t="shared" si="4"/>
        <v>31568252.38169688</v>
      </c>
    </row>
    <row r="12" spans="1:10" x14ac:dyDescent="0.3">
      <c r="A12" s="11">
        <v>5</v>
      </c>
      <c r="B12" s="17" t="s">
        <v>12</v>
      </c>
      <c r="C12" s="13">
        <v>875868</v>
      </c>
      <c r="D12" s="42">
        <v>188807</v>
      </c>
      <c r="E12" s="48">
        <f t="shared" si="0"/>
        <v>4638.9593606169265</v>
      </c>
      <c r="F12" s="15">
        <f t="shared" si="1"/>
        <v>0.82747456402511421</v>
      </c>
      <c r="G12" s="16">
        <f t="shared" si="2"/>
        <v>846.30538005145445</v>
      </c>
      <c r="H12" s="16">
        <f t="shared" si="3"/>
        <v>159788379.89137495</v>
      </c>
      <c r="I12" s="44">
        <f>'jan-sep'!H12</f>
        <v>128650769.46362835</v>
      </c>
      <c r="J12" s="44">
        <f t="shared" si="4"/>
        <v>31137610.427746594</v>
      </c>
    </row>
    <row r="13" spans="1:10" x14ac:dyDescent="0.3">
      <c r="A13" s="11">
        <v>6</v>
      </c>
      <c r="B13" s="17" t="s">
        <v>13</v>
      </c>
      <c r="C13" s="13">
        <v>1499315</v>
      </c>
      <c r="D13" s="42">
        <v>274737</v>
      </c>
      <c r="E13" s="48">
        <f t="shared" si="0"/>
        <v>5457.2736835591859</v>
      </c>
      <c r="F13" s="15">
        <f t="shared" si="1"/>
        <v>0.97344141455645883</v>
      </c>
      <c r="G13" s="16">
        <f t="shared" si="2"/>
        <v>130.28034747697745</v>
      </c>
      <c r="H13" s="16">
        <f t="shared" si="3"/>
        <v>35792831.824782357</v>
      </c>
      <c r="I13" s="44">
        <f>'jan-sep'!H13</f>
        <v>31042291.306751508</v>
      </c>
      <c r="J13" s="44">
        <f t="shared" si="4"/>
        <v>4750540.5180308484</v>
      </c>
    </row>
    <row r="14" spans="1:10" x14ac:dyDescent="0.3">
      <c r="A14" s="11">
        <v>7</v>
      </c>
      <c r="B14" s="17" t="s">
        <v>14</v>
      </c>
      <c r="C14" s="13">
        <v>1232290</v>
      </c>
      <c r="D14" s="42">
        <v>242662</v>
      </c>
      <c r="E14" s="48">
        <f t="shared" si="0"/>
        <v>5078.2157898640908</v>
      </c>
      <c r="F14" s="15">
        <f t="shared" si="1"/>
        <v>0.90582694740063663</v>
      </c>
      <c r="G14" s="16">
        <f t="shared" si="2"/>
        <v>461.95600446018568</v>
      </c>
      <c r="H14" s="16">
        <f t="shared" si="3"/>
        <v>112099167.95431758</v>
      </c>
      <c r="I14" s="44">
        <f>'jan-sep'!H14</f>
        <v>93431172.31462805</v>
      </c>
      <c r="J14" s="44">
        <f t="shared" si="4"/>
        <v>18667995.639689535</v>
      </c>
    </row>
    <row r="15" spans="1:10" x14ac:dyDescent="0.3">
      <c r="A15" s="11">
        <v>8</v>
      </c>
      <c r="B15" s="17" t="s">
        <v>15</v>
      </c>
      <c r="C15" s="13">
        <v>852566</v>
      </c>
      <c r="D15" s="42">
        <v>171953</v>
      </c>
      <c r="E15" s="48">
        <f t="shared" si="0"/>
        <v>4958.13390868435</v>
      </c>
      <c r="F15" s="15">
        <f t="shared" si="1"/>
        <v>0.8844073369767792</v>
      </c>
      <c r="G15" s="16">
        <f t="shared" si="2"/>
        <v>567.02765049245886</v>
      </c>
      <c r="H15" s="16">
        <f t="shared" si="3"/>
        <v>97502105.585129783</v>
      </c>
      <c r="I15" s="44">
        <f>'jan-sep'!H15</f>
        <v>78468264.85355036</v>
      </c>
      <c r="J15" s="44">
        <f t="shared" si="4"/>
        <v>19033840.731579423</v>
      </c>
    </row>
    <row r="16" spans="1:10" x14ac:dyDescent="0.3">
      <c r="A16" s="11">
        <v>9</v>
      </c>
      <c r="B16" s="17" t="s">
        <v>16</v>
      </c>
      <c r="C16" s="13">
        <v>559741</v>
      </c>
      <c r="D16" s="42">
        <v>114767</v>
      </c>
      <c r="E16" s="48">
        <f t="shared" si="0"/>
        <v>4877.1946639713506</v>
      </c>
      <c r="F16" s="15">
        <f t="shared" si="1"/>
        <v>0.86996979591961754</v>
      </c>
      <c r="G16" s="16">
        <f t="shared" si="2"/>
        <v>637.84948961633336</v>
      </c>
      <c r="H16" s="16">
        <f t="shared" si="3"/>
        <v>73204072.374797732</v>
      </c>
      <c r="I16" s="44">
        <f>'jan-sep'!H16</f>
        <v>60708699.816649966</v>
      </c>
      <c r="J16" s="44">
        <f t="shared" si="4"/>
        <v>12495372.558147766</v>
      </c>
    </row>
    <row r="17" spans="1:10" x14ac:dyDescent="0.3">
      <c r="A17" s="11">
        <v>10</v>
      </c>
      <c r="B17" s="17" t="s">
        <v>17</v>
      </c>
      <c r="C17" s="13">
        <v>898436</v>
      </c>
      <c r="D17" s="42">
        <v>180877</v>
      </c>
      <c r="E17" s="48">
        <f t="shared" si="0"/>
        <v>4967.1102461893997</v>
      </c>
      <c r="F17" s="15">
        <f t="shared" si="1"/>
        <v>0.88600849154316574</v>
      </c>
      <c r="G17" s="16">
        <f t="shared" si="2"/>
        <v>559.17335517554034</v>
      </c>
      <c r="H17" s="16">
        <f t="shared" si="3"/>
        <v>101141598.9640862</v>
      </c>
      <c r="I17" s="44">
        <f>'jan-sep'!H17</f>
        <v>77913823.42364262</v>
      </c>
      <c r="J17" s="44">
        <f t="shared" si="4"/>
        <v>23227775.540443584</v>
      </c>
    </row>
    <row r="18" spans="1:10" x14ac:dyDescent="0.3">
      <c r="A18" s="11">
        <v>11</v>
      </c>
      <c r="B18" s="17" t="s">
        <v>18</v>
      </c>
      <c r="C18" s="13">
        <v>3021938</v>
      </c>
      <c r="D18" s="42">
        <v>466302</v>
      </c>
      <c r="E18" s="48">
        <f t="shared" si="0"/>
        <v>6480.6455901969111</v>
      </c>
      <c r="F18" s="15">
        <f t="shared" si="1"/>
        <v>1.1559854198930319</v>
      </c>
      <c r="G18" s="16">
        <f t="shared" si="2"/>
        <v>-765.17007083103215</v>
      </c>
      <c r="H18" s="16">
        <f t="shared" si="3"/>
        <v>-356800334.36865193</v>
      </c>
      <c r="I18" s="44">
        <f>'jan-sep'!H18</f>
        <v>-306895692.13904238</v>
      </c>
      <c r="J18" s="44">
        <f t="shared" si="4"/>
        <v>-49904642.229609549</v>
      </c>
    </row>
    <row r="19" spans="1:10" x14ac:dyDescent="0.3">
      <c r="A19" s="11">
        <v>12</v>
      </c>
      <c r="B19" s="17" t="s">
        <v>19</v>
      </c>
      <c r="C19" s="13">
        <v>2956357</v>
      </c>
      <c r="D19" s="42">
        <v>511357</v>
      </c>
      <c r="E19" s="48">
        <f t="shared" si="0"/>
        <v>5781.3953852201103</v>
      </c>
      <c r="F19" s="15">
        <f t="shared" si="1"/>
        <v>1.0312566362309346</v>
      </c>
      <c r="G19" s="16">
        <f t="shared" si="2"/>
        <v>-153.32614147633137</v>
      </c>
      <c r="H19" s="16">
        <f t="shared" si="3"/>
        <v>-78404395.726912379</v>
      </c>
      <c r="I19" s="44">
        <f>'jan-sep'!H19</f>
        <v>-43041344.635063484</v>
      </c>
      <c r="J19" s="44">
        <f t="shared" si="4"/>
        <v>-35363051.091848895</v>
      </c>
    </row>
    <row r="20" spans="1:10" x14ac:dyDescent="0.3">
      <c r="A20" s="11">
        <v>14</v>
      </c>
      <c r="B20" s="17" t="s">
        <v>20</v>
      </c>
      <c r="C20" s="13">
        <v>563757</v>
      </c>
      <c r="D20" s="42">
        <v>109170</v>
      </c>
      <c r="E20" s="48">
        <f t="shared" si="0"/>
        <v>5164.0285792800223</v>
      </c>
      <c r="F20" s="15">
        <f t="shared" si="1"/>
        <v>0.92113380719176963</v>
      </c>
      <c r="G20" s="16">
        <f t="shared" si="2"/>
        <v>386.86981372124558</v>
      </c>
      <c r="H20" s="16">
        <f t="shared" si="3"/>
        <v>42234577.563948378</v>
      </c>
      <c r="I20" s="44">
        <f>'jan-sep'!H20</f>
        <v>31711254.941391483</v>
      </c>
      <c r="J20" s="44">
        <f t="shared" si="4"/>
        <v>10523322.622556895</v>
      </c>
    </row>
    <row r="21" spans="1:10" x14ac:dyDescent="0.3">
      <c r="A21" s="11">
        <v>15</v>
      </c>
      <c r="B21" s="17" t="s">
        <v>21</v>
      </c>
      <c r="C21" s="13">
        <v>1370195</v>
      </c>
      <c r="D21" s="42">
        <v>263719</v>
      </c>
      <c r="E21" s="48">
        <f t="shared" si="0"/>
        <v>5195.6628077612913</v>
      </c>
      <c r="F21" s="15">
        <f t="shared" si="1"/>
        <v>0.92677656397964703</v>
      </c>
      <c r="G21" s="16">
        <f t="shared" si="2"/>
        <v>359.18986380013519</v>
      </c>
      <c r="H21" s="16">
        <f t="shared" si="3"/>
        <v>94725191.691507846</v>
      </c>
      <c r="I21" s="44">
        <f>'jan-sep'!H21</f>
        <v>70735660.163174957</v>
      </c>
      <c r="J21" s="44">
        <f t="shared" si="4"/>
        <v>23989531.528332889</v>
      </c>
    </row>
    <row r="22" spans="1:10" x14ac:dyDescent="0.3">
      <c r="A22" s="11">
        <v>16</v>
      </c>
      <c r="B22" s="17" t="s">
        <v>22</v>
      </c>
      <c r="C22" s="13">
        <v>1617439</v>
      </c>
      <c r="D22" s="42">
        <v>310047</v>
      </c>
      <c r="E22" s="48">
        <f t="shared" si="0"/>
        <v>5216.7542340354848</v>
      </c>
      <c r="F22" s="15">
        <f t="shared" si="1"/>
        <v>0.93053874799640579</v>
      </c>
      <c r="G22" s="16">
        <f t="shared" si="2"/>
        <v>340.73486581021587</v>
      </c>
      <c r="H22" s="16">
        <f t="shared" si="3"/>
        <v>105643822.93986</v>
      </c>
      <c r="I22" s="44">
        <f>'jan-sep'!H22</f>
        <v>92191908.69917208</v>
      </c>
      <c r="J22" s="44">
        <f t="shared" si="4"/>
        <v>13451914.240687922</v>
      </c>
    </row>
    <row r="23" spans="1:10" x14ac:dyDescent="0.3">
      <c r="A23" s="11">
        <v>17</v>
      </c>
      <c r="B23" s="17" t="s">
        <v>23</v>
      </c>
      <c r="C23" s="13">
        <v>601087</v>
      </c>
      <c r="D23" s="42">
        <v>135738</v>
      </c>
      <c r="E23" s="48">
        <f t="shared" si="0"/>
        <v>4428.2883201461636</v>
      </c>
      <c r="F23" s="15">
        <f t="shared" si="1"/>
        <v>0.78989610864000859</v>
      </c>
      <c r="G23" s="16">
        <f t="shared" si="2"/>
        <v>1030.6425404633719</v>
      </c>
      <c r="H23" s="16">
        <f t="shared" si="3"/>
        <v>139897357.15741718</v>
      </c>
      <c r="I23" s="44">
        <f>'jan-sep'!H23</f>
        <v>113690832.60726024</v>
      </c>
      <c r="J23" s="44">
        <f t="shared" si="4"/>
        <v>26206524.550156936</v>
      </c>
    </row>
    <row r="24" spans="1:10" x14ac:dyDescent="0.3">
      <c r="A24" s="11">
        <v>18</v>
      </c>
      <c r="B24" s="17" t="s">
        <v>24</v>
      </c>
      <c r="C24" s="13">
        <v>1183648</v>
      </c>
      <c r="D24" s="42">
        <v>241682</v>
      </c>
      <c r="E24" s="48">
        <f t="shared" si="0"/>
        <v>4897.5430524408102</v>
      </c>
      <c r="F24" s="15">
        <f t="shared" si="1"/>
        <v>0.87359944053783223</v>
      </c>
      <c r="G24" s="16">
        <f t="shared" si="2"/>
        <v>620.04464970555614</v>
      </c>
      <c r="H24" s="16">
        <f t="shared" si="3"/>
        <v>149853631.03013822</v>
      </c>
      <c r="I24" s="44">
        <f>'jan-sep'!H24</f>
        <v>122035292.00325531</v>
      </c>
      <c r="J24" s="44">
        <f t="shared" si="4"/>
        <v>27818339.026882917</v>
      </c>
    </row>
    <row r="25" spans="1:10" x14ac:dyDescent="0.3">
      <c r="A25" s="11">
        <v>19</v>
      </c>
      <c r="B25" s="17" t="s">
        <v>25</v>
      </c>
      <c r="C25" s="13">
        <v>825183</v>
      </c>
      <c r="D25" s="42">
        <v>163453</v>
      </c>
      <c r="E25" s="48">
        <f t="shared" si="0"/>
        <v>5048.4420597970056</v>
      </c>
      <c r="F25" s="15">
        <f t="shared" si="1"/>
        <v>0.90051605709281857</v>
      </c>
      <c r="G25" s="16">
        <f t="shared" si="2"/>
        <v>488.00801826888517</v>
      </c>
      <c r="H25" s="16">
        <f t="shared" si="3"/>
        <v>79766374.610104084</v>
      </c>
      <c r="I25" s="44">
        <f>'jan-sep'!H25</f>
        <v>67369471.336541727</v>
      </c>
      <c r="J25" s="44">
        <f t="shared" si="4"/>
        <v>12396903.273562357</v>
      </c>
    </row>
    <row r="26" spans="1:10" x14ac:dyDescent="0.3">
      <c r="A26" s="11">
        <v>20</v>
      </c>
      <c r="B26" s="17" t="s">
        <v>26</v>
      </c>
      <c r="C26" s="13">
        <v>365008</v>
      </c>
      <c r="D26" s="42">
        <v>75605</v>
      </c>
      <c r="E26" s="48">
        <f t="shared" si="0"/>
        <v>4827.8288472984596</v>
      </c>
      <c r="F26" s="15">
        <f>E26/E$28</f>
        <v>0.86116416636917636</v>
      </c>
      <c r="G26" s="16">
        <f t="shared" si="2"/>
        <v>681.044579205113</v>
      </c>
      <c r="H26" s="16">
        <f t="shared" si="3"/>
        <v>51490375.410802566</v>
      </c>
      <c r="I26" s="44">
        <f>'jan-sep'!H26</f>
        <v>42030760.526874624</v>
      </c>
      <c r="J26" s="44">
        <f t="shared" si="4"/>
        <v>9459614.8839279413</v>
      </c>
    </row>
    <row r="27" spans="1:10" x14ac:dyDescent="0.3">
      <c r="A27" s="18"/>
      <c r="B27" s="19"/>
      <c r="C27" s="20"/>
      <c r="D27" s="21"/>
      <c r="E27" s="48"/>
      <c r="F27" s="14"/>
      <c r="G27" s="22"/>
      <c r="H27" s="22"/>
      <c r="I27" s="44"/>
      <c r="J27" s="44"/>
    </row>
    <row r="28" spans="1:10" ht="14.4" thickBot="1" x14ac:dyDescent="0.35">
      <c r="A28" s="23"/>
      <c r="B28" s="23" t="s">
        <v>27</v>
      </c>
      <c r="C28" s="25">
        <f>SUM(C8:C27)</f>
        <v>28960341</v>
      </c>
      <c r="D28" s="25">
        <f>SUM(D8:D27)</f>
        <v>5165802</v>
      </c>
      <c r="E28" s="24">
        <f>C28*1000/D28</f>
        <v>5606.1655092471601</v>
      </c>
      <c r="F28" s="27">
        <f>E28/E$28</f>
        <v>1</v>
      </c>
      <c r="G28" s="28"/>
      <c r="H28" s="28">
        <f>SUM(H8:H26)</f>
        <v>-1.735985279083252E-6</v>
      </c>
      <c r="I28" s="24">
        <f>'jan-sep'!H28</f>
        <v>2.7567148208618164E-7</v>
      </c>
      <c r="J28" s="24">
        <f>H28-I28</f>
        <v>-2.0116567611694336E-6</v>
      </c>
    </row>
    <row r="29" spans="1:10" ht="14.4" thickTop="1" x14ac:dyDescent="0.3">
      <c r="A29" s="19"/>
      <c r="B29" s="19"/>
      <c r="C29" s="22"/>
      <c r="D29" s="10"/>
      <c r="E29" s="22"/>
      <c r="F29" s="22"/>
      <c r="G29" s="22"/>
      <c r="H29" s="22"/>
    </row>
    <row r="34" spans="6:6" x14ac:dyDescent="0.3">
      <c r="F34" s="29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workbookViewId="0"/>
  </sheetViews>
  <sheetFormatPr baseColWidth="10" defaultColWidth="20.109375" defaultRowHeight="13.8" x14ac:dyDescent="0.3"/>
  <cols>
    <col min="1" max="1" width="3.6640625" style="3" customWidth="1"/>
    <col min="2" max="2" width="16.6640625" style="3" bestFit="1" customWidth="1"/>
    <col min="3" max="8" width="16.109375" style="3" customWidth="1"/>
    <col min="9" max="226" width="11.44140625" style="3" customWidth="1"/>
    <col min="227" max="227" width="3.44140625" style="3" customWidth="1"/>
    <col min="228" max="16384" width="20.109375" style="3"/>
  </cols>
  <sheetData>
    <row r="1" spans="1:10" ht="26.25" customHeight="1" x14ac:dyDescent="0.3">
      <c r="A1" s="1"/>
      <c r="B1" s="2"/>
      <c r="C1" s="53" t="s">
        <v>75</v>
      </c>
      <c r="D1" s="54"/>
      <c r="E1" s="54"/>
      <c r="F1" s="54"/>
      <c r="G1" s="54"/>
      <c r="H1" s="55"/>
      <c r="I1" s="31"/>
      <c r="J1" s="32"/>
    </row>
    <row r="2" spans="1:10" x14ac:dyDescent="0.3">
      <c r="A2" s="56" t="s">
        <v>0</v>
      </c>
      <c r="B2" s="56" t="s">
        <v>1</v>
      </c>
      <c r="C2" s="4" t="s">
        <v>57</v>
      </c>
      <c r="D2" s="4" t="s">
        <v>3</v>
      </c>
      <c r="E2" s="59" t="s">
        <v>58</v>
      </c>
      <c r="F2" s="60"/>
      <c r="G2" s="38" t="s">
        <v>40</v>
      </c>
      <c r="H2" s="39"/>
      <c r="I2" s="33"/>
      <c r="J2" s="34"/>
    </row>
    <row r="3" spans="1:10" x14ac:dyDescent="0.3">
      <c r="A3" s="57"/>
      <c r="B3" s="57"/>
      <c r="C3" s="5">
        <v>2015</v>
      </c>
      <c r="D3" s="5" t="s">
        <v>38</v>
      </c>
      <c r="E3" s="5"/>
      <c r="F3" s="4" t="s">
        <v>42</v>
      </c>
      <c r="G3" s="4"/>
      <c r="H3" s="4"/>
      <c r="I3" s="35"/>
      <c r="J3" s="36"/>
    </row>
    <row r="4" spans="1:10" x14ac:dyDescent="0.3">
      <c r="A4" s="57"/>
      <c r="B4" s="57"/>
      <c r="C4" s="5" t="s">
        <v>4</v>
      </c>
      <c r="D4" s="5"/>
      <c r="E4" s="5" t="s">
        <v>41</v>
      </c>
      <c r="F4" s="5" t="s">
        <v>5</v>
      </c>
      <c r="G4" s="5" t="s">
        <v>41</v>
      </c>
      <c r="H4" s="5" t="s">
        <v>43</v>
      </c>
      <c r="I4" s="35" t="s">
        <v>72</v>
      </c>
      <c r="J4" s="36" t="s">
        <v>70</v>
      </c>
    </row>
    <row r="5" spans="1:10" x14ac:dyDescent="0.3">
      <c r="A5" s="58"/>
      <c r="B5" s="58"/>
      <c r="C5" s="6"/>
      <c r="D5" s="6"/>
      <c r="E5" s="7"/>
      <c r="F5" s="7" t="s">
        <v>6</v>
      </c>
      <c r="G5" s="7" t="s">
        <v>59</v>
      </c>
      <c r="H5" s="7" t="s">
        <v>59</v>
      </c>
      <c r="I5" s="35" t="s">
        <v>55</v>
      </c>
      <c r="J5" s="36" t="s">
        <v>60</v>
      </c>
    </row>
    <row r="6" spans="1:10" x14ac:dyDescent="0.3">
      <c r="A6" s="50"/>
      <c r="B6" s="50"/>
      <c r="C6" s="50">
        <v>1</v>
      </c>
      <c r="D6" s="50">
        <v>2</v>
      </c>
      <c r="E6" s="50">
        <v>3</v>
      </c>
      <c r="F6" s="50">
        <v>4</v>
      </c>
      <c r="G6" s="50">
        <v>5</v>
      </c>
      <c r="H6" s="50">
        <v>6</v>
      </c>
      <c r="I6" s="51">
        <v>7</v>
      </c>
      <c r="J6" s="51">
        <v>8</v>
      </c>
    </row>
    <row r="7" spans="1:10" x14ac:dyDescent="0.3">
      <c r="A7" s="8"/>
      <c r="B7" s="9"/>
      <c r="C7" s="10"/>
      <c r="D7" s="10"/>
      <c r="E7" s="10"/>
      <c r="F7" s="10"/>
      <c r="G7" s="10"/>
      <c r="H7" s="10"/>
    </row>
    <row r="8" spans="1:10" x14ac:dyDescent="0.3">
      <c r="A8" s="11">
        <v>1</v>
      </c>
      <c r="B8" s="12" t="s">
        <v>8</v>
      </c>
      <c r="C8" s="13">
        <v>1096297</v>
      </c>
      <c r="D8" s="42">
        <v>287198</v>
      </c>
      <c r="E8" s="48">
        <f>C8*1000/D8</f>
        <v>3817.2166937095662</v>
      </c>
      <c r="F8" s="15">
        <f>E8/E$28</f>
        <v>0.83902822389344545</v>
      </c>
      <c r="G8" s="16">
        <f>($E$28-E8)*0.875</f>
        <v>640.80815971102231</v>
      </c>
      <c r="H8" s="16">
        <f>G8*D8</f>
        <v>184038821.8526862</v>
      </c>
      <c r="I8" s="44">
        <f>'jan-aug'!H8</f>
        <v>148002514.67051965</v>
      </c>
      <c r="J8" s="44">
        <f>H8-I8</f>
        <v>36036307.182166547</v>
      </c>
    </row>
    <row r="9" spans="1:10" x14ac:dyDescent="0.3">
      <c r="A9" s="11">
        <v>2</v>
      </c>
      <c r="B9" s="12" t="s">
        <v>9</v>
      </c>
      <c r="C9" s="13">
        <v>3045071</v>
      </c>
      <c r="D9" s="42">
        <v>584899</v>
      </c>
      <c r="E9" s="48">
        <f t="shared" ref="E9:E26" si="0">C9*1000/D9</f>
        <v>5206.1484119480456</v>
      </c>
      <c r="F9" s="15">
        <f t="shared" ref="F9:F25" si="1">E9/E$28</f>
        <v>1.1443168690424883</v>
      </c>
      <c r="G9" s="16">
        <f t="shared" ref="G9:G26" si="2">($E$28-E9)*0.875</f>
        <v>-574.5070937476471</v>
      </c>
      <c r="H9" s="16">
        <f t="shared" ref="H9:H26" si="3">G9*D9</f>
        <v>-336028624.62590504</v>
      </c>
      <c r="I9" s="44">
        <f>'jan-aug'!H9</f>
        <v>-254798985.50600189</v>
      </c>
      <c r="J9" s="44">
        <f t="shared" ref="J9:J26" si="4">H9-I9</f>
        <v>-81229639.119903147</v>
      </c>
    </row>
    <row r="10" spans="1:10" x14ac:dyDescent="0.3">
      <c r="A10" s="11">
        <v>3</v>
      </c>
      <c r="B10" s="17" t="s">
        <v>10</v>
      </c>
      <c r="C10" s="13">
        <v>3704258</v>
      </c>
      <c r="D10" s="42">
        <v>647676</v>
      </c>
      <c r="E10" s="48">
        <f t="shared" si="0"/>
        <v>5719.3071844564256</v>
      </c>
      <c r="F10" s="15">
        <f t="shared" si="1"/>
        <v>1.2571097042468828</v>
      </c>
      <c r="G10" s="16">
        <f t="shared" si="2"/>
        <v>-1023.5210196924796</v>
      </c>
      <c r="H10" s="16">
        <f t="shared" si="3"/>
        <v>-662909999.95034647</v>
      </c>
      <c r="I10" s="44">
        <f>'jan-aug'!H10</f>
        <v>-521132245.24633366</v>
      </c>
      <c r="J10" s="44">
        <f t="shared" si="4"/>
        <v>-141777754.70401281</v>
      </c>
    </row>
    <row r="11" spans="1:10" x14ac:dyDescent="0.3">
      <c r="A11" s="11">
        <v>4</v>
      </c>
      <c r="B11" s="17" t="s">
        <v>11</v>
      </c>
      <c r="C11" s="13">
        <v>710883</v>
      </c>
      <c r="D11" s="42">
        <v>195153</v>
      </c>
      <c r="E11" s="48">
        <f t="shared" si="0"/>
        <v>3642.6957310417979</v>
      </c>
      <c r="F11" s="15">
        <f t="shared" si="1"/>
        <v>0.80066833366750878</v>
      </c>
      <c r="G11" s="16">
        <f t="shared" si="2"/>
        <v>793.51400204531956</v>
      </c>
      <c r="H11" s="16">
        <f t="shared" si="3"/>
        <v>154856638.04115024</v>
      </c>
      <c r="I11" s="44">
        <f>'jan-aug'!H11</f>
        <v>125274033.97175793</v>
      </c>
      <c r="J11" s="44">
        <f t="shared" si="4"/>
        <v>29582604.069392309</v>
      </c>
    </row>
    <row r="12" spans="1:10" x14ac:dyDescent="0.3">
      <c r="A12" s="11">
        <v>5</v>
      </c>
      <c r="B12" s="17" t="s">
        <v>12</v>
      </c>
      <c r="C12" s="13">
        <v>711961</v>
      </c>
      <c r="D12" s="42">
        <v>188807</v>
      </c>
      <c r="E12" s="48">
        <f t="shared" si="0"/>
        <v>3770.840064192535</v>
      </c>
      <c r="F12" s="15">
        <f t="shared" si="1"/>
        <v>0.8288345921936886</v>
      </c>
      <c r="G12" s="16">
        <f t="shared" si="2"/>
        <v>681.3877105384247</v>
      </c>
      <c r="H12" s="16">
        <f t="shared" si="3"/>
        <v>128650769.46362835</v>
      </c>
      <c r="I12" s="44">
        <f>'jan-aug'!H12</f>
        <v>101879870.08708912</v>
      </c>
      <c r="J12" s="44">
        <f t="shared" si="4"/>
        <v>26770899.37653923</v>
      </c>
    </row>
    <row r="13" spans="1:10" x14ac:dyDescent="0.3">
      <c r="A13" s="11">
        <v>6</v>
      </c>
      <c r="B13" s="17" t="s">
        <v>13</v>
      </c>
      <c r="C13" s="13">
        <v>1214458</v>
      </c>
      <c r="D13" s="42">
        <v>274737</v>
      </c>
      <c r="E13" s="48">
        <f t="shared" si="0"/>
        <v>4420.4384556867117</v>
      </c>
      <c r="F13" s="15">
        <f t="shared" si="1"/>
        <v>0.97161699843160565</v>
      </c>
      <c r="G13" s="16">
        <f t="shared" si="2"/>
        <v>112.98911798102006</v>
      </c>
      <c r="H13" s="16">
        <f t="shared" si="3"/>
        <v>31042291.306751508</v>
      </c>
      <c r="I13" s="44">
        <f>'jan-aug'!H13</f>
        <v>22200329.212458178</v>
      </c>
      <c r="J13" s="44">
        <f t="shared" si="4"/>
        <v>8841962.0942933299</v>
      </c>
    </row>
    <row r="14" spans="1:10" x14ac:dyDescent="0.3">
      <c r="A14" s="11">
        <v>7</v>
      </c>
      <c r="B14" s="17" t="s">
        <v>14</v>
      </c>
      <c r="C14" s="13">
        <v>997229</v>
      </c>
      <c r="D14" s="42">
        <v>242662</v>
      </c>
      <c r="E14" s="48">
        <f t="shared" si="0"/>
        <v>4109.5391944350577</v>
      </c>
      <c r="F14" s="15">
        <f t="shared" si="1"/>
        <v>0.90328101546065653</v>
      </c>
      <c r="G14" s="16">
        <f t="shared" si="2"/>
        <v>385.02597157621733</v>
      </c>
      <c r="H14" s="16">
        <f t="shared" si="3"/>
        <v>93431172.31462805</v>
      </c>
      <c r="I14" s="44">
        <f>'jan-aug'!H14</f>
        <v>77123844.324221119</v>
      </c>
      <c r="J14" s="44">
        <f t="shared" si="4"/>
        <v>16307327.99040693</v>
      </c>
    </row>
    <row r="15" spans="1:10" x14ac:dyDescent="0.3">
      <c r="A15" s="11">
        <v>8</v>
      </c>
      <c r="B15" s="17" t="s">
        <v>15</v>
      </c>
      <c r="C15" s="13">
        <v>692634</v>
      </c>
      <c r="D15" s="42">
        <v>171953</v>
      </c>
      <c r="E15" s="48">
        <f t="shared" si="0"/>
        <v>4028.0425465098019</v>
      </c>
      <c r="F15" s="15">
        <f t="shared" si="1"/>
        <v>0.88536796696260356</v>
      </c>
      <c r="G15" s="16">
        <f t="shared" si="2"/>
        <v>456.33553851081609</v>
      </c>
      <c r="H15" s="16">
        <f t="shared" si="3"/>
        <v>78468264.85355036</v>
      </c>
      <c r="I15" s="44">
        <f>'jan-aug'!H15</f>
        <v>59267644.376057208</v>
      </c>
      <c r="J15" s="44">
        <f t="shared" si="4"/>
        <v>19200620.477493152</v>
      </c>
    </row>
    <row r="16" spans="1:10" x14ac:dyDescent="0.3">
      <c r="A16" s="11">
        <v>9</v>
      </c>
      <c r="B16" s="17" t="s">
        <v>16</v>
      </c>
      <c r="C16" s="13">
        <v>452759</v>
      </c>
      <c r="D16" s="42">
        <v>114767</v>
      </c>
      <c r="E16" s="48">
        <f t="shared" si="0"/>
        <v>3945.0277518798957</v>
      </c>
      <c r="F16" s="15">
        <f t="shared" si="1"/>
        <v>0.86712122823016824</v>
      </c>
      <c r="G16" s="16">
        <f t="shared" si="2"/>
        <v>528.97348381198401</v>
      </c>
      <c r="H16" s="16">
        <f t="shared" si="3"/>
        <v>60708699.816649966</v>
      </c>
      <c r="I16" s="44">
        <f>'jan-aug'!H16</f>
        <v>46342990.317016594</v>
      </c>
      <c r="J16" s="44">
        <f t="shared" si="4"/>
        <v>14365709.499633372</v>
      </c>
    </row>
    <row r="17" spans="1:10" x14ac:dyDescent="0.3">
      <c r="A17" s="11">
        <v>10</v>
      </c>
      <c r="B17" s="17" t="s">
        <v>17</v>
      </c>
      <c r="C17" s="13">
        <v>733868</v>
      </c>
      <c r="D17" s="42">
        <v>180877</v>
      </c>
      <c r="E17" s="48">
        <f t="shared" si="0"/>
        <v>4057.2764917595937</v>
      </c>
      <c r="F17" s="15">
        <f t="shared" si="1"/>
        <v>0.89179361872105656</v>
      </c>
      <c r="G17" s="16">
        <f t="shared" si="2"/>
        <v>430.7558364172483</v>
      </c>
      <c r="H17" s="16">
        <f t="shared" si="3"/>
        <v>77913823.42364262</v>
      </c>
      <c r="I17" s="44">
        <f>'jan-aug'!H17</f>
        <v>60207266.067955151</v>
      </c>
      <c r="J17" s="44">
        <f t="shared" si="4"/>
        <v>17706557.355687469</v>
      </c>
    </row>
    <row r="18" spans="1:10" x14ac:dyDescent="0.3">
      <c r="A18" s="11">
        <v>11</v>
      </c>
      <c r="B18" s="17" t="s">
        <v>18</v>
      </c>
      <c r="C18" s="13">
        <v>2472211</v>
      </c>
      <c r="D18" s="42">
        <v>466302</v>
      </c>
      <c r="E18" s="48">
        <f t="shared" si="0"/>
        <v>5301.7379294963348</v>
      </c>
      <c r="F18" s="15">
        <f t="shared" si="1"/>
        <v>1.1653275450314986</v>
      </c>
      <c r="G18" s="16">
        <f t="shared" si="2"/>
        <v>-658.14792160240017</v>
      </c>
      <c r="H18" s="16">
        <f t="shared" si="3"/>
        <v>-306895692.13904238</v>
      </c>
      <c r="I18" s="44">
        <f>'jan-aug'!H18</f>
        <v>-253216707.65067074</v>
      </c>
      <c r="J18" s="44">
        <f t="shared" si="4"/>
        <v>-53678984.48837164</v>
      </c>
    </row>
    <row r="19" spans="1:10" x14ac:dyDescent="0.3">
      <c r="A19" s="11">
        <v>12</v>
      </c>
      <c r="B19" s="17" t="s">
        <v>19</v>
      </c>
      <c r="C19" s="13">
        <v>2375644</v>
      </c>
      <c r="D19" s="42">
        <v>511357</v>
      </c>
      <c r="E19" s="48">
        <f t="shared" si="0"/>
        <v>4645.7641139165007</v>
      </c>
      <c r="F19" s="15">
        <f t="shared" si="1"/>
        <v>1.0211438139078417</v>
      </c>
      <c r="G19" s="16">
        <f t="shared" si="2"/>
        <v>-84.170832970045353</v>
      </c>
      <c r="H19" s="16">
        <f t="shared" si="3"/>
        <v>-43041344.635063484</v>
      </c>
      <c r="I19" s="44">
        <f>'jan-aug'!H19</f>
        <v>-35594553.605011411</v>
      </c>
      <c r="J19" s="44">
        <f t="shared" si="4"/>
        <v>-7446791.0300520733</v>
      </c>
    </row>
    <row r="20" spans="1:10" x14ac:dyDescent="0.3">
      <c r="A20" s="11">
        <v>14</v>
      </c>
      <c r="B20" s="17" t="s">
        <v>20</v>
      </c>
      <c r="C20" s="13">
        <v>460435</v>
      </c>
      <c r="D20" s="42">
        <v>109170</v>
      </c>
      <c r="E20" s="48">
        <f t="shared" si="0"/>
        <v>4217.596409269946</v>
      </c>
      <c r="F20" s="15">
        <f t="shared" si="1"/>
        <v>0.92703210436037597</v>
      </c>
      <c r="G20" s="16">
        <f t="shared" si="2"/>
        <v>290.47590859569004</v>
      </c>
      <c r="H20" s="16">
        <f t="shared" si="3"/>
        <v>31711254.941391483</v>
      </c>
      <c r="I20" s="44">
        <f>'jan-aug'!H20</f>
        <v>20831962.108303785</v>
      </c>
      <c r="J20" s="44">
        <f t="shared" si="4"/>
        <v>10879292.833087698</v>
      </c>
    </row>
    <row r="21" spans="1:10" x14ac:dyDescent="0.3">
      <c r="A21" s="11">
        <v>15</v>
      </c>
      <c r="B21" s="17" t="s">
        <v>21</v>
      </c>
      <c r="C21" s="13">
        <v>1118967</v>
      </c>
      <c r="D21" s="42">
        <v>263719</v>
      </c>
      <c r="E21" s="48">
        <f t="shared" si="0"/>
        <v>4243.0276165160649</v>
      </c>
      <c r="F21" s="15">
        <f t="shared" si="1"/>
        <v>0.93262191032615716</v>
      </c>
      <c r="G21" s="16">
        <f t="shared" si="2"/>
        <v>268.223602255336</v>
      </c>
      <c r="H21" s="16">
        <f t="shared" si="3"/>
        <v>70735660.163174957</v>
      </c>
      <c r="I21" s="44">
        <f>'jan-aug'!H21</f>
        <v>52692071.698862106</v>
      </c>
      <c r="J21" s="44">
        <f t="shared" si="4"/>
        <v>18043588.464312851</v>
      </c>
    </row>
    <row r="22" spans="1:10" x14ac:dyDescent="0.3">
      <c r="A22" s="11">
        <v>16</v>
      </c>
      <c r="B22" s="17" t="s">
        <v>22</v>
      </c>
      <c r="C22" s="13">
        <v>1305218</v>
      </c>
      <c r="D22" s="42">
        <v>310047</v>
      </c>
      <c r="E22" s="48">
        <f t="shared" si="0"/>
        <v>4209.7423938951188</v>
      </c>
      <c r="F22" s="15">
        <f t="shared" si="1"/>
        <v>0.92530578356197002</v>
      </c>
      <c r="G22" s="16">
        <f t="shared" si="2"/>
        <v>297.34817204866386</v>
      </c>
      <c r="H22" s="16">
        <f t="shared" si="3"/>
        <v>92191908.69917208</v>
      </c>
      <c r="I22" s="44">
        <f>'jan-aug'!H22</f>
        <v>78176796.79324241</v>
      </c>
      <c r="J22" s="44">
        <f t="shared" si="4"/>
        <v>14015111.90592967</v>
      </c>
    </row>
    <row r="23" spans="1:10" x14ac:dyDescent="0.3">
      <c r="A23" s="11">
        <v>17</v>
      </c>
      <c r="B23" s="17" t="s">
        <v>23</v>
      </c>
      <c r="C23" s="13">
        <v>487617</v>
      </c>
      <c r="D23" s="42">
        <v>135738</v>
      </c>
      <c r="E23" s="48">
        <f t="shared" si="0"/>
        <v>3592.3396543340846</v>
      </c>
      <c r="F23" s="15">
        <f t="shared" si="1"/>
        <v>0.78960001531085389</v>
      </c>
      <c r="G23" s="16">
        <f t="shared" si="2"/>
        <v>837.57556916456883</v>
      </c>
      <c r="H23" s="16">
        <f t="shared" si="3"/>
        <v>113690832.60726024</v>
      </c>
      <c r="I23" s="44">
        <f>'jan-aug'!H23</f>
        <v>91374673.909104556</v>
      </c>
      <c r="J23" s="44">
        <f t="shared" si="4"/>
        <v>22316158.698155686</v>
      </c>
    </row>
    <row r="24" spans="1:10" x14ac:dyDescent="0.3">
      <c r="A24" s="11">
        <v>18</v>
      </c>
      <c r="B24" s="17" t="s">
        <v>24</v>
      </c>
      <c r="C24" s="13">
        <v>960080</v>
      </c>
      <c r="D24" s="42">
        <v>241682</v>
      </c>
      <c r="E24" s="48">
        <f t="shared" si="0"/>
        <v>3972.4927797684559</v>
      </c>
      <c r="F24" s="15">
        <f t="shared" si="1"/>
        <v>0.87315807010149737</v>
      </c>
      <c r="G24" s="16">
        <f t="shared" si="2"/>
        <v>504.94158440949388</v>
      </c>
      <c r="H24" s="16">
        <f t="shared" si="3"/>
        <v>122035292.00325531</v>
      </c>
      <c r="I24" s="44">
        <f>'jan-aug'!H24</f>
        <v>94019066.336988881</v>
      </c>
      <c r="J24" s="44">
        <f t="shared" si="4"/>
        <v>28016225.666266426</v>
      </c>
    </row>
    <row r="25" spans="1:10" x14ac:dyDescent="0.3">
      <c r="A25" s="11">
        <v>19</v>
      </c>
      <c r="B25" s="17" t="s">
        <v>25</v>
      </c>
      <c r="C25" s="13">
        <v>666647</v>
      </c>
      <c r="D25" s="42">
        <v>163453</v>
      </c>
      <c r="E25" s="48">
        <f t="shared" si="0"/>
        <v>4078.5241017295493</v>
      </c>
      <c r="F25" s="15">
        <f t="shared" si="1"/>
        <v>0.89646386562751346</v>
      </c>
      <c r="G25" s="16">
        <f t="shared" si="2"/>
        <v>412.16417769353711</v>
      </c>
      <c r="H25" s="16">
        <f t="shared" si="3"/>
        <v>67369471.336541727</v>
      </c>
      <c r="I25" s="44">
        <f>'jan-aug'!H25</f>
        <v>53617549.588839248</v>
      </c>
      <c r="J25" s="44">
        <f t="shared" si="4"/>
        <v>13751921.747702479</v>
      </c>
    </row>
    <row r="26" spans="1:10" x14ac:dyDescent="0.3">
      <c r="A26" s="11">
        <v>20</v>
      </c>
      <c r="B26" s="17" t="s">
        <v>26</v>
      </c>
      <c r="C26" s="13">
        <v>295935</v>
      </c>
      <c r="D26" s="42">
        <v>75605</v>
      </c>
      <c r="E26" s="48">
        <f t="shared" si="0"/>
        <v>3914.2252496528008</v>
      </c>
      <c r="F26" s="15">
        <f>E26/E$28</f>
        <v>0.8603508060066507</v>
      </c>
      <c r="G26" s="16">
        <f t="shared" si="2"/>
        <v>555.92567326069207</v>
      </c>
      <c r="H26" s="16">
        <f t="shared" si="3"/>
        <v>42030760.526874624</v>
      </c>
      <c r="I26" s="44">
        <f>'jan-aug'!H26</f>
        <v>33731878.545601435</v>
      </c>
      <c r="J26" s="44">
        <f t="shared" si="4"/>
        <v>8298881.9812731892</v>
      </c>
    </row>
    <row r="27" spans="1:10" x14ac:dyDescent="0.3">
      <c r="A27" s="18"/>
      <c r="B27" s="19"/>
      <c r="C27" s="20"/>
      <c r="D27" s="21"/>
      <c r="E27" s="48"/>
      <c r="F27" s="14"/>
      <c r="G27" s="22"/>
      <c r="H27" s="22"/>
      <c r="I27" s="44"/>
      <c r="J27" s="44"/>
    </row>
    <row r="28" spans="1:10" ht="14.4" thickBot="1" x14ac:dyDescent="0.35">
      <c r="A28" s="23"/>
      <c r="B28" s="23" t="s">
        <v>27</v>
      </c>
      <c r="C28" s="24">
        <f>SUM(C8:C27)</f>
        <v>23502172</v>
      </c>
      <c r="D28" s="25">
        <f>SUM(D8:D27)</f>
        <v>5165802</v>
      </c>
      <c r="E28" s="24">
        <f>C28*1000/D28</f>
        <v>4549.5688762364489</v>
      </c>
      <c r="F28" s="27">
        <f>E28/E$28</f>
        <v>1</v>
      </c>
      <c r="G28" s="28"/>
      <c r="H28" s="28">
        <f>SUM(H8:H26)</f>
        <v>2.7567148208618164E-7</v>
      </c>
      <c r="I28" s="24">
        <f>'jan-aug'!H28</f>
        <v>-3.5017728805541992E-7</v>
      </c>
      <c r="J28" s="24">
        <f>H28-I28</f>
        <v>6.2584877014160156E-7</v>
      </c>
    </row>
    <row r="29" spans="1:10" ht="14.4" thickTop="1" x14ac:dyDescent="0.3">
      <c r="A29" s="19"/>
      <c r="B29" s="19"/>
      <c r="C29" s="22"/>
      <c r="D29" s="10"/>
      <c r="E29" s="22"/>
      <c r="F29" s="22"/>
      <c r="G29" s="22"/>
      <c r="H29" s="22"/>
      <c r="I29" s="30"/>
      <c r="J29" s="30"/>
    </row>
    <row r="34" spans="6:6" x14ac:dyDescent="0.3">
      <c r="F34" s="29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zoomScaleNormal="100" workbookViewId="0"/>
  </sheetViews>
  <sheetFormatPr baseColWidth="10" defaultColWidth="20.109375" defaultRowHeight="13.8" x14ac:dyDescent="0.3"/>
  <cols>
    <col min="1" max="1" width="3.6640625" style="3" customWidth="1"/>
    <col min="2" max="2" width="16.6640625" style="3" bestFit="1" customWidth="1"/>
    <col min="3" max="8" width="16.109375" style="3" customWidth="1"/>
    <col min="9" max="226" width="11.44140625" style="3" customWidth="1"/>
    <col min="227" max="227" width="3.44140625" style="3" customWidth="1"/>
    <col min="228" max="16384" width="20.109375" style="3"/>
  </cols>
  <sheetData>
    <row r="1" spans="1:10" ht="26.25" customHeight="1" x14ac:dyDescent="0.3">
      <c r="A1" s="1"/>
      <c r="B1" s="2"/>
      <c r="C1" s="53" t="s">
        <v>76</v>
      </c>
      <c r="D1" s="54"/>
      <c r="E1" s="54"/>
      <c r="F1" s="54"/>
      <c r="G1" s="54"/>
      <c r="H1" s="55"/>
      <c r="I1" s="31"/>
      <c r="J1" s="32"/>
    </row>
    <row r="2" spans="1:10" x14ac:dyDescent="0.3">
      <c r="A2" s="56" t="s">
        <v>0</v>
      </c>
      <c r="B2" s="56" t="s">
        <v>1</v>
      </c>
      <c r="C2" s="4" t="s">
        <v>53</v>
      </c>
      <c r="D2" s="4" t="s">
        <v>3</v>
      </c>
      <c r="E2" s="59" t="s">
        <v>54</v>
      </c>
      <c r="F2" s="60"/>
      <c r="G2" s="38" t="s">
        <v>40</v>
      </c>
      <c r="H2" s="39"/>
      <c r="I2" s="33"/>
      <c r="J2" s="34"/>
    </row>
    <row r="3" spans="1:10" x14ac:dyDescent="0.3">
      <c r="A3" s="57"/>
      <c r="B3" s="57"/>
      <c r="C3" s="5">
        <v>2015</v>
      </c>
      <c r="D3" s="5" t="s">
        <v>38</v>
      </c>
      <c r="E3" s="5"/>
      <c r="F3" s="4" t="s">
        <v>42</v>
      </c>
      <c r="G3" s="4"/>
      <c r="H3" s="4"/>
      <c r="I3" s="35"/>
      <c r="J3" s="36"/>
    </row>
    <row r="4" spans="1:10" x14ac:dyDescent="0.3">
      <c r="A4" s="57"/>
      <c r="B4" s="57"/>
      <c r="C4" s="5" t="s">
        <v>4</v>
      </c>
      <c r="D4" s="5"/>
      <c r="E4" s="5" t="s">
        <v>41</v>
      </c>
      <c r="F4" s="5" t="s">
        <v>5</v>
      </c>
      <c r="G4" s="5" t="s">
        <v>41</v>
      </c>
      <c r="H4" s="5" t="s">
        <v>43</v>
      </c>
      <c r="I4" s="35" t="s">
        <v>72</v>
      </c>
      <c r="J4" s="36" t="s">
        <v>70</v>
      </c>
    </row>
    <row r="5" spans="1:10" x14ac:dyDescent="0.3">
      <c r="A5" s="58"/>
      <c r="B5" s="58"/>
      <c r="C5" s="6"/>
      <c r="D5" s="6"/>
      <c r="E5" s="7"/>
      <c r="F5" s="7" t="s">
        <v>6</v>
      </c>
      <c r="G5" s="7" t="s">
        <v>55</v>
      </c>
      <c r="H5" s="7" t="s">
        <v>55</v>
      </c>
      <c r="I5" s="35" t="s">
        <v>52</v>
      </c>
      <c r="J5" s="36" t="s">
        <v>56</v>
      </c>
    </row>
    <row r="6" spans="1:10" x14ac:dyDescent="0.3">
      <c r="A6" s="50"/>
      <c r="B6" s="50"/>
      <c r="C6" s="50">
        <v>1</v>
      </c>
      <c r="D6" s="50">
        <v>2</v>
      </c>
      <c r="E6" s="50">
        <v>3</v>
      </c>
      <c r="F6" s="50">
        <v>4</v>
      </c>
      <c r="G6" s="50">
        <v>5</v>
      </c>
      <c r="H6" s="50">
        <v>6</v>
      </c>
      <c r="I6" s="51">
        <v>7</v>
      </c>
      <c r="J6" s="51">
        <v>8</v>
      </c>
    </row>
    <row r="7" spans="1:10" x14ac:dyDescent="0.3">
      <c r="A7" s="8"/>
      <c r="B7" s="9"/>
      <c r="C7" s="10"/>
      <c r="D7" s="10"/>
      <c r="E7" s="10"/>
      <c r="F7" s="10"/>
      <c r="G7" s="10"/>
      <c r="H7" s="10"/>
    </row>
    <row r="8" spans="1:10" x14ac:dyDescent="0.3">
      <c r="A8" s="11">
        <v>1</v>
      </c>
      <c r="B8" s="12" t="s">
        <v>8</v>
      </c>
      <c r="C8" s="13">
        <v>853389</v>
      </c>
      <c r="D8" s="42">
        <v>287198</v>
      </c>
      <c r="E8" s="48">
        <f>C8*1000/D8</f>
        <v>2971.4308595463758</v>
      </c>
      <c r="F8" s="15">
        <f>E8/E$28</f>
        <v>0.83458192087226324</v>
      </c>
      <c r="G8" s="16">
        <f>($E$28-E8)*0.875</f>
        <v>515.33267874609032</v>
      </c>
      <c r="H8" s="16">
        <f>G8*D8</f>
        <v>148002514.67051965</v>
      </c>
      <c r="I8" s="44">
        <f>'jan-jul'!H8</f>
        <v>144594912.57470766</v>
      </c>
      <c r="J8" s="44">
        <f>H8-I8</f>
        <v>3407602.0958119929</v>
      </c>
    </row>
    <row r="9" spans="1:10" x14ac:dyDescent="0.3">
      <c r="A9" s="11">
        <v>2</v>
      </c>
      <c r="B9" s="12" t="s">
        <v>9</v>
      </c>
      <c r="C9" s="13">
        <v>2373663</v>
      </c>
      <c r="D9" s="42">
        <v>584899</v>
      </c>
      <c r="E9" s="48">
        <f t="shared" ref="E9:E26" si="0">C9*1000/D9</f>
        <v>4058.2442438780031</v>
      </c>
      <c r="F9" s="15">
        <f t="shared" ref="F9:F25" si="1">E9/E$28</f>
        <v>1.1398337826179692</v>
      </c>
      <c r="G9" s="16">
        <f t="shared" ref="G9:G26" si="2">($E$28-E9)*0.875</f>
        <v>-435.62903254408349</v>
      </c>
      <c r="H9" s="16">
        <f t="shared" ref="H9:H26" si="3">G9*D9</f>
        <v>-254798985.50600189</v>
      </c>
      <c r="I9" s="44">
        <f>'jan-jul'!H9</f>
        <v>-244706809.01491666</v>
      </c>
      <c r="J9" s="44">
        <f t="shared" ref="J9:J26" si="4">H9-I9</f>
        <v>-10092176.491085231</v>
      </c>
    </row>
    <row r="10" spans="1:10" x14ac:dyDescent="0.3">
      <c r="A10" s="11">
        <v>3</v>
      </c>
      <c r="B10" s="17" t="s">
        <v>10</v>
      </c>
      <c r="C10" s="13">
        <v>2901554</v>
      </c>
      <c r="D10" s="42">
        <v>647676</v>
      </c>
      <c r="E10" s="48">
        <f t="shared" si="0"/>
        <v>4479.9467635052097</v>
      </c>
      <c r="F10" s="15">
        <f t="shared" si="1"/>
        <v>1.2582768208385779</v>
      </c>
      <c r="G10" s="16">
        <f t="shared" si="2"/>
        <v>-804.61873721788925</v>
      </c>
      <c r="H10" s="16">
        <f t="shared" si="3"/>
        <v>-521132245.24633366</v>
      </c>
      <c r="I10" s="44">
        <f>'jan-jul'!H10</f>
        <v>-500557360.11310512</v>
      </c>
      <c r="J10" s="44">
        <f t="shared" si="4"/>
        <v>-20574885.13322854</v>
      </c>
    </row>
    <row r="11" spans="1:10" x14ac:dyDescent="0.3">
      <c r="A11" s="11">
        <v>4</v>
      </c>
      <c r="B11" s="17" t="s">
        <v>11</v>
      </c>
      <c r="C11" s="13">
        <v>551649</v>
      </c>
      <c r="D11" s="42">
        <v>195153</v>
      </c>
      <c r="E11" s="48">
        <f t="shared" si="0"/>
        <v>2826.7513181964919</v>
      </c>
      <c r="F11" s="15">
        <f t="shared" si="1"/>
        <v>0.79394596626380309</v>
      </c>
      <c r="G11" s="16">
        <f t="shared" si="2"/>
        <v>641.92727742723878</v>
      </c>
      <c r="H11" s="16">
        <f t="shared" si="3"/>
        <v>125274033.97175793</v>
      </c>
      <c r="I11" s="44">
        <f>'jan-jul'!H11</f>
        <v>122020191.01000683</v>
      </c>
      <c r="J11" s="44">
        <f t="shared" si="4"/>
        <v>3253842.9617511034</v>
      </c>
    </row>
    <row r="12" spans="1:10" x14ac:dyDescent="0.3">
      <c r="A12" s="11">
        <v>5</v>
      </c>
      <c r="B12" s="17" t="s">
        <v>12</v>
      </c>
      <c r="C12" s="13">
        <v>555791</v>
      </c>
      <c r="D12" s="42">
        <v>188807</v>
      </c>
      <c r="E12" s="48">
        <f t="shared" si="0"/>
        <v>2943.6991213249507</v>
      </c>
      <c r="F12" s="15">
        <f t="shared" si="1"/>
        <v>0.82679294362596212</v>
      </c>
      <c r="G12" s="16">
        <f t="shared" si="2"/>
        <v>539.59794968983738</v>
      </c>
      <c r="H12" s="16">
        <f t="shared" si="3"/>
        <v>101879870.08708912</v>
      </c>
      <c r="I12" s="44">
        <f>'jan-jul'!H12</f>
        <v>99002308.94363068</v>
      </c>
      <c r="J12" s="44">
        <f t="shared" si="4"/>
        <v>2877561.1434584409</v>
      </c>
    </row>
    <row r="13" spans="1:10" x14ac:dyDescent="0.3">
      <c r="A13" s="11">
        <v>6</v>
      </c>
      <c r="B13" s="17" t="s">
        <v>13</v>
      </c>
      <c r="C13" s="13">
        <v>952797</v>
      </c>
      <c r="D13" s="42">
        <v>274737</v>
      </c>
      <c r="E13" s="48">
        <f t="shared" si="0"/>
        <v>3468.0330643488137</v>
      </c>
      <c r="F13" s="15">
        <f t="shared" si="1"/>
        <v>0.97406193625336868</v>
      </c>
      <c r="G13" s="16">
        <f t="shared" si="2"/>
        <v>80.805749543957234</v>
      </c>
      <c r="H13" s="16">
        <f t="shared" si="3"/>
        <v>22200329.212458178</v>
      </c>
      <c r="I13" s="44">
        <f>'jan-jul'!H13</f>
        <v>21305677.910492003</v>
      </c>
      <c r="J13" s="44">
        <f t="shared" si="4"/>
        <v>894651.30196617544</v>
      </c>
    </row>
    <row r="14" spans="1:10" x14ac:dyDescent="0.3">
      <c r="A14" s="11">
        <v>7</v>
      </c>
      <c r="B14" s="17" t="s">
        <v>14</v>
      </c>
      <c r="C14" s="13">
        <v>775828</v>
      </c>
      <c r="D14" s="42">
        <v>242662</v>
      </c>
      <c r="E14" s="48">
        <f t="shared" si="0"/>
        <v>3197.1548903412977</v>
      </c>
      <c r="F14" s="15">
        <f t="shared" si="1"/>
        <v>0.89798073582453675</v>
      </c>
      <c r="G14" s="16">
        <f t="shared" si="2"/>
        <v>317.82415180053374</v>
      </c>
      <c r="H14" s="16">
        <f t="shared" si="3"/>
        <v>77123844.324221119</v>
      </c>
      <c r="I14" s="44">
        <f>'jan-jul'!H14</f>
        <v>75690418.372355372</v>
      </c>
      <c r="J14" s="44">
        <f t="shared" si="4"/>
        <v>1433425.9518657476</v>
      </c>
    </row>
    <row r="15" spans="1:10" x14ac:dyDescent="0.3">
      <c r="A15" s="11">
        <v>8</v>
      </c>
      <c r="B15" s="17" t="s">
        <v>15</v>
      </c>
      <c r="C15" s="13">
        <v>544484</v>
      </c>
      <c r="D15" s="42">
        <v>171953</v>
      </c>
      <c r="E15" s="48">
        <f t="shared" si="0"/>
        <v>3166.4699074747168</v>
      </c>
      <c r="F15" s="15">
        <f t="shared" si="1"/>
        <v>0.88936228459574629</v>
      </c>
      <c r="G15" s="16">
        <f t="shared" si="2"/>
        <v>344.673511808792</v>
      </c>
      <c r="H15" s="16">
        <f t="shared" si="3"/>
        <v>59267644.376057208</v>
      </c>
      <c r="I15" s="44">
        <f>'jan-jul'!H15</f>
        <v>56479077.719756804</v>
      </c>
      <c r="J15" s="44">
        <f t="shared" si="4"/>
        <v>2788566.6563004032</v>
      </c>
    </row>
    <row r="16" spans="1:10" x14ac:dyDescent="0.3">
      <c r="A16" s="11">
        <v>9</v>
      </c>
      <c r="B16" s="17" t="s">
        <v>16</v>
      </c>
      <c r="C16" s="13">
        <v>355651</v>
      </c>
      <c r="D16" s="42">
        <v>114767</v>
      </c>
      <c r="E16" s="48">
        <f t="shared" si="0"/>
        <v>3098.8960241184313</v>
      </c>
      <c r="F16" s="15">
        <f t="shared" si="1"/>
        <v>0.87038289586418527</v>
      </c>
      <c r="G16" s="16">
        <f t="shared" si="2"/>
        <v>403.80065974554179</v>
      </c>
      <c r="H16" s="16">
        <f t="shared" si="3"/>
        <v>46342990.317016594</v>
      </c>
      <c r="I16" s="44">
        <f>'jan-jul'!H16</f>
        <v>45092654.288022466</v>
      </c>
      <c r="J16" s="44">
        <f t="shared" si="4"/>
        <v>1250336.0289941281</v>
      </c>
    </row>
    <row r="17" spans="1:10" x14ac:dyDescent="0.3">
      <c r="A17" s="11">
        <v>10</v>
      </c>
      <c r="B17" s="17" t="s">
        <v>17</v>
      </c>
      <c r="C17" s="13">
        <v>575183</v>
      </c>
      <c r="D17" s="42">
        <v>180877</v>
      </c>
      <c r="E17" s="48">
        <f t="shared" si="0"/>
        <v>3179.9676022932713</v>
      </c>
      <c r="F17" s="15">
        <f t="shared" si="1"/>
        <v>0.89315336458430661</v>
      </c>
      <c r="G17" s="16">
        <f t="shared" si="2"/>
        <v>332.86302884255684</v>
      </c>
      <c r="H17" s="16">
        <f t="shared" si="3"/>
        <v>60207266.067955151</v>
      </c>
      <c r="I17" s="44">
        <f>'jan-jul'!H17</f>
        <v>58884885.521575376</v>
      </c>
      <c r="J17" s="44">
        <f t="shared" si="4"/>
        <v>1322380.5463797748</v>
      </c>
    </row>
    <row r="18" spans="1:10" x14ac:dyDescent="0.3">
      <c r="A18" s="11">
        <v>11</v>
      </c>
      <c r="B18" s="17" t="s">
        <v>18</v>
      </c>
      <c r="C18" s="13">
        <v>1949604</v>
      </c>
      <c r="D18" s="42">
        <v>466302</v>
      </c>
      <c r="E18" s="48">
        <f t="shared" si="0"/>
        <v>4180.9900021874237</v>
      </c>
      <c r="F18" s="15">
        <f t="shared" si="1"/>
        <v>1.1743092241109736</v>
      </c>
      <c r="G18" s="16">
        <f t="shared" si="2"/>
        <v>-543.03157106482649</v>
      </c>
      <c r="H18" s="16">
        <f t="shared" si="3"/>
        <v>-253216707.65067074</v>
      </c>
      <c r="I18" s="44">
        <f>'jan-jul'!H18</f>
        <v>-240264562.8245624</v>
      </c>
      <c r="J18" s="44">
        <f t="shared" si="4"/>
        <v>-12952144.826108336</v>
      </c>
    </row>
    <row r="19" spans="1:10" x14ac:dyDescent="0.3">
      <c r="A19" s="11">
        <v>12</v>
      </c>
      <c r="B19" s="17" t="s">
        <v>19</v>
      </c>
      <c r="C19" s="13">
        <v>1861306</v>
      </c>
      <c r="D19" s="42">
        <v>511357</v>
      </c>
      <c r="E19" s="48">
        <f t="shared" si="0"/>
        <v>3639.934527150308</v>
      </c>
      <c r="F19" s="15">
        <f t="shared" si="1"/>
        <v>1.0223436765350606</v>
      </c>
      <c r="G19" s="16">
        <f t="shared" si="2"/>
        <v>-69.60803040735027</v>
      </c>
      <c r="H19" s="16">
        <f t="shared" si="3"/>
        <v>-35594553.605011411</v>
      </c>
      <c r="I19" s="44">
        <f>'jan-jul'!H19</f>
        <v>-37226849.816277355</v>
      </c>
      <c r="J19" s="44">
        <f t="shared" si="4"/>
        <v>1632296.2112659439</v>
      </c>
    </row>
    <row r="20" spans="1:10" x14ac:dyDescent="0.3">
      <c r="A20" s="11">
        <v>14</v>
      </c>
      <c r="B20" s="17" t="s">
        <v>20</v>
      </c>
      <c r="C20" s="13">
        <v>364879</v>
      </c>
      <c r="D20" s="42">
        <v>109170</v>
      </c>
      <c r="E20" s="48">
        <f t="shared" si="0"/>
        <v>3342.3009984427958</v>
      </c>
      <c r="F20" s="15">
        <f t="shared" si="1"/>
        <v>0.93874773442970527</v>
      </c>
      <c r="G20" s="16">
        <f t="shared" si="2"/>
        <v>190.82130721172285</v>
      </c>
      <c r="H20" s="16">
        <f t="shared" si="3"/>
        <v>20831962.108303785</v>
      </c>
      <c r="I20" s="44">
        <f>'jan-jul'!H20</f>
        <v>18219473.83174964</v>
      </c>
      <c r="J20" s="44">
        <f t="shared" si="4"/>
        <v>2612488.2765541449</v>
      </c>
    </row>
    <row r="21" spans="1:10" x14ac:dyDescent="0.3">
      <c r="A21" s="11">
        <v>15</v>
      </c>
      <c r="B21" s="17" t="s">
        <v>21</v>
      </c>
      <c r="C21" s="13">
        <v>878721</v>
      </c>
      <c r="D21" s="42">
        <v>263719</v>
      </c>
      <c r="E21" s="48">
        <f t="shared" si="0"/>
        <v>3332.0352344730563</v>
      </c>
      <c r="F21" s="15">
        <f t="shared" si="1"/>
        <v>0.93586440265519633</v>
      </c>
      <c r="G21" s="16">
        <f t="shared" si="2"/>
        <v>199.80385068524492</v>
      </c>
      <c r="H21" s="16">
        <f t="shared" si="3"/>
        <v>52692071.698862106</v>
      </c>
      <c r="I21" s="44">
        <f>'jan-jul'!H21</f>
        <v>46520029.926355071</v>
      </c>
      <c r="J21" s="44">
        <f t="shared" si="4"/>
        <v>6172041.7725070342</v>
      </c>
    </row>
    <row r="22" spans="1:10" x14ac:dyDescent="0.3">
      <c r="A22" s="11">
        <v>16</v>
      </c>
      <c r="B22" s="17" t="s">
        <v>22</v>
      </c>
      <c r="C22" s="13">
        <v>1014541</v>
      </c>
      <c r="D22" s="42">
        <v>310047</v>
      </c>
      <c r="E22" s="48">
        <f t="shared" si="0"/>
        <v>3272.2167929378447</v>
      </c>
      <c r="F22" s="15">
        <f t="shared" si="1"/>
        <v>0.91906327478117822</v>
      </c>
      <c r="G22" s="16">
        <f t="shared" si="2"/>
        <v>252.14498702855508</v>
      </c>
      <c r="H22" s="16">
        <f t="shared" si="3"/>
        <v>78176796.79324241</v>
      </c>
      <c r="I22" s="44">
        <f>'jan-jul'!H22</f>
        <v>74077771.672506079</v>
      </c>
      <c r="J22" s="44">
        <f t="shared" si="4"/>
        <v>4099025.1207363307</v>
      </c>
    </row>
    <row r="23" spans="1:10" x14ac:dyDescent="0.3">
      <c r="A23" s="11">
        <v>17</v>
      </c>
      <c r="B23" s="17" t="s">
        <v>23</v>
      </c>
      <c r="C23" s="13">
        <v>378851</v>
      </c>
      <c r="D23" s="42">
        <v>135738</v>
      </c>
      <c r="E23" s="48">
        <f t="shared" si="0"/>
        <v>2791.0459856488233</v>
      </c>
      <c r="F23" s="15">
        <f t="shared" si="1"/>
        <v>0.78391745594956164</v>
      </c>
      <c r="G23" s="16">
        <f t="shared" si="2"/>
        <v>673.16944340644886</v>
      </c>
      <c r="H23" s="16">
        <f t="shared" si="3"/>
        <v>91374673.909104556</v>
      </c>
      <c r="I23" s="44">
        <f>'jan-jul'!H23</f>
        <v>88347377.706549719</v>
      </c>
      <c r="J23" s="44">
        <f t="shared" si="4"/>
        <v>3027296.2025548369</v>
      </c>
    </row>
    <row r="24" spans="1:10" x14ac:dyDescent="0.3">
      <c r="A24" s="11">
        <v>18</v>
      </c>
      <c r="B24" s="17" t="s">
        <v>24</v>
      </c>
      <c r="C24" s="13">
        <v>753030</v>
      </c>
      <c r="D24" s="42">
        <v>241682</v>
      </c>
      <c r="E24" s="48">
        <f t="shared" si="0"/>
        <v>3115.7885154872934</v>
      </c>
      <c r="F24" s="15">
        <f t="shared" si="1"/>
        <v>0.87512746794455176</v>
      </c>
      <c r="G24" s="16">
        <f t="shared" si="2"/>
        <v>389.01972979778753</v>
      </c>
      <c r="H24" s="16">
        <f t="shared" si="3"/>
        <v>94019066.336988881</v>
      </c>
      <c r="I24" s="44">
        <f>'jan-jul'!H24</f>
        <v>88942937.293715551</v>
      </c>
      <c r="J24" s="44">
        <f t="shared" si="4"/>
        <v>5076129.0432733297</v>
      </c>
    </row>
    <row r="25" spans="1:10" x14ac:dyDescent="0.3">
      <c r="A25" s="11">
        <v>19</v>
      </c>
      <c r="B25" s="17" t="s">
        <v>25</v>
      </c>
      <c r="C25" s="13">
        <v>520678</v>
      </c>
      <c r="D25" s="42">
        <v>163453</v>
      </c>
      <c r="E25" s="48">
        <f t="shared" si="0"/>
        <v>3185.4906303341022</v>
      </c>
      <c r="F25" s="15">
        <f t="shared" si="1"/>
        <v>0.8947046102868742</v>
      </c>
      <c r="G25" s="16">
        <f t="shared" si="2"/>
        <v>328.03037930682979</v>
      </c>
      <c r="H25" s="16">
        <f t="shared" si="3"/>
        <v>53617549.588839248</v>
      </c>
      <c r="I25" s="44">
        <f>'jan-jul'!H25</f>
        <v>50720555.609104879</v>
      </c>
      <c r="J25" s="44">
        <f t="shared" si="4"/>
        <v>2896993.9797343686</v>
      </c>
    </row>
    <row r="26" spans="1:10" x14ac:dyDescent="0.3">
      <c r="A26" s="11">
        <v>20</v>
      </c>
      <c r="B26" s="17" t="s">
        <v>26</v>
      </c>
      <c r="C26" s="13">
        <v>230632</v>
      </c>
      <c r="D26" s="42">
        <v>75605</v>
      </c>
      <c r="E26" s="48">
        <f t="shared" si="0"/>
        <v>3050.4860789630316</v>
      </c>
      <c r="F26" s="15">
        <f>E26/E$28</f>
        <v>0.85678605753045334</v>
      </c>
      <c r="G26" s="16">
        <f t="shared" si="2"/>
        <v>446.1593617565166</v>
      </c>
      <c r="H26" s="16">
        <f t="shared" si="3"/>
        <v>33731878.545601435</v>
      </c>
      <c r="I26" s="44">
        <f>'jan-jul'!H26</f>
        <v>32857309.388334103</v>
      </c>
      <c r="J26" s="44">
        <f t="shared" si="4"/>
        <v>874569.15726733208</v>
      </c>
    </row>
    <row r="27" spans="1:10" x14ac:dyDescent="0.3">
      <c r="A27" s="18"/>
      <c r="B27" s="19"/>
      <c r="C27" s="20"/>
      <c r="D27" s="21"/>
      <c r="E27" s="48"/>
      <c r="F27" s="14"/>
      <c r="G27" s="22"/>
      <c r="H27" s="22"/>
      <c r="I27" s="44"/>
      <c r="J27" s="44"/>
    </row>
    <row r="28" spans="1:10" ht="14.4" thickBot="1" x14ac:dyDescent="0.35">
      <c r="A28" s="23"/>
      <c r="B28" s="23" t="s">
        <v>27</v>
      </c>
      <c r="C28" s="24">
        <f>SUM(C8:C27)</f>
        <v>18392231</v>
      </c>
      <c r="D28" s="25">
        <f>SUM(D8:D27)</f>
        <v>5165802</v>
      </c>
      <c r="E28" s="24">
        <f>C28*1000/D28</f>
        <v>3560.3824923990505</v>
      </c>
      <c r="F28" s="27">
        <f>E28/E$28</f>
        <v>1</v>
      </c>
      <c r="G28" s="28"/>
      <c r="H28" s="26">
        <f>SUM(H8:H26)</f>
        <v>-3.5017728805541992E-7</v>
      </c>
      <c r="I28" s="24">
        <f>'jan-jul'!H28</f>
        <v>6.8545341491699219E-7</v>
      </c>
      <c r="J28" s="24">
        <f>H28-I28</f>
        <v>-1.0356307029724121E-6</v>
      </c>
    </row>
    <row r="29" spans="1:10" ht="14.4" thickTop="1" x14ac:dyDescent="0.3">
      <c r="A29" s="19"/>
      <c r="B29" s="19"/>
      <c r="C29" s="22"/>
      <c r="D29" s="10"/>
      <c r="E29" s="22"/>
      <c r="F29" s="22"/>
      <c r="G29" s="22"/>
      <c r="H29" s="22"/>
    </row>
    <row r="34" spans="6:6" x14ac:dyDescent="0.3">
      <c r="F34" s="29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workbookViewId="0"/>
  </sheetViews>
  <sheetFormatPr baseColWidth="10" defaultColWidth="20.109375" defaultRowHeight="13.8" x14ac:dyDescent="0.3"/>
  <cols>
    <col min="1" max="1" width="3.6640625" style="3" customWidth="1"/>
    <col min="2" max="2" width="16.6640625" style="3" bestFit="1" customWidth="1"/>
    <col min="3" max="8" width="16.109375" style="3" customWidth="1"/>
    <col min="9" max="226" width="11.44140625" style="3" customWidth="1"/>
    <col min="227" max="227" width="3.44140625" style="3" customWidth="1"/>
    <col min="228" max="16384" width="20.109375" style="3"/>
  </cols>
  <sheetData>
    <row r="1" spans="1:10" ht="26.25" customHeight="1" x14ac:dyDescent="0.3">
      <c r="A1" s="1"/>
      <c r="B1" s="2"/>
      <c r="C1" s="53" t="s">
        <v>77</v>
      </c>
      <c r="D1" s="54"/>
      <c r="E1" s="54"/>
      <c r="F1" s="54"/>
      <c r="G1" s="54"/>
      <c r="H1" s="55"/>
      <c r="I1" s="31"/>
      <c r="J1" s="32"/>
    </row>
    <row r="2" spans="1:10" x14ac:dyDescent="0.3">
      <c r="A2" s="56" t="s">
        <v>0</v>
      </c>
      <c r="B2" s="56" t="s">
        <v>1</v>
      </c>
      <c r="C2" s="4" t="s">
        <v>50</v>
      </c>
      <c r="D2" s="4" t="s">
        <v>3</v>
      </c>
      <c r="E2" s="59" t="s">
        <v>51</v>
      </c>
      <c r="F2" s="60"/>
      <c r="G2" s="38" t="s">
        <v>40</v>
      </c>
      <c r="H2" s="39"/>
      <c r="I2" s="33"/>
      <c r="J2" s="34"/>
    </row>
    <row r="3" spans="1:10" x14ac:dyDescent="0.3">
      <c r="A3" s="57"/>
      <c r="B3" s="57"/>
      <c r="C3" s="5">
        <v>2015</v>
      </c>
      <c r="D3" s="5" t="s">
        <v>38</v>
      </c>
      <c r="E3" s="5"/>
      <c r="F3" s="4" t="s">
        <v>42</v>
      </c>
      <c r="G3" s="4"/>
      <c r="H3" s="4"/>
      <c r="I3" s="35"/>
      <c r="J3" s="36"/>
    </row>
    <row r="4" spans="1:10" x14ac:dyDescent="0.3">
      <c r="A4" s="57"/>
      <c r="B4" s="57"/>
      <c r="C4" s="5" t="s">
        <v>4</v>
      </c>
      <c r="D4" s="5"/>
      <c r="E4" s="5" t="s">
        <v>41</v>
      </c>
      <c r="F4" s="5" t="s">
        <v>5</v>
      </c>
      <c r="G4" s="5" t="s">
        <v>41</v>
      </c>
      <c r="H4" s="5" t="s">
        <v>43</v>
      </c>
      <c r="I4" s="35" t="s">
        <v>72</v>
      </c>
      <c r="J4" s="36" t="s">
        <v>70</v>
      </c>
    </row>
    <row r="5" spans="1:10" x14ac:dyDescent="0.3">
      <c r="A5" s="58"/>
      <c r="B5" s="58"/>
      <c r="C5" s="6"/>
      <c r="D5" s="6"/>
      <c r="E5" s="7"/>
      <c r="F5" s="7" t="s">
        <v>6</v>
      </c>
      <c r="G5" s="7" t="s">
        <v>52</v>
      </c>
      <c r="H5" s="7" t="s">
        <v>52</v>
      </c>
      <c r="I5" s="35" t="s">
        <v>36</v>
      </c>
      <c r="J5" s="36" t="s">
        <v>65</v>
      </c>
    </row>
    <row r="6" spans="1:10" x14ac:dyDescent="0.3">
      <c r="A6" s="50"/>
      <c r="B6" s="50"/>
      <c r="C6" s="50">
        <v>1</v>
      </c>
      <c r="D6" s="50">
        <v>2</v>
      </c>
      <c r="E6" s="50">
        <v>3</v>
      </c>
      <c r="F6" s="50">
        <v>4</v>
      </c>
      <c r="G6" s="50">
        <v>5</v>
      </c>
      <c r="H6" s="50">
        <v>6</v>
      </c>
      <c r="I6" s="51">
        <v>7</v>
      </c>
      <c r="J6" s="51">
        <v>8</v>
      </c>
    </row>
    <row r="7" spans="1:10" x14ac:dyDescent="0.3">
      <c r="A7" s="8"/>
      <c r="B7" s="9"/>
      <c r="C7" s="10"/>
      <c r="D7" s="10"/>
      <c r="E7" s="10"/>
      <c r="F7" s="10"/>
      <c r="G7" s="10"/>
      <c r="H7" s="10"/>
    </row>
    <row r="8" spans="1:10" x14ac:dyDescent="0.3">
      <c r="A8" s="11">
        <v>1</v>
      </c>
      <c r="B8" s="12" t="s">
        <v>8</v>
      </c>
      <c r="C8" s="13">
        <v>834744</v>
      </c>
      <c r="D8" s="42">
        <v>287198</v>
      </c>
      <c r="E8" s="48">
        <f>C8*1000/D8</f>
        <v>2906.5104910201326</v>
      </c>
      <c r="F8" s="15">
        <f>E8/E$28</f>
        <v>0.83474789939391625</v>
      </c>
      <c r="G8" s="16">
        <f>($E$28-E8)*0.875</f>
        <v>503.46768631643556</v>
      </c>
      <c r="H8" s="16">
        <f>G8*D8</f>
        <v>144594912.57470766</v>
      </c>
      <c r="I8" s="44">
        <f>'jan-mai'!H8</f>
        <v>118328821.59212643</v>
      </c>
      <c r="J8" s="44">
        <f>H8-I8</f>
        <v>26266090.982581228</v>
      </c>
    </row>
    <row r="9" spans="1:10" x14ac:dyDescent="0.3">
      <c r="A9" s="11">
        <v>2</v>
      </c>
      <c r="B9" s="12" t="s">
        <v>9</v>
      </c>
      <c r="C9" s="13">
        <v>2316226</v>
      </c>
      <c r="D9" s="42">
        <v>584899</v>
      </c>
      <c r="E9" s="48">
        <f t="shared" ref="E9:E26" si="0">C9*1000/D9</f>
        <v>3960.0443837312082</v>
      </c>
      <c r="F9" s="15">
        <f t="shared" ref="F9:F25" si="1">E9/E$28</f>
        <v>1.1373221397408693</v>
      </c>
      <c r="G9" s="16">
        <f t="shared" ref="G9:G26" si="2">($E$28-E9)*0.875</f>
        <v>-418.37446980575561</v>
      </c>
      <c r="H9" s="16">
        <f t="shared" ref="H9:H26" si="3">G9*D9</f>
        <v>-244706809.01491666</v>
      </c>
      <c r="I9" s="44">
        <f>'jan-mai'!H9</f>
        <v>-209004424.12625363</v>
      </c>
      <c r="J9" s="44">
        <f t="shared" ref="J9:J26" si="4">H9-I9</f>
        <v>-35702384.888663024</v>
      </c>
    </row>
    <row r="10" spans="1:10" x14ac:dyDescent="0.3">
      <c r="A10" s="11">
        <v>3</v>
      </c>
      <c r="B10" s="17" t="s">
        <v>10</v>
      </c>
      <c r="C10" s="13">
        <v>2827210</v>
      </c>
      <c r="D10" s="42">
        <v>647676</v>
      </c>
      <c r="E10" s="48">
        <f t="shared" si="0"/>
        <v>4365.1609755495028</v>
      </c>
      <c r="F10" s="15">
        <f t="shared" si="1"/>
        <v>1.2536713581850292</v>
      </c>
      <c r="G10" s="16">
        <f t="shared" si="2"/>
        <v>-772.85148764676342</v>
      </c>
      <c r="H10" s="16">
        <f t="shared" si="3"/>
        <v>-500557360.11310512</v>
      </c>
      <c r="I10" s="44">
        <f>'jan-mai'!H10</f>
        <v>-409693339.70291537</v>
      </c>
      <c r="J10" s="44">
        <f t="shared" si="4"/>
        <v>-90864020.410189748</v>
      </c>
    </row>
    <row r="11" spans="1:10" x14ac:dyDescent="0.3">
      <c r="A11" s="11">
        <v>4</v>
      </c>
      <c r="B11" s="17" t="s">
        <v>11</v>
      </c>
      <c r="C11" s="13">
        <v>540052</v>
      </c>
      <c r="D11" s="42">
        <v>195153</v>
      </c>
      <c r="E11" s="48">
        <f t="shared" si="0"/>
        <v>2767.3261492265042</v>
      </c>
      <c r="F11" s="15">
        <f t="shared" si="1"/>
        <v>0.79477424806882579</v>
      </c>
      <c r="G11" s="16">
        <f t="shared" si="2"/>
        <v>625.25398538586046</v>
      </c>
      <c r="H11" s="16">
        <f t="shared" si="3"/>
        <v>122020191.01000683</v>
      </c>
      <c r="I11" s="44">
        <f>'jan-mai'!H11</f>
        <v>100288722.29626693</v>
      </c>
      <c r="J11" s="44">
        <f t="shared" si="4"/>
        <v>21731468.713739902</v>
      </c>
    </row>
    <row r="12" spans="1:10" x14ac:dyDescent="0.3">
      <c r="A12" s="11">
        <v>5</v>
      </c>
      <c r="B12" s="17" t="s">
        <v>12</v>
      </c>
      <c r="C12" s="13">
        <v>544262</v>
      </c>
      <c r="D12" s="42">
        <v>188807</v>
      </c>
      <c r="E12" s="48">
        <f t="shared" si="0"/>
        <v>2882.6367666453043</v>
      </c>
      <c r="F12" s="15">
        <f t="shared" si="1"/>
        <v>0.827891381471766</v>
      </c>
      <c r="G12" s="16">
        <f t="shared" si="2"/>
        <v>524.3571951444103</v>
      </c>
      <c r="H12" s="16">
        <f t="shared" si="3"/>
        <v>99002308.94363068</v>
      </c>
      <c r="I12" s="44">
        <f>'jan-mai'!H12</f>
        <v>81267136.882811248</v>
      </c>
      <c r="J12" s="44">
        <f t="shared" si="4"/>
        <v>17735172.060819432</v>
      </c>
    </row>
    <row r="13" spans="1:10" x14ac:dyDescent="0.3">
      <c r="A13" s="11">
        <v>6</v>
      </c>
      <c r="B13" s="17" t="s">
        <v>13</v>
      </c>
      <c r="C13" s="13">
        <v>932258</v>
      </c>
      <c r="D13" s="42">
        <v>274737</v>
      </c>
      <c r="E13" s="48">
        <f t="shared" si="0"/>
        <v>3393.2742950530869</v>
      </c>
      <c r="F13" s="15">
        <f t="shared" si="1"/>
        <v>0.97454614343014812</v>
      </c>
      <c r="G13" s="16">
        <f t="shared" si="2"/>
        <v>77.549357787600513</v>
      </c>
      <c r="H13" s="16">
        <f t="shared" si="3"/>
        <v>21305677.910492003</v>
      </c>
      <c r="I13" s="44">
        <f>'jan-mai'!H13</f>
        <v>16709596.121425118</v>
      </c>
      <c r="J13" s="44">
        <f t="shared" si="4"/>
        <v>4596081.7890668847</v>
      </c>
    </row>
    <row r="14" spans="1:10" x14ac:dyDescent="0.3">
      <c r="A14" s="11">
        <v>7</v>
      </c>
      <c r="B14" s="17" t="s">
        <v>14</v>
      </c>
      <c r="C14" s="13">
        <v>758422</v>
      </c>
      <c r="D14" s="42">
        <v>242662</v>
      </c>
      <c r="E14" s="48">
        <f t="shared" si="0"/>
        <v>3125.4254889517106</v>
      </c>
      <c r="F14" s="15">
        <f t="shared" si="1"/>
        <v>0.89762014266769508</v>
      </c>
      <c r="G14" s="16">
        <f t="shared" si="2"/>
        <v>311.91706312630481</v>
      </c>
      <c r="H14" s="16">
        <f t="shared" si="3"/>
        <v>75690418.372355372</v>
      </c>
      <c r="I14" s="44">
        <f>'jan-mai'!H14</f>
        <v>64554067.223443709</v>
      </c>
      <c r="J14" s="44">
        <f t="shared" si="4"/>
        <v>11136351.148911662</v>
      </c>
    </row>
    <row r="15" spans="1:10" x14ac:dyDescent="0.3">
      <c r="A15" s="11">
        <v>8</v>
      </c>
      <c r="B15" s="17" t="s">
        <v>15</v>
      </c>
      <c r="C15" s="13">
        <v>534176</v>
      </c>
      <c r="D15" s="42">
        <v>171953</v>
      </c>
      <c r="E15" s="48">
        <f t="shared" si="0"/>
        <v>3106.5232941559611</v>
      </c>
      <c r="F15" s="15">
        <f t="shared" si="1"/>
        <v>0.89219144476743451</v>
      </c>
      <c r="G15" s="16">
        <f t="shared" si="2"/>
        <v>328.45648357258557</v>
      </c>
      <c r="H15" s="16">
        <f t="shared" si="3"/>
        <v>56479077.719756804</v>
      </c>
      <c r="I15" s="44">
        <f>'jan-mai'!H15</f>
        <v>44179648.101156428</v>
      </c>
      <c r="J15" s="44">
        <f t="shared" si="4"/>
        <v>12299429.618600376</v>
      </c>
    </row>
    <row r="16" spans="1:10" x14ac:dyDescent="0.3">
      <c r="A16" s="11">
        <v>9</v>
      </c>
      <c r="B16" s="17" t="s">
        <v>16</v>
      </c>
      <c r="C16" s="13">
        <v>348073</v>
      </c>
      <c r="D16" s="42">
        <v>114767</v>
      </c>
      <c r="E16" s="48">
        <f t="shared" si="0"/>
        <v>3032.8665905704602</v>
      </c>
      <c r="F16" s="15">
        <f t="shared" si="1"/>
        <v>0.87103728799275959</v>
      </c>
      <c r="G16" s="16">
        <f t="shared" si="2"/>
        <v>392.90609920989891</v>
      </c>
      <c r="H16" s="16">
        <f t="shared" si="3"/>
        <v>45092654.288022466</v>
      </c>
      <c r="I16" s="44">
        <f>'jan-mai'!H16</f>
        <v>36698701.60669148</v>
      </c>
      <c r="J16" s="44">
        <f t="shared" si="4"/>
        <v>8393952.6813309863</v>
      </c>
    </row>
    <row r="17" spans="1:10" x14ac:dyDescent="0.3">
      <c r="A17" s="11">
        <v>10</v>
      </c>
      <c r="B17" s="17" t="s">
        <v>17</v>
      </c>
      <c r="C17" s="13">
        <v>562499</v>
      </c>
      <c r="D17" s="42">
        <v>180877</v>
      </c>
      <c r="E17" s="48">
        <f t="shared" si="0"/>
        <v>3109.842600220039</v>
      </c>
      <c r="F17" s="15">
        <f t="shared" si="1"/>
        <v>0.8931447472836288</v>
      </c>
      <c r="G17" s="16">
        <f t="shared" si="2"/>
        <v>325.55209076651744</v>
      </c>
      <c r="H17" s="16">
        <f t="shared" si="3"/>
        <v>58884885.521575376</v>
      </c>
      <c r="I17" s="44">
        <f>'jan-mai'!H17</f>
        <v>48448265.45534461</v>
      </c>
      <c r="J17" s="44">
        <f t="shared" si="4"/>
        <v>10436620.066230766</v>
      </c>
    </row>
    <row r="18" spans="1:10" x14ac:dyDescent="0.3">
      <c r="A18" s="11">
        <v>11</v>
      </c>
      <c r="B18" s="17" t="s">
        <v>18</v>
      </c>
      <c r="C18" s="13">
        <v>1898206</v>
      </c>
      <c r="D18" s="42">
        <v>466302</v>
      </c>
      <c r="E18" s="48">
        <f t="shared" si="0"/>
        <v>4070.765298025743</v>
      </c>
      <c r="F18" s="15">
        <f t="shared" si="1"/>
        <v>1.1691211134283503</v>
      </c>
      <c r="G18" s="16">
        <f t="shared" si="2"/>
        <v>-515.25526981347366</v>
      </c>
      <c r="H18" s="16">
        <f t="shared" si="3"/>
        <v>-240264562.8245624</v>
      </c>
      <c r="I18" s="44">
        <f>'jan-mai'!H18</f>
        <v>-186586290.62162074</v>
      </c>
      <c r="J18" s="44">
        <f t="shared" si="4"/>
        <v>-53678272.202941656</v>
      </c>
    </row>
    <row r="19" spans="1:10" x14ac:dyDescent="0.3">
      <c r="A19" s="11">
        <v>12</v>
      </c>
      <c r="B19" s="17" t="s">
        <v>19</v>
      </c>
      <c r="C19" s="13">
        <v>1823040</v>
      </c>
      <c r="D19" s="42">
        <v>511357</v>
      </c>
      <c r="E19" s="48">
        <f t="shared" si="0"/>
        <v>3565.1022671049777</v>
      </c>
      <c r="F19" s="15">
        <f t="shared" si="1"/>
        <v>1.0238950238730637</v>
      </c>
      <c r="G19" s="16">
        <f t="shared" si="2"/>
        <v>-72.800117757803946</v>
      </c>
      <c r="H19" s="16">
        <f t="shared" si="3"/>
        <v>-37226849.816277355</v>
      </c>
      <c r="I19" s="44">
        <f>'jan-mai'!H19</f>
        <v>-31608254.803271547</v>
      </c>
      <c r="J19" s="44">
        <f t="shared" si="4"/>
        <v>-5618595.013005808</v>
      </c>
    </row>
    <row r="20" spans="1:10" x14ac:dyDescent="0.3">
      <c r="A20" s="11">
        <v>14</v>
      </c>
      <c r="B20" s="17" t="s">
        <v>20</v>
      </c>
      <c r="C20" s="13">
        <v>359297</v>
      </c>
      <c r="D20" s="42">
        <v>109170</v>
      </c>
      <c r="E20" s="48">
        <f t="shared" si="0"/>
        <v>3291.169735275259</v>
      </c>
      <c r="F20" s="15">
        <f t="shared" si="1"/>
        <v>0.94522178108691512</v>
      </c>
      <c r="G20" s="16">
        <f t="shared" si="2"/>
        <v>166.89084759319996</v>
      </c>
      <c r="H20" s="16">
        <f t="shared" si="3"/>
        <v>18219473.83174964</v>
      </c>
      <c r="I20" s="44">
        <f>'jan-mai'!H20</f>
        <v>14519923.863371063</v>
      </c>
      <c r="J20" s="44">
        <f t="shared" si="4"/>
        <v>3699549.9683785774</v>
      </c>
    </row>
    <row r="21" spans="1:10" x14ac:dyDescent="0.3">
      <c r="A21" s="11">
        <v>15</v>
      </c>
      <c r="B21" s="17" t="s">
        <v>21</v>
      </c>
      <c r="C21" s="13">
        <v>865078</v>
      </c>
      <c r="D21" s="42">
        <v>263719</v>
      </c>
      <c r="E21" s="48">
        <f t="shared" si="0"/>
        <v>3280.3021397775665</v>
      </c>
      <c r="F21" s="15">
        <f t="shared" si="1"/>
        <v>0.94210061481512997</v>
      </c>
      <c r="G21" s="16">
        <f t="shared" si="2"/>
        <v>176.39999365368089</v>
      </c>
      <c r="H21" s="16">
        <f t="shared" si="3"/>
        <v>46520029.926355071</v>
      </c>
      <c r="I21" s="44">
        <f>'jan-mai'!H21</f>
        <v>41586058.525230035</v>
      </c>
      <c r="J21" s="44">
        <f t="shared" si="4"/>
        <v>4933971.4011250362</v>
      </c>
    </row>
    <row r="22" spans="1:10" x14ac:dyDescent="0.3">
      <c r="A22" s="11">
        <v>16</v>
      </c>
      <c r="B22" s="17" t="s">
        <v>22</v>
      </c>
      <c r="C22" s="13">
        <v>994893</v>
      </c>
      <c r="D22" s="42">
        <v>310047</v>
      </c>
      <c r="E22" s="48">
        <f t="shared" si="0"/>
        <v>3208.8457556434992</v>
      </c>
      <c r="F22" s="15">
        <f t="shared" si="1"/>
        <v>0.92157838833823125</v>
      </c>
      <c r="G22" s="16">
        <f t="shared" si="2"/>
        <v>238.9243297709898</v>
      </c>
      <c r="H22" s="16">
        <f t="shared" si="3"/>
        <v>74077771.672506079</v>
      </c>
      <c r="I22" s="44">
        <f>'jan-mai'!H22</f>
        <v>56771904.142086722</v>
      </c>
      <c r="J22" s="44">
        <f t="shared" si="4"/>
        <v>17305867.530419357</v>
      </c>
    </row>
    <row r="23" spans="1:10" x14ac:dyDescent="0.3">
      <c r="A23" s="11">
        <v>17</v>
      </c>
      <c r="B23" s="17" t="s">
        <v>23</v>
      </c>
      <c r="C23" s="13">
        <v>371658</v>
      </c>
      <c r="D23" s="42">
        <v>135738</v>
      </c>
      <c r="E23" s="48">
        <f t="shared" si="0"/>
        <v>2738.0541926358133</v>
      </c>
      <c r="F23" s="15">
        <f t="shared" si="1"/>
        <v>0.78636736140843977</v>
      </c>
      <c r="G23" s="16">
        <f t="shared" si="2"/>
        <v>650.86694740271491</v>
      </c>
      <c r="H23" s="16">
        <f t="shared" si="3"/>
        <v>88347377.706549719</v>
      </c>
      <c r="I23" s="44">
        <f>'jan-mai'!H23</f>
        <v>72235147.234737217</v>
      </c>
      <c r="J23" s="44">
        <f t="shared" si="4"/>
        <v>16112230.471812502</v>
      </c>
    </row>
    <row r="24" spans="1:10" x14ac:dyDescent="0.3">
      <c r="A24" s="11">
        <v>18</v>
      </c>
      <c r="B24" s="17" t="s">
        <v>24</v>
      </c>
      <c r="C24" s="13">
        <v>739864</v>
      </c>
      <c r="D24" s="42">
        <v>241682</v>
      </c>
      <c r="E24" s="48">
        <f t="shared" si="0"/>
        <v>3061.3119719300566</v>
      </c>
      <c r="F24" s="15">
        <f t="shared" si="1"/>
        <v>0.87920678279098685</v>
      </c>
      <c r="G24" s="16">
        <f t="shared" si="2"/>
        <v>368.016390520252</v>
      </c>
      <c r="H24" s="16">
        <f t="shared" si="3"/>
        <v>88942937.293715551</v>
      </c>
      <c r="I24" s="44">
        <f>'jan-mai'!H24</f>
        <v>71527439.197098568</v>
      </c>
      <c r="J24" s="44">
        <f t="shared" si="4"/>
        <v>17415498.096616983</v>
      </c>
    </row>
    <row r="25" spans="1:10" x14ac:dyDescent="0.3">
      <c r="A25" s="11">
        <v>19</v>
      </c>
      <c r="B25" s="17" t="s">
        <v>25</v>
      </c>
      <c r="C25" s="13">
        <v>511161</v>
      </c>
      <c r="D25" s="42">
        <v>163453</v>
      </c>
      <c r="E25" s="48">
        <f t="shared" si="0"/>
        <v>3127.2659418915528</v>
      </c>
      <c r="F25" s="15">
        <f t="shared" si="1"/>
        <v>0.89814871954027586</v>
      </c>
      <c r="G25" s="16">
        <f t="shared" si="2"/>
        <v>310.3066668039429</v>
      </c>
      <c r="H25" s="16">
        <f t="shared" si="3"/>
        <v>50720555.609104879</v>
      </c>
      <c r="I25" s="44">
        <f>'jan-mai'!H25</f>
        <v>40677744.301223718</v>
      </c>
      <c r="J25" s="44">
        <f t="shared" si="4"/>
        <v>10042811.307881162</v>
      </c>
    </row>
    <row r="26" spans="1:10" x14ac:dyDescent="0.3">
      <c r="A26" s="11">
        <v>20</v>
      </c>
      <c r="B26" s="17" t="s">
        <v>26</v>
      </c>
      <c r="C26" s="13">
        <v>225698</v>
      </c>
      <c r="D26" s="42">
        <v>75605</v>
      </c>
      <c r="E26" s="48">
        <f t="shared" si="0"/>
        <v>2985.2258448515308</v>
      </c>
      <c r="F26" s="15">
        <f>E26/E$28</f>
        <v>0.85735489718863134</v>
      </c>
      <c r="G26" s="16">
        <f t="shared" si="2"/>
        <v>434.59175171396208</v>
      </c>
      <c r="H26" s="16">
        <f t="shared" si="3"/>
        <v>32857309.388334103</v>
      </c>
      <c r="I26" s="44">
        <f>'jan-mai'!H26</f>
        <v>29099132.711048562</v>
      </c>
      <c r="J26" s="44">
        <f t="shared" si="4"/>
        <v>3758176.6772855408</v>
      </c>
    </row>
    <row r="27" spans="1:10" x14ac:dyDescent="0.3">
      <c r="A27" s="18"/>
      <c r="B27" s="19"/>
      <c r="C27" s="20"/>
      <c r="D27" s="21"/>
      <c r="E27" s="48"/>
      <c r="F27" s="14"/>
      <c r="G27" s="22"/>
      <c r="H27" s="22"/>
      <c r="I27" s="44"/>
      <c r="J27" s="44"/>
    </row>
    <row r="28" spans="1:10" ht="14.4" thickBot="1" x14ac:dyDescent="0.35">
      <c r="A28" s="23"/>
      <c r="B28" s="23" t="s">
        <v>27</v>
      </c>
      <c r="C28" s="24">
        <f>SUM(C8:C27)</f>
        <v>17986817</v>
      </c>
      <c r="D28" s="25">
        <f>SUM(D8:D27)</f>
        <v>5165802</v>
      </c>
      <c r="E28" s="24">
        <f>C28*1000/D28</f>
        <v>3481.9021325246304</v>
      </c>
      <c r="F28" s="27">
        <f>E28/E$28</f>
        <v>1</v>
      </c>
      <c r="G28" s="28"/>
      <c r="H28" s="28">
        <f>SUM(H8:H26)</f>
        <v>6.8545341491699219E-7</v>
      </c>
      <c r="I28" s="24">
        <f>'jan-mai'!H28</f>
        <v>5.6251883506774902E-7</v>
      </c>
      <c r="J28" s="24">
        <f>H28-I28</f>
        <v>1.2293457984924316E-7</v>
      </c>
    </row>
    <row r="29" spans="1:10" ht="14.4" thickTop="1" x14ac:dyDescent="0.3">
      <c r="A29" s="19"/>
      <c r="B29" s="19"/>
      <c r="C29" s="22"/>
      <c r="D29" s="10"/>
      <c r="E29" s="22"/>
      <c r="F29" s="22"/>
      <c r="G29" s="22"/>
      <c r="H29" s="22"/>
    </row>
    <row r="34" spans="6:6" x14ac:dyDescent="0.3">
      <c r="F34" s="29"/>
    </row>
  </sheetData>
  <mergeCells count="4">
    <mergeCell ref="C1:H1"/>
    <mergeCell ref="A2:A5"/>
    <mergeCell ref="B2:B5"/>
    <mergeCell ref="E2:F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workbookViewId="0"/>
  </sheetViews>
  <sheetFormatPr baseColWidth="10" defaultColWidth="20.109375" defaultRowHeight="13.8" x14ac:dyDescent="0.3"/>
  <cols>
    <col min="1" max="1" width="3.6640625" style="3" customWidth="1"/>
    <col min="2" max="2" width="16.6640625" style="3" bestFit="1" customWidth="1"/>
    <col min="3" max="8" width="16.109375" style="3" customWidth="1"/>
    <col min="9" max="249" width="11.44140625" style="3" customWidth="1"/>
    <col min="250" max="250" width="3.44140625" style="3" customWidth="1"/>
    <col min="251" max="16384" width="20.109375" style="3"/>
  </cols>
  <sheetData>
    <row r="1" spans="1:13" ht="26.25" customHeight="1" x14ac:dyDescent="0.3">
      <c r="A1" s="1"/>
      <c r="B1" s="2"/>
      <c r="C1" s="53" t="s">
        <v>78</v>
      </c>
      <c r="D1" s="54"/>
      <c r="E1" s="54"/>
      <c r="F1" s="54"/>
      <c r="G1" s="54"/>
      <c r="H1" s="55"/>
      <c r="I1" s="31"/>
      <c r="J1" s="32"/>
    </row>
    <row r="2" spans="1:13" x14ac:dyDescent="0.3">
      <c r="A2" s="56" t="s">
        <v>0</v>
      </c>
      <c r="B2" s="56" t="s">
        <v>1</v>
      </c>
      <c r="C2" s="4" t="s">
        <v>35</v>
      </c>
      <c r="D2" s="4" t="s">
        <v>3</v>
      </c>
      <c r="E2" s="59" t="s">
        <v>49</v>
      </c>
      <c r="F2" s="60"/>
      <c r="G2" s="38" t="s">
        <v>40</v>
      </c>
      <c r="H2" s="39"/>
      <c r="I2" s="33"/>
      <c r="J2" s="34"/>
    </row>
    <row r="3" spans="1:13" x14ac:dyDescent="0.3">
      <c r="A3" s="57"/>
      <c r="B3" s="57"/>
      <c r="C3" s="5">
        <v>2015</v>
      </c>
      <c r="D3" s="5" t="s">
        <v>38</v>
      </c>
      <c r="E3" s="5"/>
      <c r="F3" s="4" t="s">
        <v>42</v>
      </c>
      <c r="G3" s="4"/>
      <c r="H3" s="4"/>
      <c r="I3" s="35"/>
      <c r="J3" s="36"/>
    </row>
    <row r="4" spans="1:13" x14ac:dyDescent="0.3">
      <c r="A4" s="57"/>
      <c r="B4" s="57"/>
      <c r="C4" s="5" t="s">
        <v>4</v>
      </c>
      <c r="D4" s="5"/>
      <c r="E4" s="5" t="s">
        <v>41</v>
      </c>
      <c r="F4" s="5" t="s">
        <v>5</v>
      </c>
      <c r="G4" s="5" t="s">
        <v>41</v>
      </c>
      <c r="H4" s="5" t="s">
        <v>43</v>
      </c>
      <c r="I4" s="35" t="s">
        <v>72</v>
      </c>
      <c r="J4" s="36" t="s">
        <v>70</v>
      </c>
    </row>
    <row r="5" spans="1:13" x14ac:dyDescent="0.3">
      <c r="A5" s="58"/>
      <c r="B5" s="58"/>
      <c r="C5" s="6"/>
      <c r="D5" s="6"/>
      <c r="E5" s="7"/>
      <c r="F5" s="7" t="s">
        <v>6</v>
      </c>
      <c r="G5" s="7" t="s">
        <v>36</v>
      </c>
      <c r="H5" s="7" t="s">
        <v>36</v>
      </c>
      <c r="I5" s="35" t="s">
        <v>34</v>
      </c>
      <c r="J5" s="36" t="s">
        <v>37</v>
      </c>
    </row>
    <row r="6" spans="1:13" x14ac:dyDescent="0.3">
      <c r="A6" s="50"/>
      <c r="B6" s="50"/>
      <c r="C6" s="50">
        <v>1</v>
      </c>
      <c r="D6" s="50">
        <v>2</v>
      </c>
      <c r="E6" s="50">
        <v>3</v>
      </c>
      <c r="F6" s="50">
        <v>4</v>
      </c>
      <c r="G6" s="50">
        <v>5</v>
      </c>
      <c r="H6" s="50">
        <v>6</v>
      </c>
      <c r="I6" s="51">
        <v>7</v>
      </c>
      <c r="J6" s="51">
        <v>8</v>
      </c>
    </row>
    <row r="7" spans="1:13" x14ac:dyDescent="0.3">
      <c r="A7" s="8"/>
      <c r="B7" s="9"/>
      <c r="C7" s="10"/>
      <c r="D7" s="10"/>
      <c r="E7" s="10"/>
      <c r="F7" s="10"/>
      <c r="G7" s="10"/>
      <c r="H7" s="10"/>
    </row>
    <row r="8" spans="1:13" x14ac:dyDescent="0.3">
      <c r="A8" s="11">
        <v>1</v>
      </c>
      <c r="B8" s="12" t="s">
        <v>8</v>
      </c>
      <c r="C8" s="13">
        <v>658791</v>
      </c>
      <c r="D8" s="42">
        <v>287198</v>
      </c>
      <c r="E8" s="48">
        <f>C8*1000/D8</f>
        <v>2293.8565031789917</v>
      </c>
      <c r="F8" s="15">
        <f>E8/E$28</f>
        <v>0.82968657199537055</v>
      </c>
      <c r="G8" s="16">
        <f>($E$28-E8)*0.875</f>
        <v>412.01130088693662</v>
      </c>
      <c r="H8" s="16">
        <f>G8*D8</f>
        <v>118328821.59212643</v>
      </c>
      <c r="I8" s="44">
        <f>'jan-apr'!H8</f>
        <v>73446224.841031462</v>
      </c>
      <c r="J8" s="44">
        <f>H8-I8</f>
        <v>44882596.751094967</v>
      </c>
      <c r="M8" s="30"/>
    </row>
    <row r="9" spans="1:13" x14ac:dyDescent="0.3">
      <c r="A9" s="11">
        <v>2</v>
      </c>
      <c r="B9" s="12" t="s">
        <v>9</v>
      </c>
      <c r="C9" s="13">
        <v>1855948</v>
      </c>
      <c r="D9" s="42">
        <v>584899</v>
      </c>
      <c r="E9" s="48">
        <f t="shared" ref="E9:E26" si="0">C9*1000/D9</f>
        <v>3173.1085195905616</v>
      </c>
      <c r="F9" s="15">
        <f t="shared" ref="F9:F25" si="1">E9/E$28</f>
        <v>1.1477115183708451</v>
      </c>
      <c r="G9" s="16">
        <f t="shared" ref="G9:G26" si="2">($E$28-E9)*0.875</f>
        <v>-357.33421347318705</v>
      </c>
      <c r="H9" s="16">
        <f t="shared" ref="H9:H26" si="3">G9*D9</f>
        <v>-209004424.12625363</v>
      </c>
      <c r="I9" s="44">
        <f>'jan-apr'!H9</f>
        <v>-94631205.794714957</v>
      </c>
      <c r="J9" s="44">
        <f t="shared" ref="J9:J26" si="4">H9-I9</f>
        <v>-114373218.33153868</v>
      </c>
      <c r="M9" s="30"/>
    </row>
    <row r="10" spans="1:13" x14ac:dyDescent="0.3">
      <c r="A10" s="11">
        <v>3</v>
      </c>
      <c r="B10" s="17" t="s">
        <v>10</v>
      </c>
      <c r="C10" s="13">
        <v>2258868</v>
      </c>
      <c r="D10" s="42">
        <v>647676</v>
      </c>
      <c r="E10" s="48">
        <f t="shared" si="0"/>
        <v>3487.6512330239193</v>
      </c>
      <c r="F10" s="15">
        <f t="shared" si="1"/>
        <v>1.2614814361023907</v>
      </c>
      <c r="G10" s="16">
        <f t="shared" si="2"/>
        <v>-632.55908772737507</v>
      </c>
      <c r="H10" s="16">
        <f t="shared" si="3"/>
        <v>-409693339.70291537</v>
      </c>
      <c r="I10" s="44">
        <f>'jan-apr'!H10</f>
        <v>-213862392.87132967</v>
      </c>
      <c r="J10" s="44">
        <f t="shared" si="4"/>
        <v>-195830946.83158571</v>
      </c>
      <c r="M10" s="30"/>
    </row>
    <row r="11" spans="1:13" x14ac:dyDescent="0.3">
      <c r="A11" s="11">
        <v>4</v>
      </c>
      <c r="B11" s="17" t="s">
        <v>11</v>
      </c>
      <c r="C11" s="13">
        <v>424929</v>
      </c>
      <c r="D11" s="42">
        <v>195153</v>
      </c>
      <c r="E11" s="48">
        <f t="shared" si="0"/>
        <v>2177.4146438947901</v>
      </c>
      <c r="F11" s="15">
        <f t="shared" si="1"/>
        <v>0.78756961876294851</v>
      </c>
      <c r="G11" s="16">
        <f t="shared" si="2"/>
        <v>513.89792776061313</v>
      </c>
      <c r="H11" s="16">
        <f t="shared" si="3"/>
        <v>100288722.29626693</v>
      </c>
      <c r="I11" s="44">
        <f>'jan-apr'!H11</f>
        <v>60012482.385068171</v>
      </c>
      <c r="J11" s="44">
        <f t="shared" si="4"/>
        <v>40276239.911198758</v>
      </c>
      <c r="M11" s="30"/>
    </row>
    <row r="12" spans="1:13" x14ac:dyDescent="0.3">
      <c r="A12" s="11">
        <v>5</v>
      </c>
      <c r="B12" s="17" t="s">
        <v>12</v>
      </c>
      <c r="C12" s="13">
        <v>429123</v>
      </c>
      <c r="D12" s="42">
        <v>188807</v>
      </c>
      <c r="E12" s="48">
        <f t="shared" si="0"/>
        <v>2272.8129783323711</v>
      </c>
      <c r="F12" s="15">
        <f t="shared" si="1"/>
        <v>0.82207514121559178</v>
      </c>
      <c r="G12" s="16">
        <f t="shared" si="2"/>
        <v>430.42438512772964</v>
      </c>
      <c r="H12" s="16">
        <f t="shared" si="3"/>
        <v>81267136.882811248</v>
      </c>
      <c r="I12" s="44">
        <f>'jan-apr'!H12</f>
        <v>45237618.777587697</v>
      </c>
      <c r="J12" s="44">
        <f t="shared" si="4"/>
        <v>36029518.105223551</v>
      </c>
      <c r="M12" s="30"/>
    </row>
    <row r="13" spans="1:13" x14ac:dyDescent="0.3">
      <c r="A13" s="11">
        <v>6</v>
      </c>
      <c r="B13" s="17" t="s">
        <v>13</v>
      </c>
      <c r="C13" s="13">
        <v>740476</v>
      </c>
      <c r="D13" s="42">
        <v>274737</v>
      </c>
      <c r="E13" s="48">
        <f t="shared" si="0"/>
        <v>2695.2176081124858</v>
      </c>
      <c r="F13" s="15">
        <f t="shared" si="1"/>
        <v>0.9748586517758816</v>
      </c>
      <c r="G13" s="16">
        <f t="shared" si="2"/>
        <v>60.82033407012932</v>
      </c>
      <c r="H13" s="16">
        <f t="shared" si="3"/>
        <v>16709596.121425118</v>
      </c>
      <c r="I13" s="44">
        <f>'jan-apr'!H13</f>
        <v>8607704.4679122344</v>
      </c>
      <c r="J13" s="44">
        <f t="shared" si="4"/>
        <v>8101891.6535128839</v>
      </c>
      <c r="M13" s="30"/>
    </row>
    <row r="14" spans="1:13" x14ac:dyDescent="0.3">
      <c r="A14" s="11">
        <v>7</v>
      </c>
      <c r="B14" s="17" t="s">
        <v>14</v>
      </c>
      <c r="C14" s="13">
        <v>597118</v>
      </c>
      <c r="D14" s="42">
        <v>242662</v>
      </c>
      <c r="E14" s="48">
        <f t="shared" si="0"/>
        <v>2460.6984200245611</v>
      </c>
      <c r="F14" s="15">
        <f t="shared" si="1"/>
        <v>0.89003319693066862</v>
      </c>
      <c r="G14" s="16">
        <f t="shared" si="2"/>
        <v>266.02462364706344</v>
      </c>
      <c r="H14" s="16">
        <f t="shared" si="3"/>
        <v>64554067.223443709</v>
      </c>
      <c r="I14" s="44">
        <f>'jan-apr'!H14</f>
        <v>42577689.523862869</v>
      </c>
      <c r="J14" s="44">
        <f t="shared" si="4"/>
        <v>21976377.699580841</v>
      </c>
      <c r="M14" s="30"/>
    </row>
    <row r="15" spans="1:13" x14ac:dyDescent="0.3">
      <c r="A15" s="11">
        <v>8</v>
      </c>
      <c r="B15" s="17" t="s">
        <v>15</v>
      </c>
      <c r="C15" s="13">
        <v>424912</v>
      </c>
      <c r="D15" s="42">
        <v>171953</v>
      </c>
      <c r="E15" s="48">
        <f t="shared" si="0"/>
        <v>2471.0938454112461</v>
      </c>
      <c r="F15" s="15">
        <f t="shared" si="1"/>
        <v>0.89379321628739794</v>
      </c>
      <c r="G15" s="16">
        <f t="shared" si="2"/>
        <v>256.92862643371404</v>
      </c>
      <c r="H15" s="16">
        <f t="shared" si="3"/>
        <v>44179648.101156428</v>
      </c>
      <c r="I15" s="44">
        <f>'jan-apr'!H15</f>
        <v>19439074.459832169</v>
      </c>
      <c r="J15" s="44">
        <f t="shared" si="4"/>
        <v>24740573.641324259</v>
      </c>
      <c r="M15" s="30"/>
    </row>
    <row r="16" spans="1:13" x14ac:dyDescent="0.3">
      <c r="A16" s="11">
        <v>9</v>
      </c>
      <c r="B16" s="17" t="s">
        <v>16</v>
      </c>
      <c r="C16" s="13">
        <v>275358</v>
      </c>
      <c r="D16" s="42">
        <v>114767</v>
      </c>
      <c r="E16" s="48">
        <f t="shared" si="0"/>
        <v>2399.2785382557704</v>
      </c>
      <c r="F16" s="15">
        <f t="shared" si="1"/>
        <v>0.86781766117832937</v>
      </c>
      <c r="G16" s="16">
        <f t="shared" si="2"/>
        <v>319.76702019475528</v>
      </c>
      <c r="H16" s="16">
        <f t="shared" si="3"/>
        <v>36698701.60669148</v>
      </c>
      <c r="I16" s="44">
        <f>'jan-apr'!H16</f>
        <v>18249235.898946572</v>
      </c>
      <c r="J16" s="44">
        <f t="shared" si="4"/>
        <v>18449465.707744908</v>
      </c>
      <c r="M16" s="30"/>
    </row>
    <row r="17" spans="1:13" x14ac:dyDescent="0.3">
      <c r="A17" s="11">
        <v>10</v>
      </c>
      <c r="B17" s="17" t="s">
        <v>17</v>
      </c>
      <c r="C17" s="13">
        <v>444706</v>
      </c>
      <c r="D17" s="42">
        <v>180877</v>
      </c>
      <c r="E17" s="48">
        <f t="shared" si="0"/>
        <v>2458.6099946372397</v>
      </c>
      <c r="F17" s="15">
        <f t="shared" si="1"/>
        <v>0.88927781467459743</v>
      </c>
      <c r="G17" s="16">
        <f t="shared" si="2"/>
        <v>267.85199586096968</v>
      </c>
      <c r="H17" s="16">
        <f t="shared" si="3"/>
        <v>48448265.45534461</v>
      </c>
      <c r="I17" s="44">
        <f>'jan-apr'!H17</f>
        <v>23244551.111763459</v>
      </c>
      <c r="J17" s="44">
        <f t="shared" si="4"/>
        <v>25203714.343581151</v>
      </c>
      <c r="M17" s="30"/>
    </row>
    <row r="18" spans="1:13" x14ac:dyDescent="0.3">
      <c r="A18" s="11">
        <v>11</v>
      </c>
      <c r="B18" s="17" t="s">
        <v>18</v>
      </c>
      <c r="C18" s="13">
        <v>1502439</v>
      </c>
      <c r="D18" s="42">
        <v>466302</v>
      </c>
      <c r="E18" s="48">
        <f t="shared" si="0"/>
        <v>3222.0299291017409</v>
      </c>
      <c r="F18" s="15">
        <f t="shared" si="1"/>
        <v>1.1654063639282113</v>
      </c>
      <c r="G18" s="16">
        <f t="shared" si="2"/>
        <v>-400.1404467954689</v>
      </c>
      <c r="H18" s="16">
        <f t="shared" si="3"/>
        <v>-186586290.62162074</v>
      </c>
      <c r="I18" s="44">
        <f>'jan-apr'!H18</f>
        <v>-110062710.97614656</v>
      </c>
      <c r="J18" s="44">
        <f t="shared" si="4"/>
        <v>-76523579.645474181</v>
      </c>
      <c r="M18" s="30"/>
    </row>
    <row r="19" spans="1:13" x14ac:dyDescent="0.3">
      <c r="A19" s="11">
        <v>12</v>
      </c>
      <c r="B19" s="17" t="s">
        <v>19</v>
      </c>
      <c r="C19" s="13">
        <v>1449886</v>
      </c>
      <c r="D19" s="42">
        <v>511357</v>
      </c>
      <c r="E19" s="48">
        <f t="shared" si="0"/>
        <v>2835.3694190164601</v>
      </c>
      <c r="F19" s="15">
        <f t="shared" si="1"/>
        <v>1.0255514808114861</v>
      </c>
      <c r="G19" s="16">
        <f t="shared" si="2"/>
        <v>-61.812500470848249</v>
      </c>
      <c r="H19" s="16">
        <f t="shared" si="3"/>
        <v>-31608254.803271547</v>
      </c>
      <c r="I19" s="44">
        <f>'jan-apr'!H19</f>
        <v>-29115204.442891911</v>
      </c>
      <c r="J19" s="44">
        <f t="shared" si="4"/>
        <v>-2493050.3603796363</v>
      </c>
      <c r="M19" s="30"/>
    </row>
    <row r="20" spans="1:13" x14ac:dyDescent="0.3">
      <c r="A20" s="11">
        <v>14</v>
      </c>
      <c r="B20" s="17" t="s">
        <v>20</v>
      </c>
      <c r="C20" s="13">
        <v>285231</v>
      </c>
      <c r="D20" s="42">
        <v>109170</v>
      </c>
      <c r="E20" s="48">
        <f t="shared" si="0"/>
        <v>2612.7232756251719</v>
      </c>
      <c r="F20" s="15">
        <f t="shared" si="1"/>
        <v>0.94502049937376298</v>
      </c>
      <c r="G20" s="16">
        <f t="shared" si="2"/>
        <v>133.00287499652893</v>
      </c>
      <c r="H20" s="16">
        <f t="shared" si="3"/>
        <v>14519923.863371063</v>
      </c>
      <c r="I20" s="44">
        <f>'jan-apr'!H20</f>
        <v>-963316.8880166118</v>
      </c>
      <c r="J20" s="44">
        <f t="shared" si="4"/>
        <v>15483240.751387674</v>
      </c>
      <c r="M20" s="30"/>
    </row>
    <row r="21" spans="1:13" x14ac:dyDescent="0.3">
      <c r="A21" s="11">
        <v>15</v>
      </c>
      <c r="B21" s="17" t="s">
        <v>21</v>
      </c>
      <c r="C21" s="13">
        <v>681584</v>
      </c>
      <c r="D21" s="42">
        <v>263719</v>
      </c>
      <c r="E21" s="48">
        <f t="shared" si="0"/>
        <v>2584.5085109529459</v>
      </c>
      <c r="F21" s="15">
        <f t="shared" si="1"/>
        <v>0.93481523529202426</v>
      </c>
      <c r="G21" s="16">
        <f t="shared" si="2"/>
        <v>157.69079408472669</v>
      </c>
      <c r="H21" s="16">
        <f t="shared" si="3"/>
        <v>41586058.525230035</v>
      </c>
      <c r="I21" s="44">
        <f>'jan-apr'!H21</f>
        <v>18099482.678246297</v>
      </c>
      <c r="J21" s="44">
        <f t="shared" si="4"/>
        <v>23486575.846983738</v>
      </c>
      <c r="M21" s="30"/>
    </row>
    <row r="22" spans="1:13" x14ac:dyDescent="0.3">
      <c r="A22" s="11">
        <v>16</v>
      </c>
      <c r="B22" s="17" t="s">
        <v>22</v>
      </c>
      <c r="C22" s="13">
        <v>792313</v>
      </c>
      <c r="D22" s="42">
        <v>310047</v>
      </c>
      <c r="E22" s="48">
        <f t="shared" si="0"/>
        <v>2555.4609462436342</v>
      </c>
      <c r="F22" s="15">
        <f t="shared" si="1"/>
        <v>0.92430874791799611</v>
      </c>
      <c r="G22" s="16">
        <f t="shared" si="2"/>
        <v>183.10741320537443</v>
      </c>
      <c r="H22" s="16">
        <f t="shared" si="3"/>
        <v>56771904.142086722</v>
      </c>
      <c r="I22" s="44">
        <f>'jan-apr'!H22</f>
        <v>30390982.435157202</v>
      </c>
      <c r="J22" s="44">
        <f t="shared" si="4"/>
        <v>26380921.70692952</v>
      </c>
      <c r="M22" s="30"/>
    </row>
    <row r="23" spans="1:13" x14ac:dyDescent="0.3">
      <c r="A23" s="11">
        <v>17</v>
      </c>
      <c r="B23" s="17" t="s">
        <v>23</v>
      </c>
      <c r="C23" s="13">
        <v>292724</v>
      </c>
      <c r="D23" s="42">
        <v>135738</v>
      </c>
      <c r="E23" s="48">
        <f t="shared" si="0"/>
        <v>2156.5368577701161</v>
      </c>
      <c r="F23" s="15">
        <f t="shared" si="1"/>
        <v>0.78001813558314759</v>
      </c>
      <c r="G23" s="16">
        <f t="shared" si="2"/>
        <v>532.16599061970282</v>
      </c>
      <c r="H23" s="16">
        <f t="shared" si="3"/>
        <v>72235147.234737217</v>
      </c>
      <c r="I23" s="44">
        <f>'jan-apr'!H23</f>
        <v>40911071.636020876</v>
      </c>
      <c r="J23" s="44">
        <f t="shared" si="4"/>
        <v>31324075.598716341</v>
      </c>
      <c r="M23" s="30"/>
    </row>
    <row r="24" spans="1:13" x14ac:dyDescent="0.3">
      <c r="A24" s="11">
        <v>18</v>
      </c>
      <c r="B24" s="17" t="s">
        <v>24</v>
      </c>
      <c r="C24" s="13">
        <v>586439</v>
      </c>
      <c r="D24" s="42">
        <v>241682</v>
      </c>
      <c r="E24" s="48">
        <f t="shared" si="0"/>
        <v>2426.4901813126339</v>
      </c>
      <c r="F24" s="15">
        <f t="shared" si="1"/>
        <v>0.87766009675131385</v>
      </c>
      <c r="G24" s="16">
        <f t="shared" si="2"/>
        <v>295.95683251999969</v>
      </c>
      <c r="H24" s="16">
        <f t="shared" si="3"/>
        <v>71527439.197098568</v>
      </c>
      <c r="I24" s="44">
        <f>'jan-apr'!H24</f>
        <v>32254171.86150381</v>
      </c>
      <c r="J24" s="44">
        <f t="shared" si="4"/>
        <v>39273267.335594758</v>
      </c>
      <c r="M24" s="30"/>
    </row>
    <row r="25" spans="1:13" x14ac:dyDescent="0.3">
      <c r="A25" s="11">
        <v>19</v>
      </c>
      <c r="B25" s="17" t="s">
        <v>25</v>
      </c>
      <c r="C25" s="13">
        <v>405414</v>
      </c>
      <c r="D25" s="42">
        <v>163453</v>
      </c>
      <c r="E25" s="48">
        <f t="shared" si="0"/>
        <v>2480.3093243929447</v>
      </c>
      <c r="F25" s="15">
        <f t="shared" si="1"/>
        <v>0.8971264497111211</v>
      </c>
      <c r="G25" s="16">
        <f t="shared" si="2"/>
        <v>248.86508232472772</v>
      </c>
      <c r="H25" s="16">
        <f t="shared" si="3"/>
        <v>40677744.301223718</v>
      </c>
      <c r="I25" s="44">
        <f>'jan-apr'!H25</f>
        <v>22604806.469982795</v>
      </c>
      <c r="J25" s="44">
        <f t="shared" si="4"/>
        <v>18072937.831240922</v>
      </c>
      <c r="M25" s="30"/>
    </row>
    <row r="26" spans="1:13" x14ac:dyDescent="0.3">
      <c r="A26" s="11">
        <v>20</v>
      </c>
      <c r="B26" s="17" t="s">
        <v>26</v>
      </c>
      <c r="C26" s="13">
        <v>175771</v>
      </c>
      <c r="D26" s="42">
        <v>75605</v>
      </c>
      <c r="E26" s="48">
        <f t="shared" si="0"/>
        <v>2324.8594669664703</v>
      </c>
      <c r="F26" s="15">
        <f>E26/E$28</f>
        <v>0.8409003260863005</v>
      </c>
      <c r="G26" s="16">
        <f t="shared" si="2"/>
        <v>384.88370757289283</v>
      </c>
      <c r="H26" s="16">
        <f t="shared" si="3"/>
        <v>29099132.711048562</v>
      </c>
      <c r="I26" s="44">
        <f>'jan-apr'!H26</f>
        <v>13559734.426183969</v>
      </c>
      <c r="J26" s="44">
        <f t="shared" si="4"/>
        <v>15539398.284864593</v>
      </c>
      <c r="M26" s="30"/>
    </row>
    <row r="27" spans="1:13" x14ac:dyDescent="0.3">
      <c r="A27" s="18"/>
      <c r="B27" s="19"/>
      <c r="C27" s="20"/>
      <c r="D27" s="21"/>
      <c r="E27" s="48"/>
      <c r="F27" s="14"/>
      <c r="G27" s="22"/>
      <c r="H27" s="22"/>
      <c r="I27" s="44"/>
      <c r="J27" s="44"/>
    </row>
    <row r="28" spans="1:13" ht="14.4" thickBot="1" x14ac:dyDescent="0.35">
      <c r="A28" s="23"/>
      <c r="B28" s="23" t="s">
        <v>27</v>
      </c>
      <c r="C28" s="24">
        <f>SUM(C8:C27)</f>
        <v>14282030</v>
      </c>
      <c r="D28" s="25">
        <f>SUM(D8:D27)</f>
        <v>5165802</v>
      </c>
      <c r="E28" s="24">
        <f>C28*1000/D28</f>
        <v>2764.7265613354907</v>
      </c>
      <c r="F28" s="27">
        <f>E28/E$28</f>
        <v>1</v>
      </c>
      <c r="G28" s="28"/>
      <c r="H28" s="28">
        <f>SUM(H8:H26)</f>
        <v>5.6251883506774902E-7</v>
      </c>
      <c r="I28" s="24">
        <f>'jan-apr'!H28</f>
        <v>-1.2665987014770508E-7</v>
      </c>
      <c r="J28" s="24">
        <f>H28-I28</f>
        <v>6.891787052154541E-7</v>
      </c>
    </row>
    <row r="29" spans="1:13" ht="14.4" thickTop="1" x14ac:dyDescent="0.3">
      <c r="A29" s="19"/>
      <c r="B29" s="19"/>
      <c r="C29" s="22"/>
      <c r="D29" s="10"/>
      <c r="E29" s="22"/>
      <c r="F29" s="22"/>
      <c r="G29" s="22"/>
      <c r="H29" s="22"/>
    </row>
    <row r="34" spans="6:6" x14ac:dyDescent="0.3">
      <c r="F34" s="29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workbookViewId="0">
      <selection activeCell="J8" sqref="J8"/>
    </sheetView>
  </sheetViews>
  <sheetFormatPr baseColWidth="10" defaultColWidth="20.109375" defaultRowHeight="13.8" x14ac:dyDescent="0.3"/>
  <cols>
    <col min="1" max="1" width="3.6640625" style="3" customWidth="1"/>
    <col min="2" max="2" width="16.6640625" style="3" bestFit="1" customWidth="1"/>
    <col min="3" max="8" width="16.109375" style="3" customWidth="1"/>
    <col min="9" max="249" width="11.44140625" style="3" customWidth="1"/>
    <col min="250" max="250" width="3.44140625" style="3" customWidth="1"/>
    <col min="251" max="16384" width="20.109375" style="3"/>
  </cols>
  <sheetData>
    <row r="1" spans="1:13" ht="26.25" customHeight="1" x14ac:dyDescent="0.3">
      <c r="A1" s="1"/>
      <c r="B1" s="2"/>
      <c r="C1" s="53" t="s">
        <v>79</v>
      </c>
      <c r="D1" s="54"/>
      <c r="E1" s="54"/>
      <c r="F1" s="54"/>
      <c r="G1" s="54"/>
      <c r="H1" s="55"/>
      <c r="I1" s="31"/>
      <c r="J1" s="32"/>
    </row>
    <row r="2" spans="1:13" x14ac:dyDescent="0.3">
      <c r="A2" s="56" t="s">
        <v>0</v>
      </c>
      <c r="B2" s="56" t="s">
        <v>1</v>
      </c>
      <c r="C2" s="4" t="s">
        <v>33</v>
      </c>
      <c r="D2" s="4" t="s">
        <v>3</v>
      </c>
      <c r="E2" s="59" t="s">
        <v>47</v>
      </c>
      <c r="F2" s="60"/>
      <c r="G2" s="38" t="s">
        <v>40</v>
      </c>
      <c r="H2" s="39"/>
      <c r="I2" s="33"/>
      <c r="J2" s="34"/>
    </row>
    <row r="3" spans="1:13" x14ac:dyDescent="0.3">
      <c r="A3" s="57"/>
      <c r="B3" s="57"/>
      <c r="C3" s="5">
        <v>2015</v>
      </c>
      <c r="D3" s="5" t="s">
        <v>38</v>
      </c>
      <c r="E3" s="5"/>
      <c r="F3" s="4" t="s">
        <v>42</v>
      </c>
      <c r="G3" s="4"/>
      <c r="H3" s="4"/>
      <c r="I3" s="35"/>
      <c r="J3" s="36"/>
    </row>
    <row r="4" spans="1:13" x14ac:dyDescent="0.3">
      <c r="A4" s="57"/>
      <c r="B4" s="57"/>
      <c r="C4" s="5" t="s">
        <v>4</v>
      </c>
      <c r="D4" s="5"/>
      <c r="E4" s="5" t="s">
        <v>41</v>
      </c>
      <c r="F4" s="5" t="s">
        <v>5</v>
      </c>
      <c r="G4" s="5" t="s">
        <v>41</v>
      </c>
      <c r="H4" s="5" t="s">
        <v>43</v>
      </c>
      <c r="I4" s="35" t="s">
        <v>72</v>
      </c>
      <c r="J4" s="36" t="s">
        <v>70</v>
      </c>
    </row>
    <row r="5" spans="1:13" x14ac:dyDescent="0.3">
      <c r="A5" s="58"/>
      <c r="B5" s="58"/>
      <c r="C5" s="6"/>
      <c r="D5" s="6"/>
      <c r="E5" s="7"/>
      <c r="F5" s="7" t="s">
        <v>6</v>
      </c>
      <c r="G5" s="7" t="s">
        <v>34</v>
      </c>
      <c r="H5" s="7" t="s">
        <v>34</v>
      </c>
      <c r="I5" s="35" t="s">
        <v>32</v>
      </c>
      <c r="J5" s="36" t="s">
        <v>48</v>
      </c>
    </row>
    <row r="6" spans="1:13" x14ac:dyDescent="0.3">
      <c r="A6" s="50"/>
      <c r="B6" s="50"/>
      <c r="C6" s="50">
        <v>1</v>
      </c>
      <c r="D6" s="50">
        <v>2</v>
      </c>
      <c r="E6" s="50">
        <v>3</v>
      </c>
      <c r="F6" s="50">
        <v>4</v>
      </c>
      <c r="G6" s="50">
        <v>5</v>
      </c>
      <c r="H6" s="50">
        <v>6</v>
      </c>
      <c r="I6" s="51">
        <v>7</v>
      </c>
      <c r="J6" s="51">
        <v>8</v>
      </c>
    </row>
    <row r="7" spans="1:13" x14ac:dyDescent="0.3">
      <c r="A7" s="8"/>
      <c r="B7" s="9"/>
      <c r="C7" s="10"/>
      <c r="D7" s="10"/>
      <c r="E7" s="10"/>
      <c r="F7" s="10"/>
      <c r="G7" s="10"/>
      <c r="H7" s="10"/>
    </row>
    <row r="8" spans="1:13" x14ac:dyDescent="0.3">
      <c r="A8" s="11">
        <v>1</v>
      </c>
      <c r="B8" s="12" t="s">
        <v>8</v>
      </c>
      <c r="C8" s="13">
        <v>405853</v>
      </c>
      <c r="D8" s="42">
        <v>287198</v>
      </c>
      <c r="E8" s="40">
        <f>C8*1000/D8</f>
        <v>1413.1470274862638</v>
      </c>
      <c r="F8" s="15">
        <f>E8/E$28</f>
        <v>0.82862394434792819</v>
      </c>
      <c r="G8" s="16">
        <f>($E$28-E8)*0.875</f>
        <v>255.73376152003655</v>
      </c>
      <c r="H8" s="16">
        <f>G8*D8</f>
        <v>73446224.841031462</v>
      </c>
      <c r="I8" s="44">
        <f>'jan-mar'!H8</f>
        <v>69529969.533675492</v>
      </c>
      <c r="J8" s="44">
        <f>H8-I8</f>
        <v>3916255.3073559701</v>
      </c>
      <c r="M8" s="30"/>
    </row>
    <row r="9" spans="1:13" x14ac:dyDescent="0.3">
      <c r="A9" s="11">
        <v>2</v>
      </c>
      <c r="B9" s="12" t="s">
        <v>9</v>
      </c>
      <c r="C9" s="13">
        <v>1105645</v>
      </c>
      <c r="D9" s="42">
        <v>584899</v>
      </c>
      <c r="E9" s="40">
        <f t="shared" ref="E9:E26" si="0">C9*1000/D9</f>
        <v>1890.3178155544804</v>
      </c>
      <c r="F9" s="15">
        <f t="shared" ref="F9:F25" si="1">E9/E$28</f>
        <v>1.1084215399597819</v>
      </c>
      <c r="G9" s="16">
        <f t="shared" ref="G9:G26" si="2">($E$28-E9)*0.875</f>
        <v>-161.79067803965293</v>
      </c>
      <c r="H9" s="16">
        <f t="shared" ref="H9:H26" si="3">G9*D9</f>
        <v>-94631205.794714957</v>
      </c>
      <c r="I9" s="44">
        <f>'jan-mar'!H9</f>
        <v>-101957224.74990329</v>
      </c>
      <c r="J9" s="44">
        <f t="shared" ref="J9:J26" si="4">H9-I9</f>
        <v>7326018.955188334</v>
      </c>
      <c r="M9" s="30"/>
    </row>
    <row r="10" spans="1:13" x14ac:dyDescent="0.3">
      <c r="A10" s="11">
        <v>3</v>
      </c>
      <c r="B10" s="17" t="s">
        <v>10</v>
      </c>
      <c r="C10" s="13">
        <v>1348970</v>
      </c>
      <c r="D10" s="42">
        <v>647676</v>
      </c>
      <c r="E10" s="40">
        <f t="shared" si="0"/>
        <v>2082.7852197703792</v>
      </c>
      <c r="F10" s="15">
        <f t="shared" si="1"/>
        <v>1.2212782325315925</v>
      </c>
      <c r="G10" s="16">
        <f t="shared" si="2"/>
        <v>-330.19965672856438</v>
      </c>
      <c r="H10" s="16">
        <f t="shared" si="3"/>
        <v>-213862392.87132967</v>
      </c>
      <c r="I10" s="44">
        <f>'jan-mar'!H10</f>
        <v>-212192257.45063403</v>
      </c>
      <c r="J10" s="44">
        <f t="shared" si="4"/>
        <v>-1670135.4206956327</v>
      </c>
      <c r="M10" s="30"/>
    </row>
    <row r="11" spans="1:13" x14ac:dyDescent="0.3">
      <c r="A11" s="11">
        <v>4</v>
      </c>
      <c r="B11" s="17" t="s">
        <v>11</v>
      </c>
      <c r="C11" s="13">
        <v>264231</v>
      </c>
      <c r="D11" s="42">
        <v>195153</v>
      </c>
      <c r="E11" s="40">
        <f t="shared" si="0"/>
        <v>1353.9684247744078</v>
      </c>
      <c r="F11" s="15">
        <f t="shared" si="1"/>
        <v>0.79392351598038258</v>
      </c>
      <c r="G11" s="16">
        <f t="shared" si="2"/>
        <v>307.51503889291052</v>
      </c>
      <c r="H11" s="16">
        <f t="shared" si="3"/>
        <v>60012482.385068171</v>
      </c>
      <c r="I11" s="44">
        <f>'jan-mar'!H11</f>
        <v>56479809.953952938</v>
      </c>
      <c r="J11" s="44">
        <f t="shared" si="4"/>
        <v>3532672.4311152324</v>
      </c>
      <c r="M11" s="30"/>
    </row>
    <row r="12" spans="1:13" x14ac:dyDescent="0.3">
      <c r="A12" s="11">
        <v>5</v>
      </c>
      <c r="B12" s="17" t="s">
        <v>12</v>
      </c>
      <c r="C12" s="13">
        <v>270294</v>
      </c>
      <c r="D12" s="42">
        <v>188807</v>
      </c>
      <c r="E12" s="40">
        <f t="shared" si="0"/>
        <v>1431.5888711753271</v>
      </c>
      <c r="F12" s="15">
        <f t="shared" si="1"/>
        <v>0.83943764806130772</v>
      </c>
      <c r="G12" s="16">
        <f t="shared" si="2"/>
        <v>239.5971482921062</v>
      </c>
      <c r="H12" s="16">
        <f t="shared" si="3"/>
        <v>45237618.777587697</v>
      </c>
      <c r="I12" s="44">
        <f>'jan-mar'!H12</f>
        <v>46232314.567805752</v>
      </c>
      <c r="J12" s="44">
        <f t="shared" si="4"/>
        <v>-994695.79021805525</v>
      </c>
      <c r="M12" s="30"/>
    </row>
    <row r="13" spans="1:13" x14ac:dyDescent="0.3">
      <c r="A13" s="11">
        <v>6</v>
      </c>
      <c r="B13" s="17" t="s">
        <v>13</v>
      </c>
      <c r="C13" s="13">
        <v>458703</v>
      </c>
      <c r="D13" s="42">
        <v>274737</v>
      </c>
      <c r="E13" s="40">
        <f t="shared" si="0"/>
        <v>1669.6076611450223</v>
      </c>
      <c r="F13" s="15">
        <f t="shared" si="1"/>
        <v>0.97900420747617878</v>
      </c>
      <c r="G13" s="16">
        <f t="shared" si="2"/>
        <v>31.330707068622843</v>
      </c>
      <c r="H13" s="16">
        <f t="shared" si="3"/>
        <v>8607704.4679122344</v>
      </c>
      <c r="I13" s="44">
        <f>'jan-mar'!H13</f>
        <v>10659425.351232972</v>
      </c>
      <c r="J13" s="44">
        <f t="shared" si="4"/>
        <v>-2051720.8833207376</v>
      </c>
      <c r="M13" s="30"/>
    </row>
    <row r="14" spans="1:13" x14ac:dyDescent="0.3">
      <c r="A14" s="11">
        <v>7</v>
      </c>
      <c r="B14" s="17" t="s">
        <v>14</v>
      </c>
      <c r="C14" s="13">
        <v>365179</v>
      </c>
      <c r="D14" s="42">
        <v>242662</v>
      </c>
      <c r="E14" s="40">
        <f t="shared" si="0"/>
        <v>1504.8874566269133</v>
      </c>
      <c r="F14" s="15">
        <f t="shared" si="1"/>
        <v>0.88241757995137948</v>
      </c>
      <c r="G14" s="16">
        <f t="shared" si="2"/>
        <v>175.46088602196829</v>
      </c>
      <c r="H14" s="16">
        <f t="shared" si="3"/>
        <v>42577689.523862869</v>
      </c>
      <c r="I14" s="44">
        <f>'jan-mar'!H14</f>
        <v>37842200.2668221</v>
      </c>
      <c r="J14" s="44">
        <f t="shared" si="4"/>
        <v>4735489.2570407689</v>
      </c>
      <c r="M14" s="30"/>
    </row>
    <row r="15" spans="1:13" x14ac:dyDescent="0.3">
      <c r="A15" s="11">
        <v>8</v>
      </c>
      <c r="B15" s="17" t="s">
        <v>15</v>
      </c>
      <c r="C15" s="13">
        <v>271035</v>
      </c>
      <c r="D15" s="42">
        <v>171953</v>
      </c>
      <c r="E15" s="40">
        <f t="shared" si="0"/>
        <v>1576.2155937959792</v>
      </c>
      <c r="F15" s="15">
        <f t="shared" si="1"/>
        <v>0.92424210437411936</v>
      </c>
      <c r="G15" s="16">
        <f t="shared" si="2"/>
        <v>113.0487659990356</v>
      </c>
      <c r="H15" s="16">
        <f t="shared" si="3"/>
        <v>19439074.459832169</v>
      </c>
      <c r="I15" s="44">
        <f>'jan-mar'!H15</f>
        <v>25057743.895236425</v>
      </c>
      <c r="J15" s="44">
        <f t="shared" si="4"/>
        <v>-5618669.435404256</v>
      </c>
      <c r="M15" s="30"/>
    </row>
    <row r="16" spans="1:13" x14ac:dyDescent="0.3">
      <c r="A16" s="11">
        <v>9</v>
      </c>
      <c r="B16" s="17" t="s">
        <v>16</v>
      </c>
      <c r="C16" s="13">
        <v>174869</v>
      </c>
      <c r="D16" s="42">
        <v>114767</v>
      </c>
      <c r="E16" s="40">
        <f t="shared" si="0"/>
        <v>1523.68712260493</v>
      </c>
      <c r="F16" s="15">
        <f t="shared" si="1"/>
        <v>0.89344109914091352</v>
      </c>
      <c r="G16" s="16">
        <f t="shared" si="2"/>
        <v>159.01117829120366</v>
      </c>
      <c r="H16" s="16">
        <f t="shared" si="3"/>
        <v>18249235.898946572</v>
      </c>
      <c r="I16" s="44">
        <f>'jan-mar'!H16</f>
        <v>20534042.326970726</v>
      </c>
      <c r="J16" s="44">
        <f t="shared" si="4"/>
        <v>-2284806.4280241542</v>
      </c>
      <c r="M16" s="30"/>
    </row>
    <row r="17" spans="1:13" x14ac:dyDescent="0.3">
      <c r="A17" s="11">
        <v>10</v>
      </c>
      <c r="B17" s="17" t="s">
        <v>17</v>
      </c>
      <c r="C17" s="13">
        <v>281905</v>
      </c>
      <c r="D17" s="42">
        <v>180877</v>
      </c>
      <c r="E17" s="40">
        <f t="shared" si="0"/>
        <v>1558.5453097961599</v>
      </c>
      <c r="F17" s="15">
        <f t="shared" si="1"/>
        <v>0.91388081843508739</v>
      </c>
      <c r="G17" s="16">
        <f t="shared" si="2"/>
        <v>128.51026449887746</v>
      </c>
      <c r="H17" s="16">
        <f t="shared" si="3"/>
        <v>23244551.111763459</v>
      </c>
      <c r="I17" s="44">
        <f>'jan-mar'!H17</f>
        <v>25226721.136959963</v>
      </c>
      <c r="J17" s="44">
        <f t="shared" si="4"/>
        <v>-1982170.0251965038</v>
      </c>
      <c r="M17" s="30"/>
    </row>
    <row r="18" spans="1:13" x14ac:dyDescent="0.3">
      <c r="A18" s="11">
        <v>11</v>
      </c>
      <c r="B18" s="17" t="s">
        <v>18</v>
      </c>
      <c r="C18" s="13">
        <v>921024</v>
      </c>
      <c r="D18" s="42">
        <v>466302</v>
      </c>
      <c r="E18" s="40">
        <f t="shared" si="0"/>
        <v>1975.1663085296652</v>
      </c>
      <c r="F18" s="15">
        <f t="shared" si="1"/>
        <v>1.1581739659661117</v>
      </c>
      <c r="G18" s="16">
        <f t="shared" si="2"/>
        <v>-236.03310939293968</v>
      </c>
      <c r="H18" s="16">
        <f t="shared" si="3"/>
        <v>-110062710.97614656</v>
      </c>
      <c r="I18" s="44">
        <f>'jan-mar'!H18</f>
        <v>-111617920.49303286</v>
      </c>
      <c r="J18" s="44">
        <f t="shared" si="4"/>
        <v>1555209.5168862939</v>
      </c>
      <c r="M18" s="30"/>
    </row>
    <row r="19" spans="1:13" x14ac:dyDescent="0.3">
      <c r="A19" s="11">
        <v>12</v>
      </c>
      <c r="B19" s="17" t="s">
        <v>19</v>
      </c>
      <c r="C19" s="13">
        <v>905350</v>
      </c>
      <c r="D19" s="42">
        <v>511357</v>
      </c>
      <c r="E19" s="40">
        <f t="shared" si="0"/>
        <v>1770.485199185696</v>
      </c>
      <c r="F19" s="15">
        <f t="shared" si="1"/>
        <v>1.0381555497226129</v>
      </c>
      <c r="G19" s="16">
        <f t="shared" si="2"/>
        <v>-56.937138716966643</v>
      </c>
      <c r="H19" s="16">
        <f t="shared" si="3"/>
        <v>-29115204.442891911</v>
      </c>
      <c r="I19" s="44">
        <f>'jan-mar'!H19</f>
        <v>-24749357.264564145</v>
      </c>
      <c r="J19" s="44">
        <f t="shared" si="4"/>
        <v>-4365847.1783277653</v>
      </c>
      <c r="M19" s="30"/>
    </row>
    <row r="20" spans="1:13" x14ac:dyDescent="0.3">
      <c r="A20" s="11">
        <v>14</v>
      </c>
      <c r="B20" s="17" t="s">
        <v>20</v>
      </c>
      <c r="C20" s="13">
        <v>187281</v>
      </c>
      <c r="D20" s="42">
        <v>109170</v>
      </c>
      <c r="E20" s="40">
        <f t="shared" si="0"/>
        <v>1715.4987633965375</v>
      </c>
      <c r="F20" s="15">
        <f t="shared" si="1"/>
        <v>1.0059132731420259</v>
      </c>
      <c r="G20" s="16">
        <f t="shared" si="2"/>
        <v>-8.8240074014528886</v>
      </c>
      <c r="H20" s="16">
        <f t="shared" si="3"/>
        <v>-963316.8880166118</v>
      </c>
      <c r="I20" s="44">
        <f>'jan-mar'!H20</f>
        <v>7169214.6715553533</v>
      </c>
      <c r="J20" s="44">
        <f t="shared" si="4"/>
        <v>-8132531.5595719647</v>
      </c>
      <c r="M20" s="30"/>
    </row>
    <row r="21" spans="1:13" x14ac:dyDescent="0.3">
      <c r="A21" s="11">
        <v>15</v>
      </c>
      <c r="B21" s="17" t="s">
        <v>21</v>
      </c>
      <c r="C21" s="13">
        <v>429065</v>
      </c>
      <c r="D21" s="42">
        <v>263719</v>
      </c>
      <c r="E21" s="40">
        <f t="shared" si="0"/>
        <v>1626.9779575988077</v>
      </c>
      <c r="F21" s="15">
        <f t="shared" si="1"/>
        <v>0.95400752106508235</v>
      </c>
      <c r="G21" s="16">
        <f t="shared" si="2"/>
        <v>68.63169767156063</v>
      </c>
      <c r="H21" s="16">
        <f t="shared" si="3"/>
        <v>18099482.678246297</v>
      </c>
      <c r="I21" s="44">
        <f>'jan-mar'!H21</f>
        <v>15318836.489813231</v>
      </c>
      <c r="J21" s="44">
        <f t="shared" si="4"/>
        <v>2780646.188433066</v>
      </c>
      <c r="M21" s="30"/>
    </row>
    <row r="22" spans="1:13" x14ac:dyDescent="0.3">
      <c r="A22" s="11">
        <v>16</v>
      </c>
      <c r="B22" s="17" t="s">
        <v>22</v>
      </c>
      <c r="C22" s="13">
        <v>494026</v>
      </c>
      <c r="D22" s="42">
        <v>310047</v>
      </c>
      <c r="E22" s="40">
        <f t="shared" si="0"/>
        <v>1593.3906794776276</v>
      </c>
      <c r="F22" s="15">
        <f t="shared" si="1"/>
        <v>0.93431302195398136</v>
      </c>
      <c r="G22" s="16">
        <f t="shared" si="2"/>
        <v>98.020566027593247</v>
      </c>
      <c r="H22" s="16">
        <f t="shared" si="3"/>
        <v>30390982.435157202</v>
      </c>
      <c r="I22" s="44">
        <f>'jan-mar'!H22</f>
        <v>25659350.514305409</v>
      </c>
      <c r="J22" s="44">
        <f t="shared" si="4"/>
        <v>4731631.9208517931</v>
      </c>
      <c r="M22" s="30"/>
    </row>
    <row r="23" spans="1:13" x14ac:dyDescent="0.3">
      <c r="A23" s="11">
        <v>17</v>
      </c>
      <c r="B23" s="17" t="s">
        <v>23</v>
      </c>
      <c r="C23" s="13">
        <v>184734</v>
      </c>
      <c r="D23" s="42">
        <v>135738</v>
      </c>
      <c r="E23" s="40">
        <f t="shared" si="0"/>
        <v>1360.9600848693808</v>
      </c>
      <c r="F23" s="15">
        <f t="shared" si="1"/>
        <v>0.79802320048082842</v>
      </c>
      <c r="G23" s="16">
        <f t="shared" si="2"/>
        <v>301.39733630980919</v>
      </c>
      <c r="H23" s="16">
        <f t="shared" si="3"/>
        <v>40911071.636020876</v>
      </c>
      <c r="I23" s="44">
        <f>'jan-mar'!H23</f>
        <v>39222915.966726966</v>
      </c>
      <c r="J23" s="44">
        <f t="shared" si="4"/>
        <v>1688155.6692939103</v>
      </c>
      <c r="M23" s="30"/>
    </row>
    <row r="24" spans="1:13" x14ac:dyDescent="0.3">
      <c r="A24" s="11">
        <v>18</v>
      </c>
      <c r="B24" s="17" t="s">
        <v>24</v>
      </c>
      <c r="C24" s="13">
        <v>375306</v>
      </c>
      <c r="D24" s="42">
        <v>241682</v>
      </c>
      <c r="E24" s="40">
        <f t="shared" si="0"/>
        <v>1552.8918165192276</v>
      </c>
      <c r="F24" s="15">
        <f t="shared" si="1"/>
        <v>0.91056579189690101</v>
      </c>
      <c r="G24" s="16">
        <f t="shared" si="2"/>
        <v>133.45707111619322</v>
      </c>
      <c r="H24" s="16">
        <f t="shared" si="3"/>
        <v>32254171.86150381</v>
      </c>
      <c r="I24" s="44">
        <f>'jan-mar'!H24</f>
        <v>37598460.946238376</v>
      </c>
      <c r="J24" s="44">
        <f t="shared" si="4"/>
        <v>-5344289.0847345665</v>
      </c>
      <c r="M24" s="30"/>
    </row>
    <row r="25" spans="1:13" x14ac:dyDescent="0.3">
      <c r="A25" s="11">
        <v>19</v>
      </c>
      <c r="B25" s="17" t="s">
        <v>25</v>
      </c>
      <c r="C25" s="13">
        <v>252921</v>
      </c>
      <c r="D25" s="42">
        <v>163453</v>
      </c>
      <c r="E25" s="40">
        <f t="shared" si="0"/>
        <v>1547.3622386863501</v>
      </c>
      <c r="F25" s="15">
        <f t="shared" si="1"/>
        <v>0.9073234253877287</v>
      </c>
      <c r="G25" s="16">
        <f t="shared" si="2"/>
        <v>138.29545171996105</v>
      </c>
      <c r="H25" s="16">
        <f t="shared" si="3"/>
        <v>22604806.469982795</v>
      </c>
      <c r="I25" s="44">
        <f>'jan-mar'!H25</f>
        <v>21336767.645275593</v>
      </c>
      <c r="J25" s="44">
        <f t="shared" si="4"/>
        <v>1268038.8247072026</v>
      </c>
      <c r="M25" s="30"/>
    </row>
    <row r="26" spans="1:13" x14ac:dyDescent="0.3">
      <c r="A26" s="11">
        <v>20</v>
      </c>
      <c r="B26" s="17" t="s">
        <v>26</v>
      </c>
      <c r="C26" s="13">
        <v>113441</v>
      </c>
      <c r="D26" s="42">
        <v>75605</v>
      </c>
      <c r="E26" s="40">
        <f t="shared" si="0"/>
        <v>1500.4430923880695</v>
      </c>
      <c r="F26" s="15">
        <f>E26/E$28</f>
        <v>0.87981154777349613</v>
      </c>
      <c r="G26" s="16">
        <f t="shared" si="2"/>
        <v>179.34970473095655</v>
      </c>
      <c r="H26" s="16">
        <f t="shared" si="3"/>
        <v>13559734.426183969</v>
      </c>
      <c r="I26" s="44">
        <f>'jan-mar'!H26</f>
        <v>12648986.691563094</v>
      </c>
      <c r="J26" s="44">
        <f t="shared" si="4"/>
        <v>910747.73462087475</v>
      </c>
      <c r="M26" s="30"/>
    </row>
    <row r="27" spans="1:13" x14ac:dyDescent="0.3">
      <c r="A27" s="18"/>
      <c r="B27" s="19"/>
      <c r="C27" s="20"/>
      <c r="D27" s="21"/>
      <c r="E27" s="40"/>
      <c r="F27" s="14"/>
      <c r="G27" s="22"/>
      <c r="H27" s="22"/>
      <c r="I27" s="44"/>
      <c r="J27" s="44"/>
    </row>
    <row r="28" spans="1:13" ht="14.4" thickBot="1" x14ac:dyDescent="0.35">
      <c r="A28" s="23"/>
      <c r="B28" s="23" t="s">
        <v>27</v>
      </c>
      <c r="C28" s="24">
        <f>SUM(C8:C27)</f>
        <v>8809832</v>
      </c>
      <c r="D28" s="25">
        <f>SUM(D8:D27)</f>
        <v>5165802</v>
      </c>
      <c r="E28" s="41">
        <f>C28*1000/D28</f>
        <v>1705.4141835091627</v>
      </c>
      <c r="F28" s="27">
        <f>E28/E$28</f>
        <v>1</v>
      </c>
      <c r="G28" s="28"/>
      <c r="H28" s="28">
        <f>SUM(H8:H26)</f>
        <v>-1.2665987014770508E-7</v>
      </c>
      <c r="I28" s="24">
        <f>'jan-mar'!H28</f>
        <v>3.166496753692627E-8</v>
      </c>
      <c r="J28" s="24">
        <f>H28-I28</f>
        <v>-1.5832483768463135E-7</v>
      </c>
    </row>
    <row r="29" spans="1:13" ht="14.4" thickTop="1" x14ac:dyDescent="0.3">
      <c r="A29" s="19"/>
      <c r="B29" s="19"/>
      <c r="C29" s="22"/>
      <c r="D29" s="10"/>
      <c r="E29" s="22"/>
      <c r="F29" s="22"/>
      <c r="G29" s="22"/>
      <c r="H29" s="22"/>
    </row>
    <row r="34" spans="6:6" x14ac:dyDescent="0.3">
      <c r="F34" s="29"/>
    </row>
  </sheetData>
  <mergeCells count="4">
    <mergeCell ref="C1:H1"/>
    <mergeCell ref="A2:A5"/>
    <mergeCell ref="B2:B5"/>
    <mergeCell ref="E2:F2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workbookViewId="0">
      <selection activeCell="F24" sqref="F24"/>
    </sheetView>
  </sheetViews>
  <sheetFormatPr baseColWidth="10" defaultColWidth="20.109375" defaultRowHeight="13.8" x14ac:dyDescent="0.3"/>
  <cols>
    <col min="1" max="1" width="3.6640625" style="3" customWidth="1"/>
    <col min="2" max="2" width="16.6640625" style="3" bestFit="1" customWidth="1"/>
    <col min="3" max="8" width="16.109375" style="3" customWidth="1"/>
    <col min="9" max="249" width="11.44140625" style="3" customWidth="1"/>
    <col min="250" max="250" width="3.44140625" style="3" customWidth="1"/>
    <col min="251" max="16384" width="20.109375" style="3"/>
  </cols>
  <sheetData>
    <row r="1" spans="1:13" ht="26.25" customHeight="1" x14ac:dyDescent="0.3">
      <c r="A1" s="1"/>
      <c r="B1" s="2"/>
      <c r="C1" s="53" t="s">
        <v>80</v>
      </c>
      <c r="D1" s="54"/>
      <c r="E1" s="54"/>
      <c r="F1" s="54"/>
      <c r="G1" s="54"/>
      <c r="H1" s="55"/>
      <c r="I1" s="31"/>
      <c r="J1" s="32"/>
    </row>
    <row r="2" spans="1:13" x14ac:dyDescent="0.3">
      <c r="A2" s="56" t="s">
        <v>0</v>
      </c>
      <c r="B2" s="56" t="s">
        <v>1</v>
      </c>
      <c r="C2" s="4" t="s">
        <v>31</v>
      </c>
      <c r="D2" s="4" t="s">
        <v>3</v>
      </c>
      <c r="E2" s="59" t="s">
        <v>45</v>
      </c>
      <c r="F2" s="60"/>
      <c r="G2" s="38" t="s">
        <v>40</v>
      </c>
      <c r="H2" s="39"/>
      <c r="I2" s="33"/>
      <c r="J2" s="34"/>
    </row>
    <row r="3" spans="1:13" x14ac:dyDescent="0.3">
      <c r="A3" s="57"/>
      <c r="B3" s="57"/>
      <c r="C3" s="5">
        <v>2015</v>
      </c>
      <c r="D3" s="5" t="s">
        <v>38</v>
      </c>
      <c r="E3" s="5"/>
      <c r="F3" s="4" t="s">
        <v>42</v>
      </c>
      <c r="G3" s="4"/>
      <c r="H3" s="4"/>
      <c r="I3" s="35"/>
      <c r="J3" s="36"/>
    </row>
    <row r="4" spans="1:13" x14ac:dyDescent="0.3">
      <c r="A4" s="57"/>
      <c r="B4" s="57"/>
      <c r="C4" s="5" t="s">
        <v>4</v>
      </c>
      <c r="D4" s="5"/>
      <c r="E4" s="5" t="s">
        <v>41</v>
      </c>
      <c r="F4" s="5" t="s">
        <v>5</v>
      </c>
      <c r="G4" s="5" t="s">
        <v>41</v>
      </c>
      <c r="H4" s="5" t="s">
        <v>43</v>
      </c>
      <c r="I4" s="35" t="s">
        <v>72</v>
      </c>
      <c r="J4" s="36" t="s">
        <v>70</v>
      </c>
    </row>
    <row r="5" spans="1:13" x14ac:dyDescent="0.3">
      <c r="A5" s="58"/>
      <c r="B5" s="58"/>
      <c r="C5" s="6"/>
      <c r="D5" s="6"/>
      <c r="E5" s="7"/>
      <c r="F5" s="7" t="s">
        <v>6</v>
      </c>
      <c r="G5" s="7" t="s">
        <v>32</v>
      </c>
      <c r="H5" s="7" t="s">
        <v>32</v>
      </c>
      <c r="I5" s="35" t="s">
        <v>29</v>
      </c>
      <c r="J5" s="36" t="s">
        <v>46</v>
      </c>
    </row>
    <row r="6" spans="1:13" x14ac:dyDescent="0.3">
      <c r="A6" s="50"/>
      <c r="B6" s="50"/>
      <c r="C6" s="50">
        <v>1</v>
      </c>
      <c r="D6" s="50">
        <v>2</v>
      </c>
      <c r="E6" s="50">
        <v>3</v>
      </c>
      <c r="F6" s="50">
        <v>4</v>
      </c>
      <c r="G6" s="50">
        <v>5</v>
      </c>
      <c r="H6" s="50">
        <v>6</v>
      </c>
      <c r="I6" s="51">
        <v>7</v>
      </c>
      <c r="J6" s="51">
        <v>8</v>
      </c>
    </row>
    <row r="7" spans="1:13" x14ac:dyDescent="0.3">
      <c r="A7" s="8"/>
      <c r="B7" s="9"/>
      <c r="C7" s="10"/>
      <c r="D7" s="10"/>
      <c r="E7" s="10"/>
      <c r="F7" s="10"/>
      <c r="G7" s="10"/>
      <c r="H7" s="10"/>
    </row>
    <row r="8" spans="1:13" x14ac:dyDescent="0.3">
      <c r="A8" s="11">
        <v>1</v>
      </c>
      <c r="B8" s="12" t="s">
        <v>8</v>
      </c>
      <c r="C8" s="13">
        <v>395750</v>
      </c>
      <c r="D8" s="42">
        <v>287198</v>
      </c>
      <c r="E8" s="45">
        <f>C8*1000/D8</f>
        <v>1377.9692059136903</v>
      </c>
      <c r="F8" s="15">
        <f>E8/E$28</f>
        <v>0.83278476802128609</v>
      </c>
      <c r="G8" s="16">
        <f>($E$28-E8)*0.875</f>
        <v>242.09768011502689</v>
      </c>
      <c r="H8" s="16">
        <f>G8*D8</f>
        <v>69529969.533675492</v>
      </c>
      <c r="I8" s="44">
        <f>'jan-feb'!H8</f>
        <v>32304600.065294795</v>
      </c>
      <c r="J8" s="44">
        <f>H8-I8</f>
        <v>37225369.468380697</v>
      </c>
      <c r="M8" s="30"/>
    </row>
    <row r="9" spans="1:13" x14ac:dyDescent="0.3">
      <c r="A9" s="11">
        <v>2</v>
      </c>
      <c r="B9" s="12" t="s">
        <v>9</v>
      </c>
      <c r="C9" s="13">
        <v>1084327</v>
      </c>
      <c r="D9" s="42">
        <v>584899</v>
      </c>
      <c r="E9" s="45">
        <f t="shared" ref="E9:E26" si="0">C9*1000/D9</f>
        <v>1853.8704972995338</v>
      </c>
      <c r="F9" s="15">
        <f t="shared" ref="F9:F25" si="1">E9/E$28</f>
        <v>1.1203988488345071</v>
      </c>
      <c r="G9" s="16">
        <f t="shared" ref="G9:G26" si="2">($E$28-E9)*0.875</f>
        <v>-174.31594984758615</v>
      </c>
      <c r="H9" s="16">
        <f t="shared" ref="H9:H26" si="3">G9*D9</f>
        <v>-101957224.74990329</v>
      </c>
      <c r="I9" s="44">
        <f>'jan-feb'!H9</f>
        <v>-35467807.413471326</v>
      </c>
      <c r="J9" s="44">
        <f t="shared" ref="J9:J26" si="4">H9-I9</f>
        <v>-66489417.336431965</v>
      </c>
      <c r="M9" s="30"/>
    </row>
    <row r="10" spans="1:13" x14ac:dyDescent="0.3">
      <c r="A10" s="11">
        <v>3</v>
      </c>
      <c r="B10" s="17" t="s">
        <v>10</v>
      </c>
      <c r="C10" s="13">
        <v>1314184</v>
      </c>
      <c r="D10" s="42">
        <v>647676</v>
      </c>
      <c r="E10" s="45">
        <f t="shared" si="0"/>
        <v>2029.076266528326</v>
      </c>
      <c r="F10" s="15">
        <f t="shared" si="1"/>
        <v>1.2262856097700991</v>
      </c>
      <c r="G10" s="16">
        <f t="shared" si="2"/>
        <v>-327.62099792277934</v>
      </c>
      <c r="H10" s="16">
        <f t="shared" si="3"/>
        <v>-212192257.45063403</v>
      </c>
      <c r="I10" s="44">
        <f>'jan-feb'!H10</f>
        <v>-62630181.148929007</v>
      </c>
      <c r="J10" s="44">
        <f t="shared" si="4"/>
        <v>-149562076.30170503</v>
      </c>
      <c r="M10" s="30"/>
    </row>
    <row r="11" spans="1:13" x14ac:dyDescent="0.3">
      <c r="A11" s="11">
        <v>4</v>
      </c>
      <c r="B11" s="17" t="s">
        <v>11</v>
      </c>
      <c r="C11" s="13">
        <v>258362</v>
      </c>
      <c r="D11" s="42">
        <v>195153</v>
      </c>
      <c r="E11" s="45">
        <f t="shared" si="0"/>
        <v>1323.8945852741183</v>
      </c>
      <c r="F11" s="15">
        <f t="shared" si="1"/>
        <v>0.80010441477978866</v>
      </c>
      <c r="G11" s="16">
        <f t="shared" si="2"/>
        <v>289.41297317465239</v>
      </c>
      <c r="H11" s="16">
        <f t="shared" si="3"/>
        <v>56479809.953952938</v>
      </c>
      <c r="I11" s="44">
        <f>'jan-feb'!H11</f>
        <v>26056013.460809186</v>
      </c>
      <c r="J11" s="44">
        <f t="shared" si="4"/>
        <v>30423796.493143752</v>
      </c>
      <c r="M11" s="30"/>
    </row>
    <row r="12" spans="1:13" x14ac:dyDescent="0.3">
      <c r="A12" s="11">
        <v>5</v>
      </c>
      <c r="B12" s="17" t="s">
        <v>12</v>
      </c>
      <c r="C12" s="13">
        <v>259573</v>
      </c>
      <c r="D12" s="42">
        <v>188807</v>
      </c>
      <c r="E12" s="45">
        <f t="shared" si="0"/>
        <v>1374.8060188446402</v>
      </c>
      <c r="F12" s="15">
        <f t="shared" si="1"/>
        <v>0.83087307507618857</v>
      </c>
      <c r="G12" s="16">
        <f t="shared" si="2"/>
        <v>244.86546880044571</v>
      </c>
      <c r="H12" s="16">
        <f t="shared" si="3"/>
        <v>46232314.567805752</v>
      </c>
      <c r="I12" s="44">
        <f>'jan-feb'!H12</f>
        <v>19197780.670140862</v>
      </c>
      <c r="J12" s="44">
        <f t="shared" si="4"/>
        <v>27034533.89766489</v>
      </c>
      <c r="M12" s="30"/>
    </row>
    <row r="13" spans="1:13" x14ac:dyDescent="0.3">
      <c r="A13" s="11">
        <v>6</v>
      </c>
      <c r="B13" s="17" t="s">
        <v>13</v>
      </c>
      <c r="C13" s="13">
        <v>442412</v>
      </c>
      <c r="D13" s="42">
        <v>274737</v>
      </c>
      <c r="E13" s="45">
        <f t="shared" si="0"/>
        <v>1610.3109519285717</v>
      </c>
      <c r="F13" s="15">
        <f t="shared" si="1"/>
        <v>0.97320203295455121</v>
      </c>
      <c r="G13" s="16">
        <f t="shared" si="2"/>
        <v>38.798652352005632</v>
      </c>
      <c r="H13" s="16">
        <f t="shared" si="3"/>
        <v>10659425.351232972</v>
      </c>
      <c r="I13" s="44">
        <f>'jan-feb'!H13</f>
        <v>2679079.5122664464</v>
      </c>
      <c r="J13" s="44">
        <f t="shared" si="4"/>
        <v>7980345.8389665261</v>
      </c>
      <c r="M13" s="30"/>
    </row>
    <row r="14" spans="1:13" x14ac:dyDescent="0.3">
      <c r="A14" s="11">
        <v>7</v>
      </c>
      <c r="B14" s="17" t="s">
        <v>14</v>
      </c>
      <c r="C14" s="13">
        <v>358273</v>
      </c>
      <c r="D14" s="42">
        <v>242662</v>
      </c>
      <c r="E14" s="45">
        <f t="shared" si="0"/>
        <v>1476.4281181231506</v>
      </c>
      <c r="F14" s="15">
        <f t="shared" si="1"/>
        <v>0.89228906028855415</v>
      </c>
      <c r="G14" s="16">
        <f t="shared" si="2"/>
        <v>155.94613193174911</v>
      </c>
      <c r="H14" s="16">
        <f t="shared" si="3"/>
        <v>37842200.2668221</v>
      </c>
      <c r="I14" s="44">
        <f>'jan-feb'!H14</f>
        <v>21536499.282880004</v>
      </c>
      <c r="J14" s="44">
        <f t="shared" si="4"/>
        <v>16305700.983942095</v>
      </c>
      <c r="M14" s="30"/>
    </row>
    <row r="15" spans="1:13" x14ac:dyDescent="0.3">
      <c r="A15" s="11">
        <v>8</v>
      </c>
      <c r="B15" s="17" t="s">
        <v>15</v>
      </c>
      <c r="C15" s="13">
        <v>255885</v>
      </c>
      <c r="D15" s="42">
        <v>171953</v>
      </c>
      <c r="E15" s="45">
        <f t="shared" si="0"/>
        <v>1488.1101231150371</v>
      </c>
      <c r="F15" s="15">
        <f t="shared" si="1"/>
        <v>0.89934915696955442</v>
      </c>
      <c r="G15" s="16">
        <f t="shared" si="2"/>
        <v>145.72437756384841</v>
      </c>
      <c r="H15" s="16">
        <f t="shared" si="3"/>
        <v>25057743.895236425</v>
      </c>
      <c r="I15" s="44">
        <f>'jan-feb'!H15</f>
        <v>6292551.2021415131</v>
      </c>
      <c r="J15" s="44">
        <f t="shared" si="4"/>
        <v>18765192.693094913</v>
      </c>
      <c r="M15" s="30"/>
    </row>
    <row r="16" spans="1:13" x14ac:dyDescent="0.3">
      <c r="A16" s="11">
        <v>9</v>
      </c>
      <c r="B16" s="17" t="s">
        <v>16</v>
      </c>
      <c r="C16" s="13">
        <v>166432</v>
      </c>
      <c r="D16" s="42">
        <v>114767</v>
      </c>
      <c r="E16" s="45">
        <f t="shared" si="0"/>
        <v>1450.1729591258811</v>
      </c>
      <c r="F16" s="15">
        <f t="shared" si="1"/>
        <v>0.87642158197258913</v>
      </c>
      <c r="G16" s="16">
        <f t="shared" si="2"/>
        <v>178.91939605435994</v>
      </c>
      <c r="H16" s="16">
        <f t="shared" si="3"/>
        <v>20534042.326970726</v>
      </c>
      <c r="I16" s="44">
        <f>'jan-feb'!H16</f>
        <v>6948520.2980824653</v>
      </c>
      <c r="J16" s="44">
        <f t="shared" si="4"/>
        <v>13585522.028888261</v>
      </c>
      <c r="M16" s="30"/>
    </row>
    <row r="17" spans="1:13" x14ac:dyDescent="0.3">
      <c r="A17" s="11">
        <v>10</v>
      </c>
      <c r="B17" s="17" t="s">
        <v>17</v>
      </c>
      <c r="C17" s="13">
        <v>270458</v>
      </c>
      <c r="D17" s="42">
        <v>180877</v>
      </c>
      <c r="E17" s="45">
        <f t="shared" si="0"/>
        <v>1495.2592092969255</v>
      </c>
      <c r="F17" s="15">
        <f t="shared" si="1"/>
        <v>0.90366975430365837</v>
      </c>
      <c r="G17" s="16">
        <f t="shared" si="2"/>
        <v>139.46892715469608</v>
      </c>
      <c r="H17" s="16">
        <f t="shared" si="3"/>
        <v>25226721.136959963</v>
      </c>
      <c r="I17" s="44">
        <f>'jan-feb'!H17</f>
        <v>10337585.54250144</v>
      </c>
      <c r="J17" s="44">
        <f t="shared" si="4"/>
        <v>14889135.594458522</v>
      </c>
      <c r="M17" s="30"/>
    </row>
    <row r="18" spans="1:13" x14ac:dyDescent="0.3">
      <c r="A18" s="11">
        <v>11</v>
      </c>
      <c r="B18" s="17" t="s">
        <v>18</v>
      </c>
      <c r="C18" s="13">
        <v>899131</v>
      </c>
      <c r="D18" s="42">
        <v>466302</v>
      </c>
      <c r="E18" s="45">
        <f t="shared" si="0"/>
        <v>1928.2160488267261</v>
      </c>
      <c r="F18" s="15">
        <f t="shared" si="1"/>
        <v>1.1653300727082179</v>
      </c>
      <c r="G18" s="16">
        <f t="shared" si="2"/>
        <v>-239.36830743387947</v>
      </c>
      <c r="H18" s="16">
        <f t="shared" si="3"/>
        <v>-111617920.49303286</v>
      </c>
      <c r="I18" s="44">
        <f>'jan-feb'!H18</f>
        <v>-46277186.297790714</v>
      </c>
      <c r="J18" s="44">
        <f t="shared" si="4"/>
        <v>-65340734.195242144</v>
      </c>
      <c r="M18" s="30"/>
    </row>
    <row r="19" spans="1:13" x14ac:dyDescent="0.3">
      <c r="A19" s="11">
        <v>12</v>
      </c>
      <c r="B19" s="17" t="s">
        <v>19</v>
      </c>
      <c r="C19" s="13">
        <v>874403</v>
      </c>
      <c r="D19" s="42">
        <v>511357</v>
      </c>
      <c r="E19" s="45">
        <f t="shared" si="0"/>
        <v>1709.9658360010717</v>
      </c>
      <c r="F19" s="15">
        <f t="shared" si="1"/>
        <v>1.0334291186966278</v>
      </c>
      <c r="G19" s="16">
        <f t="shared" si="2"/>
        <v>-48.399371211431827</v>
      </c>
      <c r="H19" s="16">
        <f t="shared" si="3"/>
        <v>-24749357.264564145</v>
      </c>
      <c r="I19" s="44">
        <f>'jan-feb'!H19</f>
        <v>-15841522.334891059</v>
      </c>
      <c r="J19" s="44">
        <f t="shared" si="4"/>
        <v>-8907834.9296730869</v>
      </c>
      <c r="M19" s="30"/>
    </row>
    <row r="20" spans="1:13" x14ac:dyDescent="0.3">
      <c r="A20" s="11">
        <v>14</v>
      </c>
      <c r="B20" s="17" t="s">
        <v>20</v>
      </c>
      <c r="C20" s="13">
        <v>172445</v>
      </c>
      <c r="D20" s="42">
        <v>109170</v>
      </c>
      <c r="E20" s="45">
        <f t="shared" si="0"/>
        <v>1579.6006228817441</v>
      </c>
      <c r="F20" s="15">
        <f t="shared" si="1"/>
        <v>0.95464204326729141</v>
      </c>
      <c r="G20" s="16">
        <f t="shared" si="2"/>
        <v>65.670190267979791</v>
      </c>
      <c r="H20" s="16">
        <f t="shared" si="3"/>
        <v>7169214.6715553533</v>
      </c>
      <c r="I20" s="44">
        <f>'jan-feb'!H20</f>
        <v>-4237705.1280711051</v>
      </c>
      <c r="J20" s="44">
        <f t="shared" si="4"/>
        <v>11406919.799626458</v>
      </c>
      <c r="M20" s="30"/>
    </row>
    <row r="21" spans="1:13" x14ac:dyDescent="0.3">
      <c r="A21" s="11">
        <v>15</v>
      </c>
      <c r="B21" s="17" t="s">
        <v>21</v>
      </c>
      <c r="C21" s="13">
        <v>418856</v>
      </c>
      <c r="D21" s="42">
        <v>263719</v>
      </c>
      <c r="E21" s="45">
        <f t="shared" si="0"/>
        <v>1588.266298598129</v>
      </c>
      <c r="F21" s="15">
        <f t="shared" si="1"/>
        <v>0.95987920147826322</v>
      </c>
      <c r="G21" s="16">
        <f t="shared" si="2"/>
        <v>58.087724016143056</v>
      </c>
      <c r="H21" s="16">
        <f t="shared" si="3"/>
        <v>15318836.489813231</v>
      </c>
      <c r="I21" s="44">
        <f>'jan-feb'!H21</f>
        <v>681777.25295608223</v>
      </c>
      <c r="J21" s="44">
        <f t="shared" si="4"/>
        <v>14637059.236857148</v>
      </c>
      <c r="M21" s="30"/>
    </row>
    <row r="22" spans="1:13" x14ac:dyDescent="0.3">
      <c r="A22" s="11">
        <v>16</v>
      </c>
      <c r="B22" s="17" t="s">
        <v>22</v>
      </c>
      <c r="C22" s="13">
        <v>483695</v>
      </c>
      <c r="D22" s="42">
        <v>310047</v>
      </c>
      <c r="E22" s="45">
        <f t="shared" si="0"/>
        <v>1560.0699248823566</v>
      </c>
      <c r="F22" s="15">
        <f t="shared" si="1"/>
        <v>0.94283853725793254</v>
      </c>
      <c r="G22" s="16">
        <f t="shared" si="2"/>
        <v>82.75955101744384</v>
      </c>
      <c r="H22" s="16">
        <f t="shared" si="3"/>
        <v>25659350.514305409</v>
      </c>
      <c r="I22" s="44">
        <f>'jan-feb'!H22</f>
        <v>8910390.9822472949</v>
      </c>
      <c r="J22" s="44">
        <f t="shared" si="4"/>
        <v>16748959.532058114</v>
      </c>
      <c r="M22" s="30"/>
    </row>
    <row r="23" spans="1:13" x14ac:dyDescent="0.3">
      <c r="A23" s="11">
        <v>17</v>
      </c>
      <c r="B23" s="17" t="s">
        <v>23</v>
      </c>
      <c r="C23" s="13">
        <v>179773</v>
      </c>
      <c r="D23" s="42">
        <v>135738</v>
      </c>
      <c r="E23" s="45">
        <f t="shared" si="0"/>
        <v>1324.4117343706257</v>
      </c>
      <c r="F23" s="15">
        <f t="shared" si="1"/>
        <v>0.80041695724337869</v>
      </c>
      <c r="G23" s="16">
        <f t="shared" si="2"/>
        <v>288.96046771520844</v>
      </c>
      <c r="H23" s="16">
        <f t="shared" si="3"/>
        <v>39222915.966726966</v>
      </c>
      <c r="I23" s="44">
        <f>'jan-feb'!H23</f>
        <v>15673600.660216941</v>
      </c>
      <c r="J23" s="44">
        <f t="shared" si="4"/>
        <v>23549315.306510024</v>
      </c>
      <c r="M23" s="30"/>
    </row>
    <row r="24" spans="1:13" x14ac:dyDescent="0.3">
      <c r="A24" s="11">
        <v>18</v>
      </c>
      <c r="B24" s="17" t="s">
        <v>24</v>
      </c>
      <c r="C24" s="13">
        <v>356930</v>
      </c>
      <c r="D24" s="42">
        <v>241682</v>
      </c>
      <c r="E24" s="45">
        <f t="shared" si="0"/>
        <v>1476.8580200428662</v>
      </c>
      <c r="F24" s="15">
        <f t="shared" si="1"/>
        <v>0.89254887434604235</v>
      </c>
      <c r="G24" s="16">
        <f t="shared" si="2"/>
        <v>155.56996775199798</v>
      </c>
      <c r="H24" s="16">
        <f t="shared" si="3"/>
        <v>37598460.946238376</v>
      </c>
      <c r="I24" s="44">
        <f>'jan-feb'!H24</f>
        <v>6274796.8900569603</v>
      </c>
      <c r="J24" s="44">
        <f t="shared" si="4"/>
        <v>31323664.056181416</v>
      </c>
      <c r="M24" s="30"/>
    </row>
    <row r="25" spans="1:13" x14ac:dyDescent="0.3">
      <c r="A25" s="11">
        <v>19</v>
      </c>
      <c r="B25" s="17" t="s">
        <v>25</v>
      </c>
      <c r="C25" s="13">
        <v>246073</v>
      </c>
      <c r="D25" s="42">
        <v>163453</v>
      </c>
      <c r="E25" s="45">
        <f t="shared" si="0"/>
        <v>1505.4664031862371</v>
      </c>
      <c r="F25" s="15">
        <f t="shared" si="1"/>
        <v>0.90983853917836999</v>
      </c>
      <c r="G25" s="16">
        <f t="shared" si="2"/>
        <v>130.53763250154842</v>
      </c>
      <c r="H25" s="16">
        <f t="shared" si="3"/>
        <v>21336767.645275593</v>
      </c>
      <c r="I25" s="44">
        <f>'jan-feb'!H25</f>
        <v>5617374.8358192975</v>
      </c>
      <c r="J25" s="44">
        <f t="shared" si="4"/>
        <v>15719392.809456296</v>
      </c>
      <c r="M25" s="30"/>
    </row>
    <row r="26" spans="1:13" x14ac:dyDescent="0.3">
      <c r="A26" s="11">
        <v>20</v>
      </c>
      <c r="B26" s="17" t="s">
        <v>26</v>
      </c>
      <c r="C26" s="13">
        <v>110644</v>
      </c>
      <c r="D26" s="42">
        <v>75605</v>
      </c>
      <c r="E26" s="45">
        <f t="shared" si="0"/>
        <v>1463.4481846438728</v>
      </c>
      <c r="F26" s="15">
        <f>E26/E$28</f>
        <v>0.88444455197510119</v>
      </c>
      <c r="G26" s="16">
        <f t="shared" si="2"/>
        <v>167.30357372611724</v>
      </c>
      <c r="H26" s="16">
        <f t="shared" si="3"/>
        <v>12648986.691563094</v>
      </c>
      <c r="I26" s="44">
        <f>'jan-feb'!H26</f>
        <v>1943831.6677400728</v>
      </c>
      <c r="J26" s="44">
        <f t="shared" si="4"/>
        <v>10705155.023823021</v>
      </c>
      <c r="M26" s="30"/>
    </row>
    <row r="27" spans="1:13" x14ac:dyDescent="0.3">
      <c r="A27" s="18"/>
      <c r="B27" s="19"/>
      <c r="C27" s="20"/>
      <c r="D27" s="21"/>
      <c r="E27" s="45"/>
      <c r="F27" s="14"/>
      <c r="G27" s="22"/>
      <c r="H27" s="22"/>
      <c r="I27" s="44"/>
      <c r="J27" s="44"/>
    </row>
    <row r="28" spans="1:13" ht="14.4" thickBot="1" x14ac:dyDescent="0.35">
      <c r="A28" s="23"/>
      <c r="B28" s="23" t="s">
        <v>27</v>
      </c>
      <c r="C28" s="24">
        <f>SUM(C8:C27)</f>
        <v>8547606</v>
      </c>
      <c r="D28" s="25">
        <f>SUM(D8:D27)</f>
        <v>5165802</v>
      </c>
      <c r="E28" s="46">
        <f>C28*1000/D28</f>
        <v>1654.6522689022925</v>
      </c>
      <c r="F28" s="27">
        <f>E28/E$28</f>
        <v>1</v>
      </c>
      <c r="G28" s="28"/>
      <c r="H28" s="28">
        <f>SUM(H8:H26)</f>
        <v>3.166496753692627E-8</v>
      </c>
      <c r="I28" s="24">
        <f>'jan-feb'!H28</f>
        <v>1.5157274901866913E-7</v>
      </c>
      <c r="J28" s="24">
        <f>H28-I28</f>
        <v>-1.1990778148174286E-7</v>
      </c>
    </row>
    <row r="29" spans="1:13" ht="14.4" thickTop="1" x14ac:dyDescent="0.3">
      <c r="A29" s="19"/>
      <c r="B29" s="19"/>
      <c r="C29" s="22"/>
      <c r="D29" s="10"/>
      <c r="E29" s="22"/>
      <c r="F29" s="22"/>
      <c r="G29" s="22"/>
      <c r="H29" s="22"/>
    </row>
    <row r="34" spans="6:6" x14ac:dyDescent="0.3">
      <c r="F34" s="29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4"/>
  <sheetViews>
    <sheetView workbookViewId="0">
      <selection activeCell="G20" sqref="G20"/>
    </sheetView>
  </sheetViews>
  <sheetFormatPr baseColWidth="10" defaultColWidth="20.109375" defaultRowHeight="13.8" x14ac:dyDescent="0.3"/>
  <cols>
    <col min="1" max="1" width="3.6640625" style="3" customWidth="1"/>
    <col min="2" max="2" width="16.6640625" style="3" bestFit="1" customWidth="1"/>
    <col min="3" max="8" width="16.109375" style="3" customWidth="1"/>
    <col min="9" max="249" width="11.44140625" style="3" customWidth="1"/>
    <col min="250" max="250" width="3.44140625" style="3" customWidth="1"/>
    <col min="251" max="16384" width="20.109375" style="3"/>
  </cols>
  <sheetData>
    <row r="1" spans="1:13" ht="26.25" customHeight="1" x14ac:dyDescent="0.3">
      <c r="A1" s="1"/>
      <c r="B1" s="2"/>
      <c r="C1" s="53" t="s">
        <v>71</v>
      </c>
      <c r="D1" s="54"/>
      <c r="E1" s="54"/>
      <c r="F1" s="54"/>
      <c r="G1" s="54"/>
      <c r="H1" s="55"/>
      <c r="I1" s="31"/>
      <c r="J1" s="32"/>
    </row>
    <row r="2" spans="1:13" x14ac:dyDescent="0.3">
      <c r="A2" s="56" t="s">
        <v>0</v>
      </c>
      <c r="B2" s="56" t="s">
        <v>1</v>
      </c>
      <c r="C2" s="4" t="s">
        <v>28</v>
      </c>
      <c r="D2" s="4" t="s">
        <v>3</v>
      </c>
      <c r="E2" s="59" t="s">
        <v>44</v>
      </c>
      <c r="F2" s="60"/>
      <c r="G2" s="38" t="s">
        <v>40</v>
      </c>
      <c r="H2" s="39"/>
      <c r="I2" s="33"/>
      <c r="J2" s="34"/>
    </row>
    <row r="3" spans="1:13" x14ac:dyDescent="0.3">
      <c r="A3" s="57"/>
      <c r="B3" s="57"/>
      <c r="C3" s="5">
        <v>2015</v>
      </c>
      <c r="D3" s="5" t="s">
        <v>38</v>
      </c>
      <c r="E3" s="5"/>
      <c r="F3" s="4" t="s">
        <v>42</v>
      </c>
      <c r="G3" s="4"/>
      <c r="H3" s="4"/>
      <c r="I3" s="35"/>
      <c r="J3" s="36"/>
    </row>
    <row r="4" spans="1:13" x14ac:dyDescent="0.3">
      <c r="A4" s="57"/>
      <c r="B4" s="57"/>
      <c r="C4" s="5" t="s">
        <v>4</v>
      </c>
      <c r="D4" s="5"/>
      <c r="E4" s="5" t="s">
        <v>41</v>
      </c>
      <c r="F4" s="5" t="s">
        <v>5</v>
      </c>
      <c r="G4" s="5" t="s">
        <v>41</v>
      </c>
      <c r="H4" s="5" t="s">
        <v>43</v>
      </c>
      <c r="I4" s="35" t="s">
        <v>72</v>
      </c>
      <c r="J4" s="36" t="s">
        <v>70</v>
      </c>
    </row>
    <row r="5" spans="1:13" x14ac:dyDescent="0.3">
      <c r="A5" s="58"/>
      <c r="B5" s="58"/>
      <c r="C5" s="6"/>
      <c r="D5" s="6"/>
      <c r="E5" s="7"/>
      <c r="F5" s="7" t="s">
        <v>6</v>
      </c>
      <c r="G5" s="7" t="s">
        <v>29</v>
      </c>
      <c r="H5" s="7" t="s">
        <v>29</v>
      </c>
      <c r="I5" s="35" t="s">
        <v>7</v>
      </c>
      <c r="J5" s="36" t="s">
        <v>30</v>
      </c>
    </row>
    <row r="6" spans="1:13" x14ac:dyDescent="0.3">
      <c r="A6" s="50"/>
      <c r="B6" s="50"/>
      <c r="C6" s="50">
        <v>1</v>
      </c>
      <c r="D6" s="50">
        <v>2</v>
      </c>
      <c r="E6" s="50">
        <v>3</v>
      </c>
      <c r="F6" s="50">
        <v>4</v>
      </c>
      <c r="G6" s="50">
        <v>5</v>
      </c>
      <c r="H6" s="50">
        <v>6</v>
      </c>
      <c r="I6" s="51">
        <v>7</v>
      </c>
      <c r="J6" s="51">
        <v>8</v>
      </c>
    </row>
    <row r="7" spans="1:13" x14ac:dyDescent="0.3">
      <c r="A7" s="8"/>
      <c r="B7" s="9"/>
      <c r="C7" s="10"/>
      <c r="D7" s="10"/>
      <c r="E7" s="10"/>
      <c r="F7" s="10"/>
      <c r="G7" s="10"/>
      <c r="H7" s="10"/>
    </row>
    <row r="8" spans="1:13" x14ac:dyDescent="0.3">
      <c r="A8" s="11">
        <v>1</v>
      </c>
      <c r="B8" s="12" t="s">
        <v>8</v>
      </c>
      <c r="C8" s="13">
        <v>168499</v>
      </c>
      <c r="D8" s="42">
        <v>287198</v>
      </c>
      <c r="E8" s="14">
        <f>C8*1000/D8</f>
        <v>586.69976810423475</v>
      </c>
      <c r="F8" s="15">
        <f>E8/E$28</f>
        <v>0.82027161518700309</v>
      </c>
      <c r="G8" s="16">
        <f>($E$28-E8)*0.875</f>
        <v>112.48198129964274</v>
      </c>
      <c r="H8" s="16">
        <f>G8*D8</f>
        <v>32304600.065294795</v>
      </c>
      <c r="I8" s="44">
        <f>jan!H8</f>
        <v>29605648.52393683</v>
      </c>
      <c r="J8" s="44">
        <f>H8-I8</f>
        <v>2698951.5413579643</v>
      </c>
      <c r="M8" s="30"/>
    </row>
    <row r="9" spans="1:13" x14ac:dyDescent="0.3">
      <c r="A9" s="11">
        <v>2</v>
      </c>
      <c r="B9" s="12" t="s">
        <v>9</v>
      </c>
      <c r="C9" s="13">
        <v>458884</v>
      </c>
      <c r="D9" s="42">
        <v>584899</v>
      </c>
      <c r="E9" s="14">
        <f t="shared" ref="E9:E26" si="0">C9*1000/D9</f>
        <v>784.55254667899931</v>
      </c>
      <c r="F9" s="15">
        <f t="shared" ref="F9:F25" si="1">E9/E$28</f>
        <v>1.096891834034482</v>
      </c>
      <c r="G9" s="16">
        <f t="shared" ref="G9:G26" si="2">($E$28-E9)*0.875</f>
        <v>-60.639199953276247</v>
      </c>
      <c r="H9" s="16">
        <f t="shared" ref="H9:H26" si="3">G9*D9</f>
        <v>-35467807.413471326</v>
      </c>
      <c r="I9" s="44">
        <f>jan!H9</f>
        <v>-46027444.533902958</v>
      </c>
      <c r="J9" s="44">
        <f t="shared" ref="J9:J26" si="4">H9-I9</f>
        <v>10559637.120431632</v>
      </c>
      <c r="M9" s="30"/>
    </row>
    <row r="10" spans="1:13" x14ac:dyDescent="0.3">
      <c r="A10" s="11">
        <v>3</v>
      </c>
      <c r="B10" s="17" t="s">
        <v>10</v>
      </c>
      <c r="C10" s="13">
        <v>534828</v>
      </c>
      <c r="D10" s="42">
        <v>647676</v>
      </c>
      <c r="E10" s="14">
        <f t="shared" si="0"/>
        <v>825.76473421896128</v>
      </c>
      <c r="F10" s="15">
        <f t="shared" si="1"/>
        <v>1.1545110619200269</v>
      </c>
      <c r="G10" s="16">
        <f t="shared" si="2"/>
        <v>-96.699864050742974</v>
      </c>
      <c r="H10" s="16">
        <f t="shared" si="3"/>
        <v>-62630181.148929007</v>
      </c>
      <c r="I10" s="44">
        <f>jan!H10</f>
        <v>-77887876.12765646</v>
      </c>
      <c r="J10" s="44">
        <f t="shared" si="4"/>
        <v>15257694.978727452</v>
      </c>
      <c r="M10" s="30"/>
    </row>
    <row r="11" spans="1:13" x14ac:dyDescent="0.3">
      <c r="A11" s="11">
        <v>4</v>
      </c>
      <c r="B11" s="17" t="s">
        <v>11</v>
      </c>
      <c r="C11" s="13">
        <v>109805</v>
      </c>
      <c r="D11" s="42">
        <v>195153</v>
      </c>
      <c r="E11" s="14">
        <f t="shared" si="0"/>
        <v>562.6610915538065</v>
      </c>
      <c r="F11" s="15">
        <f t="shared" si="1"/>
        <v>0.78666286823847087</v>
      </c>
      <c r="G11" s="16">
        <f t="shared" si="2"/>
        <v>133.51582328126744</v>
      </c>
      <c r="H11" s="16">
        <f t="shared" si="3"/>
        <v>26056013.460809186</v>
      </c>
      <c r="I11" s="44">
        <f>jan!H11</f>
        <v>23751847.468965128</v>
      </c>
      <c r="J11" s="44">
        <f t="shared" si="4"/>
        <v>2304165.991844058</v>
      </c>
      <c r="M11" s="30"/>
    </row>
    <row r="12" spans="1:13" x14ac:dyDescent="0.3">
      <c r="A12" s="11">
        <v>5</v>
      </c>
      <c r="B12" s="17" t="s">
        <v>12</v>
      </c>
      <c r="C12" s="13">
        <v>113104</v>
      </c>
      <c r="D12" s="42">
        <v>188807</v>
      </c>
      <c r="E12" s="14">
        <f t="shared" si="0"/>
        <v>599.04558623356127</v>
      </c>
      <c r="F12" s="15">
        <f t="shared" si="1"/>
        <v>0.83753244385661396</v>
      </c>
      <c r="G12" s="16">
        <f t="shared" si="2"/>
        <v>101.67939043648204</v>
      </c>
      <c r="H12" s="16">
        <f t="shared" si="3"/>
        <v>19197780.670140862</v>
      </c>
      <c r="I12" s="44">
        <f>jan!H12</f>
        <v>21460100.368418101</v>
      </c>
      <c r="J12" s="44">
        <f t="shared" si="4"/>
        <v>-2262319.6982772388</v>
      </c>
      <c r="M12" s="30"/>
    </row>
    <row r="13" spans="1:13" x14ac:dyDescent="0.3">
      <c r="A13" s="11">
        <v>6</v>
      </c>
      <c r="B13" s="17" t="s">
        <v>13</v>
      </c>
      <c r="C13" s="13">
        <v>193444</v>
      </c>
      <c r="D13" s="42">
        <v>274737</v>
      </c>
      <c r="E13" s="14">
        <f t="shared" si="0"/>
        <v>704.1061087512785</v>
      </c>
      <c r="F13" s="15">
        <f t="shared" si="1"/>
        <v>0.98441875468039419</v>
      </c>
      <c r="G13" s="16">
        <f t="shared" si="2"/>
        <v>9.7514332334794602</v>
      </c>
      <c r="H13" s="16">
        <f t="shared" si="3"/>
        <v>2679079.5122664464</v>
      </c>
      <c r="I13" s="44">
        <f>jan!H13</f>
        <v>5500062.998422116</v>
      </c>
      <c r="J13" s="44">
        <f t="shared" si="4"/>
        <v>-2820983.4861556697</v>
      </c>
      <c r="M13" s="30"/>
    </row>
    <row r="14" spans="1:13" x14ac:dyDescent="0.3">
      <c r="A14" s="11">
        <v>7</v>
      </c>
      <c r="B14" s="17" t="s">
        <v>14</v>
      </c>
      <c r="C14" s="13">
        <v>148951</v>
      </c>
      <c r="D14" s="42">
        <v>242662</v>
      </c>
      <c r="E14" s="14">
        <f t="shared" si="0"/>
        <v>613.82087018156938</v>
      </c>
      <c r="F14" s="15">
        <f t="shared" si="1"/>
        <v>0.85818993630465257</v>
      </c>
      <c r="G14" s="16">
        <f t="shared" si="2"/>
        <v>88.751016981974942</v>
      </c>
      <c r="H14" s="16">
        <f t="shared" si="3"/>
        <v>21536499.282880004</v>
      </c>
      <c r="I14" s="44">
        <f>jan!H14</f>
        <v>16270231.746445173</v>
      </c>
      <c r="J14" s="44">
        <f t="shared" si="4"/>
        <v>5266267.5364348311</v>
      </c>
      <c r="M14" s="30"/>
    </row>
    <row r="15" spans="1:13" x14ac:dyDescent="0.3">
      <c r="A15" s="11">
        <v>8</v>
      </c>
      <c r="B15" s="17" t="s">
        <v>15</v>
      </c>
      <c r="C15" s="13">
        <v>115798</v>
      </c>
      <c r="D15" s="42">
        <v>171953</v>
      </c>
      <c r="E15" s="14">
        <f t="shared" si="0"/>
        <v>673.4282042185946</v>
      </c>
      <c r="F15" s="15">
        <f t="shared" si="1"/>
        <v>0.94152762761741815</v>
      </c>
      <c r="G15" s="16">
        <f t="shared" si="2"/>
        <v>36.59459969957787</v>
      </c>
      <c r="H15" s="16">
        <f t="shared" si="3"/>
        <v>6292551.2021415131</v>
      </c>
      <c r="I15" s="44">
        <f>jan!H15</f>
        <v>13545995.635890609</v>
      </c>
      <c r="J15" s="44">
        <f t="shared" si="4"/>
        <v>-7253444.4337490955</v>
      </c>
      <c r="M15" s="30"/>
    </row>
    <row r="16" spans="1:13" x14ac:dyDescent="0.3">
      <c r="A16" s="11">
        <v>9</v>
      </c>
      <c r="B16" s="17" t="s">
        <v>16</v>
      </c>
      <c r="C16" s="13">
        <v>74146</v>
      </c>
      <c r="D16" s="42">
        <v>114767</v>
      </c>
      <c r="E16" s="14">
        <f t="shared" si="0"/>
        <v>646.0567933290929</v>
      </c>
      <c r="F16" s="15">
        <f t="shared" si="1"/>
        <v>0.90325934690405374</v>
      </c>
      <c r="G16" s="16">
        <f t="shared" si="2"/>
        <v>60.54458422789186</v>
      </c>
      <c r="H16" s="16">
        <f t="shared" si="3"/>
        <v>6948520.2980824653</v>
      </c>
      <c r="I16" s="44">
        <f>jan!H16</f>
        <v>9610068.0528647806</v>
      </c>
      <c r="J16" s="44">
        <f t="shared" si="4"/>
        <v>-2661547.7547823153</v>
      </c>
      <c r="M16" s="30"/>
    </row>
    <row r="17" spans="1:13" x14ac:dyDescent="0.3">
      <c r="A17" s="11">
        <v>10</v>
      </c>
      <c r="B17" s="17" t="s">
        <v>17</v>
      </c>
      <c r="C17" s="13">
        <v>117558</v>
      </c>
      <c r="D17" s="42">
        <v>180877</v>
      </c>
      <c r="E17" s="14">
        <f t="shared" si="0"/>
        <v>649.93338014230665</v>
      </c>
      <c r="F17" s="15">
        <f t="shared" si="1"/>
        <v>0.90867924699530878</v>
      </c>
      <c r="G17" s="16">
        <f t="shared" si="2"/>
        <v>57.152570766329831</v>
      </c>
      <c r="H17" s="16">
        <f t="shared" si="3"/>
        <v>10337585.54250144</v>
      </c>
      <c r="I17" s="44">
        <f>jan!H17</f>
        <v>12264747.349612899</v>
      </c>
      <c r="J17" s="44">
        <f t="shared" si="4"/>
        <v>-1927161.8071114589</v>
      </c>
      <c r="M17" s="30"/>
    </row>
    <row r="18" spans="1:13" x14ac:dyDescent="0.3">
      <c r="A18" s="11">
        <v>11</v>
      </c>
      <c r="B18" s="17" t="s">
        <v>18</v>
      </c>
      <c r="C18" s="13">
        <v>386411</v>
      </c>
      <c r="D18" s="42">
        <v>466302</v>
      </c>
      <c r="E18" s="14">
        <f t="shared" si="0"/>
        <v>828.67111871705458</v>
      </c>
      <c r="F18" s="15">
        <f t="shared" si="1"/>
        <v>1.1585745111255872</v>
      </c>
      <c r="G18" s="16">
        <f t="shared" si="2"/>
        <v>-99.242950486574614</v>
      </c>
      <c r="H18" s="16">
        <f t="shared" si="3"/>
        <v>-46277186.297790714</v>
      </c>
      <c r="I18" s="44">
        <f>jan!H18</f>
        <v>-43516760.324727878</v>
      </c>
      <c r="J18" s="44">
        <f t="shared" si="4"/>
        <v>-2760425.9730628356</v>
      </c>
      <c r="M18" s="30"/>
    </row>
    <row r="19" spans="1:13" x14ac:dyDescent="0.3">
      <c r="A19" s="11">
        <v>12</v>
      </c>
      <c r="B19" s="17" t="s">
        <v>19</v>
      </c>
      <c r="C19" s="13">
        <v>383853</v>
      </c>
      <c r="D19" s="42">
        <v>511357</v>
      </c>
      <c r="E19" s="14">
        <f t="shared" si="0"/>
        <v>750.65560850834152</v>
      </c>
      <c r="F19" s="15">
        <f t="shared" si="1"/>
        <v>1.0495001394493912</v>
      </c>
      <c r="G19" s="16">
        <f t="shared" si="2"/>
        <v>-30.97937905395068</v>
      </c>
      <c r="H19" s="16">
        <f t="shared" si="3"/>
        <v>-15841522.334891059</v>
      </c>
      <c r="I19" s="44">
        <f>jan!H19</f>
        <v>-13000870.159246346</v>
      </c>
      <c r="J19" s="44">
        <f t="shared" si="4"/>
        <v>-2840652.1756447125</v>
      </c>
      <c r="M19" s="30"/>
    </row>
    <row r="20" spans="1:13" x14ac:dyDescent="0.3">
      <c r="A20" s="11">
        <v>14</v>
      </c>
      <c r="B20" s="17" t="s">
        <v>20</v>
      </c>
      <c r="C20" s="13">
        <v>82927</v>
      </c>
      <c r="D20" s="42">
        <v>109170</v>
      </c>
      <c r="E20" s="14">
        <f t="shared" si="0"/>
        <v>759.61344691765134</v>
      </c>
      <c r="F20" s="15">
        <f t="shared" si="1"/>
        <v>1.0620241951590628</v>
      </c>
      <c r="G20" s="16">
        <f t="shared" si="2"/>
        <v>-38.817487662096781</v>
      </c>
      <c r="H20" s="16">
        <f t="shared" si="3"/>
        <v>-4237705.1280711051</v>
      </c>
      <c r="I20" s="44">
        <f>jan!H20</f>
        <v>5282358.17313556</v>
      </c>
      <c r="J20" s="44">
        <f t="shared" si="4"/>
        <v>-9520063.3012066651</v>
      </c>
      <c r="M20" s="30"/>
    </row>
    <row r="21" spans="1:13" x14ac:dyDescent="0.3">
      <c r="A21" s="11">
        <v>15</v>
      </c>
      <c r="B21" s="17" t="s">
        <v>21</v>
      </c>
      <c r="C21" s="13">
        <v>187846</v>
      </c>
      <c r="D21" s="42">
        <v>263719</v>
      </c>
      <c r="E21" s="14">
        <f t="shared" si="0"/>
        <v>712.29604237844069</v>
      </c>
      <c r="F21" s="15">
        <f t="shared" si="1"/>
        <v>0.99586919398486851</v>
      </c>
      <c r="G21" s="16">
        <f t="shared" si="2"/>
        <v>2.5852413097125435</v>
      </c>
      <c r="H21" s="16">
        <f t="shared" si="3"/>
        <v>681777.25295608223</v>
      </c>
      <c r="I21" s="44">
        <f>jan!H21</f>
        <v>2360335.5632145689</v>
      </c>
      <c r="J21" s="44">
        <f t="shared" si="4"/>
        <v>-1678558.3102584868</v>
      </c>
      <c r="M21" s="30"/>
    </row>
    <row r="22" spans="1:13" x14ac:dyDescent="0.3">
      <c r="A22" s="11">
        <v>16</v>
      </c>
      <c r="B22" s="17" t="s">
        <v>22</v>
      </c>
      <c r="C22" s="13">
        <v>211578</v>
      </c>
      <c r="D22" s="42">
        <v>310047</v>
      </c>
      <c r="E22" s="14">
        <f t="shared" si="0"/>
        <v>682.40621583179325</v>
      </c>
      <c r="F22" s="15">
        <f t="shared" si="1"/>
        <v>0.95407988771276864</v>
      </c>
      <c r="G22" s="16">
        <f t="shared" si="2"/>
        <v>28.738839538029055</v>
      </c>
      <c r="H22" s="16">
        <f t="shared" si="3"/>
        <v>8910390.9822472949</v>
      </c>
      <c r="I22" s="44">
        <f>jan!H22</f>
        <v>5244960.5512609743</v>
      </c>
      <c r="J22" s="44">
        <f t="shared" si="4"/>
        <v>3665430.4309863206</v>
      </c>
      <c r="M22" s="30"/>
    </row>
    <row r="23" spans="1:13" x14ac:dyDescent="0.3">
      <c r="A23" s="11">
        <v>17</v>
      </c>
      <c r="B23" s="17" t="s">
        <v>23</v>
      </c>
      <c r="C23" s="13">
        <v>79174</v>
      </c>
      <c r="D23" s="42">
        <v>135738</v>
      </c>
      <c r="E23" s="14">
        <f t="shared" si="0"/>
        <v>583.28544696400422</v>
      </c>
      <c r="F23" s="15">
        <f t="shared" si="1"/>
        <v>0.81549801398802246</v>
      </c>
      <c r="G23" s="16">
        <f t="shared" si="2"/>
        <v>115.46951229734445</v>
      </c>
      <c r="H23" s="16">
        <f t="shared" si="3"/>
        <v>15673600.660216941</v>
      </c>
      <c r="I23" s="44">
        <f>jan!H23</f>
        <v>15087140.393011579</v>
      </c>
      <c r="J23" s="44">
        <f t="shared" si="4"/>
        <v>586460.26720536128</v>
      </c>
      <c r="M23" s="30"/>
    </row>
    <row r="24" spans="1:13" x14ac:dyDescent="0.3">
      <c r="A24" s="11">
        <v>18</v>
      </c>
      <c r="B24" s="17" t="s">
        <v>24</v>
      </c>
      <c r="C24" s="13">
        <v>165692</v>
      </c>
      <c r="D24" s="42">
        <v>241682</v>
      </c>
      <c r="E24" s="14">
        <f t="shared" si="0"/>
        <v>685.57857018727088</v>
      </c>
      <c r="F24" s="15">
        <f t="shared" si="1"/>
        <v>0.95851519239939131</v>
      </c>
      <c r="G24" s="16">
        <f t="shared" si="2"/>
        <v>25.963029476986122</v>
      </c>
      <c r="H24" s="16">
        <f t="shared" si="3"/>
        <v>6274796.8900569603</v>
      </c>
      <c r="I24" s="44">
        <f>jan!H24</f>
        <v>13700160.850048071</v>
      </c>
      <c r="J24" s="44">
        <f t="shared" si="4"/>
        <v>-7425363.9599911105</v>
      </c>
      <c r="M24" s="30"/>
    </row>
    <row r="25" spans="1:13" x14ac:dyDescent="0.3">
      <c r="A25" s="11">
        <v>19</v>
      </c>
      <c r="B25" s="17" t="s">
        <v>25</v>
      </c>
      <c r="C25" s="13">
        <v>110490</v>
      </c>
      <c r="D25" s="42">
        <v>163453</v>
      </c>
      <c r="E25" s="14">
        <f t="shared" si="0"/>
        <v>675.97413323707735</v>
      </c>
      <c r="F25" s="15">
        <f t="shared" si="1"/>
        <v>0.94508711991940131</v>
      </c>
      <c r="G25" s="16">
        <f t="shared" si="2"/>
        <v>34.366911808405462</v>
      </c>
      <c r="H25" s="16">
        <f t="shared" si="3"/>
        <v>5617374.8358192975</v>
      </c>
      <c r="I25" s="44">
        <f>jan!H25</f>
        <v>4393082.2487727981</v>
      </c>
      <c r="J25" s="44">
        <f t="shared" si="4"/>
        <v>1224292.5870464994</v>
      </c>
      <c r="M25" s="30"/>
    </row>
    <row r="26" spans="1:13" x14ac:dyDescent="0.3">
      <c r="A26" s="11">
        <v>20</v>
      </c>
      <c r="B26" s="17" t="s">
        <v>26</v>
      </c>
      <c r="C26" s="13">
        <v>51855</v>
      </c>
      <c r="D26" s="42">
        <v>75605</v>
      </c>
      <c r="E26" s="14">
        <f t="shared" si="0"/>
        <v>685.86733681634814</v>
      </c>
      <c r="F26" s="15">
        <f>E26/E$28</f>
        <v>0.95891892030610359</v>
      </c>
      <c r="G26" s="16">
        <f t="shared" si="2"/>
        <v>25.710358676543521</v>
      </c>
      <c r="H26" s="16">
        <f t="shared" si="3"/>
        <v>1943831.6677400728</v>
      </c>
      <c r="I26" s="44">
        <f>jan!H26</f>
        <v>2356211.2215344305</v>
      </c>
      <c r="J26" s="44">
        <f t="shared" si="4"/>
        <v>-412379.55379435769</v>
      </c>
      <c r="M26" s="30"/>
    </row>
    <row r="27" spans="1:13" x14ac:dyDescent="0.3">
      <c r="A27" s="18"/>
      <c r="B27" s="19"/>
      <c r="C27" s="20"/>
      <c r="D27" s="21"/>
      <c r="E27" s="14"/>
      <c r="F27" s="14"/>
      <c r="G27" s="22"/>
      <c r="H27" s="22"/>
      <c r="I27" s="44"/>
      <c r="J27" s="44"/>
    </row>
    <row r="28" spans="1:13" ht="14.4" thickBot="1" x14ac:dyDescent="0.35">
      <c r="A28" s="23"/>
      <c r="B28" s="23" t="s">
        <v>27</v>
      </c>
      <c r="C28" s="24">
        <f>SUM(C8:C27)</f>
        <v>3694843</v>
      </c>
      <c r="D28" s="25">
        <f>SUM(D8:D27)</f>
        <v>5165802</v>
      </c>
      <c r="E28" s="26">
        <f>C28*1000/D28</f>
        <v>715.25060387525502</v>
      </c>
      <c r="F28" s="27">
        <f>E28/E$28</f>
        <v>1</v>
      </c>
      <c r="G28" s="28"/>
      <c r="H28" s="28">
        <f>SUM(H8:H26)</f>
        <v>1.5157274901866913E-7</v>
      </c>
      <c r="I28" s="24">
        <f>jan!H28</f>
        <v>-3.3993273973464966E-8</v>
      </c>
      <c r="J28" s="24">
        <f>H28-I28</f>
        <v>1.8556602299213409E-7</v>
      </c>
    </row>
    <row r="29" spans="1:13" ht="14.4" thickTop="1" x14ac:dyDescent="0.3">
      <c r="A29" s="19"/>
      <c r="B29" s="19"/>
      <c r="C29" s="22"/>
      <c r="D29" s="10"/>
      <c r="E29" s="22"/>
      <c r="F29" s="22"/>
      <c r="G29" s="22"/>
      <c r="H29" s="22"/>
    </row>
    <row r="34" spans="6:6" x14ac:dyDescent="0.3">
      <c r="F34" s="29"/>
    </row>
  </sheetData>
  <mergeCells count="4">
    <mergeCell ref="A2:A5"/>
    <mergeCell ref="B2:B5"/>
    <mergeCell ref="E2:F2"/>
    <mergeCell ref="C1:H1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10</vt:i4>
      </vt:variant>
      <vt:variant>
        <vt:lpstr>Navngitte områder</vt:lpstr>
      </vt:variant>
      <vt:variant>
        <vt:i4>1</vt:i4>
      </vt:variant>
    </vt:vector>
  </HeadingPairs>
  <TitlesOfParts>
    <vt:vector size="11" baseType="lpstr">
      <vt:lpstr>jan-des</vt:lpstr>
      <vt:lpstr>jan-nov</vt:lpstr>
      <vt:lpstr>jan-sep</vt:lpstr>
      <vt:lpstr>jan-aug</vt:lpstr>
      <vt:lpstr>jan-jul</vt:lpstr>
      <vt:lpstr>jan-mai</vt:lpstr>
      <vt:lpstr>jan-apr</vt:lpstr>
      <vt:lpstr>jan-mar</vt:lpstr>
      <vt:lpstr>jan-feb</vt:lpstr>
      <vt:lpstr>jan</vt:lpstr>
      <vt:lpstr>'jan-feb'!Utskriftstitler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Lars Tore Rydland</cp:lastModifiedBy>
  <cp:lastPrinted>2013-09-25T10:13:34Z</cp:lastPrinted>
  <dcterms:created xsi:type="dcterms:W3CDTF">2012-02-27T18:26:41Z</dcterms:created>
  <dcterms:modified xsi:type="dcterms:W3CDTF">2016-01-18T11:59:58Z</dcterms:modified>
</cp:coreProperties>
</file>