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8c8414/Dokumenter/Tallene bak figurene/"/>
    </mc:Choice>
  </mc:AlternateContent>
  <xr:revisionPtr revIDLastSave="0" documentId="13_ncr:1_{95EE4E18-6FA6-4258-B3D6-9E74EE5F1022}" xr6:coauthVersionLast="47" xr6:coauthVersionMax="47" xr10:uidLastSave="{00000000-0000-0000-0000-000000000000}"/>
  <bookViews>
    <workbookView xWindow="210" yWindow="120" windowWidth="19695" windowHeight="19470" xr2:uid="{00000000-000D-0000-FFFF-FFFF00000000}"/>
  </bookViews>
  <sheets>
    <sheet name="Innhold" sheetId="1" r:id="rId1"/>
    <sheet name="Fig6-1" sheetId="2" r:id="rId2"/>
    <sheet name="Fig6-2" sheetId="3" r:id="rId3"/>
    <sheet name="Fig6-3" sheetId="4" r:id="rId4"/>
    <sheet name="Fig6-4" sheetId="5" r:id="rId5"/>
    <sheet name="Fig6-5" sheetId="6" r:id="rId6"/>
    <sheet name="Fig6-6" sheetId="7" r:id="rId7"/>
    <sheet name="Fig6-7" sheetId="8" r:id="rId8"/>
    <sheet name="Fig6-8" sheetId="9" r:id="rId9"/>
    <sheet name="Fig6-9" sheetId="10" r:id="rId10"/>
    <sheet name="Fig6-10" sheetId="11" r:id="rId11"/>
    <sheet name="Fig6-11" sheetId="12" r:id="rId12"/>
    <sheet name="Fig6-12" sheetId="13" r:id="rId13"/>
    <sheet name="Fig6-13" sheetId="14" r:id="rId14"/>
    <sheet name="Fig6-14" sheetId="15" r:id="rId15"/>
    <sheet name="Fig6-15" sheetId="16" r:id="rId16"/>
    <sheet name="Fig6-16" sheetId="17" r:id="rId17"/>
    <sheet name="Fig6-17" sheetId="18" r:id="rId18"/>
    <sheet name="Fig6-18" sheetId="19" r:id="rId19"/>
    <sheet name="Fig6-19" sheetId="20" r:id="rId20"/>
    <sheet name="Fig6-20" sheetId="21" r:id="rId21"/>
    <sheet name="Fig6-21" sheetId="22" r:id="rId22"/>
    <sheet name="Fig6-22" sheetId="23" r:id="rId23"/>
    <sheet name="Fig6-23" sheetId="24" r:id="rId24"/>
    <sheet name="Fig6-24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<sst xmlns="http://schemas.openxmlformats.org/spreadsheetml/2006/main" count="340" uniqueCount="249">
  <si>
    <t>Innhold</t>
  </si>
  <si>
    <t>Figurtittel</t>
  </si>
  <si>
    <t>År</t>
  </si>
  <si>
    <t>Gini markedsinntekt</t>
  </si>
  <si>
    <t>Gini inntekt etter skatt</t>
  </si>
  <si>
    <t>Fig6-1</t>
  </si>
  <si>
    <t>P90/P10</t>
  </si>
  <si>
    <t>S80/S20</t>
  </si>
  <si>
    <t>Fig6-2</t>
  </si>
  <si>
    <t>2000 -2002</t>
  </si>
  <si>
    <t>2005 -2007</t>
  </si>
  <si>
    <t>2006 -2008</t>
  </si>
  <si>
    <t>2007 -2009</t>
  </si>
  <si>
    <t>2008 -2010</t>
  </si>
  <si>
    <t>2009 -2011</t>
  </si>
  <si>
    <t>2010 -2012</t>
  </si>
  <si>
    <t>2011 -2013</t>
  </si>
  <si>
    <t>2012 -2014</t>
  </si>
  <si>
    <t>2013 -2015</t>
  </si>
  <si>
    <t>2014 -2016</t>
  </si>
  <si>
    <t>2015 -2017</t>
  </si>
  <si>
    <t>2016 -2018</t>
  </si>
  <si>
    <t>2017 -2019</t>
  </si>
  <si>
    <t>2018 -2020</t>
  </si>
  <si>
    <t>null</t>
  </si>
  <si>
    <t>Andel vedvarende lavinntekt</t>
  </si>
  <si>
    <t>Barn under 18 med vedvarende lavinntekt</t>
  </si>
  <si>
    <t>Fig6-3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</si>
  <si>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</si>
  <si>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</si>
  <si>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</si>
  <si>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</si>
  <si>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</si>
  <si>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</si>
  <si>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</si>
  <si>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</si>
  <si>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</si>
  <si>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</si>
  <si>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Fig6-4</t>
  </si>
  <si>
    <t>Lønnsinntekter</t>
  </si>
  <si>
    <t>Netto næringsinntekter</t>
  </si>
  <si>
    <t>Kapitalinntekter</t>
  </si>
  <si>
    <t>Overføringer</t>
  </si>
  <si>
    <t>Utlignet skatt</t>
  </si>
  <si>
    <t>Fig6-5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</si>
  <si>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</si>
  <si>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</si>
  <si>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</si>
  <si>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</si>
  <si>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</si>
  <si>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</si>
  <si>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</si>
  <si>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</si>
  <si>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</si>
  <si>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</si>
  <si>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</si>
  <si>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</si>
  <si>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</si>
  <si>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</si>
  <si>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</si>
  <si>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</si>
  <si>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</si>
  <si>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</si>
  <si>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</si>
  <si>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</si>
  <si>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</si>
  <si>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</si>
  <si>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</si>
  <si>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</si>
  <si>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</si>
  <si>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</si>
  <si>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</si>
  <si>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</si>
  <si>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</si>
  <si>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</si>
  <si>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2020*</t>
  </si>
  <si>
    <t>2021*</t>
  </si>
  <si>
    <t>Bygg og anlegg</t>
  </si>
  <si>
    <t>Teknisk og forretningsmessig tjenesteyting, inkl. tjenester til petroleumsnæringen</t>
  </si>
  <si>
    <t>Informasjon og kommunikasjon</t>
  </si>
  <si>
    <t>Markedsrettet virksomhet Fastlands-Norge</t>
  </si>
  <si>
    <t>Industri</t>
  </si>
  <si>
    <t>Overnatting- og serveringsvirksomhet</t>
  </si>
  <si>
    <t>Fig6-6</t>
  </si>
  <si>
    <t>Skatt</t>
  </si>
  <si>
    <t>Næringsinntekter</t>
  </si>
  <si>
    <t>Inntekt etter skatt</t>
  </si>
  <si>
    <t>Samlet inntekt</t>
  </si>
  <si>
    <t>Fig6-7</t>
  </si>
  <si>
    <t>Fig6-8</t>
  </si>
  <si>
    <t>Persentil 91-100</t>
  </si>
  <si>
    <t>2020</t>
  </si>
  <si>
    <t>Fig6-9</t>
  </si>
  <si>
    <t>Persentil</t>
  </si>
  <si>
    <t>Spredning</t>
  </si>
  <si>
    <t>P25</t>
  </si>
  <si>
    <t>P50</t>
  </si>
  <si>
    <t>P75</t>
  </si>
  <si>
    <t>P95</t>
  </si>
  <si>
    <t>Gjennomsnitt</t>
  </si>
  <si>
    <t>Fig6-10</t>
  </si>
  <si>
    <t>inntekt etter skatt</t>
  </si>
  <si>
    <t>Fig6-11</t>
  </si>
  <si>
    <t>Fig6-12</t>
  </si>
  <si>
    <t>Persentil 1-10</t>
  </si>
  <si>
    <t>Fig6-13</t>
  </si>
  <si>
    <t>Fig6-14</t>
  </si>
  <si>
    <t>Offisiell statistikk</t>
  </si>
  <si>
    <t>+tilbakeholdte overskudd</t>
  </si>
  <si>
    <t>+tilbakeholdte overskudd og bolig mv.</t>
  </si>
  <si>
    <t>+tilbakeholdte overskudd, bolig mv. og offentlige tjenester</t>
  </si>
  <si>
    <t>Fig6-15</t>
  </si>
  <si>
    <t>Beregnet nettoformue</t>
  </si>
  <si>
    <t>Primærbolig</t>
  </si>
  <si>
    <t>Annen realkapital</t>
  </si>
  <si>
    <t>Bruttofinanskapital</t>
  </si>
  <si>
    <t>Gjeld</t>
  </si>
  <si>
    <t>Fig6-16</t>
  </si>
  <si>
    <t>Desil 1</t>
  </si>
  <si>
    <t>Desil 2</t>
  </si>
  <si>
    <t>Desil 3</t>
  </si>
  <si>
    <t>Desil 4</t>
  </si>
  <si>
    <t>Desil 5</t>
  </si>
  <si>
    <t>Desil 6</t>
  </si>
  <si>
    <t>Desil 7</t>
  </si>
  <si>
    <t>Desil 8</t>
  </si>
  <si>
    <t>Desil 9</t>
  </si>
  <si>
    <t>Desil 10</t>
  </si>
  <si>
    <t>Fig6-17</t>
  </si>
  <si>
    <t>Beregnet bruttoformue</t>
  </si>
  <si>
    <t>Nettoformue</t>
  </si>
  <si>
    <t>Fig6-18</t>
  </si>
  <si>
    <t>Fig6-19</t>
  </si>
  <si>
    <t>Formuespersentil</t>
  </si>
  <si>
    <t>Fig6-20</t>
  </si>
  <si>
    <t>Sentralitet 1</t>
  </si>
  <si>
    <t>Sentralitet 2</t>
  </si>
  <si>
    <t>Sentralitet 3</t>
  </si>
  <si>
    <t>Sentralitet 4</t>
  </si>
  <si>
    <t>Sentralitet 5</t>
  </si>
  <si>
    <t>Sentralitet 6</t>
  </si>
  <si>
    <t>175.1</t>
  </si>
  <si>
    <t>194.6</t>
  </si>
  <si>
    <t>201.8</t>
  </si>
  <si>
    <t>207.4</t>
  </si>
  <si>
    <t>206.1</t>
  </si>
  <si>
    <t>204.5</t>
  </si>
  <si>
    <t>313.2</t>
  </si>
  <si>
    <t>314.7</t>
  </si>
  <si>
    <t>310.9</t>
  </si>
  <si>
    <t>314</t>
  </si>
  <si>
    <t>311.1</t>
  </si>
  <si>
    <t>306.9</t>
  </si>
  <si>
    <t>432.3</t>
  </si>
  <si>
    <t>412.8</t>
  </si>
  <si>
    <t>399.1</t>
  </si>
  <si>
    <t>396.9</t>
  </si>
  <si>
    <t>396.4</t>
  </si>
  <si>
    <t>393.5</t>
  </si>
  <si>
    <t>573.6</t>
  </si>
  <si>
    <t>531</t>
  </si>
  <si>
    <t>503.1</t>
  </si>
  <si>
    <t>497</t>
  </si>
  <si>
    <t>497.7</t>
  </si>
  <si>
    <t>498.3</t>
  </si>
  <si>
    <t>935.1</t>
  </si>
  <si>
    <t>811</t>
  </si>
  <si>
    <t>742.2</t>
  </si>
  <si>
    <t>714.8</t>
  </si>
  <si>
    <t>710.7</t>
  </si>
  <si>
    <t>709.1</t>
  </si>
  <si>
    <t>493.8</t>
  </si>
  <si>
    <t>453.6</t>
  </si>
  <si>
    <t>430.2</t>
  </si>
  <si>
    <t>423.4</t>
  </si>
  <si>
    <t>422.1</t>
  </si>
  <si>
    <t>419.8</t>
  </si>
  <si>
    <t>Sentralitetsklasse</t>
  </si>
  <si>
    <t xml:space="preserve">P25 </t>
  </si>
  <si>
    <t xml:space="preserve">P95 </t>
  </si>
  <si>
    <t>Fig6-21</t>
  </si>
  <si>
    <t xml:space="preserve">Skatt </t>
  </si>
  <si>
    <t>Næringsinntekt</t>
  </si>
  <si>
    <t>Lønnsinntekt</t>
  </si>
  <si>
    <t>Kapitalinntekt</t>
  </si>
  <si>
    <t>Inntekt etter skatt per forbruksenhet (EU-skala)</t>
  </si>
  <si>
    <t>Fig6-22</t>
  </si>
  <si>
    <t>-0.48</t>
  </si>
  <si>
    <t>-0.62</t>
  </si>
  <si>
    <t>-0.87</t>
  </si>
  <si>
    <t>-1.17</t>
  </si>
  <si>
    <t>-1.33</t>
  </si>
  <si>
    <t>-1.3</t>
  </si>
  <si>
    <t>0.36</t>
  </si>
  <si>
    <t>0.3</t>
  </si>
  <si>
    <t>0.18</t>
  </si>
  <si>
    <t>0.07</t>
  </si>
  <si>
    <t>0.04</t>
  </si>
  <si>
    <t>0.02</t>
  </si>
  <si>
    <t>3.11</t>
  </si>
  <si>
    <t>2.08</t>
  </si>
  <si>
    <t>1.61</t>
  </si>
  <si>
    <t>1.25</t>
  </si>
  <si>
    <t>1.13</t>
  </si>
  <si>
    <t>1.01</t>
  </si>
  <si>
    <t>6.72</t>
  </si>
  <si>
    <t>4.48</t>
  </si>
  <si>
    <t>3.58</t>
  </si>
  <si>
    <t>3.05</t>
  </si>
  <si>
    <t>2.79</t>
  </si>
  <si>
    <t>2.5</t>
  </si>
  <si>
    <t>16.87</t>
  </si>
  <si>
    <t>10.53</t>
  </si>
  <si>
    <t>8.43</t>
  </si>
  <si>
    <t>7.34</t>
  </si>
  <si>
    <t>7.16</t>
  </si>
  <si>
    <t>6.59</t>
  </si>
  <si>
    <t>6.33</t>
  </si>
  <si>
    <t>3.73</t>
  </si>
  <si>
    <t>2.78</t>
  </si>
  <si>
    <t>2.22</t>
  </si>
  <si>
    <t>2.3</t>
  </si>
  <si>
    <t>2.53</t>
  </si>
  <si>
    <t>Fig6-23</t>
  </si>
  <si>
    <t>Fig6-24</t>
  </si>
  <si>
    <t>Gini-koeffisienter for markedsinntekter og inntekt etter skatt. 1992–2020</t>
  </si>
  <si>
    <t>P90/P10 og S80/S20. 1992–2020</t>
  </si>
  <si>
    <t>Andel personer i befolkningen med vedvarende lavinntekt 2000–2020. Prosent</t>
  </si>
  <si>
    <t>Andel av husholdningenes disponible inntekt. 1992–2020. Prosent</t>
  </si>
  <si>
    <t>Inntektsartenes bidrag til Gini for disponibel inntekt. 1992–2018</t>
  </si>
  <si>
    <t>Lønnskostnader i prosent av faktorinntekt i noen hovedgrupper av næringer. 1990-2020. Prosent</t>
  </si>
  <si>
    <t>Gjennomsnittsinntekt. Inntektspersentil 91–99. 2004–2020. 2020-kroner. Tusen kroner</t>
  </si>
  <si>
    <t>Gjennomsnittsinntekt. Inntektspersentil 100. 2004–2020. 2020-kroner. Tusen kroner</t>
  </si>
  <si>
    <t>Gjennomsnittlig beregnet netto husholdningsformue. Inntektspersentil 91–100. 2010 og 2020. Mill. kroner</t>
  </si>
  <si>
    <t>Beregnet netto husholdningsformue. Inntektspersentil 91–100. Median, gjennomsnitt og spredning. 2020. Mill. kroner</t>
  </si>
  <si>
    <t>Gjennomsnittsinntekt. Inntektspersentil 1. 2004–2020. 2020-kroner. Tusen kroner</t>
  </si>
  <si>
    <t>Gjennomsnittsinntekt. Inntektspersentil 2–10. 2004–2020. 2020-kroner. Tusen kroner</t>
  </si>
  <si>
    <t>Gjennomsnittlig beregnet netto husholdningsformue. Inntektspersentil 1–10. 2010 og 2020. Mill. kroner</t>
  </si>
  <si>
    <t>Beregnet netto husholdningsformue. Inntektspersentil 1–10. Median, gjennomsnitt og spredning. 2020. Mill. kroner</t>
  </si>
  <si>
    <t>Gini-koeffisienter for utvidet inntekt. 2001–2018</t>
  </si>
  <si>
    <t>Gini-koeffisienter for beregnet nettoformue og ulike formuestyper samt gjeld. 2010–2020</t>
  </si>
  <si>
    <t>Gjennomsnittlig beregnet nettoformue for husholdninger. 2010, 2015 og 2020. Mill. kroner</t>
  </si>
  <si>
    <t>Gjennomsnittlig beregnet formue for husholdninger. Formuespersentil 91–99. 2010-2020. Mill. kroner</t>
  </si>
  <si>
    <t>Gjennomsnittlig beregnet formue for husholdninger. Formuespersentil 100. 2010-2020. Mill. kroner</t>
  </si>
  <si>
    <t>Disponibel inntekt. Formuespersentil 91–100. Median, gjennomsnitt og spredning. 2020. Tusen kroner</t>
  </si>
  <si>
    <t>Disponibel inntekt. Sentralitetsklasse 1–6. Median, gjennomsnitt og spredning. 2020. Tusen kroner</t>
  </si>
  <si>
    <t>Gjennomsnittsinntekt. Sentralitetsklasse 1–6. 2020. Tusen kroner</t>
  </si>
  <si>
    <t>Beregnet nettoformue. Sentralitetsklasse 1–6. Median, gjennomsnitt og spredning. 2020. Mill. kroner</t>
  </si>
  <si>
    <t>Formuessammensetning. Sentralitetsklasse 1–6. 2020. Mill. 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</si>
</sst>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32" sqref="B32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3">
      <c r="A2" s="1" t="str">
        <f>HYPERLINK("#'Fig6-1'!A1", "Fig6-1")</f>
        <v>Fig6-1</v>
      </c>
      <c r="B2" s="1" t="s">
        <v>225</v>
      </c>
    </row>
    <row r="3" spans="1:2" x14ac:dyDescent="0.3">
      <c r="A3" s="1" t="str">
        <f>HYPERLINK("#'Fig6-2'!A1", "Fig6-2")</f>
        <v>Fig6-2</v>
      </c>
      <c r="B3" s="1" t="s">
        <v>226</v>
      </c>
    </row>
    <row r="4" spans="1:2" x14ac:dyDescent="0.3">
      <c r="A4" s="1" t="str">
        <f>HYPERLINK("#'Fig6-3'!A1", "Fig6-3")</f>
        <v>Fig6-3</v>
      </c>
      <c r="B4" s="1" t="s">
        <v>227</v>
      </c>
    </row>
    <row r="5" spans="1:2" x14ac:dyDescent="0.3">
      <c r="A5" s="1" t="str">
        <f>HYPERLINK("#'Fig6-4'!A1", "Fig6-4")</f>
        <v>Fig6-4</v>
      </c>
      <c r="B5" s="1" t="s">
        <v>228</v>
      </c>
    </row>
    <row r="6" spans="1:2" x14ac:dyDescent="0.3">
      <c r="A6" s="1" t="str">
        <f>HYPERLINK("#'Fig6-5'!A1", "Fig6-5")</f>
        <v>Fig6-5</v>
      </c>
      <c r="B6" s="1" t="s">
        <v>229</v>
      </c>
    </row>
    <row r="7" spans="1:2" x14ac:dyDescent="0.3">
      <c r="A7" s="1" t="str">
        <f>HYPERLINK("#'Fig6-6'!A1", "Fig6-6")</f>
        <v>Fig6-6</v>
      </c>
      <c r="B7" s="1" t="s">
        <v>230</v>
      </c>
    </row>
    <row r="8" spans="1:2" x14ac:dyDescent="0.3">
      <c r="A8" s="1" t="str">
        <f>HYPERLINK("#'Fig6-7'!A1", "Fig6-7")</f>
        <v>Fig6-7</v>
      </c>
      <c r="B8" s="1" t="s">
        <v>231</v>
      </c>
    </row>
    <row r="9" spans="1:2" x14ac:dyDescent="0.3">
      <c r="A9" s="1" t="str">
        <f>HYPERLINK("#'Fig6-8'!A1", "Fig6-8")</f>
        <v>Fig6-8</v>
      </c>
      <c r="B9" s="1" t="s">
        <v>232</v>
      </c>
    </row>
    <row r="10" spans="1:2" x14ac:dyDescent="0.3">
      <c r="A10" s="1" t="str">
        <f>HYPERLINK("#'Fig6-9'!A1", "Fig6-9")</f>
        <v>Fig6-9</v>
      </c>
      <c r="B10" s="1" t="s">
        <v>233</v>
      </c>
    </row>
    <row r="11" spans="1:2" x14ac:dyDescent="0.3">
      <c r="A11" s="1" t="str">
        <f>HYPERLINK("#'Fig6-10'!A1", "Fig6-10")</f>
        <v>Fig6-10</v>
      </c>
      <c r="B11" s="1" t="s">
        <v>234</v>
      </c>
    </row>
    <row r="12" spans="1:2" x14ac:dyDescent="0.3">
      <c r="A12" s="1" t="str">
        <f>HYPERLINK("#'Fig6-11'!A1", "Fig6-11")</f>
        <v>Fig6-11</v>
      </c>
      <c r="B12" s="1" t="s">
        <v>235</v>
      </c>
    </row>
    <row r="13" spans="1:2" x14ac:dyDescent="0.3">
      <c r="A13" s="1" t="str">
        <f>HYPERLINK("#'Fig6-12'!A1", "Fig6-12")</f>
        <v>Fig6-12</v>
      </c>
      <c r="B13" s="1" t="s">
        <v>236</v>
      </c>
    </row>
    <row r="14" spans="1:2" x14ac:dyDescent="0.3">
      <c r="A14" s="1" t="str">
        <f>HYPERLINK("#'Fig6-13'!A1", "Fig6-13")</f>
        <v>Fig6-13</v>
      </c>
      <c r="B14" s="1" t="s">
        <v>237</v>
      </c>
    </row>
    <row r="15" spans="1:2" x14ac:dyDescent="0.3">
      <c r="A15" s="1" t="str">
        <f>HYPERLINK("#'Fig6-14'!A1", "Fig6-14")</f>
        <v>Fig6-14</v>
      </c>
      <c r="B15" s="1" t="s">
        <v>238</v>
      </c>
    </row>
    <row r="16" spans="1:2" x14ac:dyDescent="0.3">
      <c r="A16" s="1" t="str">
        <f>HYPERLINK("#'Fig6-15'!A1", "Fig6-15")</f>
        <v>Fig6-15</v>
      </c>
      <c r="B16" s="1" t="s">
        <v>239</v>
      </c>
    </row>
    <row r="17" spans="1:2" x14ac:dyDescent="0.3">
      <c r="A17" s="1" t="str">
        <f>HYPERLINK("#'Fig6-16'!A1", "Fig6-16")</f>
        <v>Fig6-16</v>
      </c>
      <c r="B17" s="1" t="s">
        <v>240</v>
      </c>
    </row>
    <row r="18" spans="1:2" x14ac:dyDescent="0.3">
      <c r="A18" s="1" t="str">
        <f>HYPERLINK("#'Fig6-17'!A1", "Fig6-17")</f>
        <v>Fig6-17</v>
      </c>
      <c r="B18" s="1" t="s">
        <v>241</v>
      </c>
    </row>
    <row r="19" spans="1:2" x14ac:dyDescent="0.3">
      <c r="A19" s="1" t="str">
        <f>HYPERLINK("#'Fig6-18'!A1", "Fig6-18")</f>
        <v>Fig6-18</v>
      </c>
      <c r="B19" s="1" t="s">
        <v>242</v>
      </c>
    </row>
    <row r="20" spans="1:2" x14ac:dyDescent="0.3">
      <c r="A20" s="1" t="str">
        <f>HYPERLINK("#'Fig6-19'!A1", "Fig6-19")</f>
        <v>Fig6-19</v>
      </c>
      <c r="B20" s="1" t="s">
        <v>243</v>
      </c>
    </row>
    <row r="21" spans="1:2" x14ac:dyDescent="0.3">
      <c r="A21" s="1" t="str">
        <f>HYPERLINK("#'Fig6-20'!A1", "Fig6-20")</f>
        <v>Fig6-20</v>
      </c>
      <c r="B21" s="1" t="s">
        <v>244</v>
      </c>
    </row>
    <row r="22" spans="1:2" x14ac:dyDescent="0.3">
      <c r="A22" s="1" t="str">
        <f>HYPERLINK("#'Fig6-21'!A1", "Fig6-21")</f>
        <v>Fig6-21</v>
      </c>
      <c r="B22" s="1" t="s">
        <v>245</v>
      </c>
    </row>
    <row r="23" spans="1:2" x14ac:dyDescent="0.3">
      <c r="A23" s="1" t="str">
        <f>HYPERLINK("#'Fig6-22'!A1", "Fig6-22")</f>
        <v>Fig6-22</v>
      </c>
      <c r="B23" s="1" t="s">
        <v>246</v>
      </c>
    </row>
    <row r="24" spans="1:2" x14ac:dyDescent="0.3">
      <c r="A24" s="1" t="str">
        <f>HYPERLINK("#'Fig6-23'!A1", "Fig6-23")</f>
        <v>Fig6-23</v>
      </c>
      <c r="B24" s="1" t="s">
        <v>247</v>
      </c>
    </row>
    <row r="25" spans="1:2" x14ac:dyDescent="0.3">
      <c r="A25" s="1" t="str">
        <f>HYPERLINK("#'Fig6-24'!A1", "Fig6-24")</f>
        <v>Fig6-24</v>
      </c>
      <c r="B25" s="1" t="s">
        <v>248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92</v>
      </c>
    </row>
    <row r="3" spans="1:3" x14ac:dyDescent="0.25">
      <c r="A3" s="2" t="s">
        <v>90</v>
      </c>
      <c r="B3" s="2" t="s">
        <v>65</v>
      </c>
      <c r="C3" s="2" t="s">
        <v>91</v>
      </c>
    </row>
    <row r="4" spans="1:3" x14ac:dyDescent="0.3">
      <c r="A4" s="1">
        <v>91</v>
      </c>
      <c r="B4" s="1">
        <v>2.8062710000000002</v>
      </c>
      <c r="C4" s="1">
        <v>5.2644410000000006</v>
      </c>
    </row>
    <row r="5" spans="1:3" x14ac:dyDescent="0.3">
      <c r="A5" s="1">
        <v>92</v>
      </c>
      <c r="B5" s="1">
        <v>2.9043559999999999</v>
      </c>
      <c r="C5" s="1">
        <v>5.726915</v>
      </c>
    </row>
    <row r="6" spans="1:3" x14ac:dyDescent="0.3">
      <c r="A6" s="1">
        <v>93</v>
      </c>
      <c r="B6" s="1">
        <v>2.9825469999999998</v>
      </c>
      <c r="C6" s="1">
        <v>5.7101860000000002</v>
      </c>
    </row>
    <row r="7" spans="1:3" x14ac:dyDescent="0.3">
      <c r="A7" s="1">
        <v>94</v>
      </c>
      <c r="B7" s="1">
        <v>3.138503</v>
      </c>
      <c r="C7" s="1">
        <v>6.1640470000000001</v>
      </c>
    </row>
    <row r="8" spans="1:3" x14ac:dyDescent="0.3">
      <c r="A8" s="1">
        <v>95</v>
      </c>
      <c r="B8" s="1">
        <v>3.3629920000000002</v>
      </c>
      <c r="C8" s="1">
        <v>6.5308839999999986</v>
      </c>
    </row>
    <row r="9" spans="1:3" x14ac:dyDescent="0.3">
      <c r="A9" s="1">
        <v>96</v>
      </c>
      <c r="B9" s="1">
        <v>3.6024370000000001</v>
      </c>
      <c r="C9" s="1">
        <v>7.0458289999999986</v>
      </c>
    </row>
    <row r="10" spans="1:3" x14ac:dyDescent="0.3">
      <c r="A10" s="1">
        <v>97</v>
      </c>
      <c r="B10" s="1">
        <v>3.8760370000000002</v>
      </c>
      <c r="C10" s="1">
        <v>8.1806280000000005</v>
      </c>
    </row>
    <row r="11" spans="1:3" x14ac:dyDescent="0.3">
      <c r="A11" s="1">
        <v>98</v>
      </c>
      <c r="B11" s="1">
        <v>4.5840110000000003</v>
      </c>
      <c r="C11" s="1">
        <v>9.3465710000000009</v>
      </c>
    </row>
    <row r="12" spans="1:3" x14ac:dyDescent="0.3">
      <c r="A12" s="1">
        <v>99</v>
      </c>
      <c r="B12" s="1">
        <v>5.9513509999999998</v>
      </c>
      <c r="C12" s="1">
        <v>13.00511</v>
      </c>
    </row>
    <row r="13" spans="1:3" x14ac:dyDescent="0.3">
      <c r="A13" s="1">
        <v>100</v>
      </c>
      <c r="B13" s="1">
        <v>15.887893999999999</v>
      </c>
      <c r="C13" s="1">
        <v>44.911467999999999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100</v>
      </c>
    </row>
    <row r="3" spans="1:7" x14ac:dyDescent="0.25">
      <c r="A3" s="2" t="s">
        <v>93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  <c r="G3" s="2" t="s">
        <v>99</v>
      </c>
    </row>
    <row r="4" spans="1:7" x14ac:dyDescent="0.3">
      <c r="A4" s="1">
        <v>91</v>
      </c>
      <c r="B4" s="1">
        <v>-1.1100000000000001</v>
      </c>
      <c r="C4" s="1">
        <v>1.44</v>
      </c>
      <c r="D4" s="1">
        <v>3.64</v>
      </c>
      <c r="E4" s="1">
        <v>6.7</v>
      </c>
      <c r="F4" s="1">
        <v>14.87</v>
      </c>
      <c r="G4" s="1">
        <v>5.26</v>
      </c>
    </row>
    <row r="5" spans="1:7" x14ac:dyDescent="0.3">
      <c r="A5" s="1">
        <v>92</v>
      </c>
      <c r="B5" s="1">
        <v>-1</v>
      </c>
      <c r="C5" s="1">
        <v>1.48</v>
      </c>
      <c r="D5" s="1">
        <v>3.76</v>
      </c>
      <c r="E5" s="1">
        <v>6.99</v>
      </c>
      <c r="F5" s="1">
        <v>15.62</v>
      </c>
      <c r="G5" s="1">
        <v>5.73</v>
      </c>
    </row>
    <row r="6" spans="1:7" x14ac:dyDescent="0.3">
      <c r="A6" s="1">
        <v>93</v>
      </c>
      <c r="B6" s="1">
        <v>-1.1399999999999999</v>
      </c>
      <c r="C6" s="1">
        <v>1.61</v>
      </c>
      <c r="D6" s="1">
        <v>4</v>
      </c>
      <c r="E6" s="1">
        <v>7.32</v>
      </c>
      <c r="F6" s="1">
        <v>16.48</v>
      </c>
      <c r="G6" s="1">
        <v>5.71</v>
      </c>
    </row>
    <row r="7" spans="1:7" x14ac:dyDescent="0.3">
      <c r="A7" s="1">
        <v>94</v>
      </c>
      <c r="B7" s="1">
        <v>-1.1100000000000001</v>
      </c>
      <c r="C7" s="1">
        <v>1.74</v>
      </c>
      <c r="D7" s="1">
        <v>4.3099999999999996</v>
      </c>
      <c r="E7" s="1">
        <v>7.76</v>
      </c>
      <c r="F7" s="1">
        <v>18.02</v>
      </c>
      <c r="G7" s="1">
        <v>6.16</v>
      </c>
    </row>
    <row r="8" spans="1:7" x14ac:dyDescent="0.3">
      <c r="A8" s="1">
        <v>95</v>
      </c>
      <c r="B8" s="1">
        <v>-1.08</v>
      </c>
      <c r="C8" s="1">
        <v>1.94</v>
      </c>
      <c r="D8" s="1">
        <v>4.5599999999999996</v>
      </c>
      <c r="E8" s="1">
        <v>8.25</v>
      </c>
      <c r="F8" s="1">
        <v>19.079999999999998</v>
      </c>
      <c r="G8" s="1">
        <v>6.53</v>
      </c>
    </row>
    <row r="9" spans="1:7" x14ac:dyDescent="0.3">
      <c r="A9" s="1">
        <v>96</v>
      </c>
      <c r="B9" s="1">
        <v>-1.18</v>
      </c>
      <c r="C9" s="1">
        <v>2.04</v>
      </c>
      <c r="D9" s="1">
        <v>4.91</v>
      </c>
      <c r="E9" s="1">
        <v>8.76</v>
      </c>
      <c r="F9" s="1">
        <v>20.86</v>
      </c>
      <c r="G9" s="1">
        <v>7.05</v>
      </c>
    </row>
    <row r="10" spans="1:7" x14ac:dyDescent="0.3">
      <c r="A10" s="1">
        <v>97</v>
      </c>
      <c r="B10" s="1">
        <v>-1.02</v>
      </c>
      <c r="C10" s="1">
        <v>2.46</v>
      </c>
      <c r="D10" s="1">
        <v>5.58</v>
      </c>
      <c r="E10" s="1">
        <v>9.9600000000000009</v>
      </c>
      <c r="F10" s="1">
        <v>23.49</v>
      </c>
      <c r="G10" s="1">
        <v>8.18</v>
      </c>
    </row>
    <row r="11" spans="1:7" x14ac:dyDescent="0.3">
      <c r="A11" s="1">
        <v>98</v>
      </c>
      <c r="B11" s="1">
        <v>-0.93</v>
      </c>
      <c r="C11" s="1">
        <v>2.9</v>
      </c>
      <c r="D11" s="1">
        <v>6.37</v>
      </c>
      <c r="E11" s="1">
        <v>11.34</v>
      </c>
      <c r="F11" s="1">
        <v>27.44</v>
      </c>
      <c r="G11" s="1">
        <v>9.35</v>
      </c>
    </row>
    <row r="12" spans="1:7" x14ac:dyDescent="0.3">
      <c r="A12" s="1">
        <v>99</v>
      </c>
      <c r="B12" s="1">
        <v>-0.7</v>
      </c>
      <c r="C12" s="1">
        <v>3.81</v>
      </c>
      <c r="D12" s="1">
        <v>8.02</v>
      </c>
      <c r="E12" s="1">
        <v>14.59</v>
      </c>
      <c r="F12" s="1">
        <v>38.85</v>
      </c>
      <c r="G12" s="1">
        <v>13.01</v>
      </c>
    </row>
    <row r="13" spans="1:7" x14ac:dyDescent="0.3">
      <c r="A13" s="1">
        <v>100</v>
      </c>
      <c r="B13" s="1">
        <v>0.28999999999999998</v>
      </c>
      <c r="C13" s="1">
        <v>7</v>
      </c>
      <c r="D13" s="1">
        <v>14.5</v>
      </c>
      <c r="E13" s="1">
        <v>30.73</v>
      </c>
      <c r="F13" s="1">
        <v>139.19</v>
      </c>
      <c r="G13" s="1">
        <v>44.91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102</v>
      </c>
    </row>
    <row r="3" spans="1:8" x14ac:dyDescent="0.25">
      <c r="A3" s="2" t="s">
        <v>2</v>
      </c>
      <c r="B3" s="2" t="s">
        <v>84</v>
      </c>
      <c r="C3" s="2" t="s">
        <v>42</v>
      </c>
      <c r="D3" s="2" t="s">
        <v>39</v>
      </c>
      <c r="E3" s="2" t="s">
        <v>85</v>
      </c>
      <c r="F3" s="2" t="s">
        <v>41</v>
      </c>
      <c r="G3" s="2" t="s">
        <v>101</v>
      </c>
      <c r="H3" s="2" t="s">
        <v>87</v>
      </c>
    </row>
    <row r="4" spans="1:8" x14ac:dyDescent="0.3">
      <c r="A4" s="1">
        <v>2004</v>
      </c>
      <c r="B4" s="1">
        <v>-15.31</v>
      </c>
      <c r="C4" s="1">
        <v>19</v>
      </c>
      <c r="D4" s="1">
        <v>31.13</v>
      </c>
      <c r="E4" s="1">
        <v>-13.38</v>
      </c>
      <c r="F4" s="1">
        <v>-52.33</v>
      </c>
      <c r="G4" s="1">
        <v>-30.89</v>
      </c>
      <c r="H4" s="1">
        <v>-15.58</v>
      </c>
    </row>
    <row r="5" spans="1:8" x14ac:dyDescent="0.3">
      <c r="A5" s="1">
        <v>2005</v>
      </c>
      <c r="B5" s="1">
        <v>-18.11</v>
      </c>
      <c r="C5" s="1">
        <v>16.93</v>
      </c>
      <c r="D5" s="1">
        <v>26.64</v>
      </c>
      <c r="E5" s="1">
        <v>-11.03</v>
      </c>
      <c r="F5" s="1">
        <v>-54.39</v>
      </c>
      <c r="G5" s="1">
        <v>-39.96</v>
      </c>
      <c r="H5" s="1">
        <v>-21.85</v>
      </c>
    </row>
    <row r="6" spans="1:8" x14ac:dyDescent="0.3">
      <c r="A6" s="1">
        <v>2006</v>
      </c>
      <c r="B6" s="1">
        <v>-35.42</v>
      </c>
      <c r="C6" s="1">
        <v>18.010000000000002</v>
      </c>
      <c r="D6" s="1">
        <v>30.61</v>
      </c>
      <c r="E6" s="1">
        <v>-14.74</v>
      </c>
      <c r="F6" s="1">
        <v>-56.48</v>
      </c>
      <c r="G6" s="1">
        <v>-58.38</v>
      </c>
      <c r="H6" s="1">
        <v>-22.96</v>
      </c>
    </row>
    <row r="7" spans="1:8" x14ac:dyDescent="0.3">
      <c r="A7" s="1">
        <v>2007</v>
      </c>
      <c r="B7" s="1">
        <v>-35.04</v>
      </c>
      <c r="C7" s="1">
        <v>15.44</v>
      </c>
      <c r="D7" s="1">
        <v>30.35</v>
      </c>
      <c r="E7" s="1">
        <v>-10.54</v>
      </c>
      <c r="F7" s="1">
        <v>-38.94</v>
      </c>
      <c r="G7" s="1">
        <v>-39.020000000000003</v>
      </c>
      <c r="H7" s="1">
        <v>-3.98</v>
      </c>
    </row>
    <row r="8" spans="1:8" x14ac:dyDescent="0.3">
      <c r="A8" s="1">
        <v>2008</v>
      </c>
      <c r="B8" s="1">
        <v>-46.36</v>
      </c>
      <c r="C8" s="1">
        <v>21.88</v>
      </c>
      <c r="D8" s="1">
        <v>54.12</v>
      </c>
      <c r="E8" s="1">
        <v>-19.53</v>
      </c>
      <c r="F8" s="1">
        <v>-176.56</v>
      </c>
      <c r="G8" s="1">
        <v>-166.81</v>
      </c>
      <c r="H8" s="1">
        <v>-120.46</v>
      </c>
    </row>
    <row r="9" spans="1:8" x14ac:dyDescent="0.3">
      <c r="A9" s="1">
        <v>2009</v>
      </c>
      <c r="B9" s="1">
        <v>-75.61</v>
      </c>
      <c r="C9" s="1">
        <v>20.18</v>
      </c>
      <c r="D9" s="1">
        <v>40.69</v>
      </c>
      <c r="E9" s="1">
        <v>-12.63</v>
      </c>
      <c r="F9" s="1">
        <v>-78.11</v>
      </c>
      <c r="G9" s="1">
        <v>-105.84</v>
      </c>
      <c r="H9" s="1">
        <v>-30.23</v>
      </c>
    </row>
    <row r="10" spans="1:8" x14ac:dyDescent="0.3">
      <c r="A10" s="1">
        <v>2010</v>
      </c>
      <c r="B10" s="1">
        <v>-65.260000000000005</v>
      </c>
      <c r="C10" s="1">
        <v>14.28</v>
      </c>
      <c r="D10" s="1">
        <v>37.56</v>
      </c>
      <c r="E10" s="1">
        <v>-17.84</v>
      </c>
      <c r="F10" s="1">
        <v>-55.92</v>
      </c>
      <c r="G10" s="1">
        <v>-87.51</v>
      </c>
      <c r="H10" s="1">
        <v>-22.24</v>
      </c>
    </row>
    <row r="11" spans="1:8" x14ac:dyDescent="0.3">
      <c r="A11" s="1">
        <v>2011</v>
      </c>
      <c r="B11" s="1">
        <v>-65.03</v>
      </c>
      <c r="C11" s="1">
        <v>20.36</v>
      </c>
      <c r="D11" s="1">
        <v>37.11</v>
      </c>
      <c r="E11" s="1">
        <v>-8.67</v>
      </c>
      <c r="F11" s="1">
        <v>-59.36</v>
      </c>
      <c r="G11" s="1">
        <v>-75.8</v>
      </c>
      <c r="H11" s="1">
        <v>-10.77</v>
      </c>
    </row>
    <row r="12" spans="1:8" x14ac:dyDescent="0.3">
      <c r="A12" s="1">
        <v>2012</v>
      </c>
      <c r="B12" s="1">
        <v>-56.59</v>
      </c>
      <c r="C12" s="1">
        <v>16.14</v>
      </c>
      <c r="D12" s="1">
        <v>28.68</v>
      </c>
      <c r="E12" s="1">
        <v>-9.16</v>
      </c>
      <c r="F12" s="1">
        <v>-40.619999999999997</v>
      </c>
      <c r="G12" s="1">
        <v>-61.73</v>
      </c>
      <c r="H12" s="1">
        <v>-5.14</v>
      </c>
    </row>
    <row r="13" spans="1:8" x14ac:dyDescent="0.3">
      <c r="A13" s="1">
        <v>2013</v>
      </c>
      <c r="B13" s="1">
        <v>-47.73</v>
      </c>
      <c r="C13" s="1">
        <v>15.64</v>
      </c>
      <c r="D13" s="1">
        <v>26.43</v>
      </c>
      <c r="E13" s="1">
        <v>-9.64</v>
      </c>
      <c r="F13" s="1">
        <v>-27.77</v>
      </c>
      <c r="G13" s="1">
        <v>-43.25</v>
      </c>
      <c r="H13" s="1">
        <v>4.4800000000000004</v>
      </c>
    </row>
    <row r="14" spans="1:8" x14ac:dyDescent="0.3">
      <c r="A14" s="1">
        <v>2014</v>
      </c>
      <c r="B14" s="1">
        <v>-46.86</v>
      </c>
      <c r="C14" s="1">
        <v>16.36</v>
      </c>
      <c r="D14" s="1">
        <v>26</v>
      </c>
      <c r="E14" s="1">
        <v>-6.01</v>
      </c>
      <c r="F14" s="1">
        <v>-36.33</v>
      </c>
      <c r="G14" s="1">
        <v>-47</v>
      </c>
      <c r="H14" s="1">
        <v>-0.14000000000000001</v>
      </c>
    </row>
    <row r="15" spans="1:8" x14ac:dyDescent="0.3">
      <c r="A15" s="1">
        <v>2015</v>
      </c>
      <c r="B15" s="1">
        <v>-41.37</v>
      </c>
      <c r="C15" s="1">
        <v>18.09</v>
      </c>
      <c r="D15" s="1">
        <v>25.79</v>
      </c>
      <c r="E15" s="1">
        <v>-6.82</v>
      </c>
      <c r="F15" s="1">
        <v>-47.01</v>
      </c>
      <c r="G15" s="1">
        <v>-51.63</v>
      </c>
      <c r="H15" s="1">
        <v>-10.26</v>
      </c>
    </row>
    <row r="16" spans="1:8" x14ac:dyDescent="0.3">
      <c r="A16" s="1">
        <v>2016</v>
      </c>
      <c r="B16" s="1">
        <v>-56.9</v>
      </c>
      <c r="C16" s="1">
        <v>19.170000000000002</v>
      </c>
      <c r="D16" s="1">
        <v>28.78</v>
      </c>
      <c r="E16" s="1">
        <v>-6.81</v>
      </c>
      <c r="F16" s="1">
        <v>-39.67</v>
      </c>
      <c r="G16" s="1">
        <v>-55.59</v>
      </c>
      <c r="H16" s="1">
        <v>1.31</v>
      </c>
    </row>
    <row r="17" spans="1:8" x14ac:dyDescent="0.3">
      <c r="A17" s="1">
        <v>2017</v>
      </c>
      <c r="B17" s="1">
        <v>-54.22</v>
      </c>
      <c r="C17" s="1">
        <v>18.329999999999998</v>
      </c>
      <c r="D17" s="1">
        <v>30.23</v>
      </c>
      <c r="E17" s="1">
        <v>-6.86</v>
      </c>
      <c r="F17" s="1">
        <v>-47.09</v>
      </c>
      <c r="G17" s="1">
        <v>-59.74</v>
      </c>
      <c r="H17" s="1">
        <v>-5.51</v>
      </c>
    </row>
    <row r="18" spans="1:8" x14ac:dyDescent="0.3">
      <c r="A18" s="1">
        <v>2018</v>
      </c>
      <c r="B18" s="1">
        <v>-54.37</v>
      </c>
      <c r="C18" s="1">
        <v>17.170000000000002</v>
      </c>
      <c r="D18" s="1">
        <v>27.4</v>
      </c>
      <c r="E18" s="1">
        <v>-56.5</v>
      </c>
      <c r="F18" s="1">
        <v>-32.11</v>
      </c>
      <c r="G18" s="1">
        <v>-98.53</v>
      </c>
      <c r="H18" s="1">
        <v>-44.16</v>
      </c>
    </row>
    <row r="19" spans="1:8" x14ac:dyDescent="0.3">
      <c r="A19" s="1">
        <v>2019</v>
      </c>
      <c r="B19" s="1">
        <v>-58.31</v>
      </c>
      <c r="C19" s="1">
        <v>16.010000000000002</v>
      </c>
      <c r="D19" s="1">
        <v>28.51</v>
      </c>
      <c r="E19" s="1">
        <v>-4.99</v>
      </c>
      <c r="F19" s="1">
        <v>-54.22</v>
      </c>
      <c r="G19" s="1">
        <v>-73.150000000000006</v>
      </c>
      <c r="H19" s="1">
        <v>-14.84</v>
      </c>
    </row>
    <row r="20" spans="1:8" x14ac:dyDescent="0.3">
      <c r="A20" s="1">
        <v>2020</v>
      </c>
      <c r="B20" s="1">
        <v>-50.67</v>
      </c>
      <c r="C20" s="1">
        <v>20.87</v>
      </c>
      <c r="D20" s="1">
        <v>34.86</v>
      </c>
      <c r="E20" s="1">
        <v>-5.18</v>
      </c>
      <c r="F20" s="1">
        <v>-68.88</v>
      </c>
      <c r="G20" s="1">
        <v>-69.16</v>
      </c>
      <c r="H20" s="1">
        <v>-18.5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103</v>
      </c>
    </row>
    <row r="3" spans="1:8" x14ac:dyDescent="0.25">
      <c r="A3" s="2" t="s">
        <v>2</v>
      </c>
      <c r="B3" s="2" t="s">
        <v>84</v>
      </c>
      <c r="C3" s="2" t="s">
        <v>42</v>
      </c>
      <c r="D3" s="2" t="s">
        <v>39</v>
      </c>
      <c r="E3" s="2" t="s">
        <v>85</v>
      </c>
      <c r="F3" s="2" t="s">
        <v>41</v>
      </c>
      <c r="G3" s="2" t="s">
        <v>86</v>
      </c>
      <c r="H3" s="2" t="s">
        <v>87</v>
      </c>
    </row>
    <row r="4" spans="1:8" x14ac:dyDescent="0.3">
      <c r="A4" s="1">
        <v>2004</v>
      </c>
      <c r="B4" s="1">
        <v>-17.25</v>
      </c>
      <c r="C4" s="1">
        <v>91.71</v>
      </c>
      <c r="D4" s="1">
        <v>38.85</v>
      </c>
      <c r="E4" s="1">
        <v>5.78</v>
      </c>
      <c r="F4" s="1">
        <v>1.24</v>
      </c>
      <c r="G4" s="1">
        <v>120.33</v>
      </c>
      <c r="H4" s="1">
        <v>137.58000000000001</v>
      </c>
    </row>
    <row r="5" spans="1:8" x14ac:dyDescent="0.3">
      <c r="A5" s="1">
        <v>2005</v>
      </c>
      <c r="B5" s="1">
        <v>-15.93</v>
      </c>
      <c r="C5" s="1">
        <v>92.12</v>
      </c>
      <c r="D5" s="1">
        <v>38.89</v>
      </c>
      <c r="E5" s="1">
        <v>5.78</v>
      </c>
      <c r="F5" s="1">
        <v>1.53</v>
      </c>
      <c r="G5" s="1">
        <v>122.38</v>
      </c>
      <c r="H5" s="1">
        <v>138.31</v>
      </c>
    </row>
    <row r="6" spans="1:8" x14ac:dyDescent="0.3">
      <c r="A6" s="1">
        <v>2006</v>
      </c>
      <c r="B6" s="1">
        <v>-17.05</v>
      </c>
      <c r="C6" s="1">
        <v>93.85</v>
      </c>
      <c r="D6" s="1">
        <v>39.840000000000003</v>
      </c>
      <c r="E6" s="1">
        <v>5.62</v>
      </c>
      <c r="F6" s="1">
        <v>2.48</v>
      </c>
      <c r="G6" s="1">
        <v>124.4</v>
      </c>
      <c r="H6" s="1">
        <v>141.44999999999999</v>
      </c>
    </row>
    <row r="7" spans="1:8" x14ac:dyDescent="0.3">
      <c r="A7" s="1">
        <v>2007</v>
      </c>
      <c r="B7" s="1">
        <v>-17.850000000000001</v>
      </c>
      <c r="C7" s="1">
        <v>94.79</v>
      </c>
      <c r="D7" s="1">
        <v>46.48</v>
      </c>
      <c r="E7" s="1">
        <v>5.19</v>
      </c>
      <c r="F7" s="1">
        <v>3.81</v>
      </c>
      <c r="G7" s="1">
        <v>132.1</v>
      </c>
      <c r="H7" s="1">
        <v>149.94999999999999</v>
      </c>
    </row>
    <row r="8" spans="1:8" x14ac:dyDescent="0.3">
      <c r="A8" s="1">
        <v>2008</v>
      </c>
      <c r="B8" s="1">
        <v>-18.63</v>
      </c>
      <c r="C8" s="1">
        <v>93.7</v>
      </c>
      <c r="D8" s="1">
        <v>51.77</v>
      </c>
      <c r="E8" s="1">
        <v>5.0199999999999996</v>
      </c>
      <c r="F8" s="1">
        <v>2.58</v>
      </c>
      <c r="G8" s="1">
        <v>134.09</v>
      </c>
      <c r="H8" s="1">
        <v>152.72</v>
      </c>
    </row>
    <row r="9" spans="1:8" x14ac:dyDescent="0.3">
      <c r="A9" s="1">
        <v>2009</v>
      </c>
      <c r="B9" s="1">
        <v>-19.61</v>
      </c>
      <c r="C9" s="1">
        <v>96.81</v>
      </c>
      <c r="D9" s="1">
        <v>50.68</v>
      </c>
      <c r="E9" s="1">
        <v>5.4</v>
      </c>
      <c r="F9" s="1">
        <v>1.48</v>
      </c>
      <c r="G9" s="1">
        <v>134.28</v>
      </c>
      <c r="H9" s="1">
        <v>153.88999999999999</v>
      </c>
    </row>
    <row r="10" spans="1:8" x14ac:dyDescent="0.3">
      <c r="A10" s="1">
        <v>2010</v>
      </c>
      <c r="B10" s="1">
        <v>-19.420000000000002</v>
      </c>
      <c r="C10" s="1">
        <v>96.55</v>
      </c>
      <c r="D10" s="1">
        <v>51.01</v>
      </c>
      <c r="E10" s="1">
        <v>5.08</v>
      </c>
      <c r="F10" s="1">
        <v>1.47</v>
      </c>
      <c r="G10" s="1">
        <v>134.30000000000001</v>
      </c>
      <c r="H10" s="1">
        <v>153.72</v>
      </c>
    </row>
    <row r="11" spans="1:8" x14ac:dyDescent="0.3">
      <c r="A11" s="1">
        <v>2011</v>
      </c>
      <c r="B11" s="1">
        <v>-19.57</v>
      </c>
      <c r="C11" s="1">
        <v>94.72</v>
      </c>
      <c r="D11" s="1">
        <v>55.36</v>
      </c>
      <c r="E11" s="1">
        <v>5.0999999999999996</v>
      </c>
      <c r="F11" s="1">
        <v>0.67</v>
      </c>
      <c r="G11" s="1">
        <v>135.96</v>
      </c>
      <c r="H11" s="1">
        <v>155.53</v>
      </c>
    </row>
    <row r="12" spans="1:8" x14ac:dyDescent="0.3">
      <c r="A12" s="1">
        <v>2012</v>
      </c>
      <c r="B12" s="1">
        <v>-19.34</v>
      </c>
      <c r="C12" s="1">
        <v>95.55</v>
      </c>
      <c r="D12" s="1">
        <v>56.26</v>
      </c>
      <c r="E12" s="1">
        <v>5.19</v>
      </c>
      <c r="F12" s="1">
        <v>1.7</v>
      </c>
      <c r="G12" s="1">
        <v>139.04</v>
      </c>
      <c r="H12" s="1">
        <v>158.37</v>
      </c>
    </row>
    <row r="13" spans="1:8" x14ac:dyDescent="0.3">
      <c r="A13" s="1">
        <v>2013</v>
      </c>
      <c r="B13" s="1">
        <v>-19.09</v>
      </c>
      <c r="C13" s="1">
        <v>94.88</v>
      </c>
      <c r="D13" s="1">
        <v>55.47</v>
      </c>
      <c r="E13" s="1">
        <v>5.24</v>
      </c>
      <c r="F13" s="1">
        <v>1.93</v>
      </c>
      <c r="G13" s="1">
        <v>138.09</v>
      </c>
      <c r="H13" s="1">
        <v>157.18</v>
      </c>
    </row>
    <row r="14" spans="1:8" x14ac:dyDescent="0.3">
      <c r="A14" s="1">
        <v>2014</v>
      </c>
      <c r="B14" s="1">
        <v>-19.059999999999999</v>
      </c>
      <c r="C14" s="1">
        <v>94.03</v>
      </c>
      <c r="D14" s="1">
        <v>56.51</v>
      </c>
      <c r="E14" s="1">
        <v>5.31</v>
      </c>
      <c r="F14" s="1">
        <v>1.04</v>
      </c>
      <c r="G14" s="1">
        <v>137.53</v>
      </c>
      <c r="H14" s="1">
        <v>156.59</v>
      </c>
    </row>
    <row r="15" spans="1:8" x14ac:dyDescent="0.3">
      <c r="A15" s="1">
        <v>2015</v>
      </c>
      <c r="B15" s="1">
        <v>-20.170000000000002</v>
      </c>
      <c r="C15" s="1">
        <v>96.18</v>
      </c>
      <c r="D15" s="1">
        <v>55.33</v>
      </c>
      <c r="E15" s="1">
        <v>5.28</v>
      </c>
      <c r="F15" s="1">
        <v>-0.03</v>
      </c>
      <c r="G15" s="1">
        <v>136.03</v>
      </c>
      <c r="H15" s="1">
        <v>156.19999999999999</v>
      </c>
    </row>
    <row r="16" spans="1:8" x14ac:dyDescent="0.3">
      <c r="A16" s="1">
        <v>2016</v>
      </c>
      <c r="B16" s="1">
        <v>-19.43</v>
      </c>
      <c r="C16" s="1">
        <v>95.34</v>
      </c>
      <c r="D16" s="1">
        <v>52.37</v>
      </c>
      <c r="E16" s="1">
        <v>4.72</v>
      </c>
      <c r="F16" s="1">
        <v>-0.54</v>
      </c>
      <c r="G16" s="1">
        <v>132.22</v>
      </c>
      <c r="H16" s="1">
        <v>151.65</v>
      </c>
    </row>
    <row r="17" spans="1:8" x14ac:dyDescent="0.3">
      <c r="A17" s="1">
        <v>2017</v>
      </c>
      <c r="B17" s="1">
        <v>-19.13</v>
      </c>
      <c r="C17" s="1">
        <v>97.27</v>
      </c>
      <c r="D17" s="1">
        <v>51.73</v>
      </c>
      <c r="E17" s="1">
        <v>4.3600000000000003</v>
      </c>
      <c r="F17" s="1">
        <v>-0.2</v>
      </c>
      <c r="G17" s="1">
        <v>133.80000000000001</v>
      </c>
      <c r="H17" s="1">
        <v>152.93</v>
      </c>
    </row>
    <row r="18" spans="1:8" x14ac:dyDescent="0.3">
      <c r="A18" s="1">
        <v>2018</v>
      </c>
      <c r="B18" s="1">
        <v>-19.53</v>
      </c>
      <c r="C18" s="1">
        <v>96.95</v>
      </c>
      <c r="D18" s="1">
        <v>53.76</v>
      </c>
      <c r="E18" s="1">
        <v>4.13</v>
      </c>
      <c r="F18" s="1">
        <v>0.05</v>
      </c>
      <c r="G18" s="1">
        <v>135.16</v>
      </c>
      <c r="H18" s="1">
        <v>154.69</v>
      </c>
    </row>
    <row r="19" spans="1:8" x14ac:dyDescent="0.3">
      <c r="A19" s="1">
        <v>2019</v>
      </c>
      <c r="B19" s="1">
        <v>-20.13</v>
      </c>
      <c r="C19" s="1">
        <v>98.29</v>
      </c>
      <c r="D19" s="1">
        <v>55.56</v>
      </c>
      <c r="E19" s="1">
        <v>4.08</v>
      </c>
      <c r="F19" s="1">
        <v>0.12</v>
      </c>
      <c r="G19" s="1">
        <v>137.69</v>
      </c>
      <c r="H19" s="1">
        <v>157.82</v>
      </c>
    </row>
    <row r="20" spans="1:8" x14ac:dyDescent="0.3">
      <c r="A20" s="1">
        <v>2020</v>
      </c>
      <c r="B20" s="1">
        <v>-21.68</v>
      </c>
      <c r="C20" s="1">
        <v>106.38</v>
      </c>
      <c r="D20" s="1">
        <v>52.94</v>
      </c>
      <c r="E20" s="1">
        <v>3.57</v>
      </c>
      <c r="F20" s="1">
        <v>-0.8</v>
      </c>
      <c r="G20" s="1">
        <v>140.08000000000001</v>
      </c>
      <c r="H20" s="1">
        <v>161.76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105</v>
      </c>
    </row>
    <row r="3" spans="1:3" x14ac:dyDescent="0.25">
      <c r="A3" s="2" t="s">
        <v>104</v>
      </c>
      <c r="B3" s="2" t="s">
        <v>65</v>
      </c>
      <c r="C3" s="2" t="s">
        <v>91</v>
      </c>
    </row>
    <row r="4" spans="1:3" x14ac:dyDescent="0.3">
      <c r="A4" s="1">
        <v>1</v>
      </c>
      <c r="B4" s="1">
        <v>12.745779000000001</v>
      </c>
      <c r="C4" s="1">
        <v>17.304796</v>
      </c>
    </row>
    <row r="5" spans="1:3" x14ac:dyDescent="0.3">
      <c r="A5" s="1">
        <v>2</v>
      </c>
      <c r="B5" s="1">
        <v>1.013738</v>
      </c>
      <c r="C5" s="1">
        <v>2.5276459999999998</v>
      </c>
    </row>
    <row r="6" spans="1:3" x14ac:dyDescent="0.3">
      <c r="A6" s="1">
        <v>3</v>
      </c>
      <c r="B6" s="1">
        <v>0.81975100000000001</v>
      </c>
      <c r="C6" s="1">
        <v>1.1988859999999999</v>
      </c>
    </row>
    <row r="7" spans="1:3" x14ac:dyDescent="0.3">
      <c r="A7" s="1">
        <v>4</v>
      </c>
      <c r="B7" s="1">
        <v>0.70049799999999995</v>
      </c>
      <c r="C7" s="1">
        <v>0.92980200000000002</v>
      </c>
    </row>
    <row r="8" spans="1:3" x14ac:dyDescent="0.3">
      <c r="A8" s="1">
        <v>5</v>
      </c>
      <c r="B8" s="1">
        <v>0.75714700000000001</v>
      </c>
      <c r="C8" s="1">
        <v>1.002337</v>
      </c>
    </row>
    <row r="9" spans="1:3" x14ac:dyDescent="0.3">
      <c r="A9" s="1">
        <v>6</v>
      </c>
      <c r="B9" s="1">
        <v>0.73418600000000001</v>
      </c>
      <c r="C9" s="1">
        <v>1.1325080000000001</v>
      </c>
    </row>
    <row r="10" spans="1:3" x14ac:dyDescent="0.3">
      <c r="A10" s="1">
        <v>7</v>
      </c>
      <c r="B10" s="1">
        <v>0.76963900000000007</v>
      </c>
      <c r="C10" s="1">
        <v>1.1212880000000001</v>
      </c>
    </row>
    <row r="11" spans="1:3" x14ac:dyDescent="0.3">
      <c r="A11" s="1">
        <v>8</v>
      </c>
      <c r="B11" s="1">
        <v>0.77160799999999996</v>
      </c>
      <c r="C11" s="1">
        <v>1.206925</v>
      </c>
    </row>
    <row r="12" spans="1:3" x14ac:dyDescent="0.3">
      <c r="A12" s="1">
        <v>9</v>
      </c>
      <c r="B12" s="1">
        <v>0.79931300000000005</v>
      </c>
      <c r="C12" s="1">
        <v>1.18025</v>
      </c>
    </row>
    <row r="13" spans="1:3" x14ac:dyDescent="0.3">
      <c r="A13" s="1">
        <v>10</v>
      </c>
      <c r="B13" s="1">
        <v>0.75855299999999992</v>
      </c>
      <c r="C13" s="1">
        <v>1.273325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106</v>
      </c>
    </row>
    <row r="3" spans="1:7" x14ac:dyDescent="0.25">
      <c r="A3" s="2" t="s">
        <v>93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  <c r="G3" s="2" t="s">
        <v>99</v>
      </c>
    </row>
    <row r="4" spans="1:7" x14ac:dyDescent="0.3">
      <c r="A4" s="1">
        <v>1</v>
      </c>
      <c r="B4" s="1">
        <v>-0.75</v>
      </c>
      <c r="C4" s="1">
        <v>0</v>
      </c>
      <c r="D4" s="1">
        <v>0</v>
      </c>
      <c r="E4" s="1">
        <v>0.11</v>
      </c>
      <c r="F4" s="1">
        <v>15.54</v>
      </c>
      <c r="G4" s="1">
        <v>17.3</v>
      </c>
    </row>
    <row r="5" spans="1:7" x14ac:dyDescent="0.3">
      <c r="A5" s="1">
        <v>2</v>
      </c>
      <c r="B5" s="1">
        <v>-0.7</v>
      </c>
      <c r="C5" s="1">
        <v>-0.02</v>
      </c>
      <c r="D5" s="1">
        <v>0.01</v>
      </c>
      <c r="E5" s="1">
        <v>0.51</v>
      </c>
      <c r="F5" s="1">
        <v>7.05</v>
      </c>
      <c r="G5" s="1">
        <v>2.5299999999999998</v>
      </c>
    </row>
    <row r="6" spans="1:7" x14ac:dyDescent="0.3">
      <c r="A6" s="1">
        <v>3</v>
      </c>
      <c r="B6" s="1">
        <v>-0.68</v>
      </c>
      <c r="C6" s="1">
        <v>-0.06</v>
      </c>
      <c r="D6" s="1">
        <v>0.01</v>
      </c>
      <c r="E6" s="1">
        <v>0.62</v>
      </c>
      <c r="F6" s="1">
        <v>5.22</v>
      </c>
      <c r="G6" s="1">
        <v>1.2</v>
      </c>
    </row>
    <row r="7" spans="1:7" x14ac:dyDescent="0.3">
      <c r="A7" s="1">
        <v>4</v>
      </c>
      <c r="B7" s="1">
        <v>-0.65</v>
      </c>
      <c r="C7" s="1">
        <v>-7.0000000000000007E-2</v>
      </c>
      <c r="D7" s="1">
        <v>0.02</v>
      </c>
      <c r="E7" s="1">
        <v>0.54</v>
      </c>
      <c r="F7" s="1">
        <v>4.63</v>
      </c>
      <c r="G7" s="1">
        <v>0.93</v>
      </c>
    </row>
    <row r="8" spans="1:7" x14ac:dyDescent="0.3">
      <c r="A8" s="1">
        <v>5</v>
      </c>
      <c r="B8" s="1">
        <v>-0.67</v>
      </c>
      <c r="C8" s="1">
        <v>-0.08</v>
      </c>
      <c r="D8" s="1">
        <v>0.02</v>
      </c>
      <c r="E8" s="1">
        <v>0.67</v>
      </c>
      <c r="F8" s="1">
        <v>4.5199999999999996</v>
      </c>
      <c r="G8" s="1">
        <v>1</v>
      </c>
    </row>
    <row r="9" spans="1:7" x14ac:dyDescent="0.3">
      <c r="A9" s="1">
        <v>6</v>
      </c>
      <c r="B9" s="1">
        <v>-0.6</v>
      </c>
      <c r="C9" s="1">
        <v>-0.04</v>
      </c>
      <c r="D9" s="1">
        <v>7.0000000000000007E-2</v>
      </c>
      <c r="E9" s="1">
        <v>1.41</v>
      </c>
      <c r="F9" s="1">
        <v>4.82</v>
      </c>
      <c r="G9" s="1">
        <v>1.1299999999999999</v>
      </c>
    </row>
    <row r="10" spans="1:7" x14ac:dyDescent="0.3">
      <c r="A10" s="1">
        <v>7</v>
      </c>
      <c r="B10" s="1">
        <v>-0.55000000000000004</v>
      </c>
      <c r="C10" s="1">
        <v>-0.03</v>
      </c>
      <c r="D10" s="1">
        <v>0.1</v>
      </c>
      <c r="E10" s="1">
        <v>1.59</v>
      </c>
      <c r="F10" s="1">
        <v>4.58</v>
      </c>
      <c r="G10" s="1">
        <v>1.1200000000000001</v>
      </c>
    </row>
    <row r="11" spans="1:7" x14ac:dyDescent="0.3">
      <c r="A11" s="1">
        <v>8</v>
      </c>
      <c r="B11" s="1">
        <v>-0.59</v>
      </c>
      <c r="C11" s="1">
        <v>-0.04</v>
      </c>
      <c r="D11" s="1">
        <v>0.12</v>
      </c>
      <c r="E11" s="1">
        <v>1.71</v>
      </c>
      <c r="F11" s="1">
        <v>4.7699999999999996</v>
      </c>
      <c r="G11" s="1">
        <v>1.21</v>
      </c>
    </row>
    <row r="12" spans="1:7" x14ac:dyDescent="0.3">
      <c r="A12" s="1">
        <v>9</v>
      </c>
      <c r="B12" s="1">
        <v>-0.56999999999999995</v>
      </c>
      <c r="C12" s="1">
        <v>-0.03</v>
      </c>
      <c r="D12" s="1">
        <v>0.15</v>
      </c>
      <c r="E12" s="1">
        <v>1.69</v>
      </c>
      <c r="F12" s="1">
        <v>4.78</v>
      </c>
      <c r="G12" s="1">
        <v>1.18</v>
      </c>
    </row>
    <row r="13" spans="1:7" x14ac:dyDescent="0.3">
      <c r="A13" s="1">
        <v>10</v>
      </c>
      <c r="B13" s="1">
        <v>-0.64</v>
      </c>
      <c r="C13" s="1">
        <v>-0.03</v>
      </c>
      <c r="D13" s="1">
        <v>0.19</v>
      </c>
      <c r="E13" s="1">
        <v>1.8</v>
      </c>
      <c r="F13" s="1">
        <v>4.96</v>
      </c>
      <c r="G13" s="1">
        <v>1.27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1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111</v>
      </c>
    </row>
    <row r="3" spans="1:5" x14ac:dyDescent="0.25">
      <c r="A3" s="2" t="s">
        <v>24</v>
      </c>
      <c r="B3" s="2" t="s">
        <v>107</v>
      </c>
      <c r="C3" s="2" t="s">
        <v>108</v>
      </c>
      <c r="D3" s="2" t="s">
        <v>109</v>
      </c>
      <c r="E3" s="2" t="s">
        <v>110</v>
      </c>
    </row>
    <row r="4" spans="1:5" x14ac:dyDescent="0.3">
      <c r="A4" s="1">
        <v>2001</v>
      </c>
      <c r="B4" s="1">
        <v>23.3</v>
      </c>
      <c r="C4" s="1">
        <v>26.7</v>
      </c>
      <c r="D4" s="1">
        <v>27.3</v>
      </c>
      <c r="E4" s="1">
        <v>23.8</v>
      </c>
    </row>
    <row r="5" spans="1:5" x14ac:dyDescent="0.3">
      <c r="A5" s="1">
        <v>2002</v>
      </c>
      <c r="B5" s="1">
        <v>26</v>
      </c>
      <c r="C5" s="1">
        <v>26.9</v>
      </c>
      <c r="D5" s="1">
        <v>27.8</v>
      </c>
      <c r="E5" s="1">
        <v>24.1</v>
      </c>
    </row>
    <row r="6" spans="1:5" x14ac:dyDescent="0.3">
      <c r="A6" s="1">
        <v>2003</v>
      </c>
      <c r="B6" s="1">
        <v>27.1</v>
      </c>
      <c r="C6" s="1">
        <v>27.9</v>
      </c>
      <c r="D6" s="1">
        <v>28.4</v>
      </c>
      <c r="E6" s="1">
        <v>24.4</v>
      </c>
    </row>
    <row r="7" spans="1:5" x14ac:dyDescent="0.3">
      <c r="A7" s="1">
        <v>2004</v>
      </c>
      <c r="B7" s="1">
        <v>27.5</v>
      </c>
      <c r="C7" s="1">
        <v>33.4</v>
      </c>
      <c r="D7" s="1">
        <v>34.5</v>
      </c>
      <c r="E7" s="1">
        <v>30.7</v>
      </c>
    </row>
    <row r="8" spans="1:5" x14ac:dyDescent="0.3">
      <c r="A8" s="1">
        <v>2005</v>
      </c>
      <c r="B8" s="1">
        <v>31.8</v>
      </c>
      <c r="C8" s="1">
        <v>34.200000000000003</v>
      </c>
      <c r="D8" s="1">
        <v>34.700000000000003</v>
      </c>
      <c r="E8" s="1">
        <v>31</v>
      </c>
    </row>
    <row r="9" spans="1:5" x14ac:dyDescent="0.3">
      <c r="A9" s="1">
        <v>2006</v>
      </c>
      <c r="B9" s="1">
        <v>23.8</v>
      </c>
      <c r="C9" s="1">
        <v>39</v>
      </c>
      <c r="D9" s="1">
        <v>39.200000000000003</v>
      </c>
      <c r="E9" s="1">
        <v>35</v>
      </c>
    </row>
    <row r="10" spans="1:5" x14ac:dyDescent="0.3">
      <c r="A10" s="1">
        <v>2007</v>
      </c>
      <c r="B10" s="1">
        <v>24.6</v>
      </c>
      <c r="C10" s="1">
        <v>39.1</v>
      </c>
      <c r="D10" s="1">
        <v>38.9</v>
      </c>
      <c r="E10" s="1">
        <v>34.9</v>
      </c>
    </row>
    <row r="11" spans="1:5" x14ac:dyDescent="0.3">
      <c r="A11" s="1">
        <v>2008</v>
      </c>
      <c r="B11" s="1">
        <v>24.2</v>
      </c>
      <c r="C11" s="1">
        <v>30.3</v>
      </c>
      <c r="D11" s="1">
        <v>34.5</v>
      </c>
      <c r="E11" s="1">
        <v>29.8</v>
      </c>
    </row>
    <row r="12" spans="1:5" x14ac:dyDescent="0.3">
      <c r="A12" s="1">
        <v>2009</v>
      </c>
      <c r="B12" s="1">
        <v>23.4</v>
      </c>
      <c r="C12" s="1">
        <v>31.6</v>
      </c>
      <c r="D12" s="1">
        <v>32.700000000000003</v>
      </c>
      <c r="E12" s="1">
        <v>28.3</v>
      </c>
    </row>
    <row r="13" spans="1:5" x14ac:dyDescent="0.3">
      <c r="A13" s="1">
        <v>2010</v>
      </c>
      <c r="B13" s="1">
        <v>23.8</v>
      </c>
      <c r="C13" s="1">
        <v>31.8</v>
      </c>
      <c r="D13" s="1">
        <v>33</v>
      </c>
      <c r="E13" s="1">
        <v>29</v>
      </c>
    </row>
    <row r="14" spans="1:5" x14ac:dyDescent="0.3">
      <c r="A14" s="1">
        <v>2011</v>
      </c>
      <c r="B14" s="1">
        <v>24</v>
      </c>
      <c r="C14" s="1">
        <v>31.4</v>
      </c>
      <c r="D14" s="1">
        <v>32.700000000000003</v>
      </c>
      <c r="E14" s="1">
        <v>28.6</v>
      </c>
    </row>
    <row r="15" spans="1:5" x14ac:dyDescent="0.3">
      <c r="A15" s="1">
        <v>2012</v>
      </c>
      <c r="B15" s="1">
        <v>24.1</v>
      </c>
      <c r="C15" s="1">
        <v>32.799999999999997</v>
      </c>
      <c r="D15" s="1">
        <v>33.5</v>
      </c>
      <c r="E15" s="1">
        <v>29.4</v>
      </c>
    </row>
    <row r="16" spans="1:5" x14ac:dyDescent="0.3">
      <c r="A16" s="1">
        <v>2013</v>
      </c>
      <c r="B16" s="1">
        <v>24.9</v>
      </c>
      <c r="C16" s="1">
        <v>33</v>
      </c>
      <c r="D16" s="1">
        <v>32.799999999999997</v>
      </c>
      <c r="E16" s="1">
        <v>28.5</v>
      </c>
    </row>
    <row r="17" spans="1:5" x14ac:dyDescent="0.3">
      <c r="A17" s="1">
        <v>2014</v>
      </c>
      <c r="B17" s="1">
        <v>25.6</v>
      </c>
      <c r="C17" s="1">
        <v>34.1</v>
      </c>
      <c r="D17" s="1">
        <v>34</v>
      </c>
      <c r="E17" s="1">
        <v>29.4</v>
      </c>
    </row>
    <row r="18" spans="1:5" x14ac:dyDescent="0.3">
      <c r="A18" s="1">
        <v>2015</v>
      </c>
      <c r="B18" s="1">
        <v>27.2</v>
      </c>
      <c r="C18" s="1">
        <v>34.6</v>
      </c>
      <c r="D18" s="1">
        <v>36.5</v>
      </c>
      <c r="E18" s="1">
        <v>32.1</v>
      </c>
    </row>
    <row r="19" spans="1:5" x14ac:dyDescent="0.3">
      <c r="A19" s="1">
        <v>2016</v>
      </c>
      <c r="B19" s="1">
        <v>26</v>
      </c>
      <c r="C19" s="1">
        <v>36.1</v>
      </c>
      <c r="D19" s="1">
        <v>39.9</v>
      </c>
      <c r="E19" s="1">
        <v>34.6</v>
      </c>
    </row>
    <row r="20" spans="1:5" x14ac:dyDescent="0.3">
      <c r="A20" s="1">
        <v>2017</v>
      </c>
      <c r="B20" s="1">
        <v>25.9</v>
      </c>
      <c r="C20" s="1">
        <v>36.5</v>
      </c>
      <c r="D20" s="1">
        <v>38</v>
      </c>
      <c r="E20" s="1">
        <v>32.700000000000003</v>
      </c>
    </row>
    <row r="21" spans="1:5" x14ac:dyDescent="0.3">
      <c r="A21" s="1">
        <v>2018</v>
      </c>
      <c r="B21" s="1">
        <v>25.8</v>
      </c>
      <c r="C21" s="1">
        <v>34.799999999999997</v>
      </c>
      <c r="D21" s="1">
        <v>35.200000000000003</v>
      </c>
      <c r="E21" s="1">
        <v>30.7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117</v>
      </c>
    </row>
    <row r="3" spans="1:6" x14ac:dyDescent="0.25">
      <c r="A3" s="2" t="s">
        <v>24</v>
      </c>
      <c r="B3" s="2" t="s">
        <v>112</v>
      </c>
      <c r="C3" s="2" t="s">
        <v>113</v>
      </c>
      <c r="D3" s="2" t="s">
        <v>114</v>
      </c>
      <c r="E3" s="2" t="s">
        <v>115</v>
      </c>
      <c r="F3" s="2" t="s">
        <v>116</v>
      </c>
    </row>
    <row r="4" spans="1:6" x14ac:dyDescent="0.3">
      <c r="A4" s="1">
        <v>2010</v>
      </c>
      <c r="B4" s="1">
        <v>66.820999999999998</v>
      </c>
      <c r="C4" s="1">
        <v>51.625999999999998</v>
      </c>
      <c r="D4" s="1">
        <v>86.927999999999997</v>
      </c>
      <c r="E4" s="1">
        <v>80.316000000000003</v>
      </c>
      <c r="F4" s="1">
        <v>62.51</v>
      </c>
    </row>
    <row r="5" spans="1:6" x14ac:dyDescent="0.3">
      <c r="A5" s="1">
        <v>2011</v>
      </c>
      <c r="B5" s="1">
        <v>66.441999999999993</v>
      </c>
      <c r="C5" s="1">
        <v>51.917999999999999</v>
      </c>
      <c r="D5" s="1">
        <v>83.38600000000001</v>
      </c>
      <c r="E5" s="1">
        <v>80.058999999999997</v>
      </c>
      <c r="F5" s="1">
        <v>62.604999999999997</v>
      </c>
    </row>
    <row r="6" spans="1:6" x14ac:dyDescent="0.3">
      <c r="A6" s="1">
        <v>2012</v>
      </c>
      <c r="B6" s="1">
        <v>65.540999999999997</v>
      </c>
      <c r="C6" s="1">
        <v>51.076999999999998</v>
      </c>
      <c r="D6" s="1">
        <v>83.808999999999997</v>
      </c>
      <c r="E6" s="1">
        <v>79.611000000000004</v>
      </c>
      <c r="F6" s="1">
        <v>62.584000000000003</v>
      </c>
    </row>
    <row r="7" spans="1:6" x14ac:dyDescent="0.3">
      <c r="A7" s="1">
        <v>2013</v>
      </c>
      <c r="B7" s="1">
        <v>65.885000000000005</v>
      </c>
      <c r="C7" s="1">
        <v>51.351999999999997</v>
      </c>
      <c r="D7" s="1">
        <v>84.202000000000012</v>
      </c>
      <c r="E7" s="1">
        <v>79.569999999999993</v>
      </c>
      <c r="F7" s="1">
        <v>62.378</v>
      </c>
    </row>
    <row r="8" spans="1:6" x14ac:dyDescent="0.3">
      <c r="A8" s="1">
        <v>2014</v>
      </c>
      <c r="B8" s="1">
        <v>66.536000000000001</v>
      </c>
      <c r="C8" s="1">
        <v>50.826999999999998</v>
      </c>
      <c r="D8" s="1">
        <v>84.385000000000005</v>
      </c>
      <c r="E8" s="1">
        <v>79.611000000000004</v>
      </c>
      <c r="F8" s="1">
        <v>62.389000000000003</v>
      </c>
    </row>
    <row r="9" spans="1:6" x14ac:dyDescent="0.3">
      <c r="A9" s="1">
        <v>2015</v>
      </c>
      <c r="B9" s="1">
        <v>66.783000000000001</v>
      </c>
      <c r="C9" s="1">
        <v>50.456000000000003</v>
      </c>
      <c r="D9" s="1">
        <v>84.757999999999996</v>
      </c>
      <c r="E9" s="1">
        <v>80.265000000000001</v>
      </c>
      <c r="F9" s="1">
        <v>62.2</v>
      </c>
    </row>
    <row r="10" spans="1:6" x14ac:dyDescent="0.3">
      <c r="A10" s="1">
        <v>2016</v>
      </c>
      <c r="B10" s="1">
        <v>66.838000000000008</v>
      </c>
      <c r="C10" s="1">
        <v>50.593999999999987</v>
      </c>
      <c r="D10" s="1">
        <v>85.691000000000003</v>
      </c>
      <c r="E10" s="1">
        <v>80.47399999999999</v>
      </c>
      <c r="F10" s="1">
        <v>62.215000000000003</v>
      </c>
    </row>
    <row r="11" spans="1:6" x14ac:dyDescent="0.3">
      <c r="A11" s="1">
        <v>2017</v>
      </c>
      <c r="B11" s="1">
        <v>67.466000000000008</v>
      </c>
      <c r="C11" s="1">
        <v>50.79</v>
      </c>
      <c r="D11" s="1">
        <v>85.996000000000009</v>
      </c>
      <c r="E11" s="1">
        <v>81.343000000000004</v>
      </c>
      <c r="F11" s="1">
        <v>62.24</v>
      </c>
    </row>
    <row r="12" spans="1:6" x14ac:dyDescent="0.3">
      <c r="A12" s="1">
        <v>2018</v>
      </c>
      <c r="B12" s="1">
        <v>68.367000000000004</v>
      </c>
      <c r="C12" s="1">
        <v>50.728000000000002</v>
      </c>
      <c r="D12" s="1">
        <v>86.048999999999992</v>
      </c>
      <c r="E12" s="1">
        <v>82.00200000000001</v>
      </c>
      <c r="F12" s="1">
        <v>62.216000000000001</v>
      </c>
    </row>
    <row r="13" spans="1:6" x14ac:dyDescent="0.3">
      <c r="A13" s="1">
        <v>2019</v>
      </c>
      <c r="B13" s="1">
        <v>68.771000000000001</v>
      </c>
      <c r="C13" s="1">
        <v>50.875999999999998</v>
      </c>
      <c r="D13" s="1">
        <v>83.487000000000009</v>
      </c>
      <c r="E13" s="1">
        <v>82.284999999999997</v>
      </c>
      <c r="F13" s="1">
        <v>62.266000000000012</v>
      </c>
    </row>
    <row r="14" spans="1:6" x14ac:dyDescent="0.3">
      <c r="A14" s="1">
        <v>2020</v>
      </c>
      <c r="B14" s="1">
        <v>68.817999999999998</v>
      </c>
      <c r="C14" s="1">
        <v>50.753999999999998</v>
      </c>
      <c r="D14" s="1">
        <v>83.262</v>
      </c>
      <c r="E14" s="1">
        <v>81.899000000000001</v>
      </c>
      <c r="F14" s="1">
        <v>62.321000000000012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128</v>
      </c>
    </row>
    <row r="3" spans="1:4" x14ac:dyDescent="0.25">
      <c r="A3" s="2" t="s">
        <v>24</v>
      </c>
      <c r="B3" s="2" t="s">
        <v>65</v>
      </c>
      <c r="C3" s="2" t="s">
        <v>70</v>
      </c>
      <c r="D3" s="2" t="s">
        <v>91</v>
      </c>
    </row>
    <row r="4" spans="1:4" x14ac:dyDescent="0.3">
      <c r="A4" s="1" t="s">
        <v>118</v>
      </c>
      <c r="B4" s="1">
        <v>-0.99</v>
      </c>
      <c r="C4" s="1">
        <v>-0.98050000000000004</v>
      </c>
      <c r="D4" s="1">
        <v>-1.0974999999999999</v>
      </c>
    </row>
    <row r="5" spans="1:4" x14ac:dyDescent="0.3">
      <c r="A5" s="1" t="s">
        <v>119</v>
      </c>
      <c r="B5" s="1">
        <v>-0.1</v>
      </c>
      <c r="C5" s="1">
        <v>-6.9099999999999995E-2</v>
      </c>
      <c r="D5" s="1">
        <v>-6.8199999999999997E-2</v>
      </c>
    </row>
    <row r="6" spans="1:4" x14ac:dyDescent="0.3">
      <c r="A6" s="1" t="s">
        <v>120</v>
      </c>
      <c r="B6" s="1">
        <v>0.03</v>
      </c>
      <c r="C6" s="1">
        <v>6.8199999999999997E-2</v>
      </c>
      <c r="D6" s="1">
        <v>0.111</v>
      </c>
    </row>
    <row r="7" spans="1:4" x14ac:dyDescent="0.3">
      <c r="A7" s="1" t="s">
        <v>121</v>
      </c>
      <c r="B7" s="1">
        <v>0.28999999999999998</v>
      </c>
      <c r="C7" s="1">
        <v>0.43580000000000002</v>
      </c>
      <c r="D7" s="1">
        <v>0.5756</v>
      </c>
    </row>
    <row r="8" spans="1:4" x14ac:dyDescent="0.3">
      <c r="A8" s="1" t="s">
        <v>122</v>
      </c>
      <c r="B8" s="1">
        <v>0.72</v>
      </c>
      <c r="C8" s="1">
        <v>0.97609999999999997</v>
      </c>
      <c r="D8" s="1">
        <v>1.2291000000000001</v>
      </c>
    </row>
    <row r="9" spans="1:4" x14ac:dyDescent="0.3">
      <c r="A9" s="1" t="s">
        <v>123</v>
      </c>
      <c r="B9" s="1">
        <v>1.19</v>
      </c>
      <c r="C9" s="1">
        <v>1.5599000000000001</v>
      </c>
      <c r="D9" s="1">
        <v>1.9519</v>
      </c>
    </row>
    <row r="10" spans="1:4" x14ac:dyDescent="0.3">
      <c r="A10" s="1" t="s">
        <v>124</v>
      </c>
      <c r="B10" s="1">
        <v>1.7</v>
      </c>
      <c r="C10" s="1">
        <v>2.2244000000000002</v>
      </c>
      <c r="D10" s="1">
        <v>2.7818000000000001</v>
      </c>
    </row>
    <row r="11" spans="1:4" x14ac:dyDescent="0.3">
      <c r="A11" s="1" t="s">
        <v>125</v>
      </c>
      <c r="B11" s="1">
        <v>2.3199999999999998</v>
      </c>
      <c r="C11" s="1">
        <v>3.0562999999999998</v>
      </c>
      <c r="D11" s="1">
        <v>3.8452000000000002</v>
      </c>
    </row>
    <row r="12" spans="1:4" x14ac:dyDescent="0.3">
      <c r="A12" s="1" t="s">
        <v>126</v>
      </c>
      <c r="B12" s="1">
        <v>3.27</v>
      </c>
      <c r="C12" s="1">
        <v>4.3490000000000002</v>
      </c>
      <c r="D12" s="1">
        <v>5.5361000000000002</v>
      </c>
    </row>
    <row r="13" spans="1:4" x14ac:dyDescent="0.3">
      <c r="A13" s="1" t="s">
        <v>127</v>
      </c>
      <c r="B13" s="1">
        <v>8.8000000000000007</v>
      </c>
      <c r="C13" s="1">
        <v>11.895300000000001</v>
      </c>
      <c r="D13" s="1">
        <v>17.251000000000001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131</v>
      </c>
    </row>
    <row r="3" spans="1:7" x14ac:dyDescent="0.25">
      <c r="A3" s="2" t="s">
        <v>2</v>
      </c>
      <c r="B3" s="2" t="s">
        <v>116</v>
      </c>
      <c r="C3" s="2" t="s">
        <v>115</v>
      </c>
      <c r="D3" s="2" t="s">
        <v>114</v>
      </c>
      <c r="E3" s="2" t="s">
        <v>113</v>
      </c>
      <c r="F3" s="2" t="s">
        <v>129</v>
      </c>
      <c r="G3" s="2" t="s">
        <v>130</v>
      </c>
    </row>
    <row r="4" spans="1:7" x14ac:dyDescent="0.3">
      <c r="A4" s="1">
        <v>2010</v>
      </c>
      <c r="B4" s="1">
        <v>-0.97</v>
      </c>
      <c r="C4" s="1">
        <v>2.1800000000000002</v>
      </c>
      <c r="D4" s="1">
        <v>0.96</v>
      </c>
      <c r="E4" s="1">
        <v>3.88</v>
      </c>
      <c r="F4" s="1">
        <v>6.9</v>
      </c>
      <c r="G4" s="1">
        <v>5.94</v>
      </c>
    </row>
    <row r="5" spans="1:7" x14ac:dyDescent="0.3">
      <c r="A5" s="1">
        <v>2011</v>
      </c>
      <c r="B5" s="1">
        <v>-1.04</v>
      </c>
      <c r="C5" s="1">
        <v>2.2000000000000002</v>
      </c>
      <c r="D5" s="1">
        <v>1.1299999999999999</v>
      </c>
      <c r="E5" s="1">
        <v>4.01</v>
      </c>
      <c r="F5" s="1">
        <v>7.34</v>
      </c>
      <c r="G5" s="1">
        <v>6.3</v>
      </c>
    </row>
    <row r="6" spans="1:7" x14ac:dyDescent="0.3">
      <c r="A6" s="1">
        <v>2012</v>
      </c>
      <c r="B6" s="1">
        <v>-1.19</v>
      </c>
      <c r="C6" s="1">
        <v>2.56</v>
      </c>
      <c r="D6" s="1">
        <v>1.35</v>
      </c>
      <c r="E6" s="1">
        <v>4.45</v>
      </c>
      <c r="F6" s="1">
        <v>8.36</v>
      </c>
      <c r="G6" s="1">
        <v>7.16</v>
      </c>
    </row>
    <row r="7" spans="1:7" x14ac:dyDescent="0.3">
      <c r="A7" s="1">
        <v>2013</v>
      </c>
      <c r="B7" s="1">
        <v>-1.19</v>
      </c>
      <c r="C7" s="1">
        <v>2.56</v>
      </c>
      <c r="D7" s="1">
        <v>1.35</v>
      </c>
      <c r="E7" s="1">
        <v>4.45</v>
      </c>
      <c r="F7" s="1">
        <v>8.36</v>
      </c>
      <c r="G7" s="1">
        <v>7.16</v>
      </c>
    </row>
    <row r="8" spans="1:7" x14ac:dyDescent="0.3">
      <c r="A8" s="1">
        <v>2014</v>
      </c>
      <c r="B8" s="1">
        <v>-1.21</v>
      </c>
      <c r="C8" s="1">
        <v>2.76</v>
      </c>
      <c r="D8" s="1">
        <v>1.35</v>
      </c>
      <c r="E8" s="1">
        <v>4.51</v>
      </c>
      <c r="F8" s="1">
        <v>8.6199999999999992</v>
      </c>
      <c r="G8" s="1">
        <v>7.41</v>
      </c>
    </row>
    <row r="9" spans="1:7" x14ac:dyDescent="0.3">
      <c r="A9" s="1">
        <v>2015</v>
      </c>
      <c r="B9" s="1">
        <v>-1.3</v>
      </c>
      <c r="C9" s="1">
        <v>2.99</v>
      </c>
      <c r="D9" s="1">
        <v>1.46</v>
      </c>
      <c r="E9" s="1">
        <v>4.88</v>
      </c>
      <c r="F9" s="1">
        <v>9.33</v>
      </c>
      <c r="G9" s="1">
        <v>8.0399999999999991</v>
      </c>
    </row>
    <row r="10" spans="1:7" x14ac:dyDescent="0.3">
      <c r="A10" s="1">
        <v>2016</v>
      </c>
      <c r="B10" s="1">
        <v>-1.42</v>
      </c>
      <c r="C10" s="1">
        <v>3.22</v>
      </c>
      <c r="D10" s="1">
        <v>1.55</v>
      </c>
      <c r="E10" s="1">
        <v>5.4</v>
      </c>
      <c r="F10" s="1">
        <v>10.18</v>
      </c>
      <c r="G10" s="1">
        <v>8.76</v>
      </c>
    </row>
    <row r="11" spans="1:7" x14ac:dyDescent="0.3">
      <c r="A11" s="1">
        <v>2017</v>
      </c>
      <c r="B11" s="1">
        <v>-1.54</v>
      </c>
      <c r="C11" s="1">
        <v>3.54</v>
      </c>
      <c r="D11" s="1">
        <v>1.63</v>
      </c>
      <c r="E11" s="1">
        <v>5.89</v>
      </c>
      <c r="F11" s="1">
        <v>11.05</v>
      </c>
      <c r="G11" s="1">
        <v>9.52</v>
      </c>
    </row>
    <row r="12" spans="1:7" x14ac:dyDescent="0.3">
      <c r="A12" s="1">
        <v>2018</v>
      </c>
      <c r="B12" s="1">
        <v>-1.56</v>
      </c>
      <c r="C12" s="1">
        <v>3.68</v>
      </c>
      <c r="D12" s="1">
        <v>1.67</v>
      </c>
      <c r="E12" s="1">
        <v>5.9</v>
      </c>
      <c r="F12" s="1">
        <v>11.25</v>
      </c>
      <c r="G12" s="1">
        <v>9.68</v>
      </c>
    </row>
    <row r="13" spans="1:7" x14ac:dyDescent="0.3">
      <c r="A13" s="1">
        <v>2019</v>
      </c>
      <c r="B13" s="1">
        <v>-1.62</v>
      </c>
      <c r="C13" s="1">
        <v>3.94</v>
      </c>
      <c r="D13" s="1">
        <v>1.77</v>
      </c>
      <c r="E13" s="1">
        <v>6.03</v>
      </c>
      <c r="F13" s="1">
        <v>11.74</v>
      </c>
      <c r="G13" s="1">
        <v>10.119999999999999</v>
      </c>
    </row>
    <row r="14" spans="1:7" x14ac:dyDescent="0.3">
      <c r="A14" s="1">
        <v>2020</v>
      </c>
      <c r="B14" s="1">
        <v>-1.7</v>
      </c>
      <c r="C14" s="1">
        <v>4.33</v>
      </c>
      <c r="D14" s="1">
        <v>1.86</v>
      </c>
      <c r="E14" s="1">
        <v>6.18</v>
      </c>
      <c r="F14" s="1">
        <v>12.37</v>
      </c>
      <c r="G14" s="1">
        <v>10.67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5</v>
      </c>
    </row>
    <row r="3" spans="1:3" x14ac:dyDescent="0.25">
      <c r="A3" s="2" t="s">
        <v>2</v>
      </c>
      <c r="B3" s="2" t="s">
        <v>3</v>
      </c>
      <c r="C3" s="2" t="s">
        <v>4</v>
      </c>
    </row>
    <row r="4" spans="1:3" x14ac:dyDescent="0.3">
      <c r="A4" s="1">
        <v>1992</v>
      </c>
      <c r="B4" s="1">
        <v>38.5</v>
      </c>
      <c r="C4" s="1">
        <v>21.9</v>
      </c>
    </row>
    <row r="5" spans="1:3" x14ac:dyDescent="0.3">
      <c r="A5" s="1">
        <v>1993</v>
      </c>
      <c r="B5" s="1">
        <v>38.9</v>
      </c>
      <c r="C5" s="1">
        <v>22.6</v>
      </c>
    </row>
    <row r="6" spans="1:3" x14ac:dyDescent="0.3">
      <c r="A6" s="1">
        <v>1994</v>
      </c>
      <c r="B6" s="1">
        <v>40.5</v>
      </c>
      <c r="C6" s="1">
        <v>23.5</v>
      </c>
    </row>
    <row r="7" spans="1:3" x14ac:dyDescent="0.3">
      <c r="A7" s="1">
        <v>1995</v>
      </c>
      <c r="B7" s="1">
        <v>39.6</v>
      </c>
      <c r="C7" s="1">
        <v>23.1</v>
      </c>
    </row>
    <row r="8" spans="1:3" x14ac:dyDescent="0.3">
      <c r="A8" s="1">
        <v>1996</v>
      </c>
      <c r="B8" s="1">
        <v>40.5</v>
      </c>
      <c r="C8" s="1">
        <v>24</v>
      </c>
    </row>
    <row r="9" spans="1:3" x14ac:dyDescent="0.3">
      <c r="A9" s="1">
        <v>1997</v>
      </c>
      <c r="B9" s="1">
        <v>40.6</v>
      </c>
      <c r="C9" s="1">
        <v>24.3</v>
      </c>
    </row>
    <row r="10" spans="1:3" x14ac:dyDescent="0.3">
      <c r="A10" s="1">
        <v>1998</v>
      </c>
      <c r="B10" s="1">
        <v>39.5</v>
      </c>
      <c r="C10" s="1">
        <v>23.3</v>
      </c>
    </row>
    <row r="11" spans="1:3" x14ac:dyDescent="0.3">
      <c r="A11" s="1">
        <v>1999</v>
      </c>
      <c r="B11" s="1">
        <v>39.4</v>
      </c>
      <c r="C11" s="1">
        <v>23.6</v>
      </c>
    </row>
    <row r="12" spans="1:3" x14ac:dyDescent="0.3">
      <c r="A12" s="1">
        <v>2000</v>
      </c>
      <c r="B12" s="1">
        <v>41.3</v>
      </c>
      <c r="C12" s="1">
        <v>25.7</v>
      </c>
    </row>
    <row r="13" spans="1:3" x14ac:dyDescent="0.3">
      <c r="A13" s="1">
        <v>2001</v>
      </c>
      <c r="B13" s="1">
        <v>38.4</v>
      </c>
      <c r="C13" s="1">
        <v>22.3</v>
      </c>
    </row>
    <row r="14" spans="1:3" x14ac:dyDescent="0.3">
      <c r="A14" s="1">
        <v>2002</v>
      </c>
      <c r="B14" s="1">
        <v>41</v>
      </c>
      <c r="C14" s="1">
        <v>25.8</v>
      </c>
    </row>
    <row r="15" spans="1:3" x14ac:dyDescent="0.3">
      <c r="A15" s="1">
        <v>2003</v>
      </c>
      <c r="B15" s="1">
        <v>42.3</v>
      </c>
      <c r="C15" s="1">
        <v>26.7</v>
      </c>
    </row>
    <row r="16" spans="1:3" x14ac:dyDescent="0.3">
      <c r="A16" s="1">
        <v>2004</v>
      </c>
      <c r="B16" s="1">
        <v>43.1</v>
      </c>
      <c r="C16" s="1">
        <v>27.6</v>
      </c>
    </row>
    <row r="17" spans="1:3" x14ac:dyDescent="0.3">
      <c r="A17" s="1">
        <v>2005</v>
      </c>
      <c r="B17" s="1">
        <v>46.4</v>
      </c>
      <c r="C17" s="1">
        <v>31.9</v>
      </c>
    </row>
    <row r="18" spans="1:3" x14ac:dyDescent="0.3">
      <c r="A18" s="1">
        <v>2006</v>
      </c>
      <c r="B18" s="1">
        <v>39.9</v>
      </c>
      <c r="C18" s="1">
        <v>23.5</v>
      </c>
    </row>
    <row r="19" spans="1:3" x14ac:dyDescent="0.3">
      <c r="A19" s="1">
        <v>2007</v>
      </c>
      <c r="B19" s="1">
        <v>39.9</v>
      </c>
      <c r="C19" s="1">
        <v>24.4</v>
      </c>
    </row>
    <row r="20" spans="1:3" x14ac:dyDescent="0.3">
      <c r="A20" s="1">
        <v>2008</v>
      </c>
      <c r="B20" s="1">
        <v>39.1</v>
      </c>
      <c r="C20" s="1">
        <v>24</v>
      </c>
    </row>
    <row r="21" spans="1:3" x14ac:dyDescent="0.3">
      <c r="A21" s="1">
        <v>2009</v>
      </c>
      <c r="B21" s="1">
        <v>39.299999999999997</v>
      </c>
      <c r="C21" s="1">
        <v>23.1</v>
      </c>
    </row>
    <row r="22" spans="1:3" x14ac:dyDescent="0.3">
      <c r="A22" s="1">
        <v>2010</v>
      </c>
      <c r="B22" s="1">
        <v>40.1</v>
      </c>
      <c r="C22" s="1">
        <v>23.6</v>
      </c>
    </row>
    <row r="23" spans="1:3" x14ac:dyDescent="0.3">
      <c r="A23" s="1">
        <v>2011</v>
      </c>
      <c r="B23" s="1">
        <v>40.1</v>
      </c>
      <c r="C23" s="1">
        <v>23.7</v>
      </c>
    </row>
    <row r="24" spans="1:3" x14ac:dyDescent="0.3">
      <c r="A24" s="1">
        <v>2012</v>
      </c>
      <c r="B24" s="1">
        <v>40.1</v>
      </c>
      <c r="C24" s="1">
        <v>23.9</v>
      </c>
    </row>
    <row r="25" spans="1:3" x14ac:dyDescent="0.3">
      <c r="A25" s="1">
        <v>2013</v>
      </c>
      <c r="B25" s="1">
        <v>40.6</v>
      </c>
      <c r="C25" s="1">
        <v>24.1</v>
      </c>
    </row>
    <row r="26" spans="1:3" x14ac:dyDescent="0.3">
      <c r="A26" s="1">
        <v>2014</v>
      </c>
      <c r="B26" s="1">
        <v>41</v>
      </c>
      <c r="C26" s="1">
        <v>24.7</v>
      </c>
    </row>
    <row r="27" spans="1:3" x14ac:dyDescent="0.3">
      <c r="A27" s="1">
        <v>2015</v>
      </c>
      <c r="B27" s="1">
        <v>42.7</v>
      </c>
      <c r="C27" s="1">
        <v>26.3</v>
      </c>
    </row>
    <row r="28" spans="1:3" x14ac:dyDescent="0.3">
      <c r="A28" s="1">
        <v>2016</v>
      </c>
      <c r="B28" s="1">
        <v>42.2</v>
      </c>
      <c r="C28" s="1">
        <v>25.2</v>
      </c>
    </row>
    <row r="29" spans="1:3" x14ac:dyDescent="0.3">
      <c r="A29" s="1">
        <v>2017</v>
      </c>
      <c r="B29" s="1">
        <v>42.3</v>
      </c>
      <c r="C29" s="1">
        <v>25.2</v>
      </c>
    </row>
    <row r="30" spans="1:3" x14ac:dyDescent="0.3">
      <c r="A30" s="1">
        <v>2018</v>
      </c>
      <c r="B30" s="1">
        <v>42.2</v>
      </c>
      <c r="C30" s="1">
        <v>25.1</v>
      </c>
    </row>
    <row r="31" spans="1:3" x14ac:dyDescent="0.3">
      <c r="A31" s="1">
        <v>2019</v>
      </c>
      <c r="B31" s="1">
        <v>42</v>
      </c>
      <c r="C31" s="1">
        <v>25</v>
      </c>
    </row>
    <row r="32" spans="1:3" x14ac:dyDescent="0.3">
      <c r="A32" s="1">
        <v>2020</v>
      </c>
      <c r="B32" s="1">
        <v>42.9</v>
      </c>
      <c r="C32" s="1">
        <v>25.2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132</v>
      </c>
    </row>
    <row r="3" spans="1:7" x14ac:dyDescent="0.25">
      <c r="A3" s="2" t="s">
        <v>2</v>
      </c>
      <c r="B3" s="2" t="s">
        <v>116</v>
      </c>
      <c r="C3" s="2" t="s">
        <v>115</v>
      </c>
      <c r="D3" s="2" t="s">
        <v>114</v>
      </c>
      <c r="E3" s="2" t="s">
        <v>113</v>
      </c>
      <c r="F3" s="2" t="s">
        <v>129</v>
      </c>
      <c r="G3" s="2" t="s">
        <v>130</v>
      </c>
    </row>
    <row r="4" spans="1:7" x14ac:dyDescent="0.3">
      <c r="A4" s="1">
        <v>2010</v>
      </c>
      <c r="B4" s="1">
        <v>-2.5499999999999998</v>
      </c>
      <c r="C4" s="1">
        <v>28.52</v>
      </c>
      <c r="D4" s="1">
        <v>3.54</v>
      </c>
      <c r="E4" s="1">
        <v>5.36</v>
      </c>
      <c r="F4" s="1">
        <v>37.14</v>
      </c>
      <c r="G4" s="1">
        <v>34.590000000000003</v>
      </c>
    </row>
    <row r="5" spans="1:7" x14ac:dyDescent="0.3">
      <c r="A5" s="1">
        <v>2011</v>
      </c>
      <c r="B5" s="1">
        <v>-2.74</v>
      </c>
      <c r="C5" s="1">
        <v>28.63</v>
      </c>
      <c r="D5" s="1">
        <v>3.98</v>
      </c>
      <c r="E5" s="1">
        <v>5.39</v>
      </c>
      <c r="F5" s="1">
        <v>37.99</v>
      </c>
      <c r="G5" s="1">
        <v>35.25</v>
      </c>
    </row>
    <row r="6" spans="1:7" x14ac:dyDescent="0.3">
      <c r="A6" s="1">
        <v>2012</v>
      </c>
      <c r="B6" s="1">
        <v>-2.83</v>
      </c>
      <c r="C6" s="1">
        <v>28.52</v>
      </c>
      <c r="D6" s="1">
        <v>4.3600000000000003</v>
      </c>
      <c r="E6" s="1">
        <v>5.77</v>
      </c>
      <c r="F6" s="1">
        <v>38.65</v>
      </c>
      <c r="G6" s="1">
        <v>35.82</v>
      </c>
    </row>
    <row r="7" spans="1:7" x14ac:dyDescent="0.3">
      <c r="A7" s="1">
        <v>2013</v>
      </c>
      <c r="B7" s="1">
        <v>-3.16</v>
      </c>
      <c r="C7" s="1">
        <v>30.28</v>
      </c>
      <c r="D7" s="1">
        <v>4.76</v>
      </c>
      <c r="E7" s="1">
        <v>5.91</v>
      </c>
      <c r="F7" s="1">
        <v>40.950000000000003</v>
      </c>
      <c r="G7" s="1">
        <v>37.799999999999997</v>
      </c>
    </row>
    <row r="8" spans="1:7" x14ac:dyDescent="0.3">
      <c r="A8" s="1">
        <v>2014</v>
      </c>
      <c r="B8" s="1">
        <v>-3.28</v>
      </c>
      <c r="C8" s="1">
        <v>33.24</v>
      </c>
      <c r="D8" s="1">
        <v>4.6100000000000003</v>
      </c>
      <c r="E8" s="1">
        <v>6.06</v>
      </c>
      <c r="F8" s="1">
        <v>43.9</v>
      </c>
      <c r="G8" s="1">
        <v>40.619999999999997</v>
      </c>
    </row>
    <row r="9" spans="1:7" x14ac:dyDescent="0.3">
      <c r="A9" s="1">
        <v>2015</v>
      </c>
      <c r="B9" s="1">
        <v>-3.36</v>
      </c>
      <c r="C9" s="1">
        <v>38.4</v>
      </c>
      <c r="D9" s="1">
        <v>5.0199999999999996</v>
      </c>
      <c r="E9" s="1">
        <v>6.54</v>
      </c>
      <c r="F9" s="1">
        <v>49.96</v>
      </c>
      <c r="G9" s="1">
        <v>46.61</v>
      </c>
    </row>
    <row r="10" spans="1:7" x14ac:dyDescent="0.3">
      <c r="A10" s="1">
        <v>2016</v>
      </c>
      <c r="B10" s="1">
        <v>-3.61</v>
      </c>
      <c r="C10" s="1">
        <v>41.3</v>
      </c>
      <c r="D10" s="1">
        <v>5.54</v>
      </c>
      <c r="E10" s="1">
        <v>7.3</v>
      </c>
      <c r="F10" s="1">
        <v>54.13</v>
      </c>
      <c r="G10" s="1">
        <v>50.52</v>
      </c>
    </row>
    <row r="11" spans="1:7" x14ac:dyDescent="0.3">
      <c r="A11" s="1">
        <v>2017</v>
      </c>
      <c r="B11" s="1">
        <v>-3.93</v>
      </c>
      <c r="C11" s="1">
        <v>49.01</v>
      </c>
      <c r="D11" s="1">
        <v>5.59</v>
      </c>
      <c r="E11" s="1">
        <v>7.89</v>
      </c>
      <c r="F11" s="1">
        <v>62.49</v>
      </c>
      <c r="G11" s="1">
        <v>58.56</v>
      </c>
    </row>
    <row r="12" spans="1:7" x14ac:dyDescent="0.3">
      <c r="A12" s="1">
        <v>2018</v>
      </c>
      <c r="B12" s="1">
        <v>-4.17</v>
      </c>
      <c r="C12" s="1">
        <v>54.15</v>
      </c>
      <c r="D12" s="1">
        <v>5.62</v>
      </c>
      <c r="E12" s="1">
        <v>7.81</v>
      </c>
      <c r="F12" s="1">
        <v>67.58</v>
      </c>
      <c r="G12" s="1">
        <v>63.41</v>
      </c>
    </row>
    <row r="13" spans="1:7" x14ac:dyDescent="0.3">
      <c r="A13" s="1">
        <v>2019</v>
      </c>
      <c r="B13" s="1">
        <v>-4.37</v>
      </c>
      <c r="C13" s="1">
        <v>59.55</v>
      </c>
      <c r="D13" s="1">
        <v>5.84</v>
      </c>
      <c r="E13" s="1">
        <v>8.07</v>
      </c>
      <c r="F13" s="1">
        <v>73.459999999999994</v>
      </c>
      <c r="G13" s="1">
        <v>69.099999999999994</v>
      </c>
    </row>
    <row r="14" spans="1:7" x14ac:dyDescent="0.3">
      <c r="A14" s="1">
        <v>2020</v>
      </c>
      <c r="B14" s="1">
        <v>-4.71</v>
      </c>
      <c r="C14" s="1">
        <v>67.02</v>
      </c>
      <c r="D14" s="1">
        <v>6.08</v>
      </c>
      <c r="E14" s="1">
        <v>8.1199999999999992</v>
      </c>
      <c r="F14" s="1">
        <v>81.22</v>
      </c>
      <c r="G14" s="1">
        <v>76.5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134</v>
      </c>
    </row>
    <row r="3" spans="1:7" x14ac:dyDescent="0.25">
      <c r="A3" s="2" t="s">
        <v>133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  <c r="G3" s="2" t="s">
        <v>99</v>
      </c>
    </row>
    <row r="4" spans="1:7" x14ac:dyDescent="0.3">
      <c r="A4" s="1">
        <v>91</v>
      </c>
      <c r="B4" s="1">
        <v>261.25599999999997</v>
      </c>
      <c r="C4" s="1">
        <v>379.64600000000002</v>
      </c>
      <c r="D4" s="1">
        <v>481.28500000000003</v>
      </c>
      <c r="E4" s="1">
        <v>624.57299999999998</v>
      </c>
      <c r="F4" s="1">
        <v>943.64699999999993</v>
      </c>
      <c r="G4" s="1">
        <v>532.43899999999996</v>
      </c>
    </row>
    <row r="5" spans="1:7" x14ac:dyDescent="0.3">
      <c r="A5" s="1">
        <v>92</v>
      </c>
      <c r="B5" s="1">
        <v>264.69400000000002</v>
      </c>
      <c r="C5" s="1">
        <v>384.93200000000002</v>
      </c>
      <c r="D5" s="1">
        <v>490.57900000000001</v>
      </c>
      <c r="E5" s="1">
        <v>637.44500000000005</v>
      </c>
      <c r="F5" s="1">
        <v>955.06100000000004</v>
      </c>
      <c r="G5" s="1">
        <v>543.19100000000003</v>
      </c>
    </row>
    <row r="6" spans="1:7" x14ac:dyDescent="0.3">
      <c r="A6" s="1">
        <v>93</v>
      </c>
      <c r="B6" s="1">
        <v>265.37700000000001</v>
      </c>
      <c r="C6" s="1">
        <v>393.416</v>
      </c>
      <c r="D6" s="1">
        <v>502.01199999999989</v>
      </c>
      <c r="E6" s="1">
        <v>651.84100000000001</v>
      </c>
      <c r="F6" s="1">
        <v>996.26100000000008</v>
      </c>
      <c r="G6" s="1">
        <v>557.58400000000006</v>
      </c>
    </row>
    <row r="7" spans="1:7" x14ac:dyDescent="0.3">
      <c r="A7" s="1">
        <v>94</v>
      </c>
      <c r="B7" s="1">
        <v>271.89499999999998</v>
      </c>
      <c r="C7" s="1">
        <v>401.03500000000003</v>
      </c>
      <c r="D7" s="1">
        <v>512.26900000000001</v>
      </c>
      <c r="E7" s="1">
        <v>668.54399999999998</v>
      </c>
      <c r="F7" s="1">
        <v>1038.114</v>
      </c>
      <c r="G7" s="1">
        <v>571.99699999999996</v>
      </c>
    </row>
    <row r="8" spans="1:7" x14ac:dyDescent="0.3">
      <c r="A8" s="1">
        <v>95</v>
      </c>
      <c r="B8" s="1">
        <v>267.81700000000001</v>
      </c>
      <c r="C8" s="1">
        <v>409.23399999999998</v>
      </c>
      <c r="D8" s="1">
        <v>525.41899999999998</v>
      </c>
      <c r="E8" s="1">
        <v>692.55399999999997</v>
      </c>
      <c r="F8" s="1">
        <v>1088.2750000000001</v>
      </c>
      <c r="G8" s="1">
        <v>593.19900000000007</v>
      </c>
    </row>
    <row r="9" spans="1:7" x14ac:dyDescent="0.3">
      <c r="A9" s="1">
        <v>96</v>
      </c>
      <c r="B9" s="1">
        <v>273.98399999999998</v>
      </c>
      <c r="C9" s="1">
        <v>419.44400000000002</v>
      </c>
      <c r="D9" s="1">
        <v>543.51900000000001</v>
      </c>
      <c r="E9" s="1">
        <v>722.029</v>
      </c>
      <c r="F9" s="1">
        <v>1191.01</v>
      </c>
      <c r="G9" s="1">
        <v>620.37300000000005</v>
      </c>
    </row>
    <row r="10" spans="1:7" x14ac:dyDescent="0.3">
      <c r="A10" s="1">
        <v>97</v>
      </c>
      <c r="B10" s="1">
        <v>274.35599999999999</v>
      </c>
      <c r="C10" s="1">
        <v>429.70800000000003</v>
      </c>
      <c r="D10" s="1">
        <v>564.11900000000003</v>
      </c>
      <c r="E10" s="1">
        <v>756.65899999999999</v>
      </c>
      <c r="F10" s="1">
        <v>1255.0160000000001</v>
      </c>
      <c r="G10" s="1">
        <v>649.61699999999996</v>
      </c>
    </row>
    <row r="11" spans="1:7" x14ac:dyDescent="0.3">
      <c r="A11" s="1">
        <v>98</v>
      </c>
      <c r="B11" s="1">
        <v>273.06900000000002</v>
      </c>
      <c r="C11" s="1">
        <v>449.39299999999997</v>
      </c>
      <c r="D11" s="1">
        <v>599.44200000000001</v>
      </c>
      <c r="E11" s="1">
        <v>822.43600000000004</v>
      </c>
      <c r="F11" s="1">
        <v>1449.721</v>
      </c>
      <c r="G11" s="1">
        <v>711.39399999999989</v>
      </c>
    </row>
    <row r="12" spans="1:7" x14ac:dyDescent="0.3">
      <c r="A12" s="1">
        <v>99</v>
      </c>
      <c r="B12" s="1">
        <v>269.16800000000001</v>
      </c>
      <c r="C12" s="1">
        <v>475.32499999999999</v>
      </c>
      <c r="D12" s="1">
        <v>658.88600000000008</v>
      </c>
      <c r="E12" s="1">
        <v>936.60100000000011</v>
      </c>
      <c r="F12" s="1">
        <v>1894.3209999999999</v>
      </c>
      <c r="G12" s="1">
        <v>828.33699999999999</v>
      </c>
    </row>
    <row r="13" spans="1:7" x14ac:dyDescent="0.3">
      <c r="A13" s="1">
        <v>100</v>
      </c>
      <c r="B13" s="1">
        <v>98.055999999999997</v>
      </c>
      <c r="C13" s="1">
        <v>499.18700000000001</v>
      </c>
      <c r="D13" s="1">
        <v>803.72500000000002</v>
      </c>
      <c r="E13" s="1">
        <v>1414.675</v>
      </c>
      <c r="F13" s="1">
        <v>4271.0429999999997</v>
      </c>
      <c r="G13" s="1">
        <v>1354.6189999999999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9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180</v>
      </c>
    </row>
    <row r="3" spans="1:7" x14ac:dyDescent="0.25">
      <c r="A3" s="2" t="s">
        <v>177</v>
      </c>
      <c r="B3" s="2" t="s">
        <v>94</v>
      </c>
      <c r="C3" s="2" t="s">
        <v>178</v>
      </c>
      <c r="D3" s="2" t="s">
        <v>96</v>
      </c>
      <c r="E3" s="2" t="s">
        <v>97</v>
      </c>
      <c r="F3" s="2" t="s">
        <v>179</v>
      </c>
      <c r="G3" s="2" t="s">
        <v>99</v>
      </c>
    </row>
    <row r="4" spans="1:7" x14ac:dyDescent="0.3">
      <c r="A4" s="1" t="s">
        <v>135</v>
      </c>
      <c r="B4" s="1" t="s">
        <v>141</v>
      </c>
      <c r="C4" s="1" t="s">
        <v>147</v>
      </c>
      <c r="D4" s="1" t="s">
        <v>153</v>
      </c>
      <c r="E4" s="1" t="s">
        <v>159</v>
      </c>
      <c r="F4" s="1" t="s">
        <v>165</v>
      </c>
      <c r="G4" s="1" t="s">
        <v>171</v>
      </c>
    </row>
    <row r="5" spans="1:7" x14ac:dyDescent="0.3">
      <c r="A5" s="1" t="s">
        <v>136</v>
      </c>
      <c r="B5" s="1" t="s">
        <v>142</v>
      </c>
      <c r="C5" s="1" t="s">
        <v>148</v>
      </c>
      <c r="D5" s="1" t="s">
        <v>154</v>
      </c>
      <c r="E5" s="1" t="s">
        <v>160</v>
      </c>
      <c r="F5" s="1" t="s">
        <v>166</v>
      </c>
      <c r="G5" s="1" t="s">
        <v>172</v>
      </c>
    </row>
    <row r="6" spans="1:7" x14ac:dyDescent="0.3">
      <c r="A6" s="1" t="s">
        <v>137</v>
      </c>
      <c r="B6" s="1" t="s">
        <v>143</v>
      </c>
      <c r="C6" s="1" t="s">
        <v>149</v>
      </c>
      <c r="D6" s="1" t="s">
        <v>155</v>
      </c>
      <c r="E6" s="1" t="s">
        <v>161</v>
      </c>
      <c r="F6" s="1" t="s">
        <v>167</v>
      </c>
      <c r="G6" s="1" t="s">
        <v>173</v>
      </c>
    </row>
    <row r="7" spans="1:7" x14ac:dyDescent="0.3">
      <c r="A7" s="1" t="s">
        <v>138</v>
      </c>
      <c r="B7" s="1" t="s">
        <v>144</v>
      </c>
      <c r="C7" s="1" t="s">
        <v>150</v>
      </c>
      <c r="D7" s="1" t="s">
        <v>156</v>
      </c>
      <c r="E7" s="1" t="s">
        <v>162</v>
      </c>
      <c r="F7" s="1" t="s">
        <v>168</v>
      </c>
      <c r="G7" s="1" t="s">
        <v>174</v>
      </c>
    </row>
    <row r="8" spans="1:7" x14ac:dyDescent="0.3">
      <c r="A8" s="1" t="s">
        <v>139</v>
      </c>
      <c r="B8" s="1" t="s">
        <v>145</v>
      </c>
      <c r="C8" s="1" t="s">
        <v>151</v>
      </c>
      <c r="D8" s="1" t="s">
        <v>157</v>
      </c>
      <c r="E8" s="1" t="s">
        <v>163</v>
      </c>
      <c r="F8" s="1" t="s">
        <v>169</v>
      </c>
      <c r="G8" s="1" t="s">
        <v>175</v>
      </c>
    </row>
    <row r="9" spans="1:7" x14ac:dyDescent="0.3">
      <c r="A9" s="1" t="s">
        <v>140</v>
      </c>
      <c r="B9" s="1" t="s">
        <v>146</v>
      </c>
      <c r="C9" s="1" t="s">
        <v>152</v>
      </c>
      <c r="D9" s="1" t="s">
        <v>158</v>
      </c>
      <c r="E9" s="1" t="s">
        <v>164</v>
      </c>
      <c r="F9" s="1" t="s">
        <v>170</v>
      </c>
      <c r="G9" s="1" t="s">
        <v>176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9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186</v>
      </c>
    </row>
    <row r="3" spans="1:8" x14ac:dyDescent="0.25">
      <c r="A3" s="2" t="s">
        <v>177</v>
      </c>
      <c r="B3" s="2" t="s">
        <v>181</v>
      </c>
      <c r="C3" s="2" t="s">
        <v>42</v>
      </c>
      <c r="D3" s="2" t="s">
        <v>182</v>
      </c>
      <c r="E3" s="2" t="s">
        <v>183</v>
      </c>
      <c r="F3" s="2" t="s">
        <v>184</v>
      </c>
      <c r="G3" s="2" t="s">
        <v>86</v>
      </c>
      <c r="H3" s="2" t="s">
        <v>185</v>
      </c>
    </row>
    <row r="4" spans="1:8" x14ac:dyDescent="0.3">
      <c r="A4" s="1">
        <v>1</v>
      </c>
      <c r="B4" s="1">
        <v>-136</v>
      </c>
      <c r="C4" s="1">
        <v>101.7</v>
      </c>
      <c r="D4" s="1">
        <v>21.3</v>
      </c>
      <c r="E4" s="1">
        <v>317.7</v>
      </c>
      <c r="F4" s="1">
        <v>38</v>
      </c>
      <c r="G4" s="1">
        <v>342.3</v>
      </c>
      <c r="H4" s="1">
        <v>493.8</v>
      </c>
    </row>
    <row r="5" spans="1:8" x14ac:dyDescent="0.3">
      <c r="A5" s="1">
        <v>2</v>
      </c>
      <c r="B5" s="1">
        <v>-111.4</v>
      </c>
      <c r="C5" s="1">
        <v>111.1</v>
      </c>
      <c r="D5" s="1">
        <v>13.3</v>
      </c>
      <c r="E5" s="1">
        <v>274.89999999999998</v>
      </c>
      <c r="F5" s="1">
        <v>22.9</v>
      </c>
      <c r="G5" s="1">
        <v>310.60000000000002</v>
      </c>
      <c r="H5" s="1">
        <v>453.6</v>
      </c>
    </row>
    <row r="6" spans="1:8" x14ac:dyDescent="0.3">
      <c r="A6" s="1">
        <v>3</v>
      </c>
      <c r="B6" s="1">
        <v>-98.3</v>
      </c>
      <c r="C6" s="1">
        <v>117.8</v>
      </c>
      <c r="D6" s="1">
        <v>13.8</v>
      </c>
      <c r="E6" s="1">
        <v>244.6</v>
      </c>
      <c r="F6" s="1">
        <v>17.899999999999999</v>
      </c>
      <c r="G6" s="1">
        <v>295.5</v>
      </c>
      <c r="H6" s="1">
        <v>430.2</v>
      </c>
    </row>
    <row r="7" spans="1:8" x14ac:dyDescent="0.3">
      <c r="A7" s="1">
        <v>4</v>
      </c>
      <c r="B7" s="1">
        <v>-92.6</v>
      </c>
      <c r="C7" s="1">
        <v>119.6</v>
      </c>
      <c r="D7" s="1">
        <v>13.3</v>
      </c>
      <c r="E7" s="1">
        <v>235.3</v>
      </c>
      <c r="F7" s="1">
        <v>14</v>
      </c>
      <c r="G7" s="1">
        <v>289.10000000000002</v>
      </c>
      <c r="H7" s="1">
        <v>423.4</v>
      </c>
    </row>
    <row r="8" spans="1:8" x14ac:dyDescent="0.3">
      <c r="A8" s="1">
        <v>5</v>
      </c>
      <c r="B8" s="1">
        <v>-92.4</v>
      </c>
      <c r="C8" s="1">
        <v>122.1</v>
      </c>
      <c r="D8" s="1">
        <v>19.899999999999999</v>
      </c>
      <c r="E8" s="1">
        <v>227.3</v>
      </c>
      <c r="F8" s="1">
        <v>15.2</v>
      </c>
      <c r="G8" s="1">
        <v>291.7</v>
      </c>
      <c r="H8" s="1">
        <v>422.1</v>
      </c>
    </row>
    <row r="9" spans="1:8" x14ac:dyDescent="0.3">
      <c r="A9" s="1">
        <v>6</v>
      </c>
      <c r="B9" s="1">
        <v>-90.7</v>
      </c>
      <c r="C9" s="1">
        <v>128.5</v>
      </c>
      <c r="D9" s="1">
        <v>24.6</v>
      </c>
      <c r="E9" s="1">
        <v>215.5</v>
      </c>
      <c r="F9" s="1">
        <v>15.5</v>
      </c>
      <c r="G9" s="1">
        <v>293</v>
      </c>
      <c r="H9" s="1">
        <v>419.8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9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223</v>
      </c>
    </row>
    <row r="3" spans="1:7" x14ac:dyDescent="0.25">
      <c r="A3" s="2" t="s">
        <v>177</v>
      </c>
      <c r="B3" s="2" t="s">
        <v>94</v>
      </c>
      <c r="C3" s="2" t="s">
        <v>178</v>
      </c>
      <c r="D3" s="2" t="s">
        <v>96</v>
      </c>
      <c r="E3" s="2" t="s">
        <v>97</v>
      </c>
      <c r="F3" s="2" t="s">
        <v>179</v>
      </c>
      <c r="G3" s="2" t="s">
        <v>99</v>
      </c>
    </row>
    <row r="4" spans="1:7" x14ac:dyDescent="0.3">
      <c r="A4" s="1" t="s">
        <v>135</v>
      </c>
      <c r="B4" s="1" t="s">
        <v>187</v>
      </c>
      <c r="C4" s="1" t="s">
        <v>193</v>
      </c>
      <c r="D4" s="1" t="s">
        <v>199</v>
      </c>
      <c r="E4" s="1" t="s">
        <v>205</v>
      </c>
      <c r="F4" s="1" t="s">
        <v>211</v>
      </c>
      <c r="G4" s="1" t="s">
        <v>217</v>
      </c>
    </row>
    <row r="5" spans="1:7" x14ac:dyDescent="0.3">
      <c r="A5" s="1" t="s">
        <v>136</v>
      </c>
      <c r="B5" s="1" t="s">
        <v>188</v>
      </c>
      <c r="C5" s="1" t="s">
        <v>194</v>
      </c>
      <c r="D5" s="1" t="s">
        <v>200</v>
      </c>
      <c r="E5" s="1" t="s">
        <v>206</v>
      </c>
      <c r="F5" s="1" t="s">
        <v>212</v>
      </c>
      <c r="G5" s="1" t="s">
        <v>218</v>
      </c>
    </row>
    <row r="6" spans="1:7" x14ac:dyDescent="0.3">
      <c r="A6" s="1" t="s">
        <v>137</v>
      </c>
      <c r="B6" s="1" t="s">
        <v>189</v>
      </c>
      <c r="C6" s="1" t="s">
        <v>195</v>
      </c>
      <c r="D6" s="1" t="s">
        <v>201</v>
      </c>
      <c r="E6" s="1" t="s">
        <v>207</v>
      </c>
      <c r="F6" s="1" t="s">
        <v>213</v>
      </c>
      <c r="G6" s="1" t="s">
        <v>219</v>
      </c>
    </row>
    <row r="7" spans="1:7" x14ac:dyDescent="0.3">
      <c r="A7" s="1" t="s">
        <v>138</v>
      </c>
      <c r="B7" s="1" t="s">
        <v>190</v>
      </c>
      <c r="C7" s="1" t="s">
        <v>196</v>
      </c>
      <c r="D7" s="1" t="s">
        <v>202</v>
      </c>
      <c r="E7" s="1" t="s">
        <v>208</v>
      </c>
      <c r="F7" s="1" t="s">
        <v>214</v>
      </c>
      <c r="G7" s="1" t="s">
        <v>220</v>
      </c>
    </row>
    <row r="8" spans="1:7" x14ac:dyDescent="0.3">
      <c r="A8" s="1" t="s">
        <v>139</v>
      </c>
      <c r="B8" s="1" t="s">
        <v>191</v>
      </c>
      <c r="C8" s="1" t="s">
        <v>197</v>
      </c>
      <c r="D8" s="1" t="s">
        <v>203</v>
      </c>
      <c r="E8" s="1" t="s">
        <v>209</v>
      </c>
      <c r="F8" s="1" t="s">
        <v>215</v>
      </c>
      <c r="G8" s="1" t="s">
        <v>221</v>
      </c>
    </row>
    <row r="9" spans="1:7" x14ac:dyDescent="0.3">
      <c r="A9" s="1" t="s">
        <v>140</v>
      </c>
      <c r="B9" s="1" t="s">
        <v>192</v>
      </c>
      <c r="C9" s="1" t="s">
        <v>198</v>
      </c>
      <c r="D9" s="1" t="s">
        <v>204</v>
      </c>
      <c r="E9" s="1" t="s">
        <v>210</v>
      </c>
      <c r="F9" s="1" t="s">
        <v>216</v>
      </c>
      <c r="G9" s="1" t="s">
        <v>222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9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224</v>
      </c>
    </row>
    <row r="3" spans="1:6" x14ac:dyDescent="0.25">
      <c r="A3" s="2" t="s">
        <v>177</v>
      </c>
      <c r="B3" s="2" t="s">
        <v>116</v>
      </c>
      <c r="C3" s="2" t="s">
        <v>115</v>
      </c>
      <c r="D3" s="2" t="s">
        <v>114</v>
      </c>
      <c r="E3" s="2" t="s">
        <v>113</v>
      </c>
      <c r="F3" s="2" t="s">
        <v>112</v>
      </c>
    </row>
    <row r="4" spans="1:6" x14ac:dyDescent="0.3">
      <c r="A4" s="1">
        <v>1</v>
      </c>
      <c r="B4" s="1">
        <v>-2.59</v>
      </c>
      <c r="C4" s="1">
        <v>3.04</v>
      </c>
      <c r="D4" s="1">
        <v>0.84</v>
      </c>
      <c r="E4" s="1">
        <v>5.04</v>
      </c>
      <c r="F4" s="1">
        <v>6.33</v>
      </c>
    </row>
    <row r="5" spans="1:6" x14ac:dyDescent="0.3">
      <c r="A5" s="1">
        <v>2</v>
      </c>
      <c r="B5" s="1">
        <v>-2.23</v>
      </c>
      <c r="C5" s="1">
        <v>1.82</v>
      </c>
      <c r="D5" s="1">
        <v>0.62</v>
      </c>
      <c r="E5" s="1">
        <v>3.52</v>
      </c>
      <c r="F5" s="1">
        <v>3.73</v>
      </c>
    </row>
    <row r="6" spans="1:6" x14ac:dyDescent="0.3">
      <c r="A6" s="1">
        <v>3</v>
      </c>
      <c r="B6" s="1">
        <v>-2.02</v>
      </c>
      <c r="C6" s="1">
        <v>1.4</v>
      </c>
      <c r="D6" s="1">
        <v>0.61</v>
      </c>
      <c r="E6" s="1">
        <v>2.79</v>
      </c>
      <c r="F6" s="1">
        <v>2.78</v>
      </c>
    </row>
    <row r="7" spans="1:6" x14ac:dyDescent="0.3">
      <c r="A7" s="1">
        <v>4</v>
      </c>
      <c r="B7" s="1">
        <v>-1.89</v>
      </c>
      <c r="C7" s="1">
        <v>1.27</v>
      </c>
      <c r="D7" s="1">
        <v>0.6</v>
      </c>
      <c r="E7" s="1">
        <v>2.2400000000000002</v>
      </c>
      <c r="F7" s="1">
        <v>2.2200000000000002</v>
      </c>
    </row>
    <row r="8" spans="1:6" x14ac:dyDescent="0.3">
      <c r="A8" s="1">
        <v>5</v>
      </c>
      <c r="B8" s="1">
        <v>-1.62</v>
      </c>
      <c r="C8" s="1">
        <v>1.59</v>
      </c>
      <c r="D8" s="1">
        <v>0.69</v>
      </c>
      <c r="E8" s="1">
        <v>1.63</v>
      </c>
      <c r="F8" s="1">
        <v>2.2999999999999998</v>
      </c>
    </row>
    <row r="9" spans="1:6" x14ac:dyDescent="0.3">
      <c r="A9" s="1">
        <v>6</v>
      </c>
      <c r="B9" s="1">
        <v>-1.37</v>
      </c>
      <c r="C9" s="1">
        <v>1.97</v>
      </c>
      <c r="D9" s="1">
        <v>0.74</v>
      </c>
      <c r="E9" s="1">
        <v>1.19</v>
      </c>
      <c r="F9" s="1">
        <v>2.5299999999999998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8</v>
      </c>
    </row>
    <row r="3" spans="1:3" x14ac:dyDescent="0.25">
      <c r="A3" s="2" t="s">
        <v>2</v>
      </c>
      <c r="B3" s="2" t="s">
        <v>6</v>
      </c>
      <c r="C3" s="2" t="s">
        <v>7</v>
      </c>
    </row>
    <row r="4" spans="1:3" x14ac:dyDescent="0.3">
      <c r="A4" s="1">
        <v>1992</v>
      </c>
      <c r="B4" s="1">
        <v>2.6</v>
      </c>
      <c r="C4" s="1">
        <v>3.1</v>
      </c>
    </row>
    <row r="5" spans="1:3" x14ac:dyDescent="0.3">
      <c r="A5" s="1">
        <v>1993</v>
      </c>
      <c r="B5" s="1">
        <v>2.6</v>
      </c>
      <c r="C5" s="1">
        <v>3.2</v>
      </c>
    </row>
    <row r="6" spans="1:3" x14ac:dyDescent="0.3">
      <c r="A6" s="1">
        <v>1994</v>
      </c>
      <c r="B6" s="1">
        <v>2.7</v>
      </c>
      <c r="C6" s="1">
        <v>3.3</v>
      </c>
    </row>
    <row r="7" spans="1:3" x14ac:dyDescent="0.3">
      <c r="A7" s="1">
        <v>1995</v>
      </c>
      <c r="B7" s="1">
        <v>2.6</v>
      </c>
      <c r="C7" s="1">
        <v>3.2</v>
      </c>
    </row>
    <row r="8" spans="1:3" x14ac:dyDescent="0.3">
      <c r="A8" s="1">
        <v>1996</v>
      </c>
      <c r="B8" s="1">
        <v>2.6</v>
      </c>
      <c r="C8" s="1">
        <v>3.4</v>
      </c>
    </row>
    <row r="9" spans="1:3" x14ac:dyDescent="0.3">
      <c r="A9" s="1">
        <v>1997</v>
      </c>
      <c r="B9" s="1">
        <v>2.6</v>
      </c>
      <c r="C9" s="1">
        <v>3.4</v>
      </c>
    </row>
    <row r="10" spans="1:3" x14ac:dyDescent="0.3">
      <c r="A10" s="1">
        <v>1998</v>
      </c>
      <c r="B10" s="1">
        <v>2.6</v>
      </c>
      <c r="C10" s="1">
        <v>3.2</v>
      </c>
    </row>
    <row r="11" spans="1:3" x14ac:dyDescent="0.3">
      <c r="A11" s="1">
        <v>1999</v>
      </c>
      <c r="B11" s="1">
        <v>2.6</v>
      </c>
      <c r="C11" s="1">
        <v>3.3</v>
      </c>
    </row>
    <row r="12" spans="1:3" x14ac:dyDescent="0.3">
      <c r="A12" s="1">
        <v>2000</v>
      </c>
      <c r="B12" s="1">
        <v>2.6</v>
      </c>
      <c r="C12" s="1">
        <v>3.6</v>
      </c>
    </row>
    <row r="13" spans="1:3" x14ac:dyDescent="0.3">
      <c r="A13" s="1">
        <v>2001</v>
      </c>
      <c r="B13" s="1">
        <v>2.5</v>
      </c>
      <c r="C13" s="1">
        <v>3.1</v>
      </c>
    </row>
    <row r="14" spans="1:3" x14ac:dyDescent="0.3">
      <c r="A14" s="1">
        <v>2002</v>
      </c>
      <c r="B14" s="1">
        <v>2.6</v>
      </c>
      <c r="C14" s="1">
        <v>3.6</v>
      </c>
    </row>
    <row r="15" spans="1:3" x14ac:dyDescent="0.3">
      <c r="A15" s="1">
        <v>2003</v>
      </c>
      <c r="B15" s="1">
        <v>2.7</v>
      </c>
      <c r="C15" s="1">
        <v>3.7</v>
      </c>
    </row>
    <row r="16" spans="1:3" x14ac:dyDescent="0.3">
      <c r="A16" s="1">
        <v>2004</v>
      </c>
      <c r="B16" s="1">
        <v>2.6</v>
      </c>
      <c r="C16" s="1">
        <v>3.8</v>
      </c>
    </row>
    <row r="17" spans="1:3" x14ac:dyDescent="0.3">
      <c r="A17" s="1">
        <v>2005</v>
      </c>
      <c r="B17" s="1">
        <v>2.7</v>
      </c>
      <c r="C17" s="1">
        <v>4.5</v>
      </c>
    </row>
    <row r="18" spans="1:3" x14ac:dyDescent="0.3">
      <c r="A18" s="1">
        <v>2006</v>
      </c>
      <c r="B18" s="1">
        <v>2.6</v>
      </c>
      <c r="C18" s="1">
        <v>3.3</v>
      </c>
    </row>
    <row r="19" spans="1:3" x14ac:dyDescent="0.3">
      <c r="A19" s="1">
        <v>2007</v>
      </c>
      <c r="B19" s="1">
        <v>2.7</v>
      </c>
      <c r="C19" s="1">
        <v>3.5</v>
      </c>
    </row>
    <row r="20" spans="1:3" x14ac:dyDescent="0.3">
      <c r="A20" s="1">
        <v>2008</v>
      </c>
      <c r="B20" s="1">
        <v>2.7</v>
      </c>
      <c r="C20" s="1">
        <v>3.4</v>
      </c>
    </row>
    <row r="21" spans="1:3" x14ac:dyDescent="0.3">
      <c r="A21" s="1">
        <v>2009</v>
      </c>
      <c r="B21" s="1">
        <v>2.6</v>
      </c>
      <c r="C21" s="1">
        <v>3.3</v>
      </c>
    </row>
    <row r="22" spans="1:3" x14ac:dyDescent="0.3">
      <c r="A22" s="1">
        <v>2010</v>
      </c>
      <c r="B22" s="1">
        <v>2.6</v>
      </c>
      <c r="C22" s="1">
        <v>3.3</v>
      </c>
    </row>
    <row r="23" spans="1:3" x14ac:dyDescent="0.3">
      <c r="A23" s="1">
        <v>2011</v>
      </c>
      <c r="B23" s="1">
        <v>2.7</v>
      </c>
      <c r="C23" s="1">
        <v>3.4</v>
      </c>
    </row>
    <row r="24" spans="1:3" x14ac:dyDescent="0.3">
      <c r="A24" s="1">
        <v>2012</v>
      </c>
      <c r="B24" s="1">
        <v>2.7</v>
      </c>
      <c r="C24" s="1">
        <v>3.4</v>
      </c>
    </row>
    <row r="25" spans="1:3" x14ac:dyDescent="0.3">
      <c r="A25" s="1">
        <v>2013</v>
      </c>
      <c r="B25" s="1">
        <v>2.7</v>
      </c>
      <c r="C25" s="1">
        <v>3.4</v>
      </c>
    </row>
    <row r="26" spans="1:3" x14ac:dyDescent="0.3">
      <c r="A26" s="1">
        <v>2014</v>
      </c>
      <c r="B26" s="1">
        <v>2.8</v>
      </c>
      <c r="C26" s="1">
        <v>3.5</v>
      </c>
    </row>
    <row r="27" spans="1:3" x14ac:dyDescent="0.3">
      <c r="A27" s="1">
        <v>2015</v>
      </c>
      <c r="B27" s="1">
        <v>2.8</v>
      </c>
      <c r="C27" s="1">
        <v>3.8</v>
      </c>
    </row>
    <row r="28" spans="1:3" x14ac:dyDescent="0.3">
      <c r="A28" s="1">
        <v>2016</v>
      </c>
      <c r="B28" s="1">
        <v>2.8</v>
      </c>
      <c r="C28" s="1">
        <v>3.6</v>
      </c>
    </row>
    <row r="29" spans="1:3" x14ac:dyDescent="0.3">
      <c r="A29" s="1">
        <v>2017</v>
      </c>
      <c r="B29" s="1">
        <v>2.8</v>
      </c>
      <c r="C29" s="1">
        <v>3.6</v>
      </c>
    </row>
    <row r="30" spans="1:3" x14ac:dyDescent="0.3">
      <c r="A30" s="1">
        <v>2018</v>
      </c>
      <c r="B30" s="1">
        <v>2.8</v>
      </c>
      <c r="C30" s="1">
        <v>3.6</v>
      </c>
    </row>
    <row r="31" spans="1:3" x14ac:dyDescent="0.3">
      <c r="A31" s="1">
        <v>2019</v>
      </c>
      <c r="B31" s="1">
        <v>2.8</v>
      </c>
      <c r="C31" s="1">
        <v>3.6</v>
      </c>
    </row>
    <row r="32" spans="1:3" x14ac:dyDescent="0.3">
      <c r="A32" s="1">
        <v>2020</v>
      </c>
      <c r="B32" s="1">
        <v>2.8</v>
      </c>
      <c r="C32" s="1">
        <v>3.6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27</v>
      </c>
    </row>
    <row r="3" spans="1:3" x14ac:dyDescent="0.25">
      <c r="A3" s="2" t="s">
        <v>24</v>
      </c>
      <c r="B3" s="2" t="s">
        <v>25</v>
      </c>
      <c r="C3" s="2" t="s">
        <v>26</v>
      </c>
    </row>
    <row r="4" spans="1:3" x14ac:dyDescent="0.3">
      <c r="A4" s="1" t="s">
        <v>9</v>
      </c>
      <c r="B4" s="1">
        <v>8.1</v>
      </c>
    </row>
    <row r="5" spans="1:3" x14ac:dyDescent="0.3">
      <c r="A5" s="1" t="s">
        <v>10</v>
      </c>
      <c r="B5" s="1">
        <v>8.1</v>
      </c>
    </row>
    <row r="6" spans="1:3" x14ac:dyDescent="0.3">
      <c r="A6" s="1" t="s">
        <v>11</v>
      </c>
      <c r="B6" s="1">
        <v>8.1999999999999993</v>
      </c>
      <c r="C6" s="1">
        <v>7.6</v>
      </c>
    </row>
    <row r="7" spans="1:3" x14ac:dyDescent="0.3">
      <c r="A7" s="1" t="s">
        <v>12</v>
      </c>
      <c r="B7" s="1">
        <v>8.1</v>
      </c>
      <c r="C7" s="1">
        <v>7.7</v>
      </c>
    </row>
    <row r="8" spans="1:3" x14ac:dyDescent="0.3">
      <c r="A8" s="1" t="s">
        <v>13</v>
      </c>
      <c r="B8" s="1">
        <v>7.9</v>
      </c>
      <c r="C8" s="1">
        <v>7.7</v>
      </c>
    </row>
    <row r="9" spans="1:3" x14ac:dyDescent="0.3">
      <c r="A9" s="1" t="s">
        <v>14</v>
      </c>
      <c r="B9" s="1">
        <v>7.7</v>
      </c>
      <c r="C9" s="1">
        <v>7.6</v>
      </c>
    </row>
    <row r="10" spans="1:3" x14ac:dyDescent="0.3">
      <c r="A10" s="1" t="s">
        <v>15</v>
      </c>
      <c r="B10" s="1">
        <v>7.9</v>
      </c>
      <c r="C10" s="1">
        <v>8</v>
      </c>
    </row>
    <row r="11" spans="1:3" x14ac:dyDescent="0.3">
      <c r="A11" s="1" t="s">
        <v>16</v>
      </c>
      <c r="B11" s="1">
        <v>8.6</v>
      </c>
      <c r="C11" s="1">
        <v>8.6</v>
      </c>
    </row>
    <row r="12" spans="1:3" x14ac:dyDescent="0.3">
      <c r="A12" s="1" t="s">
        <v>17</v>
      </c>
      <c r="B12" s="1">
        <v>9</v>
      </c>
      <c r="C12" s="1">
        <v>9.4</v>
      </c>
    </row>
    <row r="13" spans="1:3" x14ac:dyDescent="0.3">
      <c r="A13" s="1" t="s">
        <v>18</v>
      </c>
      <c r="B13" s="1">
        <v>9.3000000000000007</v>
      </c>
      <c r="C13" s="1">
        <v>10</v>
      </c>
    </row>
    <row r="14" spans="1:3" x14ac:dyDescent="0.3">
      <c r="A14" s="1" t="s">
        <v>19</v>
      </c>
      <c r="B14" s="1">
        <v>9.4</v>
      </c>
      <c r="C14" s="1">
        <v>10.3</v>
      </c>
    </row>
    <row r="15" spans="1:3" x14ac:dyDescent="0.3">
      <c r="A15" s="1" t="s">
        <v>20</v>
      </c>
      <c r="B15" s="1">
        <v>9.6</v>
      </c>
      <c r="C15" s="1">
        <v>10.7</v>
      </c>
    </row>
    <row r="16" spans="1:3" x14ac:dyDescent="0.3">
      <c r="A16" s="1" t="s">
        <v>21</v>
      </c>
      <c r="B16" s="1">
        <v>9.8000000000000007</v>
      </c>
      <c r="C16" s="1">
        <v>11.3</v>
      </c>
    </row>
    <row r="17" spans="1:3" x14ac:dyDescent="0.3">
      <c r="A17" s="1" t="s">
        <v>22</v>
      </c>
      <c r="B17" s="1">
        <v>10.1</v>
      </c>
      <c r="C17" s="1">
        <v>11.7</v>
      </c>
    </row>
    <row r="18" spans="1:3" x14ac:dyDescent="0.3">
      <c r="A18" s="1" t="s">
        <v>23</v>
      </c>
      <c r="B18" s="1">
        <v>10.1</v>
      </c>
      <c r="C18" s="1">
        <v>11.7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workbookViewId="0"/>
  </sheetViews>
  <sheetFormatPr baseColWidth="10" defaultColWidth="9.140625" defaultRowHeight="16.5" x14ac:dyDescent="0.3"/>
  <cols>
    <col min="1" max="11" width="20.7109375" style="1" customWidth="1"/>
  </cols>
  <sheetData>
    <row r="1" spans="1:11" x14ac:dyDescent="0.3">
      <c r="A1" s="2" t="s">
        <v>38</v>
      </c>
    </row>
    <row r="3" spans="1:11" x14ac:dyDescent="0.25">
      <c r="A3" s="2" t="s">
        <v>24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36</v>
      </c>
      <c r="K3" s="2" t="s">
        <v>37</v>
      </c>
    </row>
    <row r="4" spans="1:11" x14ac:dyDescent="0.3">
      <c r="A4" s="1">
        <v>1986</v>
      </c>
      <c r="B4" s="1">
        <v>4.5</v>
      </c>
      <c r="C4" s="1">
        <v>6.3</v>
      </c>
      <c r="D4" s="1">
        <v>7.4</v>
      </c>
      <c r="E4" s="1">
        <v>8.3000000000000007</v>
      </c>
      <c r="F4" s="1">
        <v>9.1</v>
      </c>
      <c r="G4" s="1">
        <v>9.9</v>
      </c>
      <c r="H4" s="1">
        <v>10.8</v>
      </c>
      <c r="I4" s="1">
        <v>11.9</v>
      </c>
      <c r="J4" s="1">
        <v>13.5</v>
      </c>
      <c r="K4" s="1">
        <v>18.100000000000001</v>
      </c>
    </row>
    <row r="5" spans="1:11" x14ac:dyDescent="0.3">
      <c r="A5" s="1">
        <v>1987</v>
      </c>
      <c r="B5" s="1">
        <v>4.5</v>
      </c>
      <c r="C5" s="1">
        <v>6.3</v>
      </c>
      <c r="D5" s="1">
        <v>7.5</v>
      </c>
      <c r="E5" s="1">
        <v>8.4</v>
      </c>
      <c r="F5" s="1">
        <v>9.1999999999999993</v>
      </c>
      <c r="G5" s="1">
        <v>10</v>
      </c>
      <c r="H5" s="1">
        <v>10.8</v>
      </c>
      <c r="I5" s="1">
        <v>11.8</v>
      </c>
      <c r="J5" s="1">
        <v>13.3</v>
      </c>
      <c r="K5" s="1">
        <v>18.399999999999999</v>
      </c>
    </row>
    <row r="6" spans="1:11" x14ac:dyDescent="0.3">
      <c r="A6" s="1">
        <v>1988</v>
      </c>
      <c r="B6" s="1">
        <v>4.5</v>
      </c>
      <c r="C6" s="1">
        <v>6.3</v>
      </c>
      <c r="D6" s="1">
        <v>7.4</v>
      </c>
      <c r="E6" s="1">
        <v>8.3000000000000007</v>
      </c>
      <c r="F6" s="1">
        <v>9.1</v>
      </c>
      <c r="G6" s="1">
        <v>9.9</v>
      </c>
      <c r="H6" s="1">
        <v>10.8</v>
      </c>
      <c r="I6" s="1">
        <v>11.8</v>
      </c>
      <c r="J6" s="1">
        <v>13.3</v>
      </c>
      <c r="K6" s="1">
        <v>18.5</v>
      </c>
    </row>
    <row r="7" spans="1:11" x14ac:dyDescent="0.3">
      <c r="A7" s="1">
        <v>1989</v>
      </c>
      <c r="B7" s="1">
        <v>4.3</v>
      </c>
      <c r="C7" s="1">
        <v>6.2</v>
      </c>
      <c r="D7" s="1">
        <v>7.3</v>
      </c>
      <c r="E7" s="1">
        <v>8.1999999999999993</v>
      </c>
      <c r="F7" s="1">
        <v>8.9</v>
      </c>
      <c r="G7" s="1">
        <v>9.6999999999999993</v>
      </c>
      <c r="H7" s="1">
        <v>10.7</v>
      </c>
      <c r="I7" s="1">
        <v>11.7</v>
      </c>
      <c r="J7" s="1">
        <v>13.3</v>
      </c>
      <c r="K7" s="1">
        <v>19.8</v>
      </c>
    </row>
    <row r="8" spans="1:11" x14ac:dyDescent="0.3">
      <c r="A8" s="1">
        <v>1990</v>
      </c>
      <c r="B8" s="1">
        <v>4.4000000000000004</v>
      </c>
      <c r="C8" s="1">
        <v>6.3</v>
      </c>
      <c r="D8" s="1">
        <v>7.4</v>
      </c>
      <c r="E8" s="1">
        <v>8.3000000000000007</v>
      </c>
      <c r="F8" s="1">
        <v>9.1</v>
      </c>
      <c r="G8" s="1">
        <v>9.9</v>
      </c>
      <c r="H8" s="1">
        <v>10.8</v>
      </c>
      <c r="I8" s="1">
        <v>11.8</v>
      </c>
      <c r="J8" s="1">
        <v>13.4</v>
      </c>
      <c r="K8" s="1">
        <v>18.7</v>
      </c>
    </row>
    <row r="9" spans="1:11" x14ac:dyDescent="0.3">
      <c r="A9" s="1">
        <v>1991</v>
      </c>
      <c r="B9" s="1">
        <v>4.4000000000000004</v>
      </c>
      <c r="C9" s="1">
        <v>6.3</v>
      </c>
      <c r="D9" s="1">
        <v>7.4</v>
      </c>
      <c r="E9" s="1">
        <v>8.1999999999999993</v>
      </c>
      <c r="F9" s="1">
        <v>9</v>
      </c>
      <c r="G9" s="1">
        <v>9.8000000000000007</v>
      </c>
      <c r="H9" s="1">
        <v>10.7</v>
      </c>
      <c r="I9" s="1">
        <v>11.8</v>
      </c>
      <c r="J9" s="1">
        <v>13.3</v>
      </c>
      <c r="K9" s="1">
        <v>19.100000000000001</v>
      </c>
    </row>
    <row r="10" spans="1:11" x14ac:dyDescent="0.3">
      <c r="A10" s="1">
        <v>1992</v>
      </c>
      <c r="B10" s="1">
        <v>4.3</v>
      </c>
      <c r="C10" s="1">
        <v>6.2</v>
      </c>
      <c r="D10" s="1">
        <v>7.3</v>
      </c>
      <c r="E10" s="1">
        <v>8.1999999999999993</v>
      </c>
      <c r="F10" s="1">
        <v>9</v>
      </c>
      <c r="G10" s="1">
        <v>9.9</v>
      </c>
      <c r="H10" s="1">
        <v>10.8</v>
      </c>
      <c r="I10" s="1">
        <v>11.9</v>
      </c>
      <c r="J10" s="1">
        <v>13.4</v>
      </c>
      <c r="K10" s="1">
        <v>19</v>
      </c>
    </row>
    <row r="11" spans="1:11" x14ac:dyDescent="0.3">
      <c r="A11" s="1">
        <v>1993</v>
      </c>
      <c r="B11" s="1">
        <v>4.3</v>
      </c>
      <c r="C11" s="1">
        <v>6.2</v>
      </c>
      <c r="D11" s="1">
        <v>7.2</v>
      </c>
      <c r="E11" s="1">
        <v>8.1</v>
      </c>
      <c r="F11" s="1">
        <v>9</v>
      </c>
      <c r="G11" s="1">
        <v>9.8000000000000007</v>
      </c>
      <c r="H11" s="1">
        <v>10.7</v>
      </c>
      <c r="I11" s="1">
        <v>11.8</v>
      </c>
      <c r="J11" s="1">
        <v>13.3</v>
      </c>
      <c r="K11" s="1">
        <v>19.7</v>
      </c>
    </row>
    <row r="12" spans="1:11" x14ac:dyDescent="0.3">
      <c r="A12" s="1">
        <v>1994</v>
      </c>
      <c r="B12" s="1">
        <v>4.0999999999999996</v>
      </c>
      <c r="C12" s="1">
        <v>6</v>
      </c>
      <c r="D12" s="1">
        <v>7.1</v>
      </c>
      <c r="E12" s="1">
        <v>8.1</v>
      </c>
      <c r="F12" s="1">
        <v>9</v>
      </c>
      <c r="G12" s="1">
        <v>9.8000000000000007</v>
      </c>
      <c r="H12" s="1">
        <v>10.7</v>
      </c>
      <c r="I12" s="1">
        <v>11.8</v>
      </c>
      <c r="J12" s="1">
        <v>13.3</v>
      </c>
      <c r="K12" s="1">
        <v>20.3</v>
      </c>
    </row>
    <row r="13" spans="1:11" x14ac:dyDescent="0.3">
      <c r="A13" s="1">
        <v>1995</v>
      </c>
      <c r="B13" s="1">
        <v>4.2</v>
      </c>
      <c r="C13" s="1">
        <v>6.1</v>
      </c>
      <c r="D13" s="1">
        <v>7.1</v>
      </c>
      <c r="E13" s="1">
        <v>8.1</v>
      </c>
      <c r="F13" s="1">
        <v>9</v>
      </c>
      <c r="G13" s="1">
        <v>9.8000000000000007</v>
      </c>
      <c r="H13" s="1">
        <v>10.7</v>
      </c>
      <c r="I13" s="1">
        <v>11.7</v>
      </c>
      <c r="J13" s="1">
        <v>13.3</v>
      </c>
      <c r="K13" s="1">
        <v>20.100000000000001</v>
      </c>
    </row>
    <row r="14" spans="1:11" x14ac:dyDescent="0.3">
      <c r="A14" s="1">
        <v>1996</v>
      </c>
      <c r="B14" s="1">
        <v>4.2</v>
      </c>
      <c r="C14" s="1">
        <v>6</v>
      </c>
      <c r="D14" s="1">
        <v>7.1</v>
      </c>
      <c r="E14" s="1">
        <v>8</v>
      </c>
      <c r="F14" s="1">
        <v>8.9</v>
      </c>
      <c r="G14" s="1">
        <v>9.6999999999999993</v>
      </c>
      <c r="H14" s="1">
        <v>10.5</v>
      </c>
      <c r="I14" s="1">
        <v>11.6</v>
      </c>
      <c r="J14" s="1">
        <v>13.1</v>
      </c>
      <c r="K14" s="1">
        <v>21.1</v>
      </c>
    </row>
    <row r="15" spans="1:11" x14ac:dyDescent="0.3">
      <c r="A15" s="1">
        <v>1997</v>
      </c>
      <c r="B15" s="1">
        <v>4.2</v>
      </c>
      <c r="C15" s="1">
        <v>6</v>
      </c>
      <c r="D15" s="1">
        <v>7.1</v>
      </c>
      <c r="E15" s="1">
        <v>7.9</v>
      </c>
      <c r="F15" s="1">
        <v>8.8000000000000007</v>
      </c>
      <c r="G15" s="1">
        <v>9.6</v>
      </c>
      <c r="H15" s="1">
        <v>10.4</v>
      </c>
      <c r="I15" s="1">
        <v>11.5</v>
      </c>
      <c r="J15" s="1">
        <v>13</v>
      </c>
      <c r="K15" s="1">
        <v>21.5</v>
      </c>
    </row>
    <row r="16" spans="1:11" x14ac:dyDescent="0.3">
      <c r="A16" s="1">
        <v>1998</v>
      </c>
      <c r="B16" s="1">
        <v>4.4000000000000004</v>
      </c>
      <c r="C16" s="1">
        <v>6.1</v>
      </c>
      <c r="D16" s="1">
        <v>7.2</v>
      </c>
      <c r="E16" s="1">
        <v>8</v>
      </c>
      <c r="F16" s="1">
        <v>8.8000000000000007</v>
      </c>
      <c r="G16" s="1">
        <v>9.6</v>
      </c>
      <c r="H16" s="1">
        <v>10.4</v>
      </c>
      <c r="I16" s="1">
        <v>11.5</v>
      </c>
      <c r="J16" s="1">
        <v>13.1</v>
      </c>
      <c r="K16" s="1">
        <v>20.8</v>
      </c>
    </row>
    <row r="17" spans="1:11" x14ac:dyDescent="0.3">
      <c r="A17" s="1">
        <v>1999</v>
      </c>
      <c r="B17" s="1">
        <v>4.4000000000000004</v>
      </c>
      <c r="C17" s="1">
        <v>6.1</v>
      </c>
      <c r="D17" s="1">
        <v>7.2</v>
      </c>
      <c r="E17" s="1">
        <v>8</v>
      </c>
      <c r="F17" s="1">
        <v>8.8000000000000007</v>
      </c>
      <c r="G17" s="1">
        <v>9.5</v>
      </c>
      <c r="H17" s="1">
        <v>10.4</v>
      </c>
      <c r="I17" s="1">
        <v>11.4</v>
      </c>
      <c r="J17" s="1">
        <v>13</v>
      </c>
      <c r="K17" s="1">
        <v>21.3</v>
      </c>
    </row>
    <row r="18" spans="1:11" x14ac:dyDescent="0.3">
      <c r="A18" s="1">
        <v>2000</v>
      </c>
      <c r="B18" s="1">
        <v>4.2</v>
      </c>
      <c r="C18" s="1">
        <v>5.9</v>
      </c>
      <c r="D18" s="1">
        <v>7</v>
      </c>
      <c r="E18" s="1">
        <v>7.8</v>
      </c>
      <c r="F18" s="1">
        <v>8.5</v>
      </c>
      <c r="G18" s="1">
        <v>9.4</v>
      </c>
      <c r="H18" s="1">
        <v>10.199999999999999</v>
      </c>
      <c r="I18" s="1">
        <v>11.2</v>
      </c>
      <c r="J18" s="1">
        <v>12.8</v>
      </c>
      <c r="K18" s="1">
        <v>23.2</v>
      </c>
    </row>
    <row r="19" spans="1:11" x14ac:dyDescent="0.3">
      <c r="A19" s="1">
        <v>2001</v>
      </c>
      <c r="B19" s="1">
        <v>4.4000000000000004</v>
      </c>
      <c r="C19" s="1">
        <v>6.3</v>
      </c>
      <c r="D19" s="1">
        <v>7.3</v>
      </c>
      <c r="E19" s="1">
        <v>8.1</v>
      </c>
      <c r="F19" s="1">
        <v>8.9</v>
      </c>
      <c r="G19" s="1">
        <v>9.6999999999999993</v>
      </c>
      <c r="H19" s="1">
        <v>10.6</v>
      </c>
      <c r="I19" s="1">
        <v>11.7</v>
      </c>
      <c r="J19" s="1">
        <v>13.2</v>
      </c>
      <c r="K19" s="1">
        <v>19.7</v>
      </c>
    </row>
    <row r="20" spans="1:11" x14ac:dyDescent="0.3">
      <c r="A20" s="1">
        <v>2002</v>
      </c>
      <c r="B20" s="1">
        <v>4</v>
      </c>
      <c r="C20" s="1">
        <v>5.9</v>
      </c>
      <c r="D20" s="1">
        <v>7</v>
      </c>
      <c r="E20" s="1">
        <v>7.8</v>
      </c>
      <c r="F20" s="1">
        <v>8.6</v>
      </c>
      <c r="G20" s="1">
        <v>9.3000000000000007</v>
      </c>
      <c r="H20" s="1">
        <v>10.199999999999999</v>
      </c>
      <c r="I20" s="1">
        <v>11.2</v>
      </c>
      <c r="J20" s="1">
        <v>12.8</v>
      </c>
      <c r="K20" s="1">
        <v>23.1</v>
      </c>
    </row>
    <row r="21" spans="1:11" x14ac:dyDescent="0.3">
      <c r="A21" s="1">
        <v>2003</v>
      </c>
      <c r="B21" s="1">
        <v>4</v>
      </c>
      <c r="C21" s="1">
        <v>5.9</v>
      </c>
      <c r="D21" s="1">
        <v>6.8</v>
      </c>
      <c r="E21" s="1">
        <v>7.7</v>
      </c>
      <c r="F21" s="1">
        <v>8.4</v>
      </c>
      <c r="G21" s="1">
        <v>9.1999999999999993</v>
      </c>
      <c r="H21" s="1">
        <v>10.1</v>
      </c>
      <c r="I21" s="1">
        <v>11.1</v>
      </c>
      <c r="J21" s="1">
        <v>12.8</v>
      </c>
      <c r="K21" s="1">
        <v>24</v>
      </c>
    </row>
    <row r="22" spans="1:11" x14ac:dyDescent="0.3">
      <c r="A22" s="1">
        <v>2004</v>
      </c>
      <c r="B22" s="1">
        <v>4</v>
      </c>
      <c r="C22" s="1">
        <v>5.9</v>
      </c>
      <c r="D22" s="1">
        <v>6.8</v>
      </c>
      <c r="E22" s="1">
        <v>7.6</v>
      </c>
      <c r="F22" s="1">
        <v>8.3000000000000007</v>
      </c>
      <c r="G22" s="1">
        <v>9.1</v>
      </c>
      <c r="H22" s="1">
        <v>9.9</v>
      </c>
      <c r="I22" s="1">
        <v>10.9</v>
      </c>
      <c r="J22" s="1">
        <v>12.5</v>
      </c>
      <c r="K22" s="1">
        <v>25.1</v>
      </c>
    </row>
    <row r="23" spans="1:11" x14ac:dyDescent="0.3">
      <c r="A23" s="1">
        <v>2005</v>
      </c>
      <c r="B23" s="1">
        <v>3.7</v>
      </c>
      <c r="C23" s="1">
        <v>5.5</v>
      </c>
      <c r="D23" s="1">
        <v>6.4</v>
      </c>
      <c r="E23" s="1">
        <v>7.1</v>
      </c>
      <c r="F23" s="1">
        <v>7.8</v>
      </c>
      <c r="G23" s="1">
        <v>8.5</v>
      </c>
      <c r="H23" s="1">
        <v>9.3000000000000007</v>
      </c>
      <c r="I23" s="1">
        <v>10.4</v>
      </c>
      <c r="J23" s="1">
        <v>12</v>
      </c>
      <c r="K23" s="1">
        <v>29.4</v>
      </c>
    </row>
    <row r="24" spans="1:11" x14ac:dyDescent="0.3">
      <c r="A24" s="1">
        <v>2006</v>
      </c>
      <c r="B24" s="1">
        <v>4.0999999999999996</v>
      </c>
      <c r="C24" s="1">
        <v>6.1</v>
      </c>
      <c r="D24" s="1">
        <v>7.2</v>
      </c>
      <c r="E24" s="1">
        <v>8.1</v>
      </c>
      <c r="F24" s="1">
        <v>8.8000000000000007</v>
      </c>
      <c r="G24" s="1">
        <v>9.6</v>
      </c>
      <c r="H24" s="1">
        <v>10.5</v>
      </c>
      <c r="I24" s="1">
        <v>11.6</v>
      </c>
      <c r="J24" s="1">
        <v>13.3</v>
      </c>
      <c r="K24" s="1">
        <v>20.6</v>
      </c>
    </row>
    <row r="25" spans="1:11" x14ac:dyDescent="0.3">
      <c r="A25" s="1">
        <v>2007</v>
      </c>
      <c r="B25" s="1">
        <v>4</v>
      </c>
      <c r="C25" s="1">
        <v>6.1</v>
      </c>
      <c r="D25" s="1">
        <v>7.1</v>
      </c>
      <c r="E25" s="1">
        <v>8</v>
      </c>
      <c r="F25" s="1">
        <v>8.6999999999999993</v>
      </c>
      <c r="G25" s="1">
        <v>9.5</v>
      </c>
      <c r="H25" s="1">
        <v>10.4</v>
      </c>
      <c r="I25" s="1">
        <v>11.5</v>
      </c>
      <c r="J25" s="1">
        <v>13.3</v>
      </c>
      <c r="K25" s="1">
        <v>21.4</v>
      </c>
    </row>
    <row r="26" spans="1:11" x14ac:dyDescent="0.3">
      <c r="A26" s="1">
        <v>2008</v>
      </c>
      <c r="B26" s="1">
        <v>4</v>
      </c>
      <c r="C26" s="1">
        <v>6.1</v>
      </c>
      <c r="D26" s="1">
        <v>7.2</v>
      </c>
      <c r="E26" s="1">
        <v>8</v>
      </c>
      <c r="F26" s="1">
        <v>8.8000000000000007</v>
      </c>
      <c r="G26" s="1">
        <v>9.6</v>
      </c>
      <c r="H26" s="1">
        <v>10.5</v>
      </c>
      <c r="I26" s="1">
        <v>11.6</v>
      </c>
      <c r="J26" s="1">
        <v>13.3</v>
      </c>
      <c r="K26" s="1">
        <v>20.8</v>
      </c>
    </row>
    <row r="27" spans="1:11" x14ac:dyDescent="0.3">
      <c r="A27" s="1">
        <v>2009</v>
      </c>
      <c r="B27" s="1">
        <v>4</v>
      </c>
      <c r="C27" s="1">
        <v>6.2</v>
      </c>
      <c r="D27" s="1">
        <v>7.3</v>
      </c>
      <c r="E27" s="1">
        <v>8.1</v>
      </c>
      <c r="F27" s="1">
        <v>8.9</v>
      </c>
      <c r="G27" s="1">
        <v>9.6999999999999993</v>
      </c>
      <c r="H27" s="1">
        <v>10.6</v>
      </c>
      <c r="I27" s="1">
        <v>11.7</v>
      </c>
      <c r="J27" s="1">
        <v>13.4</v>
      </c>
      <c r="K27" s="1">
        <v>20.2</v>
      </c>
    </row>
    <row r="28" spans="1:11" x14ac:dyDescent="0.3">
      <c r="A28" s="1">
        <v>2010</v>
      </c>
      <c r="B28" s="1">
        <v>4</v>
      </c>
      <c r="C28" s="1">
        <v>6.2</v>
      </c>
      <c r="D28" s="1">
        <v>7.2</v>
      </c>
      <c r="E28" s="1">
        <v>8</v>
      </c>
      <c r="F28" s="1">
        <v>8.8000000000000007</v>
      </c>
      <c r="G28" s="1">
        <v>9.6</v>
      </c>
      <c r="H28" s="1">
        <v>10.5</v>
      </c>
      <c r="I28" s="1">
        <v>11.6</v>
      </c>
      <c r="J28" s="1">
        <v>13.3</v>
      </c>
      <c r="K28" s="1">
        <v>20.6</v>
      </c>
    </row>
    <row r="29" spans="1:11" x14ac:dyDescent="0.3">
      <c r="A29" s="1">
        <v>2011</v>
      </c>
      <c r="B29" s="1">
        <v>4</v>
      </c>
      <c r="C29" s="1">
        <v>6.2</v>
      </c>
      <c r="D29" s="1">
        <v>7.2</v>
      </c>
      <c r="E29" s="1">
        <v>8</v>
      </c>
      <c r="F29" s="1">
        <v>8.8000000000000007</v>
      </c>
      <c r="G29" s="1">
        <v>9.6</v>
      </c>
      <c r="H29" s="1">
        <v>10.5</v>
      </c>
      <c r="I29" s="1">
        <v>11.7</v>
      </c>
      <c r="J29" s="1">
        <v>13.4</v>
      </c>
      <c r="K29" s="1">
        <v>20.6</v>
      </c>
    </row>
    <row r="30" spans="1:11" x14ac:dyDescent="0.3">
      <c r="A30" s="1">
        <v>2012</v>
      </c>
      <c r="B30" s="1">
        <v>3.9</v>
      </c>
      <c r="C30" s="1">
        <v>6.1</v>
      </c>
      <c r="D30" s="1">
        <v>7.2</v>
      </c>
      <c r="E30" s="1">
        <v>8</v>
      </c>
      <c r="F30" s="1">
        <v>8.8000000000000007</v>
      </c>
      <c r="G30" s="1">
        <v>9.6</v>
      </c>
      <c r="H30" s="1">
        <v>10.5</v>
      </c>
      <c r="I30" s="1">
        <v>11.7</v>
      </c>
      <c r="J30" s="1">
        <v>13.4</v>
      </c>
      <c r="K30" s="1">
        <v>20.6</v>
      </c>
    </row>
    <row r="31" spans="1:11" x14ac:dyDescent="0.3">
      <c r="A31" s="1">
        <v>2013</v>
      </c>
      <c r="B31" s="1">
        <v>3.9</v>
      </c>
      <c r="C31" s="1">
        <v>6.1</v>
      </c>
      <c r="D31" s="1">
        <v>7.1</v>
      </c>
      <c r="E31" s="1">
        <v>8</v>
      </c>
      <c r="F31" s="1">
        <v>8.8000000000000007</v>
      </c>
      <c r="G31" s="1">
        <v>9.6</v>
      </c>
      <c r="H31" s="1">
        <v>10.5</v>
      </c>
      <c r="I31" s="1">
        <v>11.7</v>
      </c>
      <c r="J31" s="1">
        <v>13.5</v>
      </c>
      <c r="K31" s="1">
        <v>20.7</v>
      </c>
    </row>
    <row r="32" spans="1:11" x14ac:dyDescent="0.3">
      <c r="A32" s="1">
        <v>2014</v>
      </c>
      <c r="B32" s="1">
        <v>3.8</v>
      </c>
      <c r="C32" s="1">
        <v>6</v>
      </c>
      <c r="D32" s="1">
        <v>7</v>
      </c>
      <c r="E32" s="1">
        <v>7.9</v>
      </c>
      <c r="F32" s="1">
        <v>8.6999999999999993</v>
      </c>
      <c r="G32" s="1">
        <v>9.6</v>
      </c>
      <c r="H32" s="1">
        <v>10.5</v>
      </c>
      <c r="I32" s="1">
        <v>11.7</v>
      </c>
      <c r="J32" s="1">
        <v>13.5</v>
      </c>
      <c r="K32" s="1">
        <v>21.2</v>
      </c>
    </row>
    <row r="33" spans="1:11" x14ac:dyDescent="0.3">
      <c r="A33" s="1">
        <v>2015</v>
      </c>
      <c r="B33" s="1">
        <v>3.7</v>
      </c>
      <c r="C33" s="1">
        <v>5.8</v>
      </c>
      <c r="D33" s="1">
        <v>6.9</v>
      </c>
      <c r="E33" s="1">
        <v>7.8</v>
      </c>
      <c r="F33" s="1">
        <v>8.6</v>
      </c>
      <c r="G33" s="1">
        <v>9.4</v>
      </c>
      <c r="H33" s="1">
        <v>10.3</v>
      </c>
      <c r="I33" s="1">
        <v>11.5</v>
      </c>
      <c r="J33" s="1">
        <v>13.3</v>
      </c>
      <c r="K33" s="1">
        <v>22.8</v>
      </c>
    </row>
    <row r="34" spans="1:11" x14ac:dyDescent="0.3">
      <c r="A34" s="1">
        <v>2016</v>
      </c>
      <c r="B34" s="1">
        <v>3.8</v>
      </c>
      <c r="C34" s="1">
        <v>5.9</v>
      </c>
      <c r="D34" s="1">
        <v>7</v>
      </c>
      <c r="E34" s="1">
        <v>7.9</v>
      </c>
      <c r="F34" s="1">
        <v>8.6999999999999993</v>
      </c>
      <c r="G34" s="1">
        <v>9.5</v>
      </c>
      <c r="H34" s="1">
        <v>10.5</v>
      </c>
      <c r="I34" s="1">
        <v>11.6</v>
      </c>
      <c r="J34" s="1">
        <v>13.4</v>
      </c>
      <c r="K34" s="1">
        <v>21.6</v>
      </c>
    </row>
    <row r="35" spans="1:11" x14ac:dyDescent="0.3">
      <c r="A35" s="1">
        <v>2017</v>
      </c>
      <c r="B35" s="1">
        <v>3.8</v>
      </c>
      <c r="C35" s="1">
        <v>5.9</v>
      </c>
      <c r="D35" s="1">
        <v>7</v>
      </c>
      <c r="E35" s="1">
        <v>7.9</v>
      </c>
      <c r="F35" s="1">
        <v>8.6999999999999993</v>
      </c>
      <c r="G35" s="1">
        <v>9.5</v>
      </c>
      <c r="H35" s="1">
        <v>10.5</v>
      </c>
      <c r="I35" s="1">
        <v>11.7</v>
      </c>
      <c r="J35" s="1">
        <v>13.5</v>
      </c>
      <c r="K35" s="1">
        <v>21.6</v>
      </c>
    </row>
    <row r="36" spans="1:11" x14ac:dyDescent="0.3">
      <c r="A36" s="1">
        <v>2018</v>
      </c>
      <c r="B36" s="1">
        <v>3.8</v>
      </c>
      <c r="C36" s="1">
        <v>5.9</v>
      </c>
      <c r="D36" s="1">
        <v>7</v>
      </c>
      <c r="E36" s="1">
        <v>7.9</v>
      </c>
      <c r="F36" s="1">
        <v>8.6999999999999993</v>
      </c>
      <c r="G36" s="1">
        <v>9.5</v>
      </c>
      <c r="H36" s="1">
        <v>10.5</v>
      </c>
      <c r="I36" s="1">
        <v>11.7</v>
      </c>
      <c r="J36" s="1">
        <v>13.5</v>
      </c>
      <c r="K36" s="1">
        <v>21.5</v>
      </c>
    </row>
    <row r="37" spans="1:11" x14ac:dyDescent="0.3">
      <c r="A37" s="1">
        <v>2019</v>
      </c>
      <c r="B37" s="1">
        <v>3.8</v>
      </c>
      <c r="C37" s="1">
        <v>5.9</v>
      </c>
      <c r="D37" s="1">
        <v>7</v>
      </c>
      <c r="E37" s="1">
        <v>7.9</v>
      </c>
      <c r="F37" s="1">
        <v>8.6999999999999993</v>
      </c>
      <c r="G37" s="1">
        <v>9.6</v>
      </c>
      <c r="H37" s="1">
        <v>10.5</v>
      </c>
      <c r="I37" s="1">
        <v>11.7</v>
      </c>
      <c r="J37" s="1">
        <v>13.5</v>
      </c>
      <c r="K37" s="1">
        <v>21.3</v>
      </c>
    </row>
    <row r="38" spans="1:11" x14ac:dyDescent="0.3">
      <c r="A38" s="1">
        <v>2020</v>
      </c>
      <c r="B38" s="1">
        <v>3.8</v>
      </c>
      <c r="C38" s="1">
        <v>5.9</v>
      </c>
      <c r="D38" s="1">
        <v>7</v>
      </c>
      <c r="E38" s="1">
        <v>7.9</v>
      </c>
      <c r="F38" s="1">
        <v>8.6999999999999993</v>
      </c>
      <c r="G38" s="1">
        <v>9.5</v>
      </c>
      <c r="H38" s="1">
        <v>10.5</v>
      </c>
      <c r="I38" s="1">
        <v>11.7</v>
      </c>
      <c r="J38" s="1">
        <v>13.5</v>
      </c>
      <c r="K38" s="1">
        <v>21.6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44</v>
      </c>
    </row>
    <row r="3" spans="1:6" x14ac:dyDescent="0.25">
      <c r="A3" s="2" t="s">
        <v>2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</row>
    <row r="4" spans="1:6" x14ac:dyDescent="0.3">
      <c r="A4" s="1">
        <v>1992</v>
      </c>
      <c r="B4" s="1">
        <v>1.3552</v>
      </c>
      <c r="C4" s="1">
        <v>0.23710000000000001</v>
      </c>
      <c r="D4" s="1">
        <v>0.1244</v>
      </c>
      <c r="E4" s="1">
        <v>-0.18679999999999999</v>
      </c>
      <c r="F4" s="1">
        <v>-0.51449999999999996</v>
      </c>
    </row>
    <row r="5" spans="1:6" x14ac:dyDescent="0.3">
      <c r="A5" s="1">
        <v>1993</v>
      </c>
      <c r="B5" s="1">
        <v>1.2633000000000001</v>
      </c>
      <c r="C5" s="1">
        <v>0.2495</v>
      </c>
      <c r="D5" s="1">
        <v>0.17449999999999999</v>
      </c>
      <c r="E5" s="1">
        <v>-0.1716</v>
      </c>
      <c r="F5" s="1">
        <v>-0.502</v>
      </c>
    </row>
    <row r="6" spans="1:6" x14ac:dyDescent="0.3">
      <c r="A6" s="1">
        <v>1994</v>
      </c>
      <c r="B6" s="1">
        <v>1.2982</v>
      </c>
      <c r="C6" s="1">
        <v>0.2291</v>
      </c>
      <c r="D6" s="1">
        <v>0.2011</v>
      </c>
      <c r="E6" s="1">
        <v>-0.17860000000000001</v>
      </c>
      <c r="F6" s="1">
        <v>-0.53120000000000001</v>
      </c>
    </row>
    <row r="7" spans="1:6" x14ac:dyDescent="0.3">
      <c r="A7" s="1">
        <v>1995</v>
      </c>
      <c r="B7" s="1">
        <v>1.3216000000000001</v>
      </c>
      <c r="C7" s="1">
        <v>0.23250000000000001</v>
      </c>
      <c r="D7" s="1">
        <v>0.19769999999999999</v>
      </c>
      <c r="E7" s="1">
        <v>-0.19620000000000001</v>
      </c>
      <c r="F7" s="1">
        <v>-0.54120000000000001</v>
      </c>
    </row>
    <row r="8" spans="1:6" x14ac:dyDescent="0.3">
      <c r="A8" s="1">
        <v>1996</v>
      </c>
      <c r="B8" s="1">
        <v>1.3151999999999999</v>
      </c>
      <c r="C8" s="1">
        <v>0.1789</v>
      </c>
      <c r="D8" s="1">
        <v>0.25040000000000001</v>
      </c>
      <c r="E8" s="1">
        <v>-0.18540000000000001</v>
      </c>
      <c r="F8" s="1">
        <v>-0.54359999999999997</v>
      </c>
    </row>
    <row r="9" spans="1:6" x14ac:dyDescent="0.3">
      <c r="A9" s="1">
        <v>1997</v>
      </c>
      <c r="B9" s="1">
        <v>1.3068</v>
      </c>
      <c r="C9" s="1">
        <v>0.20219999999999999</v>
      </c>
      <c r="D9" s="1">
        <v>0.25209999999999999</v>
      </c>
      <c r="E9" s="1">
        <v>-0.19489999999999999</v>
      </c>
      <c r="F9" s="1">
        <v>-0.55030000000000001</v>
      </c>
    </row>
    <row r="10" spans="1:6" x14ac:dyDescent="0.3">
      <c r="A10" s="1">
        <v>1998</v>
      </c>
      <c r="B10" s="1">
        <v>1.3331</v>
      </c>
      <c r="C10" s="1">
        <v>0.21160000000000001</v>
      </c>
      <c r="D10" s="1">
        <v>0.2389</v>
      </c>
      <c r="E10" s="1">
        <v>-0.2077</v>
      </c>
      <c r="F10" s="1">
        <v>-0.55389999999999995</v>
      </c>
    </row>
    <row r="11" spans="1:6" x14ac:dyDescent="0.3">
      <c r="A11" s="1">
        <v>1999</v>
      </c>
      <c r="B11" s="1">
        <v>1.2921</v>
      </c>
      <c r="C11" s="1">
        <v>0.18440000000000001</v>
      </c>
      <c r="D11" s="1">
        <v>0.26469999999999999</v>
      </c>
      <c r="E11" s="1">
        <v>-0.1865</v>
      </c>
      <c r="F11" s="1">
        <v>-0.5403</v>
      </c>
    </row>
    <row r="12" spans="1:6" x14ac:dyDescent="0.3">
      <c r="A12" s="1">
        <v>2000</v>
      </c>
      <c r="B12" s="1">
        <v>1.175</v>
      </c>
      <c r="C12" s="1">
        <v>0.17960000000000001</v>
      </c>
      <c r="D12" s="1">
        <v>0.3417</v>
      </c>
      <c r="E12" s="1">
        <v>-0.1658</v>
      </c>
      <c r="F12" s="1">
        <v>-0.51939999999999997</v>
      </c>
    </row>
    <row r="13" spans="1:6" x14ac:dyDescent="0.3">
      <c r="A13" s="1">
        <v>2001</v>
      </c>
      <c r="B13" s="1">
        <v>1.3920999999999999</v>
      </c>
      <c r="C13" s="1">
        <v>0.21410000000000001</v>
      </c>
      <c r="D13" s="1">
        <v>0.21490000000000001</v>
      </c>
      <c r="E13" s="1">
        <v>-0.2056</v>
      </c>
      <c r="F13" s="1">
        <v>-0.59</v>
      </c>
    </row>
    <row r="14" spans="1:6" x14ac:dyDescent="0.3">
      <c r="A14" s="1">
        <v>2002</v>
      </c>
      <c r="B14" s="1">
        <v>1.1391</v>
      </c>
      <c r="C14" s="1">
        <v>0.18629999999999999</v>
      </c>
      <c r="D14" s="1">
        <v>0.33989999999999998</v>
      </c>
      <c r="E14" s="1">
        <v>-0.1661</v>
      </c>
      <c r="F14" s="1">
        <v>-0.4788</v>
      </c>
    </row>
    <row r="15" spans="1:6" x14ac:dyDescent="0.3">
      <c r="A15" s="1">
        <v>2003</v>
      </c>
      <c r="B15" s="1">
        <v>1.1062000000000001</v>
      </c>
      <c r="C15" s="1">
        <v>0.14799999999999999</v>
      </c>
      <c r="D15" s="1">
        <v>0.37459999999999999</v>
      </c>
      <c r="E15" s="1">
        <v>-0.15310000000000001</v>
      </c>
      <c r="F15" s="1">
        <v>-0.4587</v>
      </c>
    </row>
    <row r="16" spans="1:6" x14ac:dyDescent="0.3">
      <c r="A16" s="1">
        <v>2004</v>
      </c>
      <c r="B16" s="1">
        <v>1.1015999999999999</v>
      </c>
      <c r="C16" s="1">
        <v>0.14779999999999999</v>
      </c>
      <c r="D16" s="1">
        <v>0.37880000000000003</v>
      </c>
      <c r="E16" s="1">
        <v>-0.14419999999999999</v>
      </c>
      <c r="F16" s="1">
        <v>-0.46850000000000003</v>
      </c>
    </row>
    <row r="17" spans="1:6" x14ac:dyDescent="0.3">
      <c r="A17" s="1">
        <v>2004</v>
      </c>
      <c r="B17" s="1">
        <v>1.0629</v>
      </c>
      <c r="C17" s="1">
        <v>0.1469</v>
      </c>
      <c r="D17" s="1">
        <v>0.39450000000000002</v>
      </c>
      <c r="E17" s="1">
        <v>-0.1401</v>
      </c>
      <c r="F17" s="1">
        <v>-0.4501</v>
      </c>
    </row>
    <row r="18" spans="1:6" x14ac:dyDescent="0.3">
      <c r="A18" s="1">
        <v>2005</v>
      </c>
      <c r="B18" s="1">
        <v>0.84989999999999999</v>
      </c>
      <c r="C18" s="1">
        <v>0.15970000000000001</v>
      </c>
      <c r="D18" s="1">
        <v>0.49220000000000003</v>
      </c>
      <c r="E18" s="1">
        <v>-0.109</v>
      </c>
      <c r="F18" s="1">
        <v>-0.38119999999999998</v>
      </c>
    </row>
    <row r="19" spans="1:6" x14ac:dyDescent="0.3">
      <c r="A19" s="1">
        <v>2006</v>
      </c>
      <c r="B19" s="1">
        <v>1.3707</v>
      </c>
      <c r="C19" s="1">
        <v>0.16420000000000001</v>
      </c>
      <c r="D19" s="1">
        <v>0.2094</v>
      </c>
      <c r="E19" s="1">
        <v>-0.16189999999999999</v>
      </c>
      <c r="F19" s="1">
        <v>-0.56030000000000002</v>
      </c>
    </row>
    <row r="20" spans="1:6" x14ac:dyDescent="0.3">
      <c r="A20" s="1">
        <v>2007</v>
      </c>
      <c r="B20" s="1">
        <v>1.2806999999999999</v>
      </c>
      <c r="C20" s="1">
        <v>0.15959999999999999</v>
      </c>
      <c r="D20" s="1">
        <v>0.2606</v>
      </c>
      <c r="E20" s="1">
        <v>-0.1308</v>
      </c>
      <c r="F20" s="1">
        <v>-0.55420000000000003</v>
      </c>
    </row>
    <row r="21" spans="1:6" x14ac:dyDescent="0.3">
      <c r="A21" s="1">
        <v>2008</v>
      </c>
      <c r="B21" s="1">
        <v>1.3019000000000001</v>
      </c>
      <c r="C21" s="1">
        <v>0.1507</v>
      </c>
      <c r="D21" s="1">
        <v>0.2545</v>
      </c>
      <c r="E21" s="1">
        <v>-0.13170000000000001</v>
      </c>
      <c r="F21" s="1">
        <v>-0.54190000000000005</v>
      </c>
    </row>
    <row r="22" spans="1:6" x14ac:dyDescent="0.3">
      <c r="A22" s="1">
        <v>2009</v>
      </c>
      <c r="B22" s="1">
        <v>1.3926000000000001</v>
      </c>
      <c r="C22" s="1">
        <v>0.1479</v>
      </c>
      <c r="D22" s="1">
        <v>0.18579999999999999</v>
      </c>
      <c r="E22" s="1">
        <v>-0.1419</v>
      </c>
      <c r="F22" s="1">
        <v>-0.55810000000000004</v>
      </c>
    </row>
    <row r="23" spans="1:6" x14ac:dyDescent="0.3">
      <c r="A23" s="1">
        <v>2010</v>
      </c>
      <c r="B23" s="1">
        <v>1.3559000000000001</v>
      </c>
      <c r="C23" s="1">
        <v>0.15060000000000001</v>
      </c>
      <c r="D23" s="1">
        <v>0.21079999999999999</v>
      </c>
      <c r="E23" s="1">
        <v>-0.13</v>
      </c>
      <c r="F23" s="1">
        <v>-0.56410000000000005</v>
      </c>
    </row>
    <row r="24" spans="1:6" x14ac:dyDescent="0.3">
      <c r="A24" s="1">
        <v>2011</v>
      </c>
      <c r="B24" s="1">
        <v>1.3342000000000001</v>
      </c>
      <c r="C24" s="1">
        <v>0.15079999999999999</v>
      </c>
      <c r="D24" s="1">
        <v>0.21149999999999999</v>
      </c>
      <c r="E24" s="1">
        <v>-0.10639999999999999</v>
      </c>
      <c r="F24" s="1">
        <v>-0.56979999999999997</v>
      </c>
    </row>
    <row r="25" spans="1:6" x14ac:dyDescent="0.3">
      <c r="A25" s="1">
        <v>2012</v>
      </c>
      <c r="B25" s="1">
        <v>1.3307</v>
      </c>
      <c r="C25" s="1">
        <v>0.1384</v>
      </c>
      <c r="D25" s="1">
        <v>0.20760000000000001</v>
      </c>
      <c r="E25" s="1">
        <v>-8.7800000000000003E-2</v>
      </c>
      <c r="F25" s="1">
        <v>-0.57040000000000002</v>
      </c>
    </row>
    <row r="26" spans="1:6" x14ac:dyDescent="0.3">
      <c r="A26" s="1">
        <v>2013</v>
      </c>
      <c r="B26" s="1">
        <v>1.3152999999999999</v>
      </c>
      <c r="C26" s="1">
        <v>0.12759999999999999</v>
      </c>
      <c r="D26" s="1">
        <v>0.21340000000000001</v>
      </c>
      <c r="E26" s="1">
        <v>-7.3899999999999993E-2</v>
      </c>
      <c r="F26" s="1">
        <v>-0.56779999999999997</v>
      </c>
    </row>
    <row r="27" spans="1:6" x14ac:dyDescent="0.3">
      <c r="A27" s="1">
        <v>2014</v>
      </c>
      <c r="B27" s="1">
        <v>1.2734000000000001</v>
      </c>
      <c r="C27" s="1">
        <v>0.1239</v>
      </c>
      <c r="D27" s="1">
        <v>0.2266</v>
      </c>
      <c r="E27" s="1">
        <v>-6.0699999999999997E-2</v>
      </c>
      <c r="F27" s="1">
        <v>-0.54869999999999997</v>
      </c>
    </row>
    <row r="28" spans="1:6" x14ac:dyDescent="0.3">
      <c r="A28" s="1">
        <v>2015</v>
      </c>
      <c r="B28" s="1">
        <v>1.169</v>
      </c>
      <c r="C28" s="1">
        <v>0.1143</v>
      </c>
      <c r="D28" s="1">
        <v>0.3216</v>
      </c>
      <c r="E28" s="1">
        <v>-5.8000000000000003E-2</v>
      </c>
      <c r="F28" s="1">
        <v>-0.53310000000000002</v>
      </c>
    </row>
    <row r="29" spans="1:6" x14ac:dyDescent="0.3">
      <c r="A29" s="1">
        <v>2016</v>
      </c>
      <c r="B29" s="1">
        <v>1.2403</v>
      </c>
      <c r="C29" s="1">
        <v>0.12330000000000001</v>
      </c>
      <c r="D29" s="1">
        <v>0.25359999999999999</v>
      </c>
      <c r="E29" s="1">
        <v>-6.0499999999999998E-2</v>
      </c>
      <c r="F29" s="1">
        <v>-0.54149999999999998</v>
      </c>
    </row>
    <row r="30" spans="1:6" x14ac:dyDescent="0.3">
      <c r="A30" s="1">
        <v>2017</v>
      </c>
      <c r="B30" s="1">
        <v>1.2398</v>
      </c>
      <c r="C30" s="1">
        <v>0.1215</v>
      </c>
      <c r="D30" s="1">
        <v>0.2581</v>
      </c>
      <c r="E30" s="1">
        <v>-6.2199999999999998E-2</v>
      </c>
      <c r="F30" s="1">
        <v>-0.54100000000000004</v>
      </c>
    </row>
    <row r="31" spans="1:6" x14ac:dyDescent="0.3">
      <c r="A31" s="1">
        <v>2018</v>
      </c>
      <c r="B31" s="1">
        <v>1.2536</v>
      </c>
      <c r="C31" s="1">
        <v>0.13239999999999999</v>
      </c>
      <c r="D31" s="1">
        <v>0.24590000000000001</v>
      </c>
      <c r="E31" s="1">
        <v>-6.4199999999999993E-2</v>
      </c>
      <c r="F31" s="1">
        <v>-0.54420000000000002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83</v>
      </c>
    </row>
    <row r="3" spans="1:7" x14ac:dyDescent="0.25">
      <c r="A3" s="2" t="s">
        <v>2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82</v>
      </c>
    </row>
    <row r="4" spans="1:7" x14ac:dyDescent="0.3">
      <c r="A4" s="1" t="s">
        <v>45</v>
      </c>
      <c r="B4" s="1">
        <v>81.3</v>
      </c>
      <c r="C4" s="1">
        <v>88.9</v>
      </c>
      <c r="D4" s="1">
        <v>69.599999999999994</v>
      </c>
      <c r="E4" s="1">
        <v>72.8</v>
      </c>
      <c r="F4" s="1">
        <v>84.9</v>
      </c>
      <c r="G4" s="1">
        <v>94.9</v>
      </c>
    </row>
    <row r="5" spans="1:7" x14ac:dyDescent="0.3">
      <c r="A5" s="1" t="s">
        <v>46</v>
      </c>
      <c r="B5" s="1">
        <v>79</v>
      </c>
      <c r="C5" s="1">
        <v>83.2</v>
      </c>
      <c r="D5" s="1">
        <v>71.599999999999994</v>
      </c>
      <c r="E5" s="1">
        <v>71.400000000000006</v>
      </c>
      <c r="F5" s="1">
        <v>88.1</v>
      </c>
      <c r="G5" s="1">
        <v>91.3</v>
      </c>
    </row>
    <row r="6" spans="1:7" x14ac:dyDescent="0.3">
      <c r="A6" s="1" t="s">
        <v>47</v>
      </c>
      <c r="B6" s="1">
        <v>76.3</v>
      </c>
      <c r="C6" s="1">
        <v>80.8</v>
      </c>
      <c r="D6" s="1">
        <v>70.900000000000006</v>
      </c>
      <c r="E6" s="1">
        <v>70.7</v>
      </c>
      <c r="F6" s="1">
        <v>86.6</v>
      </c>
      <c r="G6" s="1">
        <v>90.3</v>
      </c>
    </row>
    <row r="7" spans="1:7" x14ac:dyDescent="0.3">
      <c r="A7" s="1" t="s">
        <v>48</v>
      </c>
      <c r="B7" s="1">
        <v>76.2</v>
      </c>
      <c r="C7" s="1">
        <v>78.900000000000006</v>
      </c>
      <c r="D7" s="1">
        <v>71.7</v>
      </c>
      <c r="E7" s="1">
        <v>68.7</v>
      </c>
      <c r="F7" s="1">
        <v>82.6</v>
      </c>
      <c r="G7" s="1">
        <v>89.4</v>
      </c>
    </row>
    <row r="8" spans="1:7" x14ac:dyDescent="0.3">
      <c r="A8" s="1" t="s">
        <v>49</v>
      </c>
      <c r="B8" s="1">
        <v>66.400000000000006</v>
      </c>
      <c r="C8" s="1">
        <v>77.3</v>
      </c>
      <c r="D8" s="1">
        <v>73.2</v>
      </c>
      <c r="E8" s="1">
        <v>68.7</v>
      </c>
      <c r="F8" s="1">
        <v>81.7</v>
      </c>
      <c r="G8" s="1">
        <v>89</v>
      </c>
    </row>
    <row r="9" spans="1:7" x14ac:dyDescent="0.3">
      <c r="A9" s="1" t="s">
        <v>50</v>
      </c>
      <c r="B9" s="1">
        <v>64</v>
      </c>
      <c r="C9" s="1">
        <v>77.099999999999994</v>
      </c>
      <c r="D9" s="1">
        <v>78.2</v>
      </c>
      <c r="E9" s="1">
        <v>68</v>
      </c>
      <c r="F9" s="1">
        <v>77.599999999999994</v>
      </c>
      <c r="G9" s="1">
        <v>88.7</v>
      </c>
    </row>
    <row r="10" spans="1:7" x14ac:dyDescent="0.3">
      <c r="A10" s="1" t="s">
        <v>51</v>
      </c>
      <c r="B10" s="1">
        <v>67.3</v>
      </c>
      <c r="C10" s="1">
        <v>78.3</v>
      </c>
      <c r="D10" s="1">
        <v>77.599999999999994</v>
      </c>
      <c r="E10" s="1">
        <v>69.8</v>
      </c>
      <c r="F10" s="1">
        <v>80.5</v>
      </c>
      <c r="G10" s="1">
        <v>87.9</v>
      </c>
    </row>
    <row r="11" spans="1:7" x14ac:dyDescent="0.3">
      <c r="A11" s="1" t="s">
        <v>52</v>
      </c>
      <c r="B11" s="1">
        <v>70</v>
      </c>
      <c r="C11" s="1">
        <v>78.099999999999994</v>
      </c>
      <c r="D11" s="1">
        <v>75.5</v>
      </c>
      <c r="E11" s="1">
        <v>69.7</v>
      </c>
      <c r="F11" s="1">
        <v>81.599999999999994</v>
      </c>
      <c r="G11" s="1">
        <v>87.1</v>
      </c>
    </row>
    <row r="12" spans="1:7" x14ac:dyDescent="0.3">
      <c r="A12" s="1" t="s">
        <v>53</v>
      </c>
      <c r="B12" s="1">
        <v>72.5</v>
      </c>
      <c r="C12" s="1">
        <v>86.5</v>
      </c>
      <c r="D12" s="1">
        <v>77</v>
      </c>
      <c r="E12" s="1">
        <v>70.8</v>
      </c>
      <c r="F12" s="1">
        <v>83.1</v>
      </c>
      <c r="G12" s="1">
        <v>87.1</v>
      </c>
    </row>
    <row r="13" spans="1:7" x14ac:dyDescent="0.3">
      <c r="A13" s="1" t="s">
        <v>54</v>
      </c>
      <c r="B13" s="1">
        <v>80.8</v>
      </c>
      <c r="C13" s="1">
        <v>88.2</v>
      </c>
      <c r="D13" s="1">
        <v>74.2</v>
      </c>
      <c r="E13" s="1">
        <v>72.8</v>
      </c>
      <c r="F13" s="1">
        <v>82</v>
      </c>
      <c r="G13" s="1">
        <v>86.8</v>
      </c>
    </row>
    <row r="14" spans="1:7" x14ac:dyDescent="0.3">
      <c r="A14" s="1" t="s">
        <v>55</v>
      </c>
      <c r="B14" s="1">
        <v>76.7</v>
      </c>
      <c r="C14" s="1">
        <v>84.1</v>
      </c>
      <c r="D14" s="1">
        <v>85.3</v>
      </c>
      <c r="E14" s="1">
        <v>72.599999999999994</v>
      </c>
      <c r="F14" s="1">
        <v>80.2</v>
      </c>
      <c r="G14" s="1">
        <v>87.9</v>
      </c>
    </row>
    <row r="15" spans="1:7" x14ac:dyDescent="0.3">
      <c r="A15" s="1" t="s">
        <v>56</v>
      </c>
      <c r="B15" s="1">
        <v>76</v>
      </c>
      <c r="C15" s="1">
        <v>81.400000000000006</v>
      </c>
      <c r="D15" s="1">
        <v>87.8</v>
      </c>
      <c r="E15" s="1">
        <v>71.3</v>
      </c>
      <c r="F15" s="1">
        <v>77.400000000000006</v>
      </c>
      <c r="G15" s="1">
        <v>87.3</v>
      </c>
    </row>
    <row r="16" spans="1:7" x14ac:dyDescent="0.3">
      <c r="A16" s="1" t="s">
        <v>57</v>
      </c>
      <c r="B16" s="1">
        <v>74.2</v>
      </c>
      <c r="C16" s="1">
        <v>83.3</v>
      </c>
      <c r="D16" s="1">
        <v>82</v>
      </c>
      <c r="E16" s="1">
        <v>71.7</v>
      </c>
      <c r="F16" s="1">
        <v>80.8</v>
      </c>
      <c r="G16" s="1">
        <v>83.9</v>
      </c>
    </row>
    <row r="17" spans="1:7" x14ac:dyDescent="0.3">
      <c r="A17" s="1" t="s">
        <v>58</v>
      </c>
      <c r="B17" s="1">
        <v>75.900000000000006</v>
      </c>
      <c r="C17" s="1">
        <v>82.1</v>
      </c>
      <c r="D17" s="1">
        <v>74.2</v>
      </c>
      <c r="E17" s="1">
        <v>69</v>
      </c>
      <c r="F17" s="1">
        <v>77</v>
      </c>
      <c r="G17" s="1">
        <v>88.6</v>
      </c>
    </row>
    <row r="18" spans="1:7" x14ac:dyDescent="0.3">
      <c r="A18" s="1" t="s">
        <v>59</v>
      </c>
      <c r="B18" s="1">
        <v>69.3</v>
      </c>
      <c r="C18" s="1">
        <v>81</v>
      </c>
      <c r="D18" s="1">
        <v>69</v>
      </c>
      <c r="E18" s="1">
        <v>66.2</v>
      </c>
      <c r="F18" s="1">
        <v>74.900000000000006</v>
      </c>
      <c r="G18" s="1">
        <v>82.7</v>
      </c>
    </row>
    <row r="19" spans="1:7" x14ac:dyDescent="0.3">
      <c r="A19" s="1" t="s">
        <v>60</v>
      </c>
      <c r="B19" s="1">
        <v>67.099999999999994</v>
      </c>
      <c r="C19" s="1">
        <v>76.099999999999994</v>
      </c>
      <c r="D19" s="1">
        <v>67.5</v>
      </c>
      <c r="E19" s="1">
        <v>65.099999999999994</v>
      </c>
      <c r="F19" s="1">
        <v>74.7</v>
      </c>
      <c r="G19" s="1">
        <v>80.8</v>
      </c>
    </row>
    <row r="20" spans="1:7" x14ac:dyDescent="0.3">
      <c r="A20" s="1" t="s">
        <v>61</v>
      </c>
      <c r="B20" s="1">
        <v>65.3</v>
      </c>
      <c r="C20" s="1">
        <v>79.400000000000006</v>
      </c>
      <c r="D20" s="1">
        <v>71</v>
      </c>
      <c r="E20" s="1">
        <v>65.599999999999994</v>
      </c>
      <c r="F20" s="1">
        <v>73.599999999999994</v>
      </c>
      <c r="G20" s="1">
        <v>75.400000000000006</v>
      </c>
    </row>
    <row r="21" spans="1:7" x14ac:dyDescent="0.3">
      <c r="A21" s="1" t="s">
        <v>62</v>
      </c>
      <c r="B21" s="1">
        <v>64.900000000000006</v>
      </c>
      <c r="C21" s="1">
        <v>76.2</v>
      </c>
      <c r="D21" s="1">
        <v>72.2</v>
      </c>
      <c r="E21" s="1">
        <v>66.3</v>
      </c>
      <c r="F21" s="1">
        <v>74.8</v>
      </c>
      <c r="G21" s="1">
        <v>76.7</v>
      </c>
    </row>
    <row r="22" spans="1:7" x14ac:dyDescent="0.3">
      <c r="A22" s="1" t="s">
        <v>63</v>
      </c>
      <c r="B22" s="1">
        <v>68.599999999999994</v>
      </c>
      <c r="C22" s="1">
        <v>75</v>
      </c>
      <c r="D22" s="1">
        <v>74.5</v>
      </c>
      <c r="E22" s="1">
        <v>68.099999999999994</v>
      </c>
      <c r="F22" s="1">
        <v>77.400000000000006</v>
      </c>
      <c r="G22" s="1">
        <v>77.400000000000006</v>
      </c>
    </row>
    <row r="23" spans="1:7" x14ac:dyDescent="0.3">
      <c r="A23" s="1" t="s">
        <v>64</v>
      </c>
      <c r="B23" s="1">
        <v>69.3</v>
      </c>
      <c r="C23" s="1">
        <v>73.8</v>
      </c>
      <c r="D23" s="1">
        <v>75.900000000000006</v>
      </c>
      <c r="E23" s="1">
        <v>69.900000000000006</v>
      </c>
      <c r="F23" s="1">
        <v>87.6</v>
      </c>
      <c r="G23" s="1">
        <v>77.099999999999994</v>
      </c>
    </row>
    <row r="24" spans="1:7" x14ac:dyDescent="0.3">
      <c r="A24" s="1" t="s">
        <v>65</v>
      </c>
      <c r="B24" s="1">
        <v>69</v>
      </c>
      <c r="C24" s="1">
        <v>74.2</v>
      </c>
      <c r="D24" s="1">
        <v>69.3</v>
      </c>
      <c r="E24" s="1">
        <v>67.3</v>
      </c>
      <c r="F24" s="1">
        <v>81.400000000000006</v>
      </c>
      <c r="G24" s="1">
        <v>79.3</v>
      </c>
    </row>
    <row r="25" spans="1:7" x14ac:dyDescent="0.3">
      <c r="A25" s="1" t="s">
        <v>66</v>
      </c>
      <c r="B25" s="1">
        <v>68.3</v>
      </c>
      <c r="C25" s="1">
        <v>77.5</v>
      </c>
      <c r="D25" s="1">
        <v>71.900000000000006</v>
      </c>
      <c r="E25" s="1">
        <v>69.5</v>
      </c>
      <c r="F25" s="1">
        <v>83.9</v>
      </c>
      <c r="G25" s="1">
        <v>78.400000000000006</v>
      </c>
    </row>
    <row r="26" spans="1:7" x14ac:dyDescent="0.3">
      <c r="A26" s="1" t="s">
        <v>67</v>
      </c>
      <c r="B26" s="1">
        <v>66.400000000000006</v>
      </c>
      <c r="C26" s="1">
        <v>77.7</v>
      </c>
      <c r="D26" s="1">
        <v>72.599999999999994</v>
      </c>
      <c r="E26" s="1">
        <v>68.900000000000006</v>
      </c>
      <c r="F26" s="1">
        <v>85.4</v>
      </c>
      <c r="G26" s="1">
        <v>76.8</v>
      </c>
    </row>
    <row r="27" spans="1:7" x14ac:dyDescent="0.3">
      <c r="A27" s="1" t="s">
        <v>68</v>
      </c>
      <c r="B27" s="1">
        <v>68.900000000000006</v>
      </c>
      <c r="C27" s="1">
        <v>77</v>
      </c>
      <c r="D27" s="1">
        <v>72</v>
      </c>
      <c r="E27" s="1">
        <v>68.7</v>
      </c>
      <c r="F27" s="1">
        <v>86.6</v>
      </c>
      <c r="G27" s="1">
        <v>77.2</v>
      </c>
    </row>
    <row r="28" spans="1:7" x14ac:dyDescent="0.3">
      <c r="A28" s="1" t="s">
        <v>69</v>
      </c>
      <c r="B28" s="1">
        <v>68.8</v>
      </c>
      <c r="C28" s="1">
        <v>78.3</v>
      </c>
      <c r="D28" s="1">
        <v>74.599999999999994</v>
      </c>
      <c r="E28" s="1">
        <v>68.5</v>
      </c>
      <c r="F28" s="1">
        <v>85</v>
      </c>
      <c r="G28" s="1">
        <v>78</v>
      </c>
    </row>
    <row r="29" spans="1:7" x14ac:dyDescent="0.3">
      <c r="A29" s="1" t="s">
        <v>70</v>
      </c>
      <c r="B29" s="1">
        <v>68.900000000000006</v>
      </c>
      <c r="C29" s="1">
        <v>81.599999999999994</v>
      </c>
      <c r="D29" s="1">
        <v>75.2</v>
      </c>
      <c r="E29" s="1">
        <v>69</v>
      </c>
      <c r="F29" s="1">
        <v>84</v>
      </c>
      <c r="G29" s="1">
        <v>78.2</v>
      </c>
    </row>
    <row r="30" spans="1:7" x14ac:dyDescent="0.3">
      <c r="A30" s="1" t="s">
        <v>71</v>
      </c>
      <c r="B30" s="1">
        <v>70.400000000000006</v>
      </c>
      <c r="C30" s="1">
        <v>85.3</v>
      </c>
      <c r="D30" s="1">
        <v>74.400000000000006</v>
      </c>
      <c r="E30" s="1">
        <v>68.099999999999994</v>
      </c>
      <c r="F30" s="1">
        <v>86.5</v>
      </c>
      <c r="G30" s="1">
        <v>77.400000000000006</v>
      </c>
    </row>
    <row r="31" spans="1:7" x14ac:dyDescent="0.3">
      <c r="A31" s="1" t="s">
        <v>72</v>
      </c>
      <c r="B31" s="1">
        <v>71.099999999999994</v>
      </c>
      <c r="C31" s="1">
        <v>87.4</v>
      </c>
      <c r="D31" s="1">
        <v>74.900000000000006</v>
      </c>
      <c r="E31" s="1">
        <v>68.099999999999994</v>
      </c>
      <c r="F31" s="1">
        <v>82.7</v>
      </c>
      <c r="G31" s="1">
        <v>77.099999999999994</v>
      </c>
    </row>
    <row r="32" spans="1:7" x14ac:dyDescent="0.3">
      <c r="A32" s="1" t="s">
        <v>73</v>
      </c>
      <c r="B32" s="1">
        <v>72.599999999999994</v>
      </c>
      <c r="C32" s="1">
        <v>86.4</v>
      </c>
      <c r="D32" s="1">
        <v>74</v>
      </c>
      <c r="E32" s="1">
        <v>68.3</v>
      </c>
      <c r="F32" s="1">
        <v>85.5</v>
      </c>
      <c r="G32" s="1">
        <v>81.099999999999994</v>
      </c>
    </row>
    <row r="33" spans="1:7" x14ac:dyDescent="0.3">
      <c r="A33" s="1" t="s">
        <v>74</v>
      </c>
      <c r="B33" s="1">
        <v>73.7</v>
      </c>
      <c r="C33" s="1">
        <v>84.4</v>
      </c>
      <c r="D33" s="1">
        <v>73.599999999999994</v>
      </c>
      <c r="E33" s="1">
        <v>69.7</v>
      </c>
      <c r="F33" s="1">
        <v>88.1</v>
      </c>
      <c r="G33" s="1">
        <v>81.400000000000006</v>
      </c>
    </row>
    <row r="34" spans="1:7" x14ac:dyDescent="0.3">
      <c r="A34" s="1" t="s">
        <v>75</v>
      </c>
      <c r="B34" s="1">
        <v>77.7</v>
      </c>
      <c r="C34" s="1">
        <v>84.9</v>
      </c>
      <c r="D34" s="1">
        <v>75.400000000000006</v>
      </c>
      <c r="E34" s="1">
        <v>71.400000000000006</v>
      </c>
      <c r="F34" s="1">
        <v>85.8</v>
      </c>
      <c r="G34" s="1">
        <v>91.1</v>
      </c>
    </row>
    <row r="35" spans="1:7" x14ac:dyDescent="0.3">
      <c r="A35" s="1" t="s">
        <v>76</v>
      </c>
      <c r="B35" s="1">
        <v>76.400000000000006</v>
      </c>
      <c r="C35" s="1">
        <v>87.7</v>
      </c>
      <c r="D35" s="1">
        <v>77.099999999999994</v>
      </c>
      <c r="E35" s="1">
        <v>69.900000000000006</v>
      </c>
      <c r="F35" s="1">
        <v>86.2</v>
      </c>
      <c r="G35" s="1">
        <v>83.9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88</v>
      </c>
    </row>
    <row r="3" spans="1:8" x14ac:dyDescent="0.25">
      <c r="A3" s="2" t="s">
        <v>2</v>
      </c>
      <c r="B3" s="2" t="s">
        <v>84</v>
      </c>
      <c r="C3" s="2" t="s">
        <v>42</v>
      </c>
      <c r="D3" s="2" t="s">
        <v>39</v>
      </c>
      <c r="E3" s="2" t="s">
        <v>85</v>
      </c>
      <c r="F3" s="2" t="s">
        <v>41</v>
      </c>
      <c r="G3" s="2" t="s">
        <v>86</v>
      </c>
      <c r="H3" s="2" t="s">
        <v>87</v>
      </c>
    </row>
    <row r="4" spans="1:8" x14ac:dyDescent="0.3">
      <c r="A4" s="1">
        <v>2004</v>
      </c>
      <c r="B4" s="1">
        <v>-197.66</v>
      </c>
      <c r="C4" s="1">
        <v>39.04</v>
      </c>
      <c r="D4" s="1">
        <v>447.97</v>
      </c>
      <c r="E4" s="1">
        <v>63.07</v>
      </c>
      <c r="F4" s="1">
        <v>56.63</v>
      </c>
      <c r="G4" s="1">
        <v>409.06</v>
      </c>
      <c r="H4" s="1">
        <v>606.71</v>
      </c>
    </row>
    <row r="5" spans="1:8" x14ac:dyDescent="0.3">
      <c r="A5" s="1">
        <v>2005</v>
      </c>
      <c r="B5" s="1">
        <v>-205.78</v>
      </c>
      <c r="C5" s="1">
        <v>42.08</v>
      </c>
      <c r="D5" s="1">
        <v>452.02</v>
      </c>
      <c r="E5" s="1">
        <v>76.84</v>
      </c>
      <c r="F5" s="1">
        <v>98.2</v>
      </c>
      <c r="G5" s="1">
        <v>463.35</v>
      </c>
      <c r="H5" s="1">
        <v>669.14</v>
      </c>
    </row>
    <row r="6" spans="1:8" x14ac:dyDescent="0.3">
      <c r="A6" s="1">
        <v>2006</v>
      </c>
      <c r="B6" s="1">
        <v>-200.71</v>
      </c>
      <c r="C6" s="1">
        <v>52.16</v>
      </c>
      <c r="D6" s="1">
        <v>472.39</v>
      </c>
      <c r="E6" s="1">
        <v>56.26</v>
      </c>
      <c r="F6" s="1">
        <v>44.6</v>
      </c>
      <c r="G6" s="1">
        <v>423.88</v>
      </c>
      <c r="H6" s="1">
        <v>624.59</v>
      </c>
    </row>
    <row r="7" spans="1:8" x14ac:dyDescent="0.3">
      <c r="A7" s="1">
        <v>2007</v>
      </c>
      <c r="B7" s="1">
        <v>-221.92</v>
      </c>
      <c r="C7" s="1">
        <v>58.62</v>
      </c>
      <c r="D7" s="1">
        <v>502.68</v>
      </c>
      <c r="E7" s="1">
        <v>63.93</v>
      </c>
      <c r="F7" s="1">
        <v>66.099999999999994</v>
      </c>
      <c r="G7" s="1">
        <v>468.61</v>
      </c>
      <c r="H7" s="1">
        <v>690.53</v>
      </c>
    </row>
    <row r="8" spans="1:8" x14ac:dyDescent="0.3">
      <c r="A8" s="1">
        <v>2008</v>
      </c>
      <c r="B8" s="1">
        <v>-223.27</v>
      </c>
      <c r="C8" s="1">
        <v>57.68</v>
      </c>
      <c r="D8" s="1">
        <v>523.92999999999995</v>
      </c>
      <c r="E8" s="1">
        <v>62.1</v>
      </c>
      <c r="F8" s="1">
        <v>61.58</v>
      </c>
      <c r="G8" s="1">
        <v>481.19</v>
      </c>
      <c r="H8" s="1">
        <v>704.46</v>
      </c>
    </row>
    <row r="9" spans="1:8" x14ac:dyDescent="0.3">
      <c r="A9" s="1">
        <v>2009</v>
      </c>
      <c r="B9" s="1">
        <v>-224.57</v>
      </c>
      <c r="C9" s="1">
        <v>60.86</v>
      </c>
      <c r="D9" s="1">
        <v>532.92999999999995</v>
      </c>
      <c r="E9" s="1">
        <v>56.37</v>
      </c>
      <c r="F9" s="1">
        <v>42.72</v>
      </c>
      <c r="G9" s="1">
        <v>467.5</v>
      </c>
      <c r="H9" s="1">
        <v>692.07</v>
      </c>
    </row>
    <row r="10" spans="1:8" x14ac:dyDescent="0.3">
      <c r="A10" s="1">
        <v>2010</v>
      </c>
      <c r="B10" s="1">
        <v>-229.39</v>
      </c>
      <c r="C10" s="1">
        <v>63.71</v>
      </c>
      <c r="D10" s="1">
        <v>534</v>
      </c>
      <c r="E10" s="1">
        <v>58.36</v>
      </c>
      <c r="F10" s="1">
        <v>48.79</v>
      </c>
      <c r="G10" s="1">
        <v>474.61</v>
      </c>
      <c r="H10" s="1">
        <v>704</v>
      </c>
    </row>
    <row r="11" spans="1:8" x14ac:dyDescent="0.3">
      <c r="A11" s="1">
        <v>2011</v>
      </c>
      <c r="B11" s="1">
        <v>-241.38</v>
      </c>
      <c r="C11" s="1">
        <v>70.44</v>
      </c>
      <c r="D11" s="1">
        <v>552.49</v>
      </c>
      <c r="E11" s="1">
        <v>62.23</v>
      </c>
      <c r="F11" s="1">
        <v>52.88</v>
      </c>
      <c r="G11" s="1">
        <v>495.8</v>
      </c>
      <c r="H11" s="1">
        <v>737.19</v>
      </c>
    </row>
    <row r="12" spans="1:8" x14ac:dyDescent="0.3">
      <c r="A12" s="1">
        <v>2012</v>
      </c>
      <c r="B12" s="1">
        <v>-252.84</v>
      </c>
      <c r="C12" s="1">
        <v>78.150000000000006</v>
      </c>
      <c r="D12" s="1">
        <v>577.39</v>
      </c>
      <c r="E12" s="1">
        <v>59.96</v>
      </c>
      <c r="F12" s="1">
        <v>56.77</v>
      </c>
      <c r="G12" s="1">
        <v>518.61</v>
      </c>
      <c r="H12" s="1">
        <v>771.45</v>
      </c>
    </row>
    <row r="13" spans="1:8" x14ac:dyDescent="0.3">
      <c r="A13" s="1">
        <v>2013</v>
      </c>
      <c r="B13" s="1">
        <v>-257.44</v>
      </c>
      <c r="C13" s="1">
        <v>82.3</v>
      </c>
      <c r="D13" s="1">
        <v>587.20000000000005</v>
      </c>
      <c r="E13" s="1">
        <v>56.6</v>
      </c>
      <c r="F13" s="1">
        <v>62.18</v>
      </c>
      <c r="G13" s="1">
        <v>530.07000000000005</v>
      </c>
      <c r="H13" s="1">
        <v>787.51</v>
      </c>
    </row>
    <row r="14" spans="1:8" x14ac:dyDescent="0.3">
      <c r="A14" s="1">
        <v>2014</v>
      </c>
      <c r="B14" s="1">
        <v>-258.52999999999997</v>
      </c>
      <c r="C14" s="1">
        <v>87.96</v>
      </c>
      <c r="D14" s="1">
        <v>593.29</v>
      </c>
      <c r="E14" s="1">
        <v>56.28</v>
      </c>
      <c r="F14" s="1">
        <v>66.44</v>
      </c>
      <c r="G14" s="1">
        <v>544.66999999999996</v>
      </c>
      <c r="H14" s="1">
        <v>803.2</v>
      </c>
    </row>
    <row r="15" spans="1:8" x14ac:dyDescent="0.3">
      <c r="A15" s="1">
        <v>2015</v>
      </c>
      <c r="B15" s="1">
        <v>-265.69</v>
      </c>
      <c r="C15" s="1">
        <v>91.1</v>
      </c>
      <c r="D15" s="1">
        <v>596.73</v>
      </c>
      <c r="E15" s="1">
        <v>60.7</v>
      </c>
      <c r="F15" s="1">
        <v>76.87</v>
      </c>
      <c r="G15" s="1">
        <v>558.30999999999995</v>
      </c>
      <c r="H15" s="1">
        <v>824</v>
      </c>
    </row>
    <row r="16" spans="1:8" x14ac:dyDescent="0.3">
      <c r="A16" s="1">
        <v>2016</v>
      </c>
      <c r="B16" s="1">
        <v>-254.65</v>
      </c>
      <c r="C16" s="1">
        <v>91.35</v>
      </c>
      <c r="D16" s="1">
        <v>578.36</v>
      </c>
      <c r="E16" s="1">
        <v>57.9</v>
      </c>
      <c r="F16" s="1">
        <v>63.72</v>
      </c>
      <c r="G16" s="1">
        <v>536.16</v>
      </c>
      <c r="H16" s="1">
        <v>790.81</v>
      </c>
    </row>
    <row r="17" spans="1:8" x14ac:dyDescent="0.3">
      <c r="A17" s="1">
        <v>2017</v>
      </c>
      <c r="B17" s="1">
        <v>-255.45</v>
      </c>
      <c r="C17" s="1">
        <v>91.12</v>
      </c>
      <c r="D17" s="1">
        <v>583.59</v>
      </c>
      <c r="E17" s="1">
        <v>57.07</v>
      </c>
      <c r="F17" s="1">
        <v>66.34</v>
      </c>
      <c r="G17" s="1">
        <v>542.11</v>
      </c>
      <c r="H17" s="1">
        <v>797.57</v>
      </c>
    </row>
    <row r="18" spans="1:8" x14ac:dyDescent="0.3">
      <c r="A18" s="1">
        <v>2018</v>
      </c>
      <c r="B18" s="1">
        <v>-257.51</v>
      </c>
      <c r="C18" s="1">
        <v>89.52</v>
      </c>
      <c r="D18" s="1">
        <v>593.29999999999995</v>
      </c>
      <c r="E18" s="1">
        <v>55.9</v>
      </c>
      <c r="F18" s="1">
        <v>64.63</v>
      </c>
      <c r="G18" s="1">
        <v>545.35</v>
      </c>
      <c r="H18" s="1">
        <v>802.86</v>
      </c>
    </row>
    <row r="19" spans="1:8" x14ac:dyDescent="0.3">
      <c r="A19" s="1">
        <v>2019</v>
      </c>
      <c r="B19" s="1">
        <v>-260.58999999999997</v>
      </c>
      <c r="C19" s="1">
        <v>88.3</v>
      </c>
      <c r="D19" s="1">
        <v>606.46</v>
      </c>
      <c r="E19" s="1">
        <v>56.35</v>
      </c>
      <c r="F19" s="1">
        <v>63.03</v>
      </c>
      <c r="G19" s="1">
        <v>553.05999999999995</v>
      </c>
      <c r="H19" s="1">
        <v>813.65</v>
      </c>
    </row>
    <row r="20" spans="1:8" x14ac:dyDescent="0.3">
      <c r="A20" s="1">
        <v>2020</v>
      </c>
      <c r="B20" s="1">
        <v>-266.94</v>
      </c>
      <c r="C20" s="1">
        <v>94.4</v>
      </c>
      <c r="D20" s="1">
        <v>610.77</v>
      </c>
      <c r="E20" s="1">
        <v>57.22</v>
      </c>
      <c r="F20" s="1">
        <v>65.45</v>
      </c>
      <c r="G20" s="1">
        <v>560.28</v>
      </c>
      <c r="H20" s="1">
        <v>827.22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89</v>
      </c>
    </row>
    <row r="3" spans="1:8" x14ac:dyDescent="0.25">
      <c r="A3" s="2" t="s">
        <v>2</v>
      </c>
      <c r="B3" s="2" t="s">
        <v>84</v>
      </c>
      <c r="C3" s="2" t="s">
        <v>42</v>
      </c>
      <c r="D3" s="2" t="s">
        <v>39</v>
      </c>
      <c r="E3" s="2" t="s">
        <v>85</v>
      </c>
      <c r="F3" s="2" t="s">
        <v>41</v>
      </c>
      <c r="G3" s="2" t="s">
        <v>86</v>
      </c>
      <c r="H3" s="2" t="s">
        <v>87</v>
      </c>
    </row>
    <row r="4" spans="1:8" x14ac:dyDescent="0.3">
      <c r="A4" s="1">
        <v>2004</v>
      </c>
      <c r="B4" s="1">
        <v>-434.02</v>
      </c>
      <c r="C4" s="1">
        <v>59.01</v>
      </c>
      <c r="D4" s="1">
        <v>437.09</v>
      </c>
      <c r="E4" s="1">
        <v>266.2</v>
      </c>
      <c r="F4" s="1">
        <v>1889.49</v>
      </c>
      <c r="G4" s="1">
        <v>2217.7800000000002</v>
      </c>
      <c r="H4" s="1">
        <v>2651.8</v>
      </c>
    </row>
    <row r="5" spans="1:8" x14ac:dyDescent="0.3">
      <c r="A5" s="1">
        <v>2005</v>
      </c>
      <c r="B5" s="1">
        <v>-569.36</v>
      </c>
      <c r="C5" s="1">
        <v>57.55</v>
      </c>
      <c r="D5" s="1">
        <v>413.1</v>
      </c>
      <c r="E5" s="1">
        <v>502.98</v>
      </c>
      <c r="F5" s="1">
        <v>3012.5</v>
      </c>
      <c r="G5" s="1">
        <v>3416.77</v>
      </c>
      <c r="H5" s="1">
        <v>3986.12</v>
      </c>
    </row>
    <row r="6" spans="1:8" x14ac:dyDescent="0.3">
      <c r="A6" s="1">
        <v>2006</v>
      </c>
      <c r="B6" s="1">
        <v>-610.37</v>
      </c>
      <c r="C6" s="1">
        <v>67.930000000000007</v>
      </c>
      <c r="D6" s="1">
        <v>736.38</v>
      </c>
      <c r="E6" s="1">
        <v>278.42</v>
      </c>
      <c r="F6" s="1">
        <v>662.09</v>
      </c>
      <c r="G6" s="1">
        <v>1133.73</v>
      </c>
      <c r="H6" s="1">
        <v>1744.1</v>
      </c>
    </row>
    <row r="7" spans="1:8" x14ac:dyDescent="0.3">
      <c r="A7" s="1">
        <v>2007</v>
      </c>
      <c r="B7" s="1">
        <v>-713.68</v>
      </c>
      <c r="C7" s="1">
        <v>100.38</v>
      </c>
      <c r="D7" s="1">
        <v>780.11</v>
      </c>
      <c r="E7" s="1">
        <v>262.69</v>
      </c>
      <c r="F7" s="1">
        <v>944.43</v>
      </c>
      <c r="G7" s="1">
        <v>1373.33</v>
      </c>
      <c r="H7" s="1">
        <v>2087.0100000000002</v>
      </c>
    </row>
    <row r="8" spans="1:8" x14ac:dyDescent="0.3">
      <c r="A8" s="1">
        <v>2008</v>
      </c>
      <c r="B8" s="1">
        <v>-678.28</v>
      </c>
      <c r="C8" s="1">
        <v>80.459999999999994</v>
      </c>
      <c r="D8" s="1">
        <v>835.64</v>
      </c>
      <c r="E8" s="1">
        <v>231.41</v>
      </c>
      <c r="F8" s="1">
        <v>812.7</v>
      </c>
      <c r="G8" s="1">
        <v>1281.1400000000001</v>
      </c>
      <c r="H8" s="1">
        <v>1959.42</v>
      </c>
    </row>
    <row r="9" spans="1:8" x14ac:dyDescent="0.3">
      <c r="A9" s="1">
        <v>2009</v>
      </c>
      <c r="B9" s="1">
        <v>-606.61</v>
      </c>
      <c r="C9" s="1">
        <v>79.91</v>
      </c>
      <c r="D9" s="1">
        <v>816.79</v>
      </c>
      <c r="E9" s="1">
        <v>248.49</v>
      </c>
      <c r="F9" s="1">
        <v>597.37</v>
      </c>
      <c r="G9" s="1">
        <v>1135.27</v>
      </c>
      <c r="H9" s="1">
        <v>1741.88</v>
      </c>
    </row>
    <row r="10" spans="1:8" x14ac:dyDescent="0.3">
      <c r="A10" s="1">
        <v>2010</v>
      </c>
      <c r="B10" s="1">
        <v>-671.28</v>
      </c>
      <c r="C10" s="1">
        <v>86.66</v>
      </c>
      <c r="D10" s="1">
        <v>836.38</v>
      </c>
      <c r="E10" s="1">
        <v>249.1</v>
      </c>
      <c r="F10" s="1">
        <v>750.22</v>
      </c>
      <c r="G10" s="1">
        <v>1250.44</v>
      </c>
      <c r="H10" s="1">
        <v>1921.72</v>
      </c>
    </row>
    <row r="11" spans="1:8" x14ac:dyDescent="0.3">
      <c r="A11" s="1">
        <v>2011</v>
      </c>
      <c r="B11" s="1">
        <v>-699.85</v>
      </c>
      <c r="C11" s="1">
        <v>94.65</v>
      </c>
      <c r="D11" s="1">
        <v>862.47</v>
      </c>
      <c r="E11" s="1">
        <v>257.37</v>
      </c>
      <c r="F11" s="1">
        <v>754.85</v>
      </c>
      <c r="G11" s="1">
        <v>1268.76</v>
      </c>
      <c r="H11" s="1">
        <v>1968.62</v>
      </c>
    </row>
    <row r="12" spans="1:8" x14ac:dyDescent="0.3">
      <c r="A12" s="1">
        <v>2012</v>
      </c>
      <c r="B12" s="1">
        <v>-714.15</v>
      </c>
      <c r="C12" s="1">
        <v>100.64</v>
      </c>
      <c r="D12" s="1">
        <v>898.49</v>
      </c>
      <c r="E12" s="1">
        <v>239.65</v>
      </c>
      <c r="F12" s="1">
        <v>772.35</v>
      </c>
      <c r="G12" s="1">
        <v>1296.3499999999999</v>
      </c>
      <c r="H12" s="1">
        <v>2010.5</v>
      </c>
    </row>
    <row r="13" spans="1:8" x14ac:dyDescent="0.3">
      <c r="A13" s="1">
        <v>2013</v>
      </c>
      <c r="B13" s="1">
        <v>-733.7</v>
      </c>
      <c r="C13" s="1">
        <v>107.53</v>
      </c>
      <c r="D13" s="1">
        <v>913.42</v>
      </c>
      <c r="E13" s="1">
        <v>230.42</v>
      </c>
      <c r="F13" s="1">
        <v>815.06</v>
      </c>
      <c r="G13" s="1">
        <v>1332.19</v>
      </c>
      <c r="H13" s="1">
        <v>2065.89</v>
      </c>
    </row>
    <row r="14" spans="1:8" x14ac:dyDescent="0.3">
      <c r="A14" s="1">
        <v>2014</v>
      </c>
      <c r="B14" s="1">
        <v>-761.85</v>
      </c>
      <c r="C14" s="1">
        <v>111.43</v>
      </c>
      <c r="D14" s="1">
        <v>941.6</v>
      </c>
      <c r="E14" s="1">
        <v>244.23</v>
      </c>
      <c r="F14" s="1">
        <v>919.15</v>
      </c>
      <c r="G14" s="1">
        <v>1454.07</v>
      </c>
      <c r="H14" s="1">
        <v>2215.91</v>
      </c>
    </row>
    <row r="15" spans="1:8" x14ac:dyDescent="0.3">
      <c r="A15" s="1">
        <v>2015</v>
      </c>
      <c r="B15" s="1">
        <v>-942.57</v>
      </c>
      <c r="C15" s="1">
        <v>108.38</v>
      </c>
      <c r="D15" s="1">
        <v>854.75</v>
      </c>
      <c r="E15" s="1">
        <v>206.46</v>
      </c>
      <c r="F15" s="1">
        <v>1720.49</v>
      </c>
      <c r="G15" s="1">
        <v>1946.65</v>
      </c>
      <c r="H15" s="1">
        <v>2889.21</v>
      </c>
    </row>
    <row r="16" spans="1:8" x14ac:dyDescent="0.3">
      <c r="A16" s="1">
        <v>2016</v>
      </c>
      <c r="B16" s="1">
        <v>-820.7</v>
      </c>
      <c r="C16" s="1">
        <v>112.24</v>
      </c>
      <c r="D16" s="1">
        <v>883.64</v>
      </c>
      <c r="E16" s="1">
        <v>234.71</v>
      </c>
      <c r="F16" s="1">
        <v>1147.28</v>
      </c>
      <c r="G16" s="1">
        <v>1556.82</v>
      </c>
      <c r="H16" s="1">
        <v>2377.52</v>
      </c>
    </row>
    <row r="17" spans="1:8" x14ac:dyDescent="0.3">
      <c r="A17" s="1">
        <v>2017</v>
      </c>
      <c r="B17" s="1">
        <v>-850.04</v>
      </c>
      <c r="C17" s="1">
        <v>107.83</v>
      </c>
      <c r="D17" s="1">
        <v>898.23</v>
      </c>
      <c r="E17" s="1">
        <v>236.35</v>
      </c>
      <c r="F17" s="1">
        <v>1181.03</v>
      </c>
      <c r="G17" s="1">
        <v>1573.04</v>
      </c>
      <c r="H17" s="1">
        <v>2423.0700000000002</v>
      </c>
    </row>
    <row r="18" spans="1:8" x14ac:dyDescent="0.3">
      <c r="A18" s="1">
        <v>2018</v>
      </c>
      <c r="B18" s="1">
        <v>-853.49</v>
      </c>
      <c r="C18" s="1">
        <v>111.29</v>
      </c>
      <c r="D18" s="1">
        <v>903.39</v>
      </c>
      <c r="E18" s="1">
        <v>256.31</v>
      </c>
      <c r="F18" s="1">
        <v>1126.31</v>
      </c>
      <c r="G18" s="1">
        <v>1543.38</v>
      </c>
      <c r="H18" s="1">
        <v>2396.87</v>
      </c>
    </row>
    <row r="19" spans="1:8" x14ac:dyDescent="0.3">
      <c r="A19" s="1">
        <v>2019</v>
      </c>
      <c r="B19" s="1">
        <v>-856.49</v>
      </c>
      <c r="C19" s="1">
        <v>111.39</v>
      </c>
      <c r="D19" s="1">
        <v>936.91</v>
      </c>
      <c r="E19" s="1">
        <v>259.54000000000002</v>
      </c>
      <c r="F19" s="1">
        <v>1071.8699999999999</v>
      </c>
      <c r="G19" s="1">
        <v>1522.82</v>
      </c>
      <c r="H19" s="1">
        <v>2379.31</v>
      </c>
    </row>
    <row r="20" spans="1:8" x14ac:dyDescent="0.3">
      <c r="A20" s="1">
        <v>2020</v>
      </c>
      <c r="B20" s="1">
        <v>-912.17</v>
      </c>
      <c r="C20" s="1">
        <v>114.31</v>
      </c>
      <c r="D20" s="1">
        <v>915.84</v>
      </c>
      <c r="E20" s="1">
        <v>290.52</v>
      </c>
      <c r="F20" s="1">
        <v>1203.29</v>
      </c>
      <c r="G20" s="1">
        <v>1611.22</v>
      </c>
      <c r="H20" s="1">
        <v>2523.39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48DED1CA4D51F14A8D1CFE023F83EED5" ma:contentTypeVersion="5" ma:contentTypeDescription="Opprett et nytt dokument." ma:contentTypeScope="" ma:versionID="be2e1b371f3875f027f693eb52f735c8">
  <xsd:schema xmlns:xsd="http://www.w3.org/2001/XMLSchema" xmlns:xs="http://www.w3.org/2001/XMLSchema" xmlns:p="http://schemas.microsoft.com/office/2006/metadata/properties" xmlns:ns1="http://schemas.microsoft.com/sharepoint/v3" xmlns:ns2="b395741a-af00-4f0f-849b-3f03186adfc1" targetNamespace="http://schemas.microsoft.com/office/2006/metadata/properties" ma:root="true" ma:fieldsID="c9e82578508d18b02d34de6ce2825579" ns1:_="" ns2:_="">
    <xsd:import namespace="http://schemas.microsoft.com/sharepoint/v3"/>
    <xsd:import namespace="b395741a-af00-4f0f-849b-3f03186adfc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741a-af00-4f0f-849b-3f03186adfc1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b395741a-af00-4f0f-849b-3f03186adfc1" xsi:nil="true"/>
    <AssignedTo xmlns="http://schemas.microsoft.com/sharepoint/v3">
      <UserInfo>
        <DisplayName/>
        <AccountId xsi:nil="true"/>
        <AccountType/>
      </UserInfo>
    </AssignedTo>
    <SnoArkivpliktig xmlns="b395741a-af00-4f0f-849b-3f03186adfc1">?</SnoArkivplikti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CA9EA3-8D8A-4E0D-AFC2-9C79E42C4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5741a-af00-4f0f-849b-3f03186a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C1CE98-319E-44DA-A4D3-9A2A85A268A4}">
  <ds:schemaRefs>
    <ds:schemaRef ds:uri="http://purl.org/dc/dcmitype/"/>
    <ds:schemaRef ds:uri="http://purl.org/dc/elements/1.1/"/>
    <ds:schemaRef ds:uri="b395741a-af00-4f0f-849b-3f03186adfc1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9A5A5C1-3DB4-4FDB-AFD0-77B093F29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Innhold</vt:lpstr>
      <vt:lpstr>Fig6-1</vt:lpstr>
      <vt:lpstr>Fig6-2</vt:lpstr>
      <vt:lpstr>Fig6-3</vt:lpstr>
      <vt:lpstr>Fig6-4</vt:lpstr>
      <vt:lpstr>Fig6-5</vt:lpstr>
      <vt:lpstr>Fig6-6</vt:lpstr>
      <vt:lpstr>Fig6-7</vt:lpstr>
      <vt:lpstr>Fig6-8</vt:lpstr>
      <vt:lpstr>Fig6-9</vt:lpstr>
      <vt:lpstr>Fig6-10</vt:lpstr>
      <vt:lpstr>Fig6-11</vt:lpstr>
      <vt:lpstr>Fig6-12</vt:lpstr>
      <vt:lpstr>Fig6-13</vt:lpstr>
      <vt:lpstr>Fig6-14</vt:lpstr>
      <vt:lpstr>Fig6-15</vt:lpstr>
      <vt:lpstr>Fig6-16</vt:lpstr>
      <vt:lpstr>Fig6-17</vt:lpstr>
      <vt:lpstr>Fig6-18</vt:lpstr>
      <vt:lpstr>Fig6-19</vt:lpstr>
      <vt:lpstr>Fig6-20</vt:lpstr>
      <vt:lpstr>Fig6-21</vt:lpstr>
      <vt:lpstr>Fig6-22</vt:lpstr>
      <vt:lpstr>Fig6-23</vt:lpstr>
      <vt:lpstr>Fig6-24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Wiken Birgitte</cp:lastModifiedBy>
  <dcterms:created xsi:type="dcterms:W3CDTF">2022-09-29T11:58:59Z</dcterms:created>
  <dcterms:modified xsi:type="dcterms:W3CDTF">2022-10-03T11:30:29Z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0x01010027399BDA455B493DBFDF30E876AC73C30048DED1CA4D51F14A8D1CFE023F83EED5</vt:lpwstr>
  </property>
</Properties>
</file>