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ker\Desktop\Protokoll 47. sesjon\Vedlegg norsk 47. sesjon\V 13\"/>
    </mc:Choice>
  </mc:AlternateContent>
  <bookViews>
    <workbookView xWindow="0" yWindow="0" windowWidth="23040" windowHeight="9408"/>
  </bookViews>
  <sheets>
    <sheet name="Tabell I" sheetId="1" r:id="rId1"/>
    <sheet name="Tabell II" sheetId="2" r:id="rId2"/>
    <sheet name="Tabell IIIa" sheetId="3" r:id="rId3"/>
    <sheet name="Tabell IV" sheetId="20" r:id="rId4"/>
    <sheet name="Tabell V" sheetId="5" r:id="rId5"/>
    <sheet name="Tabell VI" sheetId="17" r:id="rId6"/>
    <sheet name="Tabell VII" sheetId="21" r:id="rId7"/>
  </sheets>
  <calcPr calcId="152511"/>
</workbook>
</file>

<file path=xl/calcChain.xml><?xml version="1.0" encoding="utf-8"?>
<calcChain xmlns="http://schemas.openxmlformats.org/spreadsheetml/2006/main">
  <c r="E22" i="3" l="1"/>
  <c r="F22" i="3" l="1"/>
  <c r="E20" i="3" l="1"/>
  <c r="F27" i="21" l="1"/>
  <c r="D39" i="21" l="1"/>
  <c r="F45" i="21"/>
  <c r="D45" i="21"/>
  <c r="F33" i="21"/>
  <c r="D33" i="21"/>
  <c r="D27" i="21"/>
  <c r="F17" i="21"/>
  <c r="D17" i="21"/>
  <c r="E27" i="5" l="1"/>
  <c r="E21" i="5"/>
  <c r="C30" i="20"/>
  <c r="F42" i="21" l="1"/>
  <c r="D42" i="21"/>
  <c r="D36" i="21"/>
  <c r="D30" i="21"/>
  <c r="D24" i="21"/>
  <c r="D21" i="21"/>
  <c r="D19" i="21"/>
  <c r="D15" i="21"/>
  <c r="F21" i="21"/>
  <c r="F39" i="21"/>
  <c r="F36" i="21"/>
  <c r="C37" i="17"/>
  <c r="G35" i="17"/>
  <c r="G23" i="17"/>
  <c r="B35" i="17"/>
  <c r="I21" i="5"/>
  <c r="I27" i="5"/>
  <c r="C28" i="20"/>
  <c r="C26" i="20"/>
  <c r="C25" i="20"/>
  <c r="E27" i="20"/>
  <c r="D29" i="20"/>
  <c r="C29" i="20"/>
  <c r="B29" i="20"/>
  <c r="F24" i="21" l="1"/>
  <c r="F15" i="21" l="1"/>
  <c r="E43" i="20"/>
  <c r="E42" i="20"/>
  <c r="F30" i="21" l="1"/>
  <c r="G32" i="17"/>
  <c r="I28" i="1" l="1"/>
  <c r="H28" i="1"/>
  <c r="B28" i="3" s="1"/>
  <c r="F28" i="3" s="1"/>
  <c r="F25" i="21" l="1"/>
  <c r="E26" i="20" l="1"/>
  <c r="E28" i="20"/>
  <c r="E29" i="20"/>
  <c r="E30" i="20"/>
  <c r="E31" i="20"/>
  <c r="E32" i="20"/>
  <c r="E33" i="20"/>
  <c r="E34" i="20"/>
  <c r="E35" i="20"/>
  <c r="E36" i="20"/>
  <c r="E38" i="20"/>
  <c r="E25" i="20"/>
  <c r="G30" i="17" l="1"/>
  <c r="G37" i="17" s="1"/>
  <c r="B37" i="17"/>
  <c r="J31" i="5" l="1"/>
  <c r="J37" i="5"/>
  <c r="J25" i="5"/>
  <c r="E35" i="5" l="1"/>
  <c r="I35" i="5" s="1"/>
  <c r="I37" i="5" s="1"/>
  <c r="C37" i="5"/>
  <c r="E28" i="5"/>
  <c r="I28" i="5" s="1"/>
  <c r="E29" i="5"/>
  <c r="D31" i="5"/>
  <c r="C31" i="5"/>
  <c r="E24" i="5"/>
  <c r="I24" i="5" s="1"/>
  <c r="E23" i="5"/>
  <c r="I23" i="5" s="1"/>
  <c r="D25" i="5"/>
  <c r="C25" i="5"/>
  <c r="E31" i="5" l="1"/>
  <c r="E37" i="5"/>
  <c r="I29" i="5"/>
  <c r="I31" i="5" s="1"/>
  <c r="E22" i="5"/>
  <c r="E26" i="1"/>
  <c r="I26" i="1" s="1"/>
  <c r="D26" i="1"/>
  <c r="H26" i="1" s="1"/>
  <c r="E22" i="1"/>
  <c r="I22" i="1" s="1"/>
  <c r="D22" i="1"/>
  <c r="H22" i="1" s="1"/>
  <c r="B22" i="3" s="1"/>
  <c r="E20" i="1"/>
  <c r="I20" i="1" s="1"/>
  <c r="D20" i="1"/>
  <c r="H20" i="1" s="1"/>
  <c r="B20" i="3" s="1"/>
  <c r="F20" i="3" s="1"/>
  <c r="B12" i="21"/>
  <c r="B11" i="21"/>
  <c r="B10" i="21"/>
  <c r="B9" i="21"/>
  <c r="B11" i="17"/>
  <c r="B10" i="17"/>
  <c r="B9" i="17"/>
  <c r="B8" i="17"/>
  <c r="C8" i="5"/>
  <c r="C7" i="5"/>
  <c r="C6" i="5"/>
  <c r="C5" i="5"/>
  <c r="B9" i="20"/>
  <c r="B8" i="20"/>
  <c r="B7" i="20"/>
  <c r="B6" i="20"/>
  <c r="B9" i="3"/>
  <c r="B8" i="3"/>
  <c r="B7" i="3"/>
  <c r="B6" i="3"/>
  <c r="B12" i="2"/>
  <c r="B11" i="2"/>
  <c r="B10" i="2"/>
  <c r="B9" i="2"/>
  <c r="B26" i="3" l="1"/>
  <c r="F26" i="3" s="1"/>
  <c r="E25" i="5"/>
  <c r="I22" i="5"/>
  <c r="I25" i="5" s="1"/>
  <c r="F19" i="21" l="1"/>
</calcChain>
</file>

<file path=xl/sharedStrings.xml><?xml version="1.0" encoding="utf-8"?>
<sst xmlns="http://schemas.openxmlformats.org/spreadsheetml/2006/main" count="368" uniqueCount="250">
  <si>
    <t>ÅR:</t>
  </si>
  <si>
    <t>PR. DATO:</t>
  </si>
  <si>
    <t>PERIODE:</t>
  </si>
  <si>
    <t>TOTAL KVOTE</t>
  </si>
  <si>
    <t xml:space="preserve">NASJONALE </t>
  </si>
  <si>
    <t>SUM (TAC)</t>
  </si>
  <si>
    <t>AVSETNING</t>
  </si>
  <si>
    <t>KVOTE</t>
  </si>
  <si>
    <t xml:space="preserve">FRA RUSSLAND </t>
  </si>
  <si>
    <t>TIL</t>
  </si>
  <si>
    <t>NORGE</t>
  </si>
  <si>
    <t>RUSSLAND</t>
  </si>
  <si>
    <t>TIL  NORGE</t>
  </si>
  <si>
    <t>FISKESLAG</t>
  </si>
  <si>
    <t>TREDJELAND</t>
  </si>
  <si>
    <t>I</t>
  </si>
  <si>
    <t>II</t>
  </si>
  <si>
    <t>III=(I-II)/2</t>
  </si>
  <si>
    <t>IV=( I-II)/2</t>
  </si>
  <si>
    <t>V</t>
  </si>
  <si>
    <t xml:space="preserve"> </t>
  </si>
  <si>
    <t>HYSE</t>
  </si>
  <si>
    <t xml:space="preserve">  </t>
  </si>
  <si>
    <t>TABELL II</t>
  </si>
  <si>
    <t>OVERSIKT OVER KVOTER OG BIFANGSTAVSETNINGER I AVTALER MELLOM NORGE</t>
  </si>
  <si>
    <t xml:space="preserve">OG RUSSLAND VED FISKE I HVERANDRES ØKONOMISKE SONER.  </t>
  </si>
  <si>
    <t xml:space="preserve">ÅR:                              </t>
  </si>
  <si>
    <t xml:space="preserve">PR . DATO:           </t>
  </si>
  <si>
    <t>RUSSLANDS</t>
  </si>
  <si>
    <t xml:space="preserve">NORGES </t>
  </si>
  <si>
    <t>KVOTER I</t>
  </si>
  <si>
    <t>KVOTER</t>
  </si>
  <si>
    <t>NØS</t>
  </si>
  <si>
    <t>I RØS</t>
  </si>
  <si>
    <t>JAN MAYEN SONE</t>
  </si>
  <si>
    <t>FOTNOTER:</t>
  </si>
  <si>
    <t>TORSK</t>
  </si>
  <si>
    <t>SEI</t>
  </si>
  <si>
    <t>STEINBIT</t>
  </si>
  <si>
    <t>FLYNDRE</t>
  </si>
  <si>
    <t>NORSK VÅRGYTENDE SILD</t>
  </si>
  <si>
    <t>KOLMULE</t>
  </si>
  <si>
    <t>VASSILD</t>
  </si>
  <si>
    <t>POLARTORSK</t>
  </si>
  <si>
    <t>REKE</t>
  </si>
  <si>
    <t>TABELL IIIa</t>
  </si>
  <si>
    <t>LAND:</t>
  </si>
  <si>
    <t>NASJONAL</t>
  </si>
  <si>
    <t xml:space="preserve">DISPONIBEL </t>
  </si>
  <si>
    <t>KVOTE:</t>
  </si>
  <si>
    <t>III</t>
  </si>
  <si>
    <t>IV</t>
  </si>
  <si>
    <t>VI</t>
  </si>
  <si>
    <t>LODDE</t>
  </si>
  <si>
    <t>TABELL IV</t>
  </si>
  <si>
    <t xml:space="preserve">FANGST AV FLAGGSTATENS FARTØY VED FISKE I </t>
  </si>
  <si>
    <t xml:space="preserve">LAND: </t>
  </si>
  <si>
    <t xml:space="preserve">ÅR: </t>
  </si>
  <si>
    <t>PR.DATO:</t>
  </si>
  <si>
    <t xml:space="preserve">PERIODE:  </t>
  </si>
  <si>
    <t>ICES I OG II</t>
  </si>
  <si>
    <t>IIA</t>
  </si>
  <si>
    <t>IIB</t>
  </si>
  <si>
    <t>FISKESLAG:</t>
  </si>
  <si>
    <t>REKER</t>
  </si>
  <si>
    <t>SILD</t>
  </si>
  <si>
    <t>MAKRELL</t>
  </si>
  <si>
    <t>Antall</t>
  </si>
  <si>
    <t>Antall dyr</t>
  </si>
  <si>
    <t>TABELL V</t>
  </si>
  <si>
    <t>Land:</t>
  </si>
  <si>
    <t>År:</t>
  </si>
  <si>
    <t>Pr. dato:</t>
  </si>
  <si>
    <t>Periode:</t>
  </si>
  <si>
    <t>SAMLETE</t>
  </si>
  <si>
    <t>SALG</t>
  </si>
  <si>
    <t>TREDJELANDS</t>
  </si>
  <si>
    <t>UBRUKT</t>
  </si>
  <si>
    <t>OPPRINNELIGE</t>
  </si>
  <si>
    <t>FISKEADGANG</t>
  </si>
  <si>
    <t>JUSTERTE</t>
  </si>
  <si>
    <t>AV KVOTE</t>
  </si>
  <si>
    <t>FANGST AV</t>
  </si>
  <si>
    <t xml:space="preserve">I PARTENS </t>
  </si>
  <si>
    <t>KVOTE I</t>
  </si>
  <si>
    <t xml:space="preserve">OVERFØRT FRA </t>
  </si>
  <si>
    <t xml:space="preserve">KVOTE I </t>
  </si>
  <si>
    <t>SOLGT KVOTE</t>
  </si>
  <si>
    <t>FRA SALG</t>
  </si>
  <si>
    <t>ØKONOMISKE</t>
  </si>
  <si>
    <t xml:space="preserve">PARTENS </t>
  </si>
  <si>
    <t>RØS TIL NØS</t>
  </si>
  <si>
    <t>PARTENS</t>
  </si>
  <si>
    <t>LAND</t>
  </si>
  <si>
    <t>SONE</t>
  </si>
  <si>
    <t xml:space="preserve">ØKONOMISKE </t>
  </si>
  <si>
    <t>III= I +(-) II</t>
  </si>
  <si>
    <t>VI=IV- V</t>
  </si>
  <si>
    <t>VII=III + IV - VI</t>
  </si>
  <si>
    <t>VIII</t>
  </si>
  <si>
    <t xml:space="preserve">GRØNLAND </t>
  </si>
  <si>
    <t>ISLAND</t>
  </si>
  <si>
    <t>SUM</t>
  </si>
  <si>
    <t>GRØNLAND</t>
  </si>
  <si>
    <t>BLÅKVEITE</t>
  </si>
  <si>
    <t>ANDRE BESTANDER</t>
  </si>
  <si>
    <t>FANGST</t>
  </si>
  <si>
    <t xml:space="preserve">TOTAL </t>
  </si>
  <si>
    <t xml:space="preserve">LODDE </t>
  </si>
  <si>
    <t xml:space="preserve">Antall dyr  </t>
  </si>
  <si>
    <t xml:space="preserve">dyr  </t>
  </si>
  <si>
    <t xml:space="preserve">     ICES FANGSTOMRÅDER:</t>
  </si>
  <si>
    <t>TABLE VI</t>
  </si>
  <si>
    <t>ÅR</t>
  </si>
  <si>
    <t>FÆRØYENE</t>
  </si>
  <si>
    <t>ANNET</t>
  </si>
  <si>
    <t xml:space="preserve">KOLMULE </t>
  </si>
  <si>
    <t>HERAV</t>
  </si>
  <si>
    <t xml:space="preserve">                    FORSKNINGS</t>
  </si>
  <si>
    <t xml:space="preserve">NORSK </t>
  </si>
  <si>
    <t xml:space="preserve">                        FANGST</t>
  </si>
  <si>
    <t>FANGST I</t>
  </si>
  <si>
    <t>RUSSISK</t>
  </si>
  <si>
    <t xml:space="preserve">    ICES FANGSTOMRÅDER:</t>
  </si>
  <si>
    <t>ØKONOMISK</t>
  </si>
  <si>
    <t xml:space="preserve">  GRØNNL.SEL  </t>
  </si>
  <si>
    <t xml:space="preserve">  KLAPPMYSS</t>
  </si>
  <si>
    <t xml:space="preserve">PERIODE: </t>
  </si>
  <si>
    <t>GRØNLANDSSEL</t>
  </si>
  <si>
    <t>TABELL  I</t>
  </si>
  <si>
    <t>FANGST FRA FLAGGSTATENS FARTØY VED FISKE I ICES-OMRÅDENE</t>
  </si>
  <si>
    <t>ICES-OMRÅDENE I, IIA OG IIB, INKLUDERT FORSKNINGSFANGST.</t>
  </si>
  <si>
    <t xml:space="preserve">TREDJELANDS </t>
  </si>
  <si>
    <t>FANGST I TONN RUND VEKT</t>
  </si>
  <si>
    <t xml:space="preserve"> KVOTE TIL TREDJELAND FRA </t>
  </si>
  <si>
    <t>KVOTE FRA KVOTEAVSETNING TIL TREDJELAND</t>
  </si>
  <si>
    <t>TREDJELANDS KVOTER I PARTENS ØKONOMISKE SONE OG FANGST AV DISSE KVOTER. TONN RUND VEKT</t>
  </si>
  <si>
    <t>FLAGGSTATEN. FANGST I TONN RUND VEKT.</t>
  </si>
  <si>
    <t>TONN RUND VEKT.</t>
  </si>
  <si>
    <t>EU</t>
  </si>
  <si>
    <t>TABELL  VII</t>
  </si>
  <si>
    <t>TOTAL</t>
  </si>
  <si>
    <t>NORGE OG RUSSLANDS UTNYTTELSE AV KVOTEFLEKSIBILITETSORDNINGEN FRA</t>
  </si>
  <si>
    <t>UER (S. mentella)</t>
  </si>
  <si>
    <t>AVSATT TIL</t>
  </si>
  <si>
    <t>FORSKNING OG</t>
  </si>
  <si>
    <t>FORVALTNING</t>
  </si>
  <si>
    <t>TREDJELANDS-</t>
  </si>
  <si>
    <t>V= I+II+III+IV</t>
  </si>
  <si>
    <t>NASJONAL KVOTE</t>
  </si>
  <si>
    <r>
      <t>1)</t>
    </r>
    <r>
      <rPr>
        <sz val="9"/>
        <rFont val="Arial"/>
        <family val="2"/>
      </rPr>
      <t xml:space="preserve"> Jf. tabell VII</t>
    </r>
  </si>
  <si>
    <t>UER (S. norvegicus og S. mentella)</t>
  </si>
  <si>
    <t>FRA ANDRE</t>
  </si>
  <si>
    <t>OVERFØRINGER</t>
  </si>
  <si>
    <t xml:space="preserve">FRA NORGE </t>
  </si>
  <si>
    <t>TIL  RUSSLAND</t>
  </si>
  <si>
    <t>VII=III+V-VI</t>
  </si>
  <si>
    <t>VIII=IV-V+VI</t>
  </si>
  <si>
    <t>(INKL. FORSKNINGSKVOTE</t>
  </si>
  <si>
    <t>OG OVERFØRINGER)</t>
  </si>
  <si>
    <t>LANDET I:</t>
  </si>
  <si>
    <r>
      <t>I, IIA og IIB, FØRSTEGANGSLANDING I ALLE ANDRE LAND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ENN</t>
    </r>
  </si>
  <si>
    <r>
      <t>1)</t>
    </r>
    <r>
      <rPr>
        <sz val="9"/>
        <rFont val="Arial"/>
        <family val="2"/>
      </rPr>
      <t xml:space="preserve"> Hver part fører opp aktuelle land hvor det er landet fisk</t>
    </r>
  </si>
  <si>
    <r>
      <t xml:space="preserve">2) </t>
    </r>
    <r>
      <rPr>
        <sz val="9"/>
        <rFont val="Arial"/>
        <family val="2"/>
      </rPr>
      <t>Jf. punkt 5.1 i protokoll fra 45. sesjon i Den blandete norsk-russiske fiskerikommisjon</t>
    </r>
  </si>
  <si>
    <t>MELLOM NORGE, RUSSLAND OG TREDJELAND. AVTALE INNGÅTT I DEN BLANDETE NORSK-RUSSISKE FISKERIKOMMISJON,</t>
  </si>
  <si>
    <t xml:space="preserve">INKLUDERT EVENTUELLE JUSTERINGER I LØPET AV ÅRET. </t>
  </si>
  <si>
    <t xml:space="preserve">OVERSIKT OVER FORDELING AV TOTALKVOTER AV TORSK, HYSE, LODDE, BLÅKVEITE OG SNABELUER (S. MENTELLA)  </t>
  </si>
  <si>
    <t xml:space="preserve">OVERSIKT OVER SAMLET KVOTE AV TORSK, HYSE, LODDE, BLÅKVEITE OG SNABELUER (S. MENTELLA)  </t>
  </si>
  <si>
    <t>TIL DISPOSISJON FOR DEN NASJONALE FLÅTEN, OG FANGST AV DENNE KVOTEN. TONN RUND VEKT.</t>
  </si>
  <si>
    <r>
      <t>FANGST</t>
    </r>
    <r>
      <rPr>
        <b/>
        <vertAlign val="superscript"/>
        <sz val="10"/>
        <rFont val="Arial"/>
        <family val="2"/>
      </rPr>
      <t>3)</t>
    </r>
  </si>
  <si>
    <r>
      <t>ÅR</t>
    </r>
    <r>
      <rPr>
        <b/>
        <vertAlign val="superscript"/>
        <sz val="10"/>
        <rFont val="Arial"/>
        <family val="2"/>
      </rPr>
      <t>1)2)</t>
    </r>
  </si>
  <si>
    <r>
      <t>KVOTE</t>
    </r>
    <r>
      <rPr>
        <b/>
        <vertAlign val="superscript"/>
        <sz val="10"/>
        <rFont val="Arial"/>
        <family val="2"/>
      </rPr>
      <t>2)</t>
    </r>
  </si>
  <si>
    <t>FRA</t>
  </si>
  <si>
    <t>UER</t>
  </si>
  <si>
    <r>
      <t>2)</t>
    </r>
    <r>
      <rPr>
        <sz val="9"/>
        <rFont val="Arial"/>
        <family val="2"/>
      </rPr>
      <t xml:space="preserve"> Partene rapporterer tredjelands fiske i sine soner</t>
    </r>
  </si>
  <si>
    <r>
      <t xml:space="preserve"> PARTENS NASJONALE KVOTE</t>
    </r>
    <r>
      <rPr>
        <vertAlign val="superscript"/>
        <sz val="10"/>
        <rFont val="Arial"/>
        <family val="2"/>
      </rPr>
      <t>1)</t>
    </r>
  </si>
  <si>
    <r>
      <t>TREDJELANDS FANGST</t>
    </r>
    <r>
      <rPr>
        <b/>
        <vertAlign val="superscript"/>
        <sz val="10"/>
        <rFont val="Arial"/>
        <family val="2"/>
      </rPr>
      <t>2)</t>
    </r>
  </si>
  <si>
    <r>
      <t xml:space="preserve">1) </t>
    </r>
    <r>
      <rPr>
        <sz val="9"/>
        <rFont val="Arial"/>
        <family val="2"/>
      </rPr>
      <t>Kjøp og salg fra nasjonal kvote.</t>
    </r>
  </si>
  <si>
    <t>DATO:</t>
  </si>
  <si>
    <t>FANGST FRA FLAGGSTATENS FARTØY I ICES OMRÅDENE I, IIA og IIB</t>
  </si>
  <si>
    <t>OG MED 2015* I FISKET ETTER TORSK OG HYSE.</t>
  </si>
  <si>
    <t>Rest fra 2015</t>
  </si>
  <si>
    <r>
      <t>Tillatt kvotefleks</t>
    </r>
    <r>
      <rPr>
        <b/>
        <vertAlign val="superscript"/>
        <sz val="10"/>
        <rFont val="Arial"/>
        <family val="2"/>
      </rPr>
      <t>2)</t>
    </r>
  </si>
  <si>
    <t>Overført fra 2015</t>
  </si>
  <si>
    <t>Overført fra 2017</t>
  </si>
  <si>
    <r>
      <t>Nasjonale kvoter inkl. overføringer fra år til år</t>
    </r>
    <r>
      <rPr>
        <b/>
        <vertAlign val="superscript"/>
        <sz val="10"/>
        <rFont val="Arial"/>
        <family val="2"/>
      </rPr>
      <t>3)</t>
    </r>
  </si>
  <si>
    <t>Overført fra 2016</t>
  </si>
  <si>
    <t xml:space="preserve">  for påfølgende år</t>
  </si>
  <si>
    <r>
      <t xml:space="preserve">1)  </t>
    </r>
    <r>
      <rPr>
        <sz val="9"/>
        <rFont val="Arial"/>
        <family val="2"/>
      </rPr>
      <t xml:space="preserve">Inklusive norsk kysttorsk og murmansktorsk, ekslusive forskningskvoter og overføring fra tredjelandskvote </t>
    </r>
  </si>
  <si>
    <t xml:space="preserve">   og fra år til år (ref. kolonne I i tabell IIIa)</t>
  </si>
  <si>
    <r>
      <t xml:space="preserve">4)  </t>
    </r>
    <r>
      <rPr>
        <sz val="9"/>
        <rFont val="Arial"/>
        <family val="2"/>
      </rPr>
      <t>Ekslusive forskningskvoter og overføring fra tredjelandskvote og fra år til år (ref. kolonne I i tabell IIIa)</t>
    </r>
  </si>
  <si>
    <r>
      <t xml:space="preserve">3) </t>
    </r>
    <r>
      <rPr>
        <sz val="9"/>
        <rFont val="Arial"/>
        <family val="2"/>
      </rPr>
      <t xml:space="preserve"> Jf. tabell IIIa, kolonne I +/- kolonne IV</t>
    </r>
  </si>
  <si>
    <r>
      <rPr>
        <vertAlign val="superscript"/>
        <sz val="9"/>
        <rFont val="Arial"/>
        <family val="2"/>
      </rPr>
      <t>*</t>
    </r>
    <r>
      <rPr>
        <sz val="9"/>
        <rFont val="Arial"/>
        <family val="2"/>
      </rPr>
      <t xml:space="preserve"> Denne tabellen skal suppleres årlig under møtet i Den blandete norsk-russiske fiskerikommisjon</t>
    </r>
  </si>
  <si>
    <r>
      <t>Kvoter 2015</t>
    </r>
    <r>
      <rPr>
        <b/>
        <vertAlign val="superscript"/>
        <sz val="10"/>
        <rFont val="Arial"/>
        <family val="2"/>
      </rPr>
      <t>1)</t>
    </r>
  </si>
  <si>
    <r>
      <t>Kvoter 2015</t>
    </r>
    <r>
      <rPr>
        <b/>
        <vertAlign val="superscript"/>
        <sz val="10"/>
        <rFont val="Arial"/>
        <family val="2"/>
      </rPr>
      <t>4)</t>
    </r>
  </si>
  <si>
    <r>
      <t>Kvoter 2016</t>
    </r>
    <r>
      <rPr>
        <b/>
        <vertAlign val="superscript"/>
        <sz val="10"/>
        <rFont val="Arial"/>
        <family val="2"/>
      </rPr>
      <t>1)</t>
    </r>
  </si>
  <si>
    <r>
      <t>Kvoter 2016</t>
    </r>
    <r>
      <rPr>
        <b/>
        <vertAlign val="superscript"/>
        <sz val="10"/>
        <rFont val="Arial"/>
        <family val="2"/>
      </rPr>
      <t>4)</t>
    </r>
  </si>
  <si>
    <t>Norge</t>
  </si>
  <si>
    <r>
      <t xml:space="preserve">1) </t>
    </r>
    <r>
      <rPr>
        <sz val="9"/>
        <rFont val="Arial"/>
        <family val="2"/>
      </rPr>
      <t>Inkl. kysttorsk; 21 000 tonn norsk kysttorsk og 21 000 tonn murmansktorsk</t>
    </r>
  </si>
  <si>
    <t xml:space="preserve">   I tillegg kan inntil 14 000 tonn, 7 000 tonn for hver part disponeres til forsknings- og forvaltningsformål</t>
  </si>
  <si>
    <r>
      <t xml:space="preserve">2) </t>
    </r>
    <r>
      <rPr>
        <sz val="9"/>
        <rFont val="Arial"/>
        <family val="2"/>
      </rPr>
      <t>I tillegg kan inntil 8 000 tonn, 4 000 tonn for hver part disponeres til forsknings- og forvaltningsformål</t>
    </r>
  </si>
  <si>
    <t>7 000 dyr</t>
  </si>
  <si>
    <t>1)</t>
  </si>
  <si>
    <t>2)</t>
  </si>
  <si>
    <r>
      <t>2)</t>
    </r>
    <r>
      <rPr>
        <b/>
        <sz val="10"/>
        <rFont val="Arial"/>
        <family val="2"/>
      </rPr>
      <t xml:space="preserve"> 5 000 tonn i direkte fiske og 7 000 tonn som bifangst ved fiske av torsk og hyse, maks 49 % i hver enkelt fangst. Bifangst ved fiske av sild, maks 5 % i hver enkelt fangst.</t>
    </r>
  </si>
  <si>
    <t>3)</t>
  </si>
  <si>
    <r>
      <t>3)</t>
    </r>
    <r>
      <rPr>
        <b/>
        <sz val="10"/>
        <rFont val="Arial"/>
        <family val="2"/>
      </rPr>
      <t xml:space="preserve"> Direkte fiske og bifangst</t>
    </r>
  </si>
  <si>
    <r>
      <t>4)</t>
    </r>
    <r>
      <rPr>
        <b/>
        <sz val="10"/>
        <rFont val="Arial"/>
        <family val="2"/>
      </rPr>
      <t xml:space="preserve"> Direkte fiske og bifangst</t>
    </r>
  </si>
  <si>
    <t>4)</t>
  </si>
  <si>
    <r>
      <t>5)</t>
    </r>
    <r>
      <rPr>
        <b/>
        <sz val="10"/>
        <rFont val="Arial"/>
        <family val="2"/>
      </rPr>
      <t xml:space="preserve"> Gjelder både i NØS N°62, og i Jan Mayen sonen</t>
    </r>
  </si>
  <si>
    <t>5)</t>
  </si>
  <si>
    <r>
      <t>6)</t>
    </r>
    <r>
      <rPr>
        <b/>
        <sz val="10"/>
        <rFont val="Arial"/>
        <family val="2"/>
      </rPr>
      <t xml:space="preserve"> Jan Mayen sonen og del av fastlandssonen</t>
    </r>
  </si>
  <si>
    <t>6)</t>
  </si>
  <si>
    <t>7)</t>
  </si>
  <si>
    <r>
      <t>7)</t>
    </r>
    <r>
      <rPr>
        <b/>
        <sz val="10"/>
        <rFont val="Arial"/>
        <family val="2"/>
      </rPr>
      <t xml:space="preserve"> Ikke kvoteregulerte bestander tatt som bifangst i fiske etter</t>
    </r>
  </si>
  <si>
    <t>kvoteregulerte bestander</t>
  </si>
  <si>
    <r>
      <t>TORSK</t>
    </r>
    <r>
      <rPr>
        <b/>
        <vertAlign val="superscript"/>
        <sz val="10"/>
        <rFont val="Arial"/>
        <family val="2"/>
      </rPr>
      <t>1)</t>
    </r>
  </si>
  <si>
    <r>
      <t>HYSE</t>
    </r>
    <r>
      <rPr>
        <b/>
        <vertAlign val="superscript"/>
        <sz val="10"/>
        <rFont val="Arial"/>
        <family val="2"/>
      </rPr>
      <t>2)</t>
    </r>
  </si>
  <si>
    <r>
      <t>UER (S. mentella)</t>
    </r>
    <r>
      <rPr>
        <b/>
        <vertAlign val="superscript"/>
        <sz val="10"/>
        <rFont val="Arial"/>
        <family val="2"/>
      </rPr>
      <t>4)</t>
    </r>
  </si>
  <si>
    <r>
      <t>1)</t>
    </r>
    <r>
      <rPr>
        <sz val="9"/>
        <rFont val="Arial"/>
        <family val="2"/>
      </rPr>
      <t xml:space="preserve"> Fangst på nasjonal kvote. Ref. TABELL IIIa  punkt VI</t>
    </r>
  </si>
  <si>
    <r>
      <t>2)</t>
    </r>
    <r>
      <rPr>
        <sz val="9"/>
        <rFont val="Arial"/>
        <family val="2"/>
      </rPr>
      <t xml:space="preserve"> Inneholder både strøm- og vassild</t>
    </r>
  </si>
  <si>
    <t xml:space="preserve">   Fangst i Vestisen føres under ICES IIA. Inkluderer fangst i ICES-området XIVb</t>
  </si>
  <si>
    <t xml:space="preserve">   Fangst av grønlandssel omregnet til voksne dyr. Inklusive forskningsfangst</t>
  </si>
  <si>
    <r>
      <t>FANGST AV DISPONIBEL NASJONAL KVOTE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OG FORSKNINGSFANGST</t>
    </r>
  </si>
  <si>
    <r>
      <t>VASSILD</t>
    </r>
    <r>
      <rPr>
        <b/>
        <vertAlign val="superscript"/>
        <sz val="10"/>
        <rFont val="Arial"/>
        <family val="2"/>
      </rPr>
      <t>2)</t>
    </r>
  </si>
  <si>
    <r>
      <t>3)</t>
    </r>
    <r>
      <rPr>
        <sz val="9"/>
        <rFont val="Arial"/>
        <family val="2"/>
      </rPr>
      <t xml:space="preserve"> Oppgis i antall dyr. Fangst i Østisen føres under ICES I</t>
    </r>
  </si>
  <si>
    <t>Danmark</t>
  </si>
  <si>
    <t>Totalt</t>
  </si>
  <si>
    <r>
      <rPr>
        <vertAlign val="superscript"/>
        <sz val="9"/>
        <rFont val="Arial"/>
        <family val="2"/>
      </rPr>
      <t>2)</t>
    </r>
    <r>
      <rPr>
        <sz val="9"/>
        <rFont val="Arial"/>
        <family val="2"/>
      </rPr>
      <t xml:space="preserve"> Disse kolonnene kan inneholde både positive og negative tallstørrelser</t>
    </r>
  </si>
  <si>
    <r>
      <t>3)</t>
    </r>
    <r>
      <rPr>
        <sz val="9"/>
        <rFont val="Arial"/>
        <family val="2"/>
      </rPr>
      <t xml:space="preserve"> Inklusive forskningsfangst</t>
    </r>
  </si>
  <si>
    <r>
      <t>BLÅKVEITE</t>
    </r>
    <r>
      <rPr>
        <b/>
        <vertAlign val="superscript"/>
        <sz val="10"/>
        <rFont val="Arial"/>
        <family val="2"/>
      </rPr>
      <t>3)</t>
    </r>
  </si>
  <si>
    <r>
      <t xml:space="preserve">3) </t>
    </r>
    <r>
      <rPr>
        <sz val="9"/>
        <rFont val="Arial"/>
        <family val="2"/>
      </rPr>
      <t>I tillegg kan inntil 1 500 tonn, 750 tonn for hver part disponeres til forsknings- og forvaltningsformål</t>
    </r>
  </si>
  <si>
    <r>
      <t>1)</t>
    </r>
    <r>
      <rPr>
        <b/>
        <sz val="10"/>
        <rFont val="Arial"/>
        <family val="2"/>
      </rPr>
      <t xml:space="preserve"> Bifangst, maks 20 % i hver enkelt fangst.</t>
    </r>
  </si>
  <si>
    <r>
      <rPr>
        <vertAlign val="superscript"/>
        <sz val="9"/>
        <rFont val="Arial"/>
        <family val="2"/>
      </rPr>
      <t>4)</t>
    </r>
    <r>
      <rPr>
        <sz val="9"/>
        <rFont val="Arial"/>
        <family val="2"/>
      </rPr>
      <t>Justert for 1 000 tonn S. mentella overført til den russiske part, jf. vedlegg 6 i kommisjonsprotokollen, samt 1000 tonn S. mentella til EU. Fangst eksklusive bifangst av S. norvegicus</t>
    </r>
  </si>
  <si>
    <r>
      <t>SEL</t>
    </r>
    <r>
      <rPr>
        <b/>
        <vertAlign val="superscript"/>
        <sz val="10"/>
        <rFont val="Arial"/>
        <family val="2"/>
      </rPr>
      <t>3)</t>
    </r>
  </si>
  <si>
    <t>I PARTENS ØKONOMISKE</t>
  </si>
  <si>
    <t>01.01.-31.12.2016</t>
  </si>
  <si>
    <r>
      <t>LODDE</t>
    </r>
    <r>
      <rPr>
        <b/>
        <vertAlign val="superscript"/>
        <sz val="10"/>
        <rFont val="Arial"/>
        <family val="2"/>
      </rPr>
      <t xml:space="preserve"> 4)</t>
    </r>
  </si>
  <si>
    <r>
      <t>4)</t>
    </r>
    <r>
      <rPr>
        <sz val="9"/>
        <rFont val="Arial"/>
        <family val="2"/>
      </rPr>
      <t xml:space="preserve"> Fangst i Islands økonomiske sone</t>
    </r>
  </si>
  <si>
    <t>Island</t>
  </si>
  <si>
    <r>
      <t>Kvoter 2017</t>
    </r>
    <r>
      <rPr>
        <b/>
        <vertAlign val="superscript"/>
        <sz val="10"/>
        <rFont val="Arial"/>
        <family val="2"/>
      </rPr>
      <t>1)</t>
    </r>
  </si>
  <si>
    <t>Rest fra 2016</t>
  </si>
  <si>
    <t>Overført fra 2018</t>
  </si>
  <si>
    <r>
      <t>Kvoter 2017</t>
    </r>
    <r>
      <rPr>
        <b/>
        <vertAlign val="superscript"/>
        <sz val="10"/>
        <rFont val="Arial"/>
        <family val="2"/>
      </rPr>
      <t>4)</t>
    </r>
  </si>
  <si>
    <t xml:space="preserve">                        HERAV</t>
  </si>
  <si>
    <t>8)</t>
  </si>
  <si>
    <r>
      <t xml:space="preserve">8) </t>
    </r>
    <r>
      <rPr>
        <b/>
        <sz val="10"/>
        <rFont val="Arial"/>
        <family val="2"/>
      </rPr>
      <t>Fangst i Østisen</t>
    </r>
  </si>
  <si>
    <r>
      <t xml:space="preserve">5)  </t>
    </r>
    <r>
      <rPr>
        <sz val="9"/>
        <rFont val="Arial"/>
        <family val="2"/>
      </rPr>
      <t>Uten endring av rettsaktene om fordeling av de nasjonale kvotene for 2015</t>
    </r>
  </si>
  <si>
    <t>KVOTEANDEL</t>
  </si>
  <si>
    <t>Vedlegg 13a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</si>
</sst>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#,##0;[Red]#,##0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4" xfId="0" applyBorder="1"/>
    <xf numFmtId="0" fontId="3" fillId="0" borderId="1" xfId="0" applyFont="1" applyBorder="1"/>
    <xf numFmtId="0" fontId="1" fillId="0" borderId="14" xfId="0" applyFont="1" applyBorder="1"/>
    <xf numFmtId="0" fontId="1" fillId="0" borderId="0" xfId="0" applyFont="1" applyBorder="1" applyAlignment="1">
      <alignment horizontal="right"/>
    </xf>
    <xf numFmtId="14" fontId="1" fillId="0" borderId="0" xfId="0" applyNumberFormat="1" applyFont="1" applyBorder="1" applyAlignment="1">
      <alignment horizontal="right"/>
    </xf>
    <xf numFmtId="0" fontId="0" fillId="0" borderId="16" xfId="0" applyBorder="1"/>
    <xf numFmtId="0" fontId="0" fillId="0" borderId="6" xfId="0" applyBorder="1"/>
    <xf numFmtId="0" fontId="1" fillId="0" borderId="0" xfId="0" applyFont="1" applyBorder="1"/>
    <xf numFmtId="0" fontId="0" fillId="0" borderId="5" xfId="0" applyBorder="1"/>
    <xf numFmtId="0" fontId="4" fillId="0" borderId="0" xfId="0" applyFont="1" applyBorder="1"/>
    <xf numFmtId="14" fontId="4" fillId="0" borderId="0" xfId="0" applyNumberFormat="1" applyFont="1" applyBorder="1"/>
    <xf numFmtId="0" fontId="0" fillId="0" borderId="2" xfId="0" applyBorder="1"/>
    <xf numFmtId="0" fontId="1" fillId="0" borderId="4" xfId="0" applyFont="1" applyBorder="1"/>
    <xf numFmtId="0" fontId="1" fillId="0" borderId="17" xfId="0" applyFont="1" applyBorder="1"/>
    <xf numFmtId="0" fontId="0" fillId="0" borderId="14" xfId="0" applyBorder="1"/>
    <xf numFmtId="164" fontId="0" fillId="0" borderId="17" xfId="1" applyNumberFormat="1" applyFont="1" applyBorder="1"/>
    <xf numFmtId="164" fontId="0" fillId="0" borderId="14" xfId="1" applyNumberFormat="1" applyFont="1" applyBorder="1"/>
    <xf numFmtId="164" fontId="0" fillId="0" borderId="1" xfId="1" applyNumberFormat="1" applyFont="1" applyBorder="1"/>
    <xf numFmtId="0" fontId="0" fillId="0" borderId="3" xfId="0" applyBorder="1"/>
    <xf numFmtId="164" fontId="4" fillId="0" borderId="12" xfId="1" applyNumberFormat="1" applyFont="1" applyBorder="1"/>
    <xf numFmtId="164" fontId="4" fillId="0" borderId="12" xfId="1" applyNumberFormat="1" applyFont="1" applyBorder="1" applyAlignment="1">
      <alignment horizontal="center"/>
    </xf>
    <xf numFmtId="164" fontId="4" fillId="0" borderId="3" xfId="1" applyNumberFormat="1" applyFont="1" applyBorder="1"/>
    <xf numFmtId="164" fontId="4" fillId="0" borderId="13" xfId="1" applyNumberFormat="1" applyFont="1" applyBorder="1"/>
    <xf numFmtId="164" fontId="4" fillId="0" borderId="9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20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164" fontId="0" fillId="0" borderId="3" xfId="1" applyNumberFormat="1" applyFont="1" applyBorder="1"/>
    <xf numFmtId="0" fontId="4" fillId="0" borderId="4" xfId="0" applyFont="1" applyBorder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5" xfId="0" applyFont="1" applyBorder="1"/>
    <xf numFmtId="0" fontId="4" fillId="0" borderId="14" xfId="0" applyFont="1" applyBorder="1"/>
    <xf numFmtId="0" fontId="3" fillId="0" borderId="4" xfId="0" applyFont="1" applyBorder="1"/>
    <xf numFmtId="0" fontId="4" fillId="0" borderId="4" xfId="0" applyFont="1" applyFill="1" applyBorder="1"/>
    <xf numFmtId="164" fontId="3" fillId="0" borderId="1" xfId="1" applyNumberFormat="1" applyFont="1" applyBorder="1"/>
    <xf numFmtId="164" fontId="0" fillId="0" borderId="2" xfId="1" applyNumberFormat="1" applyFont="1" applyBorder="1"/>
    <xf numFmtId="0" fontId="4" fillId="0" borderId="16" xfId="0" applyFont="1" applyBorder="1"/>
    <xf numFmtId="0" fontId="4" fillId="0" borderId="18" xfId="0" applyFont="1" applyBorder="1"/>
    <xf numFmtId="0" fontId="4" fillId="0" borderId="5" xfId="0" applyFont="1" applyBorder="1"/>
    <xf numFmtId="0" fontId="4" fillId="0" borderId="17" xfId="0" applyFont="1" applyBorder="1"/>
    <xf numFmtId="0" fontId="4" fillId="0" borderId="3" xfId="0" applyFont="1" applyBorder="1" applyAlignment="1">
      <alignment horizontal="center"/>
    </xf>
    <xf numFmtId="0" fontId="4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13" xfId="0" applyFont="1" applyBorder="1"/>
    <xf numFmtId="0" fontId="4" fillId="0" borderId="6" xfId="0" applyFont="1" applyBorder="1"/>
    <xf numFmtId="0" fontId="5" fillId="0" borderId="4" xfId="0" applyFont="1" applyBorder="1"/>
    <xf numFmtId="0" fontId="4" fillId="0" borderId="18" xfId="0" quotePrefix="1" applyFont="1" applyBorder="1" applyAlignment="1">
      <alignment horizontal="center"/>
    </xf>
    <xf numFmtId="0" fontId="4" fillId="0" borderId="1" xfId="0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/>
    <xf numFmtId="0" fontId="4" fillId="0" borderId="2" xfId="0" applyFont="1" applyBorder="1"/>
    <xf numFmtId="165" fontId="4" fillId="0" borderId="12" xfId="1" applyNumberFormat="1" applyFont="1" applyBorder="1"/>
    <xf numFmtId="165" fontId="4" fillId="0" borderId="23" xfId="1" applyNumberFormat="1" applyFont="1" applyBorder="1"/>
    <xf numFmtId="165" fontId="4" fillId="0" borderId="24" xfId="1" applyNumberFormat="1" applyFont="1" applyBorder="1"/>
    <xf numFmtId="165" fontId="4" fillId="0" borderId="12" xfId="0" applyNumberFormat="1" applyFont="1" applyBorder="1"/>
    <xf numFmtId="0" fontId="4" fillId="0" borderId="2" xfId="0" applyFont="1" applyFill="1" applyBorder="1"/>
    <xf numFmtId="0" fontId="4" fillId="0" borderId="12" xfId="0" applyFont="1" applyBorder="1"/>
    <xf numFmtId="165" fontId="4" fillId="0" borderId="25" xfId="1" applyNumberFormat="1" applyFont="1" applyBorder="1"/>
    <xf numFmtId="165" fontId="4" fillId="0" borderId="26" xfId="1" applyNumberFormat="1" applyFont="1" applyBorder="1"/>
    <xf numFmtId="165" fontId="4" fillId="0" borderId="27" xfId="1" applyNumberFormat="1" applyFont="1" applyBorder="1"/>
    <xf numFmtId="165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0" fillId="0" borderId="28" xfId="0" applyBorder="1"/>
    <xf numFmtId="165" fontId="4" fillId="0" borderId="3" xfId="0" applyNumberFormat="1" applyFont="1" applyBorder="1"/>
    <xf numFmtId="0" fontId="4" fillId="0" borderId="1" xfId="0" applyFont="1" applyBorder="1"/>
    <xf numFmtId="0" fontId="4" fillId="0" borderId="3" xfId="0" applyFont="1" applyBorder="1"/>
    <xf numFmtId="164" fontId="0" fillId="0" borderId="17" xfId="1" applyNumberFormat="1" applyFont="1" applyBorder="1" applyAlignment="1">
      <alignment horizontal="right"/>
    </xf>
    <xf numFmtId="164" fontId="0" fillId="0" borderId="14" xfId="1" applyNumberFormat="1" applyFont="1" applyBorder="1" applyAlignment="1">
      <alignment horizontal="right"/>
    </xf>
    <xf numFmtId="3" fontId="8" fillId="0" borderId="2" xfId="0" applyNumberFormat="1" applyFont="1" applyBorder="1"/>
    <xf numFmtId="0" fontId="8" fillId="0" borderId="5" xfId="0" applyFont="1" applyBorder="1"/>
    <xf numFmtId="0" fontId="8" fillId="0" borderId="2" xfId="0" applyFont="1" applyBorder="1"/>
    <xf numFmtId="0" fontId="8" fillId="0" borderId="5" xfId="0" applyFont="1" applyBorder="1" applyAlignment="1">
      <alignment wrapText="1"/>
    </xf>
    <xf numFmtId="0" fontId="4" fillId="0" borderId="25" xfId="0" applyFont="1" applyBorder="1"/>
    <xf numFmtId="0" fontId="8" fillId="0" borderId="6" xfId="0" applyFont="1" applyBorder="1"/>
    <xf numFmtId="14" fontId="4" fillId="0" borderId="0" xfId="0" applyNumberFormat="1" applyFont="1" applyFill="1" applyBorder="1"/>
    <xf numFmtId="0" fontId="3" fillId="0" borderId="2" xfId="0" applyFont="1" applyBorder="1"/>
    <xf numFmtId="3" fontId="4" fillId="0" borderId="12" xfId="0" applyNumberFormat="1" applyFont="1" applyBorder="1"/>
    <xf numFmtId="0" fontId="10" fillId="0" borderId="0" xfId="0" applyFont="1"/>
    <xf numFmtId="0" fontId="3" fillId="0" borderId="0" xfId="0" applyFont="1"/>
    <xf numFmtId="164" fontId="4" fillId="0" borderId="2" xfId="1" applyNumberFormat="1" applyFont="1" applyFill="1" applyBorder="1"/>
    <xf numFmtId="0" fontId="3" fillId="0" borderId="6" xfId="0" applyFont="1" applyBorder="1"/>
    <xf numFmtId="0" fontId="3" fillId="0" borderId="3" xfId="0" applyFont="1" applyBorder="1"/>
    <xf numFmtId="0" fontId="3" fillId="0" borderId="16" xfId="0" applyFont="1" applyBorder="1"/>
    <xf numFmtId="14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4" fontId="4" fillId="0" borderId="0" xfId="0" applyNumberFormat="1" applyFont="1" applyBorder="1" applyAlignment="1">
      <alignment horizontal="left"/>
    </xf>
    <xf numFmtId="0" fontId="3" fillId="0" borderId="4" xfId="0" applyFont="1" applyFill="1" applyBorder="1"/>
    <xf numFmtId="0" fontId="3" fillId="0" borderId="2" xfId="0" applyFont="1" applyFill="1" applyBorder="1"/>
    <xf numFmtId="3" fontId="4" fillId="0" borderId="20" xfId="0" applyNumberFormat="1" applyFont="1" applyBorder="1"/>
    <xf numFmtId="0" fontId="4" fillId="0" borderId="20" xfId="0" applyFont="1" applyBorder="1" applyAlignment="1"/>
    <xf numFmtId="0" fontId="4" fillId="0" borderId="20" xfId="0" applyFont="1" applyBorder="1"/>
    <xf numFmtId="0" fontId="4" fillId="0" borderId="21" xfId="0" applyFont="1" applyBorder="1"/>
    <xf numFmtId="164" fontId="4" fillId="0" borderId="20" xfId="1" applyNumberFormat="1" applyFont="1" applyBorder="1"/>
    <xf numFmtId="3" fontId="4" fillId="0" borderId="4" xfId="0" applyNumberFormat="1" applyFont="1" applyBorder="1"/>
    <xf numFmtId="0" fontId="4" fillId="0" borderId="17" xfId="0" applyFont="1" applyFill="1" applyBorder="1"/>
    <xf numFmtId="164" fontId="4" fillId="0" borderId="17" xfId="1" applyNumberFormat="1" applyFont="1" applyBorder="1"/>
    <xf numFmtId="0" fontId="3" fillId="0" borderId="0" xfId="0" applyFont="1" applyFill="1" applyBorder="1"/>
    <xf numFmtId="0" fontId="4" fillId="0" borderId="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14" xfId="0" applyFont="1" applyBorder="1"/>
    <xf numFmtId="0" fontId="3" fillId="0" borderId="14" xfId="0" quotePrefix="1" applyFont="1" applyBorder="1" applyAlignment="1">
      <alignment horizontal="center"/>
    </xf>
    <xf numFmtId="0" fontId="3" fillId="0" borderId="16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3" fillId="0" borderId="7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3" fontId="4" fillId="0" borderId="29" xfId="0" applyNumberFormat="1" applyFont="1" applyBorder="1"/>
    <xf numFmtId="164" fontId="3" fillId="0" borderId="0" xfId="0" applyNumberFormat="1" applyFont="1"/>
    <xf numFmtId="3" fontId="3" fillId="0" borderId="0" xfId="0" applyNumberFormat="1" applyFont="1"/>
    <xf numFmtId="164" fontId="4" fillId="0" borderId="1" xfId="0" applyNumberFormat="1" applyFont="1" applyBorder="1"/>
    <xf numFmtId="164" fontId="4" fillId="0" borderId="14" xfId="0" applyNumberFormat="1" applyFont="1" applyBorder="1"/>
    <xf numFmtId="164" fontId="4" fillId="0" borderId="6" xfId="0" applyNumberFormat="1" applyFont="1" applyBorder="1"/>
    <xf numFmtId="0" fontId="4" fillId="0" borderId="17" xfId="0" applyFont="1" applyBorder="1" applyAlignment="1">
      <alignment horizontal="right"/>
    </xf>
    <xf numFmtId="164" fontId="4" fillId="0" borderId="3" xfId="0" applyNumberFormat="1" applyFont="1" applyBorder="1" applyAlignment="1">
      <alignment horizontal="center"/>
    </xf>
    <xf numFmtId="0" fontId="4" fillId="0" borderId="22" xfId="0" applyFont="1" applyBorder="1"/>
    <xf numFmtId="164" fontId="4" fillId="0" borderId="22" xfId="1" applyNumberFormat="1" applyFont="1" applyBorder="1"/>
    <xf numFmtId="164" fontId="3" fillId="0" borderId="0" xfId="0" applyNumberFormat="1" applyFont="1" applyBorder="1"/>
    <xf numFmtId="164" fontId="3" fillId="0" borderId="22" xfId="1" applyNumberFormat="1" applyFont="1" applyBorder="1"/>
    <xf numFmtId="0" fontId="4" fillId="0" borderId="14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9" xfId="0" applyFont="1" applyBorder="1"/>
    <xf numFmtId="0" fontId="7" fillId="0" borderId="0" xfId="0" applyFont="1"/>
    <xf numFmtId="0" fontId="7" fillId="0" borderId="0" xfId="0" applyFont="1" applyBorder="1"/>
    <xf numFmtId="0" fontId="11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Border="1"/>
    <xf numFmtId="0" fontId="1" fillId="0" borderId="3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/>
    <xf numFmtId="0" fontId="2" fillId="0" borderId="18" xfId="0" applyFont="1" applyBorder="1"/>
    <xf numFmtId="0" fontId="2" fillId="0" borderId="7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/>
    </xf>
    <xf numFmtId="0" fontId="2" fillId="0" borderId="8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8" xfId="0" applyFont="1" applyBorder="1"/>
    <xf numFmtId="0" fontId="1" fillId="0" borderId="13" xfId="0" applyFont="1" applyBorder="1" applyAlignment="1">
      <alignment horizontal="center"/>
    </xf>
    <xf numFmtId="164" fontId="4" fillId="0" borderId="3" xfId="0" applyNumberFormat="1" applyFont="1" applyBorder="1"/>
    <xf numFmtId="0" fontId="2" fillId="0" borderId="0" xfId="0" applyFont="1"/>
    <xf numFmtId="14" fontId="1" fillId="0" borderId="0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4" xfId="0" applyFont="1" applyFill="1" applyBorder="1" applyAlignment="1">
      <alignment wrapText="1"/>
    </xf>
    <xf numFmtId="164" fontId="0" fillId="0" borderId="1" xfId="1" applyNumberFormat="1" applyFont="1" applyBorder="1" applyAlignment="1">
      <alignment horizontal="right"/>
    </xf>
    <xf numFmtId="164" fontId="0" fillId="0" borderId="4" xfId="1" applyNumberFormat="1" applyFont="1" applyBorder="1"/>
    <xf numFmtId="164" fontId="0" fillId="0" borderId="4" xfId="1" applyNumberFormat="1" applyFont="1" applyBorder="1" applyAlignment="1">
      <alignment horizontal="right"/>
    </xf>
    <xf numFmtId="164" fontId="0" fillId="0" borderId="2" xfId="1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165" fontId="4" fillId="0" borderId="15" xfId="1" applyNumberFormat="1" applyFont="1" applyBorder="1"/>
    <xf numFmtId="165" fontId="4" fillId="0" borderId="33" xfId="1" applyNumberFormat="1" applyFont="1" applyBorder="1"/>
    <xf numFmtId="0" fontId="1" fillId="0" borderId="2" xfId="0" applyFont="1" applyFill="1" applyBorder="1" applyAlignment="1">
      <alignment wrapText="1"/>
    </xf>
    <xf numFmtId="0" fontId="3" fillId="0" borderId="0" xfId="0" applyFont="1" applyAlignment="1"/>
    <xf numFmtId="0" fontId="0" fillId="0" borderId="0" xfId="0" applyAlignment="1"/>
    <xf numFmtId="0" fontId="1" fillId="0" borderId="14" xfId="0" applyFont="1" applyBorder="1" applyAlignment="1"/>
    <xf numFmtId="0" fontId="3" fillId="0" borderId="16" xfId="0" applyFont="1" applyBorder="1" applyAlignment="1"/>
    <xf numFmtId="0" fontId="3" fillId="0" borderId="4" xfId="0" applyFont="1" applyBorder="1" applyAlignment="1"/>
    <xf numFmtId="0" fontId="1" fillId="0" borderId="0" xfId="0" applyFont="1" applyBorder="1" applyAlignment="1"/>
    <xf numFmtId="0" fontId="0" fillId="0" borderId="2" xfId="0" applyBorder="1" applyAlignment="1"/>
    <xf numFmtId="0" fontId="3" fillId="0" borderId="2" xfId="0" applyFont="1" applyBorder="1" applyAlignment="1"/>
    <xf numFmtId="164" fontId="3" fillId="0" borderId="2" xfId="1" applyNumberFormat="1" applyFont="1" applyBorder="1" applyAlignment="1"/>
    <xf numFmtId="0" fontId="1" fillId="0" borderId="6" xfId="0" applyFont="1" applyBorder="1" applyAlignment="1"/>
    <xf numFmtId="0" fontId="1" fillId="0" borderId="5" xfId="0" applyFont="1" applyBorder="1" applyAlignment="1"/>
    <xf numFmtId="0" fontId="10" fillId="0" borderId="0" xfId="0" applyFont="1" applyBorder="1" applyAlignment="1"/>
    <xf numFmtId="0" fontId="7" fillId="0" borderId="0" xfId="0" applyFont="1" applyAlignment="1"/>
    <xf numFmtId="0" fontId="10" fillId="0" borderId="0" xfId="0" applyFont="1" applyAlignment="1"/>
    <xf numFmtId="0" fontId="7" fillId="0" borderId="3" xfId="0" applyFont="1" applyBorder="1" applyAlignment="1"/>
    <xf numFmtId="0" fontId="4" fillId="0" borderId="8" xfId="0" applyFont="1" applyFill="1" applyBorder="1"/>
    <xf numFmtId="3" fontId="4" fillId="0" borderId="8" xfId="0" applyNumberFormat="1" applyFont="1" applyBorder="1"/>
    <xf numFmtId="0" fontId="1" fillId="0" borderId="9" xfId="0" applyFont="1" applyBorder="1" applyAlignment="1">
      <alignment horizontal="left"/>
    </xf>
    <xf numFmtId="0" fontId="3" fillId="0" borderId="3" xfId="0" applyFont="1" applyFill="1" applyBorder="1"/>
    <xf numFmtId="0" fontId="4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4" fillId="0" borderId="16" xfId="0" quotePrefix="1" applyFont="1" applyBorder="1" applyAlignment="1">
      <alignment horizontal="center"/>
    </xf>
    <xf numFmtId="0" fontId="1" fillId="0" borderId="4" xfId="0" applyFont="1" applyBorder="1" applyAlignment="1"/>
    <xf numFmtId="0" fontId="1" fillId="0" borderId="13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/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 applyBorder="1" applyAlignment="1"/>
    <xf numFmtId="0" fontId="1" fillId="0" borderId="8" xfId="0" applyFont="1" applyBorder="1" applyAlignment="1">
      <alignment horizontal="center"/>
    </xf>
    <xf numFmtId="0" fontId="4" fillId="0" borderId="4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1" fillId="0" borderId="0" xfId="0" applyFont="1" applyFill="1" applyBorder="1" applyAlignment="1">
      <alignment horizontal="center"/>
    </xf>
    <xf numFmtId="0" fontId="10" fillId="0" borderId="0" xfId="0" applyFont="1" applyBorder="1"/>
    <xf numFmtId="49" fontId="1" fillId="0" borderId="8" xfId="0" applyNumberFormat="1" applyFont="1" applyBorder="1" applyAlignment="1">
      <alignment horizontal="right"/>
    </xf>
    <xf numFmtId="0" fontId="1" fillId="0" borderId="7" xfId="0" applyFont="1" applyBorder="1"/>
    <xf numFmtId="164" fontId="7" fillId="0" borderId="0" xfId="0" applyNumberFormat="1" applyFont="1" applyBorder="1"/>
    <xf numFmtId="3" fontId="7" fillId="0" borderId="0" xfId="0" applyNumberFormat="1" applyFont="1"/>
    <xf numFmtId="165" fontId="2" fillId="0" borderId="15" xfId="1" applyNumberFormat="1" applyFont="1" applyBorder="1"/>
    <xf numFmtId="14" fontId="4" fillId="0" borderId="4" xfId="0" applyNumberFormat="1" applyFont="1" applyBorder="1"/>
    <xf numFmtId="0" fontId="3" fillId="0" borderId="14" xfId="0" applyFont="1" applyFill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4" fillId="0" borderId="23" xfId="0" applyFont="1" applyBorder="1"/>
    <xf numFmtId="0" fontId="1" fillId="0" borderId="23" xfId="0" applyFont="1" applyBorder="1"/>
    <xf numFmtId="0" fontId="4" fillId="0" borderId="4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3" fontId="1" fillId="0" borderId="29" xfId="0" applyNumberFormat="1" applyFont="1" applyBorder="1"/>
    <xf numFmtId="0" fontId="1" fillId="0" borderId="20" xfId="0" applyFont="1" applyBorder="1"/>
    <xf numFmtId="164" fontId="3" fillId="0" borderId="0" xfId="1" applyNumberFormat="1" applyFont="1" applyAlignment="1"/>
    <xf numFmtId="164" fontId="7" fillId="0" borderId="0" xfId="1" applyNumberFormat="1" applyFont="1" applyAlignment="1"/>
    <xf numFmtId="164" fontId="0" fillId="0" borderId="0" xfId="1" applyNumberFormat="1" applyFont="1" applyAlignment="1"/>
    <xf numFmtId="164" fontId="3" fillId="0" borderId="16" xfId="1" applyNumberFormat="1" applyFont="1" applyBorder="1" applyAlignment="1"/>
    <xf numFmtId="164" fontId="3" fillId="0" borderId="0" xfId="1" applyNumberFormat="1" applyFont="1" applyBorder="1" applyAlignment="1"/>
    <xf numFmtId="164" fontId="3" fillId="0" borderId="0" xfId="1" applyNumberFormat="1" applyFont="1" applyBorder="1" applyAlignment="1">
      <alignment horizontal="center"/>
    </xf>
    <xf numFmtId="165" fontId="0" fillId="0" borderId="0" xfId="0" applyNumberFormat="1"/>
    <xf numFmtId="164" fontId="0" fillId="0" borderId="0" xfId="0" applyNumberFormat="1"/>
    <xf numFmtId="164" fontId="2" fillId="0" borderId="8" xfId="1" applyNumberFormat="1" applyFont="1" applyBorder="1" applyAlignment="1">
      <alignment horizontal="center"/>
    </xf>
    <xf numFmtId="164" fontId="2" fillId="0" borderId="8" xfId="1" applyNumberFormat="1" applyFont="1" applyBorder="1" applyAlignment="1"/>
    <xf numFmtId="0" fontId="0" fillId="0" borderId="0" xfId="0" applyBorder="1" applyAlignment="1"/>
    <xf numFmtId="0" fontId="0" fillId="0" borderId="6" xfId="0" applyBorder="1" applyAlignment="1"/>
    <xf numFmtId="0" fontId="0" fillId="0" borderId="5" xfId="0" applyBorder="1" applyAlignment="1"/>
    <xf numFmtId="0" fontId="1" fillId="0" borderId="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4" fontId="2" fillId="0" borderId="10" xfId="1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1" applyNumberFormat="1" applyFont="1" applyBorder="1" applyAlignment="1"/>
    <xf numFmtId="0" fontId="4" fillId="0" borderId="17" xfId="0" applyFont="1" applyBorder="1" applyAlignment="1">
      <alignment horizontal="left"/>
    </xf>
    <xf numFmtId="164" fontId="4" fillId="0" borderId="17" xfId="1" applyNumberFormat="1" applyFont="1" applyBorder="1" applyAlignment="1">
      <alignment horizontal="center"/>
    </xf>
    <xf numFmtId="0" fontId="4" fillId="0" borderId="17" xfId="0" applyFont="1" applyBorder="1" applyAlignment="1"/>
    <xf numFmtId="0" fontId="1" fillId="0" borderId="18" xfId="0" applyFont="1" applyBorder="1" applyAlignment="1">
      <alignment horizontal="right"/>
    </xf>
    <xf numFmtId="0" fontId="3" fillId="0" borderId="18" xfId="0" applyFont="1" applyBorder="1" applyAlignment="1">
      <alignment horizontal="left"/>
    </xf>
    <xf numFmtId="164" fontId="3" fillId="0" borderId="18" xfId="1" applyNumberFormat="1" applyFont="1" applyBorder="1" applyAlignment="1"/>
    <xf numFmtId="0" fontId="3" fillId="0" borderId="18" xfId="0" applyFont="1" applyBorder="1" applyAlignment="1"/>
    <xf numFmtId="0" fontId="0" fillId="0" borderId="7" xfId="0" applyBorder="1" applyAlignment="1"/>
    <xf numFmtId="164" fontId="4" fillId="0" borderId="1" xfId="1" applyNumberFormat="1" applyFont="1" applyBorder="1" applyAlignment="1">
      <alignment horizontal="center"/>
    </xf>
    <xf numFmtId="164" fontId="2" fillId="0" borderId="2" xfId="1" applyNumberFormat="1" applyFont="1" applyBorder="1" applyAlignment="1"/>
    <xf numFmtId="164" fontId="9" fillId="0" borderId="2" xfId="1" applyNumberFormat="1" applyFont="1" applyBorder="1" applyAlignment="1"/>
    <xf numFmtId="164" fontId="2" fillId="0" borderId="2" xfId="1" applyNumberFormat="1" applyFont="1" applyBorder="1" applyAlignment="1">
      <alignment horizontal="center"/>
    </xf>
    <xf numFmtId="164" fontId="2" fillId="0" borderId="3" xfId="1" applyNumberFormat="1" applyFont="1" applyBorder="1" applyAlignment="1"/>
    <xf numFmtId="0" fontId="2" fillId="0" borderId="16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 applyBorder="1" applyAlignment="1">
      <alignment horizontal="centerContinuous"/>
    </xf>
    <xf numFmtId="0" fontId="2" fillId="0" borderId="17" xfId="0" applyFont="1" applyBorder="1"/>
    <xf numFmtId="0" fontId="1" fillId="0" borderId="18" xfId="0" applyFont="1" applyBorder="1" applyAlignment="1">
      <alignment horizontal="left"/>
    </xf>
    <xf numFmtId="0" fontId="1" fillId="0" borderId="10" xfId="0" applyFont="1" applyBorder="1"/>
    <xf numFmtId="0" fontId="2" fillId="0" borderId="9" xfId="0" applyFont="1" applyBorder="1"/>
    <xf numFmtId="0" fontId="1" fillId="0" borderId="8" xfId="0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/>
    <xf numFmtId="0" fontId="1" fillId="0" borderId="2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2" fillId="0" borderId="1" xfId="0" applyFont="1" applyBorder="1"/>
    <xf numFmtId="164" fontId="2" fillId="0" borderId="3" xfId="1" applyNumberFormat="1" applyFont="1" applyBorder="1"/>
    <xf numFmtId="164" fontId="2" fillId="0" borderId="7" xfId="1" applyNumberFormat="1" applyFont="1" applyBorder="1"/>
    <xf numFmtId="164" fontId="2" fillId="0" borderId="1" xfId="0" applyNumberFormat="1" applyFont="1" applyBorder="1"/>
    <xf numFmtId="164" fontId="2" fillId="0" borderId="2" xfId="1" applyNumberFormat="1" applyFont="1" applyBorder="1"/>
    <xf numFmtId="164" fontId="2" fillId="0" borderId="5" xfId="1" applyNumberFormat="1" applyFont="1" applyBorder="1"/>
    <xf numFmtId="164" fontId="2" fillId="0" borderId="1" xfId="1" applyNumberFormat="1" applyFont="1" applyBorder="1"/>
    <xf numFmtId="164" fontId="2" fillId="0" borderId="2" xfId="1" applyNumberFormat="1" applyFont="1" applyBorder="1" applyAlignment="1">
      <alignment horizontal="right"/>
    </xf>
    <xf numFmtId="164" fontId="2" fillId="0" borderId="3" xfId="1" applyNumberFormat="1" applyFont="1" applyBorder="1" applyAlignment="1">
      <alignment horizontal="right"/>
    </xf>
    <xf numFmtId="0" fontId="8" fillId="0" borderId="3" xfId="0" applyFont="1" applyBorder="1"/>
    <xf numFmtId="0" fontId="12" fillId="0" borderId="0" xfId="0" applyFont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4" fillId="0" borderId="19" xfId="1" applyNumberFormat="1" applyFont="1" applyBorder="1" applyAlignment="1">
      <alignment horizontal="center"/>
    </xf>
    <xf numFmtId="3" fontId="3" fillId="0" borderId="32" xfId="0" applyNumberFormat="1" applyFont="1" applyBorder="1" applyAlignment="1">
      <alignment horizontal="center"/>
    </xf>
    <xf numFmtId="3" fontId="4" fillId="0" borderId="30" xfId="0" applyNumberFormat="1" applyFont="1" applyBorder="1" applyAlignment="1">
      <alignment horizontal="center"/>
    </xf>
    <xf numFmtId="3" fontId="3" fillId="0" borderId="31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Normal="100" workbookViewId="0">
      <selection activeCell="H1" sqref="H1"/>
    </sheetView>
  </sheetViews>
  <sheetFormatPr baseColWidth="10" defaultColWidth="8.88671875" defaultRowHeight="13.2" x14ac:dyDescent="0.25"/>
  <cols>
    <col min="1" max="1" width="16.5546875" style="157" customWidth="1"/>
    <col min="2" max="2" width="16" style="157" customWidth="1"/>
    <col min="3" max="3" width="15.33203125" style="157" customWidth="1"/>
    <col min="4" max="4" width="13" style="157" customWidth="1"/>
    <col min="5" max="5" width="13.109375" style="157" customWidth="1"/>
    <col min="6" max="6" width="15.6640625" style="157" customWidth="1"/>
    <col min="7" max="7" width="16.33203125" style="157" customWidth="1"/>
    <col min="8" max="8" width="13.5546875" style="157" customWidth="1"/>
    <col min="9" max="9" width="16.6640625" style="157" customWidth="1"/>
    <col min="10" max="16384" width="8.88671875" style="157"/>
  </cols>
  <sheetData>
    <row r="1" spans="1:9" x14ac:dyDescent="0.25">
      <c r="H1" s="290" t="s">
        <v>249</v>
      </c>
    </row>
    <row r="2" spans="1:9" ht="13.8" thickBot="1" x14ac:dyDescent="0.3"/>
    <row r="3" spans="1:9" x14ac:dyDescent="0.25">
      <c r="A3" s="5" t="s">
        <v>129</v>
      </c>
      <c r="B3" s="266"/>
      <c r="C3" s="266"/>
      <c r="D3" s="266"/>
      <c r="E3" s="266"/>
      <c r="F3" s="266"/>
      <c r="G3" s="266"/>
      <c r="H3" s="266"/>
      <c r="I3" s="267"/>
    </row>
    <row r="4" spans="1:9" x14ac:dyDescent="0.25">
      <c r="A4" s="148"/>
      <c r="B4" s="10" t="s">
        <v>166</v>
      </c>
      <c r="C4" s="268"/>
      <c r="D4" s="268"/>
      <c r="E4" s="268"/>
      <c r="F4" s="268"/>
      <c r="G4" s="268"/>
      <c r="H4" s="268"/>
      <c r="I4" s="269"/>
    </row>
    <row r="5" spans="1:9" x14ac:dyDescent="0.25">
      <c r="A5" s="148"/>
      <c r="B5" s="10" t="s">
        <v>164</v>
      </c>
      <c r="C5" s="270"/>
      <c r="D5" s="270"/>
      <c r="E5" s="270"/>
      <c r="F5" s="270"/>
      <c r="G5" s="268"/>
      <c r="H5" s="268"/>
      <c r="I5" s="269"/>
    </row>
    <row r="6" spans="1:9" x14ac:dyDescent="0.25">
      <c r="A6" s="148"/>
      <c r="B6" s="10" t="s">
        <v>165</v>
      </c>
      <c r="C6" s="268"/>
      <c r="D6" s="268"/>
      <c r="E6" s="268"/>
      <c r="F6" s="268"/>
      <c r="G6" s="268"/>
      <c r="H6" s="10"/>
      <c r="I6" s="269"/>
    </row>
    <row r="7" spans="1:9" x14ac:dyDescent="0.25">
      <c r="A7" s="148"/>
      <c r="B7" s="10" t="s">
        <v>138</v>
      </c>
      <c r="C7" s="268"/>
      <c r="D7" s="268"/>
      <c r="E7" s="268"/>
      <c r="F7" s="268"/>
      <c r="G7" s="268"/>
      <c r="H7" s="268"/>
      <c r="I7" s="269"/>
    </row>
    <row r="8" spans="1:9" x14ac:dyDescent="0.25">
      <c r="A8" s="148"/>
      <c r="B8" s="10"/>
      <c r="C8" s="268"/>
      <c r="D8" s="268"/>
      <c r="E8" s="268"/>
      <c r="F8" s="268"/>
      <c r="G8" s="268"/>
      <c r="H8" s="268"/>
      <c r="I8" s="269"/>
    </row>
    <row r="9" spans="1:9" x14ac:dyDescent="0.25">
      <c r="A9" s="15" t="s">
        <v>46</v>
      </c>
      <c r="B9" s="216" t="s">
        <v>197</v>
      </c>
      <c r="C9" s="268"/>
      <c r="D9" s="268"/>
      <c r="E9" s="268"/>
      <c r="F9" s="268"/>
      <c r="G9" s="268"/>
      <c r="H9" s="268"/>
      <c r="I9" s="269"/>
    </row>
    <row r="10" spans="1:9" x14ac:dyDescent="0.25">
      <c r="A10" s="15" t="s">
        <v>0</v>
      </c>
      <c r="B10" s="6">
        <v>2016</v>
      </c>
      <c r="C10" s="268"/>
      <c r="D10" s="268"/>
      <c r="E10" s="268"/>
      <c r="F10" s="268"/>
      <c r="G10" s="268"/>
      <c r="H10" s="268"/>
      <c r="I10" s="269"/>
    </row>
    <row r="11" spans="1:9" x14ac:dyDescent="0.25">
      <c r="A11" s="15" t="s">
        <v>1</v>
      </c>
      <c r="B11" s="7">
        <v>42987</v>
      </c>
      <c r="C11" s="268"/>
      <c r="D11" s="268"/>
      <c r="E11" s="268"/>
      <c r="F11" s="268"/>
      <c r="G11" s="268"/>
      <c r="H11" s="268"/>
      <c r="I11" s="269"/>
    </row>
    <row r="12" spans="1:9" x14ac:dyDescent="0.25">
      <c r="A12" s="15" t="s">
        <v>2</v>
      </c>
      <c r="B12" s="6" t="s">
        <v>236</v>
      </c>
      <c r="C12" s="268"/>
      <c r="D12" s="268"/>
      <c r="E12" s="268"/>
      <c r="F12" s="268"/>
      <c r="G12" s="268"/>
      <c r="H12" s="268"/>
      <c r="I12" s="269"/>
    </row>
    <row r="13" spans="1:9" ht="13.8" thickBot="1" x14ac:dyDescent="0.3">
      <c r="A13" s="271"/>
      <c r="B13" s="272"/>
      <c r="C13" s="146"/>
      <c r="D13" s="146"/>
      <c r="E13" s="146"/>
      <c r="F13" s="146"/>
      <c r="G13" s="146"/>
      <c r="H13" s="146"/>
      <c r="I13" s="147"/>
    </row>
    <row r="14" spans="1:9" ht="13.8" thickBot="1" x14ac:dyDescent="0.3">
      <c r="A14" s="149"/>
      <c r="B14" s="150"/>
      <c r="C14" s="273" t="s">
        <v>3</v>
      </c>
      <c r="D14" s="273"/>
      <c r="E14" s="274"/>
      <c r="F14" s="291" t="s">
        <v>153</v>
      </c>
      <c r="G14" s="292"/>
      <c r="H14" s="275" t="s">
        <v>4</v>
      </c>
      <c r="I14" s="201" t="s">
        <v>31</v>
      </c>
    </row>
    <row r="15" spans="1:9" ht="13.8" thickBot="1" x14ac:dyDescent="0.3">
      <c r="A15" s="151"/>
      <c r="B15" s="149" t="s">
        <v>5</v>
      </c>
      <c r="C15" s="149" t="s">
        <v>6</v>
      </c>
      <c r="D15" s="291" t="s">
        <v>248</v>
      </c>
      <c r="E15" s="292"/>
      <c r="F15" s="151" t="s">
        <v>8</v>
      </c>
      <c r="G15" s="151" t="s">
        <v>154</v>
      </c>
      <c r="H15" s="149"/>
      <c r="I15" s="149"/>
    </row>
    <row r="16" spans="1:9" x14ac:dyDescent="0.25">
      <c r="A16" s="151"/>
      <c r="B16" s="151"/>
      <c r="C16" s="151" t="s">
        <v>9</v>
      </c>
      <c r="D16" s="151" t="s">
        <v>10</v>
      </c>
      <c r="E16" s="151" t="s">
        <v>11</v>
      </c>
      <c r="F16" s="151" t="s">
        <v>12</v>
      </c>
      <c r="G16" s="151" t="s">
        <v>155</v>
      </c>
      <c r="H16" s="151" t="s">
        <v>10</v>
      </c>
      <c r="I16" s="151" t="s">
        <v>11</v>
      </c>
    </row>
    <row r="17" spans="1:9" ht="13.8" thickBot="1" x14ac:dyDescent="0.3">
      <c r="A17" s="276" t="s">
        <v>13</v>
      </c>
      <c r="B17" s="277"/>
      <c r="C17" s="151" t="s">
        <v>14</v>
      </c>
      <c r="D17" s="268"/>
      <c r="E17" s="153"/>
      <c r="F17" s="153"/>
      <c r="G17" s="153"/>
      <c r="H17" s="153"/>
      <c r="I17" s="153"/>
    </row>
    <row r="18" spans="1:9" ht="13.8" thickBot="1" x14ac:dyDescent="0.3">
      <c r="A18" s="278"/>
      <c r="B18" s="279" t="s">
        <v>15</v>
      </c>
      <c r="C18" s="172" t="s">
        <v>16</v>
      </c>
      <c r="D18" s="155" t="s">
        <v>17</v>
      </c>
      <c r="E18" s="248" t="s">
        <v>18</v>
      </c>
      <c r="F18" s="172" t="s">
        <v>19</v>
      </c>
      <c r="G18" s="171" t="s">
        <v>52</v>
      </c>
      <c r="H18" s="172" t="s">
        <v>156</v>
      </c>
      <c r="I18" s="173" t="s">
        <v>157</v>
      </c>
    </row>
    <row r="19" spans="1:9" ht="18" customHeight="1" x14ac:dyDescent="0.25">
      <c r="A19" s="280"/>
      <c r="B19" s="280"/>
      <c r="C19" s="149"/>
      <c r="D19" s="174"/>
      <c r="E19" s="149"/>
      <c r="F19" s="149"/>
      <c r="G19" s="149"/>
      <c r="H19" s="149"/>
      <c r="I19" s="267"/>
    </row>
    <row r="20" spans="1:9" ht="18" customHeight="1" thickBot="1" x14ac:dyDescent="0.3">
      <c r="A20" s="143" t="s">
        <v>216</v>
      </c>
      <c r="B20" s="281">
        <v>901000</v>
      </c>
      <c r="C20" s="281">
        <v>124520</v>
      </c>
      <c r="D20" s="281">
        <f>(B20-C20)/2</f>
        <v>388240</v>
      </c>
      <c r="E20" s="281">
        <f>(B20-C20)/2</f>
        <v>388240</v>
      </c>
      <c r="F20" s="281">
        <v>6000</v>
      </c>
      <c r="G20" s="281"/>
      <c r="H20" s="281">
        <f>D20+F20-G20</f>
        <v>394240</v>
      </c>
      <c r="I20" s="282">
        <f>E20-F20+G20</f>
        <v>382240</v>
      </c>
    </row>
    <row r="21" spans="1:9" ht="18" customHeight="1" x14ac:dyDescent="0.25">
      <c r="A21" s="144"/>
      <c r="B21" s="280"/>
      <c r="C21" s="280"/>
      <c r="D21" s="280"/>
      <c r="E21" s="280"/>
      <c r="F21" s="280"/>
      <c r="G21" s="280"/>
      <c r="H21" s="283"/>
      <c r="I21" s="280"/>
    </row>
    <row r="22" spans="1:9" ht="18" customHeight="1" thickBot="1" x14ac:dyDescent="0.3">
      <c r="A22" s="143" t="s">
        <v>217</v>
      </c>
      <c r="B22" s="281">
        <v>236000</v>
      </c>
      <c r="C22" s="281">
        <v>15600</v>
      </c>
      <c r="D22" s="281">
        <f>(B22-C22)/2</f>
        <v>110200</v>
      </c>
      <c r="E22" s="281">
        <f>(B22-C22)/2</f>
        <v>110200</v>
      </c>
      <c r="F22" s="281">
        <v>4500</v>
      </c>
      <c r="G22" s="281"/>
      <c r="H22" s="281">
        <f>D22+F22-G22</f>
        <v>114700</v>
      </c>
      <c r="I22" s="282">
        <f>E22-F22+G22</f>
        <v>105700</v>
      </c>
    </row>
    <row r="23" spans="1:9" ht="18" customHeight="1" x14ac:dyDescent="0.25">
      <c r="A23" s="145"/>
      <c r="B23" s="284"/>
      <c r="C23" s="284"/>
      <c r="D23" s="284"/>
      <c r="E23" s="284"/>
      <c r="F23" s="284"/>
      <c r="G23" s="284"/>
      <c r="H23" s="284"/>
      <c r="I23" s="285"/>
    </row>
    <row r="24" spans="1:9" ht="18" customHeight="1" thickBot="1" x14ac:dyDescent="0.3">
      <c r="A24" s="145" t="s">
        <v>53</v>
      </c>
      <c r="B24" s="284"/>
      <c r="C24" s="284"/>
      <c r="D24" s="284"/>
      <c r="E24" s="284"/>
      <c r="F24" s="284"/>
      <c r="G24" s="284"/>
      <c r="H24" s="284"/>
      <c r="I24" s="285"/>
    </row>
    <row r="25" spans="1:9" ht="18" customHeight="1" x14ac:dyDescent="0.25">
      <c r="A25" s="144"/>
      <c r="B25" s="286"/>
      <c r="C25" s="286"/>
      <c r="D25" s="286"/>
      <c r="E25" s="286"/>
      <c r="F25" s="286"/>
      <c r="G25" s="286"/>
      <c r="H25" s="286"/>
      <c r="I25" s="286"/>
    </row>
    <row r="26" spans="1:9" ht="18" customHeight="1" thickBot="1" x14ac:dyDescent="0.3">
      <c r="A26" s="145" t="s">
        <v>230</v>
      </c>
      <c r="B26" s="287">
        <v>20500</v>
      </c>
      <c r="C26" s="287">
        <v>820</v>
      </c>
      <c r="D26" s="287">
        <f>0.51*B26</f>
        <v>10455</v>
      </c>
      <c r="E26" s="287">
        <f>0.45*B26</f>
        <v>9225</v>
      </c>
      <c r="F26" s="287"/>
      <c r="G26" s="287"/>
      <c r="H26" s="287">
        <f>D26</f>
        <v>10455</v>
      </c>
      <c r="I26" s="287">
        <f>E26</f>
        <v>9225</v>
      </c>
    </row>
    <row r="27" spans="1:9" ht="18" customHeight="1" x14ac:dyDescent="0.25">
      <c r="A27" s="144"/>
      <c r="B27" s="286"/>
      <c r="C27" s="286"/>
      <c r="D27" s="286"/>
      <c r="E27" s="286"/>
      <c r="F27" s="286"/>
      <c r="G27" s="286"/>
      <c r="H27" s="286"/>
      <c r="I27" s="286"/>
    </row>
    <row r="28" spans="1:9" ht="18" customHeight="1" thickBot="1" x14ac:dyDescent="0.3">
      <c r="A28" s="143" t="s">
        <v>143</v>
      </c>
      <c r="B28" s="288">
        <v>30000</v>
      </c>
      <c r="C28" s="288">
        <v>3000</v>
      </c>
      <c r="D28" s="288">
        <v>21600</v>
      </c>
      <c r="E28" s="288">
        <v>5400</v>
      </c>
      <c r="F28" s="288"/>
      <c r="G28" s="288">
        <v>2000</v>
      </c>
      <c r="H28" s="288">
        <f>D28+F28-G28</f>
        <v>19600</v>
      </c>
      <c r="I28" s="288">
        <f>E28-F28+G28</f>
        <v>7400</v>
      </c>
    </row>
    <row r="29" spans="1:9" ht="7.5" customHeight="1" x14ac:dyDescent="0.25"/>
    <row r="30" spans="1:9" s="137" customFormat="1" ht="12.6" customHeight="1" x14ac:dyDescent="0.2">
      <c r="A30" s="217" t="s">
        <v>198</v>
      </c>
    </row>
    <row r="31" spans="1:9" s="137" customFormat="1" ht="12.6" customHeight="1" x14ac:dyDescent="0.2">
      <c r="A31" s="137" t="s">
        <v>199</v>
      </c>
      <c r="G31" s="137" t="s">
        <v>22</v>
      </c>
    </row>
    <row r="32" spans="1:9" s="137" customFormat="1" ht="12.6" customHeight="1" x14ac:dyDescent="0.2">
      <c r="A32" s="84" t="s">
        <v>200</v>
      </c>
    </row>
    <row r="33" spans="1:3" s="137" customFormat="1" ht="12.6" customHeight="1" x14ac:dyDescent="0.2">
      <c r="A33" s="84" t="s">
        <v>231</v>
      </c>
    </row>
    <row r="35" spans="1:3" x14ac:dyDescent="0.25">
      <c r="C35" s="157" t="s">
        <v>20</v>
      </c>
    </row>
  </sheetData>
  <mergeCells count="2">
    <mergeCell ref="F14:G14"/>
    <mergeCell ref="D15:E15"/>
  </mergeCells>
  <phoneticPr fontId="6" type="noConversion"/>
  <printOptions horizontalCentered="1"/>
  <pageMargins left="0.78740157480314965" right="0.59055118110236227" top="0.59055118110236227" bottom="0.39370078740157483" header="0.51181102362204722" footer="0.11811023622047245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Normal="100" workbookViewId="0">
      <selection activeCell="H17" sqref="H17"/>
    </sheetView>
  </sheetViews>
  <sheetFormatPr baseColWidth="10" defaultColWidth="8.88671875" defaultRowHeight="13.2" x14ac:dyDescent="0.25"/>
  <cols>
    <col min="1" max="1" width="34.109375" style="94" customWidth="1"/>
    <col min="2" max="2" width="18.109375" style="33" customWidth="1"/>
    <col min="3" max="3" width="3.5546875" style="33" customWidth="1"/>
    <col min="4" max="4" width="13.6640625" style="33" customWidth="1"/>
    <col min="5" max="5" width="3.5546875" style="33" customWidth="1"/>
    <col min="6" max="6" width="61" style="33" customWidth="1"/>
    <col min="7" max="16384" width="8.88671875" style="33"/>
  </cols>
  <sheetData>
    <row r="1" spans="1:6" ht="12.75" customHeight="1" thickBot="1" x14ac:dyDescent="0.3">
      <c r="A1" s="104"/>
    </row>
    <row r="2" spans="1:6" ht="12" customHeight="1" x14ac:dyDescent="0.25">
      <c r="A2" s="224"/>
      <c r="B2" s="89"/>
      <c r="C2" s="89"/>
      <c r="D2" s="89"/>
      <c r="E2" s="89"/>
      <c r="F2" s="87"/>
    </row>
    <row r="3" spans="1:6" x14ac:dyDescent="0.25">
      <c r="F3" s="34"/>
    </row>
    <row r="4" spans="1:6" x14ac:dyDescent="0.25">
      <c r="A4" s="31" t="s">
        <v>23</v>
      </c>
      <c r="F4" s="34"/>
    </row>
    <row r="5" spans="1:6" x14ac:dyDescent="0.25">
      <c r="A5" s="37"/>
      <c r="B5" s="12" t="s">
        <v>24</v>
      </c>
      <c r="F5" s="34"/>
    </row>
    <row r="6" spans="1:6" x14ac:dyDescent="0.25">
      <c r="A6" s="37"/>
      <c r="B6" s="12" t="s">
        <v>25</v>
      </c>
      <c r="F6" s="34"/>
    </row>
    <row r="7" spans="1:6" x14ac:dyDescent="0.25">
      <c r="A7" s="37"/>
      <c r="B7" s="10" t="s">
        <v>138</v>
      </c>
      <c r="F7" s="34"/>
    </row>
    <row r="8" spans="1:6" x14ac:dyDescent="0.25">
      <c r="A8" s="37"/>
      <c r="B8" s="12"/>
      <c r="F8" s="34"/>
    </row>
    <row r="9" spans="1:6" x14ac:dyDescent="0.25">
      <c r="A9" s="15" t="s">
        <v>46</v>
      </c>
      <c r="B9" s="216" t="str">
        <f>'Tabell I'!B9</f>
        <v>Norge</v>
      </c>
      <c r="F9" s="34"/>
    </row>
    <row r="10" spans="1:6" x14ac:dyDescent="0.25">
      <c r="A10" s="31" t="s">
        <v>26</v>
      </c>
      <c r="B10" s="32">
        <f>'Tabell I'!B10</f>
        <v>2016</v>
      </c>
      <c r="D10" s="91"/>
      <c r="F10" s="34"/>
    </row>
    <row r="11" spans="1:6" x14ac:dyDescent="0.25">
      <c r="A11" s="223" t="s">
        <v>27</v>
      </c>
      <c r="B11" s="7">
        <f>'Tabell I'!B11</f>
        <v>42987</v>
      </c>
      <c r="D11" s="93"/>
      <c r="F11" s="34"/>
    </row>
    <row r="12" spans="1:6" x14ac:dyDescent="0.25">
      <c r="A12" s="31" t="s">
        <v>127</v>
      </c>
      <c r="B12" s="6" t="str">
        <f>'Tabell I'!B12</f>
        <v>01.01.-31.12.2016</v>
      </c>
      <c r="D12" s="10"/>
      <c r="F12" s="34"/>
    </row>
    <row r="13" spans="1:6" ht="13.8" thickBot="1" x14ac:dyDescent="0.3">
      <c r="B13" s="91"/>
      <c r="C13" s="27"/>
      <c r="D13" s="27"/>
      <c r="E13" s="27"/>
      <c r="F13" s="34"/>
    </row>
    <row r="14" spans="1:6" x14ac:dyDescent="0.25">
      <c r="A14" s="4"/>
      <c r="B14" s="249" t="s">
        <v>28</v>
      </c>
      <c r="C14" s="52"/>
      <c r="D14" s="249" t="s">
        <v>29</v>
      </c>
      <c r="E14" s="52"/>
      <c r="F14" s="4"/>
    </row>
    <row r="15" spans="1:6" x14ac:dyDescent="0.25">
      <c r="A15" s="95"/>
      <c r="B15" s="27" t="s">
        <v>30</v>
      </c>
      <c r="C15" s="29"/>
      <c r="D15" s="27" t="s">
        <v>31</v>
      </c>
      <c r="E15" s="29"/>
      <c r="F15" s="29"/>
    </row>
    <row r="16" spans="1:6" x14ac:dyDescent="0.25">
      <c r="A16" s="61" t="s">
        <v>13</v>
      </c>
      <c r="B16" s="27" t="s">
        <v>32</v>
      </c>
      <c r="C16" s="29"/>
      <c r="D16" s="27" t="s">
        <v>33</v>
      </c>
      <c r="E16" s="29"/>
      <c r="F16" s="56" t="s">
        <v>35</v>
      </c>
    </row>
    <row r="17" spans="1:6" ht="13.8" thickBot="1" x14ac:dyDescent="0.3">
      <c r="A17" s="202"/>
      <c r="B17" s="106" t="s">
        <v>34</v>
      </c>
      <c r="C17" s="44"/>
      <c r="D17" s="106"/>
      <c r="E17" s="44"/>
      <c r="F17" s="88"/>
    </row>
    <row r="18" spans="1:6" x14ac:dyDescent="0.25">
      <c r="B18" s="203"/>
      <c r="C18" s="29"/>
      <c r="D18" s="203"/>
      <c r="E18" s="29"/>
      <c r="F18" s="105"/>
    </row>
    <row r="19" spans="1:6" x14ac:dyDescent="0.25">
      <c r="A19" s="37" t="s">
        <v>36</v>
      </c>
      <c r="B19" s="28">
        <v>200000</v>
      </c>
      <c r="C19" s="29"/>
      <c r="D19" s="28">
        <v>200000</v>
      </c>
      <c r="E19" s="29"/>
      <c r="F19" s="105"/>
    </row>
    <row r="20" spans="1:6" x14ac:dyDescent="0.25">
      <c r="A20" s="37" t="s">
        <v>21</v>
      </c>
      <c r="B20" s="28">
        <v>47000</v>
      </c>
      <c r="C20" s="29"/>
      <c r="D20" s="28">
        <v>40000</v>
      </c>
      <c r="E20" s="29"/>
      <c r="F20" s="46"/>
    </row>
    <row r="21" spans="1:6" x14ac:dyDescent="0.25">
      <c r="A21" s="37" t="s">
        <v>53</v>
      </c>
      <c r="B21" s="96"/>
      <c r="C21" s="56"/>
      <c r="D21" s="100"/>
      <c r="E21" s="56"/>
      <c r="F21" s="42"/>
    </row>
    <row r="22" spans="1:6" x14ac:dyDescent="0.25">
      <c r="A22" s="37" t="s">
        <v>104</v>
      </c>
      <c r="B22" s="28">
        <v>9225</v>
      </c>
      <c r="C22" s="29"/>
      <c r="D22" s="28">
        <v>10455</v>
      </c>
      <c r="E22" s="29"/>
      <c r="F22" s="46"/>
    </row>
    <row r="23" spans="1:6" x14ac:dyDescent="0.25">
      <c r="A23" s="164" t="s">
        <v>143</v>
      </c>
      <c r="B23" s="28">
        <v>7400</v>
      </c>
      <c r="C23" s="29"/>
      <c r="D23" s="28">
        <v>19600</v>
      </c>
      <c r="E23" s="29"/>
      <c r="F23" s="46"/>
    </row>
    <row r="24" spans="1:6" x14ac:dyDescent="0.25">
      <c r="A24" s="37"/>
      <c r="B24" s="28"/>
      <c r="C24" s="29"/>
      <c r="D24" s="28"/>
      <c r="E24" s="29"/>
      <c r="F24" s="46"/>
    </row>
    <row r="25" spans="1:6" ht="17.25" customHeight="1" x14ac:dyDescent="0.25">
      <c r="A25" s="164" t="s">
        <v>151</v>
      </c>
      <c r="B25" s="96">
        <v>2000</v>
      </c>
      <c r="C25" s="75" t="s">
        <v>202</v>
      </c>
      <c r="D25" s="97"/>
      <c r="E25" s="56"/>
      <c r="F25" s="76" t="s">
        <v>232</v>
      </c>
    </row>
    <row r="26" spans="1:6" ht="42.75" customHeight="1" x14ac:dyDescent="0.25">
      <c r="A26" s="37" t="s">
        <v>37</v>
      </c>
      <c r="B26" s="96">
        <v>12000</v>
      </c>
      <c r="C26" s="77" t="s">
        <v>203</v>
      </c>
      <c r="D26" s="98"/>
      <c r="E26" s="56"/>
      <c r="F26" s="78" t="s">
        <v>204</v>
      </c>
    </row>
    <row r="27" spans="1:6" ht="15.6" x14ac:dyDescent="0.25">
      <c r="A27" s="37" t="s">
        <v>38</v>
      </c>
      <c r="B27" s="96">
        <v>4500</v>
      </c>
      <c r="C27" s="77" t="s">
        <v>205</v>
      </c>
      <c r="D27" s="28">
        <v>2500</v>
      </c>
      <c r="E27" s="77" t="s">
        <v>205</v>
      </c>
      <c r="F27" s="76" t="s">
        <v>206</v>
      </c>
    </row>
    <row r="28" spans="1:6" ht="15.6" x14ac:dyDescent="0.25">
      <c r="A28" s="37" t="s">
        <v>39</v>
      </c>
      <c r="B28" s="98"/>
      <c r="C28" s="56"/>
      <c r="D28" s="96">
        <v>200</v>
      </c>
      <c r="E28" s="77" t="s">
        <v>208</v>
      </c>
      <c r="F28" s="76" t="s">
        <v>207</v>
      </c>
    </row>
    <row r="29" spans="1:6" ht="15.6" x14ac:dyDescent="0.25">
      <c r="A29" s="37" t="s">
        <v>40</v>
      </c>
      <c r="B29" s="96">
        <v>40702</v>
      </c>
      <c r="C29" s="77" t="s">
        <v>210</v>
      </c>
      <c r="D29" s="96"/>
      <c r="E29" s="56"/>
      <c r="F29" s="76" t="s">
        <v>209</v>
      </c>
    </row>
    <row r="30" spans="1:6" ht="15.6" x14ac:dyDescent="0.25">
      <c r="A30" s="37" t="s">
        <v>116</v>
      </c>
      <c r="B30" s="96">
        <v>17545</v>
      </c>
      <c r="C30" s="77" t="s">
        <v>212</v>
      </c>
      <c r="D30" s="99"/>
      <c r="E30" s="56"/>
      <c r="F30" s="76" t="s">
        <v>211</v>
      </c>
    </row>
    <row r="31" spans="1:6" ht="13.8" thickBot="1" x14ac:dyDescent="0.3">
      <c r="A31" s="37" t="s">
        <v>44</v>
      </c>
      <c r="B31" s="98"/>
      <c r="C31" s="56"/>
      <c r="D31" s="96">
        <v>4000</v>
      </c>
      <c r="E31" s="56"/>
      <c r="F31" s="42"/>
    </row>
    <row r="32" spans="1:6" ht="15.6" x14ac:dyDescent="0.25">
      <c r="A32" s="37" t="s">
        <v>105</v>
      </c>
      <c r="B32" s="101">
        <v>3000</v>
      </c>
      <c r="C32" s="77" t="s">
        <v>213</v>
      </c>
      <c r="D32" s="101">
        <v>500</v>
      </c>
      <c r="E32" s="77" t="s">
        <v>213</v>
      </c>
      <c r="F32" s="80" t="s">
        <v>214</v>
      </c>
    </row>
    <row r="33" spans="1:6" ht="13.8" thickBot="1" x14ac:dyDescent="0.3">
      <c r="A33" s="102"/>
      <c r="B33" s="103"/>
      <c r="C33" s="67"/>
      <c r="D33" s="103"/>
      <c r="E33" s="67"/>
      <c r="F33" s="219" t="s">
        <v>215</v>
      </c>
    </row>
    <row r="34" spans="1:6" ht="26.25" customHeight="1" thickBot="1" x14ac:dyDescent="0.3">
      <c r="A34" s="199" t="s">
        <v>128</v>
      </c>
      <c r="B34" s="200"/>
      <c r="C34" s="72"/>
      <c r="D34" s="218" t="s">
        <v>201</v>
      </c>
      <c r="E34" s="289" t="s">
        <v>245</v>
      </c>
      <c r="F34" s="289" t="s">
        <v>246</v>
      </c>
    </row>
  </sheetData>
  <phoneticPr fontId="6" type="noConversion"/>
  <pageMargins left="0.78740157480314965" right="0.78740157480314965" top="0.78740157480314965" bottom="0.78740157480314965" header="0.31496062992125984" footer="0.31496062992125984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activeCell="H16" sqref="H16"/>
    </sheetView>
  </sheetViews>
  <sheetFormatPr baseColWidth="10" defaultColWidth="9.109375" defaultRowHeight="13.2" x14ac:dyDescent="0.25"/>
  <cols>
    <col min="1" max="1" width="18" customWidth="1"/>
    <col min="2" max="2" width="17.33203125" customWidth="1"/>
    <col min="3" max="3" width="18.88671875" customWidth="1"/>
    <col min="4" max="5" width="15.33203125" customWidth="1"/>
    <col min="6" max="6" width="27" customWidth="1"/>
    <col min="7" max="7" width="29.109375" customWidth="1"/>
  </cols>
  <sheetData>
    <row r="1" spans="1:7" ht="13.8" thickBot="1" x14ac:dyDescent="0.3"/>
    <row r="2" spans="1:7" x14ac:dyDescent="0.25">
      <c r="A2" s="5" t="s">
        <v>45</v>
      </c>
      <c r="B2" s="8"/>
      <c r="C2" s="8"/>
      <c r="D2" s="8"/>
      <c r="E2" s="8"/>
      <c r="F2" s="8"/>
      <c r="G2" s="9"/>
    </row>
    <row r="3" spans="1:7" x14ac:dyDescent="0.25">
      <c r="A3" s="3"/>
      <c r="B3" s="10" t="s">
        <v>167</v>
      </c>
      <c r="C3" s="1"/>
      <c r="D3" s="1"/>
      <c r="E3" s="1"/>
      <c r="F3" s="1"/>
      <c r="G3" s="11"/>
    </row>
    <row r="4" spans="1:7" x14ac:dyDescent="0.25">
      <c r="A4" s="3"/>
      <c r="B4" s="10" t="s">
        <v>168</v>
      </c>
      <c r="C4" s="10"/>
      <c r="D4" s="10"/>
      <c r="E4" s="1"/>
      <c r="F4" s="1"/>
      <c r="G4" s="11"/>
    </row>
    <row r="5" spans="1:7" x14ac:dyDescent="0.25">
      <c r="A5" s="3"/>
      <c r="B5" s="1"/>
      <c r="C5" s="1"/>
      <c r="D5" s="1"/>
      <c r="E5" s="1"/>
      <c r="F5" s="1"/>
      <c r="G5" s="11"/>
    </row>
    <row r="6" spans="1:7" x14ac:dyDescent="0.25">
      <c r="A6" s="15" t="s">
        <v>46</v>
      </c>
      <c r="B6" s="216" t="str">
        <f>'Tabell I'!B9</f>
        <v>Norge</v>
      </c>
      <c r="C6" s="1"/>
      <c r="D6" s="1"/>
      <c r="E6" s="1"/>
      <c r="F6" s="1"/>
      <c r="G6" s="11"/>
    </row>
    <row r="7" spans="1:7" x14ac:dyDescent="0.25">
      <c r="A7" s="15" t="s">
        <v>0</v>
      </c>
      <c r="B7" s="32">
        <f>'Tabell I'!B10</f>
        <v>2016</v>
      </c>
      <c r="C7" s="1"/>
      <c r="D7" s="1"/>
      <c r="E7" s="1"/>
      <c r="F7" s="1"/>
      <c r="G7" s="11"/>
    </row>
    <row r="8" spans="1:7" x14ac:dyDescent="0.25">
      <c r="A8" s="15" t="s">
        <v>1</v>
      </c>
      <c r="B8" s="7">
        <f>'Tabell I'!B11</f>
        <v>42987</v>
      </c>
      <c r="C8" s="1"/>
      <c r="D8" s="1"/>
      <c r="E8" s="1"/>
      <c r="F8" s="1"/>
      <c r="G8" s="11"/>
    </row>
    <row r="9" spans="1:7" x14ac:dyDescent="0.25">
      <c r="A9" s="15" t="s">
        <v>2</v>
      </c>
      <c r="B9" s="6" t="str">
        <f>'Tabell I'!B12</f>
        <v>01.01.-31.12.2016</v>
      </c>
      <c r="C9" s="1"/>
      <c r="D9" s="1"/>
      <c r="E9" s="1"/>
      <c r="F9" s="1"/>
      <c r="G9" s="11"/>
    </row>
    <row r="10" spans="1:7" ht="13.8" thickBot="1" x14ac:dyDescent="0.3">
      <c r="A10" s="16"/>
      <c r="B10" s="146"/>
      <c r="C10" s="146"/>
      <c r="D10" s="146"/>
      <c r="E10" s="146"/>
      <c r="F10" s="146"/>
      <c r="G10" s="147"/>
    </row>
    <row r="11" spans="1:7" ht="13.8" thickBot="1" x14ac:dyDescent="0.3">
      <c r="A11" s="148"/>
      <c r="B11" s="149" t="s">
        <v>47</v>
      </c>
      <c r="C11" s="150"/>
      <c r="D11" s="291" t="s">
        <v>153</v>
      </c>
      <c r="E11" s="292"/>
      <c r="F11" s="149" t="s">
        <v>48</v>
      </c>
      <c r="G11" s="149"/>
    </row>
    <row r="12" spans="1:7" x14ac:dyDescent="0.25">
      <c r="A12" s="15" t="s">
        <v>13</v>
      </c>
      <c r="B12" s="151" t="s">
        <v>49</v>
      </c>
      <c r="C12" s="151" t="s">
        <v>144</v>
      </c>
      <c r="D12" s="225" t="s">
        <v>172</v>
      </c>
      <c r="E12" s="149" t="s">
        <v>152</v>
      </c>
      <c r="F12" s="151" t="s">
        <v>149</v>
      </c>
      <c r="G12" s="151" t="s">
        <v>141</v>
      </c>
    </row>
    <row r="13" spans="1:7" ht="15.6" x14ac:dyDescent="0.25">
      <c r="A13" s="15"/>
      <c r="B13" s="151"/>
      <c r="C13" s="151" t="s">
        <v>145</v>
      </c>
      <c r="D13" s="176" t="s">
        <v>147</v>
      </c>
      <c r="E13" s="151" t="s">
        <v>170</v>
      </c>
      <c r="F13" s="151" t="s">
        <v>158</v>
      </c>
      <c r="G13" s="151" t="s">
        <v>169</v>
      </c>
    </row>
    <row r="14" spans="1:7" ht="15.6" x14ac:dyDescent="0.25">
      <c r="A14" s="15"/>
      <c r="B14" s="151"/>
      <c r="C14" s="151" t="s">
        <v>146</v>
      </c>
      <c r="D14" s="176" t="s">
        <v>171</v>
      </c>
      <c r="E14" s="14"/>
      <c r="F14" s="151" t="s">
        <v>159</v>
      </c>
      <c r="G14" s="152"/>
    </row>
    <row r="15" spans="1:7" x14ac:dyDescent="0.25">
      <c r="A15" s="15"/>
      <c r="B15" s="151"/>
      <c r="C15" s="151"/>
      <c r="D15" s="1"/>
      <c r="E15" s="14"/>
      <c r="F15" s="151"/>
      <c r="G15" s="152"/>
    </row>
    <row r="16" spans="1:7" x14ac:dyDescent="0.25">
      <c r="A16" s="15"/>
      <c r="B16" s="151"/>
      <c r="C16" s="226"/>
      <c r="D16" s="176"/>
      <c r="E16" s="152"/>
      <c r="F16" s="151"/>
      <c r="G16" s="152"/>
    </row>
    <row r="17" spans="1:9" ht="13.8" thickBot="1" x14ac:dyDescent="0.3">
      <c r="A17" s="15"/>
      <c r="B17" s="153"/>
      <c r="C17" s="153"/>
      <c r="D17" s="177"/>
      <c r="E17" s="153"/>
      <c r="F17" s="153"/>
      <c r="G17" s="153"/>
    </row>
    <row r="18" spans="1:9" ht="13.8" thickBot="1" x14ac:dyDescent="0.3">
      <c r="A18" s="154"/>
      <c r="B18" s="212" t="s">
        <v>15</v>
      </c>
      <c r="C18" s="212" t="s">
        <v>16</v>
      </c>
      <c r="D18" s="212" t="s">
        <v>50</v>
      </c>
      <c r="E18" s="212" t="s">
        <v>51</v>
      </c>
      <c r="F18" s="212" t="s">
        <v>148</v>
      </c>
      <c r="G18" s="155" t="s">
        <v>52</v>
      </c>
    </row>
    <row r="19" spans="1:9" ht="18" customHeight="1" x14ac:dyDescent="0.25">
      <c r="A19" s="17"/>
      <c r="B19" s="17"/>
      <c r="C19" s="17"/>
      <c r="D19" s="17"/>
      <c r="E19" s="17"/>
      <c r="F19" s="17"/>
      <c r="G19" s="2"/>
    </row>
    <row r="20" spans="1:9" ht="18" customHeight="1" thickBot="1" x14ac:dyDescent="0.3">
      <c r="A20" s="16" t="s">
        <v>36</v>
      </c>
      <c r="B20" s="18">
        <f>'Tabell I'!H20</f>
        <v>394240</v>
      </c>
      <c r="C20" s="73">
        <v>7000</v>
      </c>
      <c r="D20" s="73">
        <v>16278</v>
      </c>
      <c r="E20" s="73">
        <f>-5270-2096</f>
        <v>-7366</v>
      </c>
      <c r="F20" s="18">
        <f>SUM(B20:E20)</f>
        <v>410152</v>
      </c>
      <c r="G20" s="30">
        <v>410152</v>
      </c>
    </row>
    <row r="21" spans="1:9" ht="18" customHeight="1" x14ac:dyDescent="0.25">
      <c r="A21" s="17"/>
      <c r="B21" s="19"/>
      <c r="C21" s="74"/>
      <c r="D21" s="74"/>
      <c r="E21" s="74"/>
      <c r="F21" s="19"/>
      <c r="G21" s="20"/>
    </row>
    <row r="22" spans="1:9" ht="18" customHeight="1" thickBot="1" x14ac:dyDescent="0.3">
      <c r="A22" s="16" t="s">
        <v>21</v>
      </c>
      <c r="B22" s="18">
        <f>'Tabell I'!H22</f>
        <v>114700</v>
      </c>
      <c r="C22" s="73">
        <v>4000</v>
      </c>
      <c r="D22" s="73">
        <v>3694</v>
      </c>
      <c r="E22" s="73">
        <f>10489-11470</f>
        <v>-981</v>
      </c>
      <c r="F22" s="18">
        <f>SUM(B22:E22)</f>
        <v>121413</v>
      </c>
      <c r="G22" s="30">
        <v>108898</v>
      </c>
      <c r="I22" s="242"/>
    </row>
    <row r="23" spans="1:9" ht="18" customHeight="1" x14ac:dyDescent="0.25">
      <c r="A23" s="3"/>
      <c r="B23" s="39"/>
      <c r="C23" s="166"/>
      <c r="D23" s="167"/>
      <c r="E23" s="168"/>
      <c r="F23" s="39"/>
      <c r="G23" s="39"/>
    </row>
    <row r="24" spans="1:9" ht="18" customHeight="1" thickBot="1" x14ac:dyDescent="0.3">
      <c r="A24" s="16" t="s">
        <v>53</v>
      </c>
      <c r="B24" s="30"/>
      <c r="C24" s="18"/>
      <c r="D24" s="18"/>
      <c r="E24" s="30"/>
      <c r="F24" s="30"/>
      <c r="G24" s="30"/>
    </row>
    <row r="25" spans="1:9" ht="18" customHeight="1" x14ac:dyDescent="0.25">
      <c r="A25" s="17"/>
      <c r="B25" s="20"/>
      <c r="C25" s="19"/>
      <c r="D25" s="165"/>
      <c r="E25" s="165"/>
      <c r="F25" s="20"/>
      <c r="G25" s="20"/>
    </row>
    <row r="26" spans="1:9" ht="18" customHeight="1" thickBot="1" x14ac:dyDescent="0.3">
      <c r="A26" s="15" t="s">
        <v>104</v>
      </c>
      <c r="B26" s="39">
        <f>'Tabell I'!H26</f>
        <v>10455</v>
      </c>
      <c r="C26" s="166">
        <v>750</v>
      </c>
      <c r="D26" s="39"/>
      <c r="E26" s="39"/>
      <c r="F26" s="39">
        <f>SUM(B26:E26)</f>
        <v>11205</v>
      </c>
      <c r="G26" s="39">
        <v>11924</v>
      </c>
      <c r="I26" s="242"/>
    </row>
    <row r="27" spans="1:9" ht="18" customHeight="1" x14ac:dyDescent="0.25">
      <c r="A27" s="35"/>
      <c r="B27" s="20"/>
      <c r="C27" s="19"/>
      <c r="D27" s="19"/>
      <c r="E27" s="20"/>
      <c r="F27" s="20"/>
      <c r="G27" s="20"/>
    </row>
    <row r="28" spans="1:9" ht="18" customHeight="1" thickBot="1" x14ac:dyDescent="0.3">
      <c r="A28" s="143" t="s">
        <v>218</v>
      </c>
      <c r="B28" s="30">
        <f>'Tabell I'!H28-2000</f>
        <v>17600</v>
      </c>
      <c r="C28" s="18"/>
      <c r="D28" s="18"/>
      <c r="E28" s="30"/>
      <c r="F28" s="30">
        <f>SUM(B28:E28)</f>
        <v>17600</v>
      </c>
      <c r="G28" s="30">
        <v>17865</v>
      </c>
      <c r="I28" s="242"/>
    </row>
    <row r="29" spans="1:9" s="137" customFormat="1" ht="12.6" customHeight="1" x14ac:dyDescent="0.2">
      <c r="A29" s="217" t="s">
        <v>150</v>
      </c>
    </row>
    <row r="30" spans="1:9" s="137" customFormat="1" ht="12.6" customHeight="1" x14ac:dyDescent="0.2">
      <c r="A30" s="137" t="s">
        <v>228</v>
      </c>
    </row>
    <row r="31" spans="1:9" s="137" customFormat="1" ht="12.6" customHeight="1" x14ac:dyDescent="0.2">
      <c r="A31" s="84" t="s">
        <v>229</v>
      </c>
    </row>
    <row r="32" spans="1:9" s="137" customFormat="1" ht="12.6" customHeight="1" x14ac:dyDescent="0.2">
      <c r="A32" s="137" t="s">
        <v>233</v>
      </c>
    </row>
  </sheetData>
  <mergeCells count="1">
    <mergeCell ref="D11:E11"/>
  </mergeCells>
  <phoneticPr fontId="6" type="noConversion"/>
  <pageMargins left="0.78740157480314965" right="0.78740157480314965" top="0.78740157480314965" bottom="0.78740157480314965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zoomScaleNormal="100" workbookViewId="0">
      <selection activeCell="J45" sqref="J45"/>
    </sheetView>
  </sheetViews>
  <sheetFormatPr baseColWidth="10" defaultColWidth="11.44140625" defaultRowHeight="13.2" x14ac:dyDescent="0.25"/>
  <cols>
    <col min="1" max="1" width="18.109375" style="36" customWidth="1"/>
    <col min="2" max="2" width="10.5546875" style="33" customWidth="1"/>
    <col min="3" max="3" width="11" style="33" customWidth="1"/>
    <col min="4" max="4" width="9.33203125" style="33" customWidth="1"/>
    <col min="5" max="5" width="11.5546875" style="33" customWidth="1"/>
    <col min="6" max="7" width="7.6640625" style="33" customWidth="1"/>
    <col min="8" max="8" width="10.6640625" style="33" customWidth="1"/>
    <col min="9" max="9" width="12.5546875" style="33" customWidth="1"/>
    <col min="10" max="16384" width="11.44140625" style="85"/>
  </cols>
  <sheetData>
    <row r="1" spans="1:9" ht="14.25" customHeight="1" x14ac:dyDescent="0.25">
      <c r="A1" s="35" t="s">
        <v>54</v>
      </c>
      <c r="B1" s="40"/>
      <c r="C1" s="40"/>
      <c r="D1" s="40"/>
      <c r="E1" s="40"/>
      <c r="F1" s="40"/>
      <c r="G1" s="40"/>
      <c r="H1" s="40"/>
      <c r="I1" s="48"/>
    </row>
    <row r="2" spans="1:9" ht="12.75" customHeight="1" x14ac:dyDescent="0.25">
      <c r="A2" s="31"/>
      <c r="B2" s="12" t="s">
        <v>55</v>
      </c>
      <c r="C2" s="12"/>
      <c r="D2" s="12"/>
      <c r="E2" s="12"/>
      <c r="F2" s="12"/>
      <c r="G2" s="12"/>
      <c r="H2" s="12"/>
      <c r="I2" s="42"/>
    </row>
    <row r="3" spans="1:9" ht="12.75" customHeight="1" x14ac:dyDescent="0.25">
      <c r="A3" s="31"/>
      <c r="B3" s="12" t="s">
        <v>131</v>
      </c>
      <c r="C3" s="12"/>
      <c r="D3" s="12"/>
      <c r="E3" s="12"/>
      <c r="F3" s="12"/>
      <c r="G3" s="12"/>
      <c r="H3" s="12"/>
      <c r="I3" s="42"/>
    </row>
    <row r="4" spans="1:9" ht="12.75" customHeight="1" x14ac:dyDescent="0.25">
      <c r="A4" s="31"/>
      <c r="B4" s="12" t="s">
        <v>133</v>
      </c>
      <c r="C4" s="12"/>
      <c r="D4" s="12"/>
      <c r="E4" s="12"/>
      <c r="F4" s="12"/>
      <c r="G4" s="12"/>
      <c r="H4" s="12"/>
      <c r="I4" s="42"/>
    </row>
    <row r="5" spans="1:9" ht="12.9" customHeight="1" x14ac:dyDescent="0.25">
      <c r="A5" s="31"/>
      <c r="B5" s="12"/>
      <c r="C5" s="12"/>
      <c r="D5" s="12"/>
      <c r="E5" s="12"/>
      <c r="F5" s="12"/>
      <c r="G5" s="12"/>
      <c r="H5" s="12"/>
      <c r="I5" s="42"/>
    </row>
    <row r="6" spans="1:9" ht="12.9" customHeight="1" x14ac:dyDescent="0.25">
      <c r="A6" s="31" t="s">
        <v>56</v>
      </c>
      <c r="B6" s="32" t="str">
        <f>'Tabell I'!B9</f>
        <v>Norge</v>
      </c>
      <c r="C6" s="12"/>
      <c r="D6" s="12"/>
      <c r="E6" s="12"/>
      <c r="F6" s="12"/>
      <c r="G6" s="12"/>
      <c r="H6" s="12"/>
      <c r="I6" s="42"/>
    </row>
    <row r="7" spans="1:9" ht="12.9" customHeight="1" x14ac:dyDescent="0.25">
      <c r="A7" s="31" t="s">
        <v>57</v>
      </c>
      <c r="B7" s="12">
        <f>'Tabell I'!B10</f>
        <v>2016</v>
      </c>
      <c r="C7" s="12"/>
      <c r="D7" s="12"/>
      <c r="E7" s="12"/>
      <c r="F7" s="12"/>
      <c r="G7" s="12"/>
      <c r="H7" s="12"/>
      <c r="I7" s="42"/>
    </row>
    <row r="8" spans="1:9" ht="12.9" customHeight="1" x14ac:dyDescent="0.25">
      <c r="A8" s="31" t="s">
        <v>58</v>
      </c>
      <c r="B8" s="158">
        <f>'Tabell I'!B11</f>
        <v>42987</v>
      </c>
      <c r="C8" s="12"/>
      <c r="D8" s="12"/>
      <c r="E8" s="12"/>
      <c r="F8" s="12"/>
      <c r="G8" s="12"/>
      <c r="H8" s="12"/>
      <c r="I8" s="42"/>
    </row>
    <row r="9" spans="1:9" ht="12.9" customHeight="1" x14ac:dyDescent="0.25">
      <c r="A9" s="31" t="s">
        <v>59</v>
      </c>
      <c r="B9" s="10" t="str">
        <f>'Tabell I'!B12</f>
        <v>01.01.-31.12.2016</v>
      </c>
      <c r="C9" s="12"/>
      <c r="D9" s="12"/>
      <c r="E9" s="12"/>
      <c r="F9" s="12"/>
      <c r="G9" s="12"/>
      <c r="H9" s="12"/>
      <c r="I9" s="42"/>
    </row>
    <row r="10" spans="1:9" ht="11.1" customHeight="1" thickBot="1" x14ac:dyDescent="0.3">
      <c r="A10" s="43"/>
      <c r="B10" s="41"/>
      <c r="C10" s="41"/>
      <c r="D10" s="41"/>
      <c r="E10" s="41"/>
      <c r="F10" s="41"/>
      <c r="G10" s="41"/>
      <c r="H10" s="41"/>
      <c r="I10" s="45"/>
    </row>
    <row r="11" spans="1:9" ht="13.5" customHeight="1" x14ac:dyDescent="0.25">
      <c r="A11" s="35"/>
      <c r="B11" s="293" t="s">
        <v>223</v>
      </c>
      <c r="C11" s="294"/>
      <c r="D11" s="294"/>
      <c r="E11" s="294"/>
      <c r="F11" s="294"/>
      <c r="G11" s="294"/>
      <c r="H11" s="294"/>
      <c r="I11" s="295"/>
    </row>
    <row r="12" spans="1:9" ht="11.1" customHeight="1" thickBot="1" x14ac:dyDescent="0.3">
      <c r="A12" s="43"/>
      <c r="B12" s="41"/>
      <c r="C12" s="41" t="s">
        <v>22</v>
      </c>
      <c r="D12" s="41"/>
      <c r="E12" s="41"/>
      <c r="F12" s="12"/>
      <c r="G12" s="12"/>
      <c r="H12" s="12"/>
      <c r="I12" s="45"/>
    </row>
    <row r="13" spans="1:9" ht="11.1" customHeight="1" x14ac:dyDescent="0.25">
      <c r="A13" s="4"/>
      <c r="B13" s="107"/>
      <c r="C13" s="89"/>
      <c r="D13" s="87"/>
      <c r="E13" s="108"/>
      <c r="F13" s="108"/>
      <c r="G13" s="109"/>
      <c r="H13" s="110"/>
      <c r="I13" s="4"/>
    </row>
    <row r="14" spans="1:9" ht="11.1" customHeight="1" x14ac:dyDescent="0.25">
      <c r="A14" s="82"/>
      <c r="B14" s="36"/>
      <c r="D14" s="34"/>
      <c r="E14" s="111" t="s">
        <v>107</v>
      </c>
      <c r="F14" s="206" t="s">
        <v>244</v>
      </c>
      <c r="G14" s="231"/>
      <c r="H14" s="232"/>
      <c r="I14" s="29" t="s">
        <v>117</v>
      </c>
    </row>
    <row r="15" spans="1:9" ht="11.1" customHeight="1" x14ac:dyDescent="0.25">
      <c r="A15" s="82"/>
      <c r="B15" s="36"/>
      <c r="D15" s="34"/>
      <c r="E15" s="111" t="s">
        <v>106</v>
      </c>
      <c r="F15" s="230" t="s">
        <v>118</v>
      </c>
      <c r="G15" s="231"/>
      <c r="H15" s="232"/>
      <c r="I15" s="29" t="s">
        <v>119</v>
      </c>
    </row>
    <row r="16" spans="1:9" ht="11.1" customHeight="1" x14ac:dyDescent="0.25">
      <c r="A16" s="82"/>
      <c r="B16" s="213" t="s">
        <v>111</v>
      </c>
      <c r="D16" s="34"/>
      <c r="E16" s="111" t="s">
        <v>60</v>
      </c>
      <c r="F16" s="230" t="s">
        <v>120</v>
      </c>
      <c r="G16" s="231"/>
      <c r="H16" s="232"/>
      <c r="I16" s="29" t="s">
        <v>121</v>
      </c>
    </row>
    <row r="17" spans="1:11" ht="11.1" customHeight="1" x14ac:dyDescent="0.25">
      <c r="A17" s="82"/>
      <c r="B17" s="213"/>
      <c r="D17" s="34"/>
      <c r="E17" s="111"/>
      <c r="F17" s="111"/>
      <c r="G17" s="27"/>
      <c r="H17" s="105"/>
      <c r="I17" s="29" t="s">
        <v>122</v>
      </c>
    </row>
    <row r="18" spans="1:11" ht="11.1" customHeight="1" x14ac:dyDescent="0.25">
      <c r="A18" s="82"/>
      <c r="B18" s="213"/>
      <c r="D18" s="34"/>
      <c r="E18" s="111"/>
      <c r="F18" s="213" t="s">
        <v>123</v>
      </c>
      <c r="G18" s="214"/>
      <c r="H18" s="215"/>
      <c r="I18" s="29" t="s">
        <v>124</v>
      </c>
    </row>
    <row r="19" spans="1:11" ht="11.1" customHeight="1" x14ac:dyDescent="0.25">
      <c r="A19" s="82"/>
      <c r="B19" s="213"/>
      <c r="D19" s="34"/>
      <c r="E19" s="111"/>
      <c r="F19" s="111"/>
      <c r="G19" s="27"/>
      <c r="H19" s="105"/>
      <c r="I19" s="29" t="s">
        <v>94</v>
      </c>
    </row>
    <row r="20" spans="1:11" ht="11.1" customHeight="1" thickBot="1" x14ac:dyDescent="0.3">
      <c r="A20" s="82"/>
      <c r="B20" s="112"/>
      <c r="C20" s="113"/>
      <c r="D20" s="114"/>
      <c r="E20" s="115"/>
      <c r="F20" s="115"/>
      <c r="G20" s="116"/>
      <c r="H20" s="117"/>
      <c r="I20" s="118"/>
    </row>
    <row r="21" spans="1:11" ht="12" customHeight="1" thickBot="1" x14ac:dyDescent="0.3">
      <c r="A21" s="72" t="s">
        <v>63</v>
      </c>
      <c r="B21" s="54" t="s">
        <v>15</v>
      </c>
      <c r="C21" s="54" t="s">
        <v>61</v>
      </c>
      <c r="D21" s="54" t="s">
        <v>62</v>
      </c>
      <c r="E21" s="119"/>
      <c r="F21" s="54" t="s">
        <v>15</v>
      </c>
      <c r="G21" s="54" t="s">
        <v>61</v>
      </c>
      <c r="H21" s="54" t="s">
        <v>62</v>
      </c>
      <c r="I21" s="44"/>
    </row>
    <row r="22" spans="1:11" ht="11.1" customHeight="1" thickBot="1" x14ac:dyDescent="0.3">
      <c r="A22" s="4"/>
      <c r="B22" s="54"/>
      <c r="C22" s="54"/>
      <c r="D22" s="54"/>
      <c r="E22" s="54"/>
      <c r="F22" s="44"/>
      <c r="G22" s="44"/>
      <c r="H22" s="44"/>
      <c r="I22" s="54"/>
    </row>
    <row r="23" spans="1:11" ht="11.1" customHeight="1" x14ac:dyDescent="0.25">
      <c r="B23" s="4"/>
      <c r="C23" s="4"/>
      <c r="D23" s="4"/>
      <c r="E23" s="4"/>
      <c r="F23" s="4"/>
      <c r="G23" s="4"/>
      <c r="H23" s="4"/>
      <c r="I23" s="120"/>
    </row>
    <row r="24" spans="1:11" ht="11.1" customHeight="1" x14ac:dyDescent="0.25">
      <c r="B24" s="82"/>
      <c r="C24" s="82"/>
      <c r="D24" s="82"/>
      <c r="E24" s="82"/>
      <c r="F24" s="82"/>
      <c r="G24" s="82"/>
      <c r="H24" s="82"/>
      <c r="I24" s="82"/>
    </row>
    <row r="25" spans="1:11" ht="12.9" customHeight="1" x14ac:dyDescent="0.25">
      <c r="A25" s="228" t="s">
        <v>36</v>
      </c>
      <c r="B25" s="83">
        <v>98644</v>
      </c>
      <c r="C25" s="83">
        <f>247206+6222</f>
        <v>253428</v>
      </c>
      <c r="D25" s="83">
        <v>58080</v>
      </c>
      <c r="E25" s="83">
        <f>SUM(B25:D25)</f>
        <v>410152</v>
      </c>
      <c r="F25" s="83">
        <v>78</v>
      </c>
      <c r="G25" s="83">
        <v>319</v>
      </c>
      <c r="H25" s="83">
        <v>90</v>
      </c>
      <c r="I25" s="83">
        <v>3740</v>
      </c>
      <c r="J25" s="122"/>
      <c r="K25" s="122"/>
    </row>
    <row r="26" spans="1:11" ht="12.9" customHeight="1" x14ac:dyDescent="0.25">
      <c r="A26" s="228" t="s">
        <v>21</v>
      </c>
      <c r="B26" s="121">
        <v>25389</v>
      </c>
      <c r="C26" s="121">
        <f>60325+234</f>
        <v>60559</v>
      </c>
      <c r="D26" s="121">
        <v>22950</v>
      </c>
      <c r="E26" s="121">
        <f t="shared" ref="E26:E38" si="0">SUM(B26:D26)</f>
        <v>108898</v>
      </c>
      <c r="F26" s="121">
        <v>7</v>
      </c>
      <c r="G26" s="121">
        <v>18.858399999999996</v>
      </c>
      <c r="H26" s="121"/>
      <c r="I26" s="121">
        <v>1642</v>
      </c>
      <c r="J26" s="122"/>
      <c r="K26" s="122"/>
    </row>
    <row r="27" spans="1:11" ht="12.9" customHeight="1" x14ac:dyDescent="0.25">
      <c r="A27" s="234" t="s">
        <v>237</v>
      </c>
      <c r="B27" s="121"/>
      <c r="C27" s="121">
        <v>752</v>
      </c>
      <c r="D27" s="121"/>
      <c r="E27" s="121">
        <f>SUM(B27:D27)</f>
        <v>752</v>
      </c>
      <c r="F27" s="121"/>
      <c r="G27" s="121"/>
      <c r="H27" s="121"/>
      <c r="I27" s="121"/>
      <c r="J27" s="122"/>
      <c r="K27" s="122"/>
    </row>
    <row r="28" spans="1:11" ht="12.9" customHeight="1" x14ac:dyDescent="0.25">
      <c r="A28" s="228" t="s">
        <v>104</v>
      </c>
      <c r="B28" s="121">
        <v>1265</v>
      </c>
      <c r="C28" s="121">
        <f>9072-7</f>
        <v>9065</v>
      </c>
      <c r="D28" s="121">
        <v>1594</v>
      </c>
      <c r="E28" s="121">
        <f t="shared" si="0"/>
        <v>11924</v>
      </c>
      <c r="F28" s="121"/>
      <c r="G28" s="121">
        <v>8.9689999999999994</v>
      </c>
      <c r="H28" s="121">
        <v>10.01</v>
      </c>
      <c r="I28" s="121">
        <v>2</v>
      </c>
      <c r="J28" s="122"/>
      <c r="K28" s="122"/>
    </row>
    <row r="29" spans="1:11" ht="12.9" customHeight="1" x14ac:dyDescent="0.25">
      <c r="A29" s="164" t="s">
        <v>173</v>
      </c>
      <c r="B29" s="121">
        <f>(391+1076)</f>
        <v>1467</v>
      </c>
      <c r="C29" s="121">
        <f>(2924+7895)</f>
        <v>10819</v>
      </c>
      <c r="D29" s="233">
        <f>(456+9484)</f>
        <v>9940</v>
      </c>
      <c r="E29" s="121">
        <f t="shared" si="0"/>
        <v>22226</v>
      </c>
      <c r="F29" s="121"/>
      <c r="G29" s="121"/>
      <c r="H29" s="121"/>
      <c r="I29" s="121"/>
      <c r="J29" s="122"/>
      <c r="K29" s="122"/>
    </row>
    <row r="30" spans="1:11" ht="12.9" customHeight="1" x14ac:dyDescent="0.25">
      <c r="A30" s="228" t="s">
        <v>37</v>
      </c>
      <c r="B30" s="121">
        <v>24103</v>
      </c>
      <c r="C30" s="121">
        <f>93897+1500</f>
        <v>95397</v>
      </c>
      <c r="D30" s="121">
        <v>3767</v>
      </c>
      <c r="E30" s="121">
        <f t="shared" si="0"/>
        <v>123267</v>
      </c>
      <c r="F30" s="121">
        <v>0.97070000000000001</v>
      </c>
      <c r="G30" s="121">
        <v>103</v>
      </c>
      <c r="H30" s="121"/>
      <c r="I30" s="121"/>
      <c r="J30" s="122"/>
      <c r="K30" s="122"/>
    </row>
    <row r="31" spans="1:11" ht="12.9" customHeight="1" x14ac:dyDescent="0.25">
      <c r="A31" s="228" t="s">
        <v>38</v>
      </c>
      <c r="B31" s="121">
        <v>1629</v>
      </c>
      <c r="C31" s="121">
        <v>2102</v>
      </c>
      <c r="D31" s="121">
        <v>2587</v>
      </c>
      <c r="E31" s="121">
        <f t="shared" si="0"/>
        <v>6318</v>
      </c>
      <c r="F31" s="121"/>
      <c r="G31" s="121"/>
      <c r="H31" s="121"/>
      <c r="I31" s="121">
        <v>305</v>
      </c>
      <c r="J31" s="122"/>
      <c r="K31" s="122"/>
    </row>
    <row r="32" spans="1:11" ht="12.9" customHeight="1" x14ac:dyDescent="0.25">
      <c r="A32" s="228" t="s">
        <v>39</v>
      </c>
      <c r="B32" s="121">
        <v>21</v>
      </c>
      <c r="C32" s="121">
        <v>20</v>
      </c>
      <c r="D32" s="121">
        <v>13</v>
      </c>
      <c r="E32" s="121">
        <f t="shared" si="0"/>
        <v>54</v>
      </c>
      <c r="F32" s="121"/>
      <c r="G32" s="121"/>
      <c r="H32" s="121"/>
      <c r="I32" s="121"/>
      <c r="J32" s="122"/>
      <c r="K32" s="122"/>
    </row>
    <row r="33" spans="1:12" ht="12.9" customHeight="1" x14ac:dyDescent="0.25">
      <c r="A33" s="228" t="s">
        <v>64</v>
      </c>
      <c r="B33" s="121">
        <v>9087</v>
      </c>
      <c r="C33" s="121">
        <v>682</v>
      </c>
      <c r="D33" s="121">
        <v>1066</v>
      </c>
      <c r="E33" s="121">
        <f t="shared" si="0"/>
        <v>10835</v>
      </c>
      <c r="F33" s="121">
        <v>2.74</v>
      </c>
      <c r="G33" s="121"/>
      <c r="H33" s="121"/>
      <c r="I33" s="121">
        <v>725</v>
      </c>
      <c r="J33" s="122"/>
      <c r="K33" s="122"/>
    </row>
    <row r="34" spans="1:12" ht="12.9" customHeight="1" x14ac:dyDescent="0.25">
      <c r="A34" s="228" t="s">
        <v>65</v>
      </c>
      <c r="B34" s="121"/>
      <c r="C34" s="121">
        <v>197483</v>
      </c>
      <c r="D34" s="121"/>
      <c r="E34" s="121">
        <f t="shared" si="0"/>
        <v>197483</v>
      </c>
      <c r="F34" s="121"/>
      <c r="G34" s="121">
        <v>509</v>
      </c>
      <c r="H34" s="121"/>
      <c r="I34" s="121"/>
      <c r="J34" s="122"/>
      <c r="K34" s="122"/>
    </row>
    <row r="35" spans="1:12" ht="12.9" customHeight="1" x14ac:dyDescent="0.25">
      <c r="A35" s="228" t="s">
        <v>66</v>
      </c>
      <c r="B35" s="121"/>
      <c r="C35" s="121">
        <v>152993</v>
      </c>
      <c r="D35" s="121"/>
      <c r="E35" s="121">
        <f t="shared" si="0"/>
        <v>152993</v>
      </c>
      <c r="F35" s="121"/>
      <c r="G35" s="121">
        <v>1255</v>
      </c>
      <c r="H35" s="121"/>
      <c r="I35" s="121"/>
      <c r="J35" s="122"/>
      <c r="K35" s="122"/>
    </row>
    <row r="36" spans="1:12" ht="12.9" customHeight="1" x14ac:dyDescent="0.25">
      <c r="A36" s="228" t="s">
        <v>41</v>
      </c>
      <c r="B36" s="121"/>
      <c r="C36" s="121">
        <v>4857</v>
      </c>
      <c r="D36" s="121"/>
      <c r="E36" s="121">
        <f t="shared" si="0"/>
        <v>4857</v>
      </c>
      <c r="F36" s="121"/>
      <c r="G36" s="121"/>
      <c r="H36" s="121"/>
      <c r="I36" s="121"/>
      <c r="J36" s="122"/>
      <c r="K36" s="122"/>
    </row>
    <row r="37" spans="1:12" ht="12.9" customHeight="1" x14ac:dyDescent="0.25">
      <c r="A37" s="228" t="s">
        <v>43</v>
      </c>
      <c r="B37" s="121"/>
      <c r="C37" s="121"/>
      <c r="D37" s="121"/>
      <c r="E37" s="121"/>
      <c r="F37" s="121"/>
      <c r="G37" s="121"/>
      <c r="H37" s="121"/>
      <c r="I37" s="121"/>
      <c r="J37" s="122"/>
      <c r="K37" s="122"/>
    </row>
    <row r="38" spans="1:12" ht="15" customHeight="1" x14ac:dyDescent="0.25">
      <c r="A38" s="229" t="s">
        <v>224</v>
      </c>
      <c r="B38" s="121"/>
      <c r="C38" s="121">
        <v>13107</v>
      </c>
      <c r="D38" s="121"/>
      <c r="E38" s="121">
        <f t="shared" si="0"/>
        <v>13107</v>
      </c>
      <c r="F38" s="121"/>
      <c r="G38" s="121"/>
      <c r="H38" s="121"/>
      <c r="I38" s="121"/>
      <c r="J38" s="122"/>
      <c r="K38" s="122"/>
    </row>
    <row r="39" spans="1:12" ht="16.5" customHeight="1" thickBot="1" x14ac:dyDescent="0.3">
      <c r="A39" s="16" t="s">
        <v>115</v>
      </c>
      <c r="B39" s="121"/>
      <c r="C39" s="121"/>
      <c r="D39" s="121"/>
      <c r="E39" s="121"/>
      <c r="F39" s="121"/>
      <c r="G39" s="121"/>
      <c r="H39" s="121"/>
      <c r="I39" s="121">
        <v>11</v>
      </c>
      <c r="J39" s="123"/>
      <c r="K39" s="122"/>
      <c r="L39" s="122"/>
    </row>
    <row r="40" spans="1:12" ht="11.25" customHeight="1" x14ac:dyDescent="0.25">
      <c r="A40" s="71"/>
      <c r="B40" s="124"/>
      <c r="C40" s="125"/>
      <c r="D40" s="126"/>
      <c r="E40" s="124"/>
      <c r="F40" s="124"/>
      <c r="G40" s="124"/>
      <c r="H40" s="124"/>
      <c r="I40" s="124"/>
      <c r="K40" s="122"/>
    </row>
    <row r="41" spans="1:12" ht="16.5" customHeight="1" thickBot="1" x14ac:dyDescent="0.3">
      <c r="A41" s="143" t="s">
        <v>234</v>
      </c>
      <c r="B41" s="44" t="s">
        <v>109</v>
      </c>
      <c r="C41" s="127" t="s">
        <v>67</v>
      </c>
      <c r="D41" s="45" t="s">
        <v>110</v>
      </c>
      <c r="E41" s="44" t="s">
        <v>68</v>
      </c>
      <c r="F41" s="128"/>
      <c r="G41" s="128"/>
      <c r="H41" s="128"/>
      <c r="I41" s="44" t="s">
        <v>68</v>
      </c>
      <c r="K41" s="122"/>
    </row>
    <row r="42" spans="1:12" ht="12.9" customHeight="1" x14ac:dyDescent="0.25">
      <c r="A42" s="129" t="s">
        <v>125</v>
      </c>
      <c r="B42" s="130">
        <v>28</v>
      </c>
      <c r="C42" s="296">
        <v>1229</v>
      </c>
      <c r="D42" s="297"/>
      <c r="E42" s="130">
        <f>SUM(B42:D42)</f>
        <v>1257</v>
      </c>
      <c r="F42" s="130">
        <v>28</v>
      </c>
      <c r="G42" s="296">
        <v>6</v>
      </c>
      <c r="H42" s="297"/>
      <c r="I42" s="130"/>
      <c r="K42" s="122"/>
    </row>
    <row r="43" spans="1:12" ht="12.9" customHeight="1" thickBot="1" x14ac:dyDescent="0.3">
      <c r="A43" s="72" t="s">
        <v>126</v>
      </c>
      <c r="B43" s="44"/>
      <c r="C43" s="298">
        <v>18</v>
      </c>
      <c r="D43" s="299"/>
      <c r="E43" s="24">
        <f>SUM(B43:D43)</f>
        <v>18</v>
      </c>
      <c r="F43" s="24"/>
      <c r="G43" s="298">
        <v>18</v>
      </c>
      <c r="H43" s="299"/>
      <c r="I43" s="156"/>
    </row>
    <row r="44" spans="1:12" ht="7.05" customHeight="1" x14ac:dyDescent="0.25">
      <c r="A44" s="89"/>
      <c r="F44" s="131"/>
    </row>
    <row r="45" spans="1:12" s="137" customFormat="1" ht="12.9" customHeight="1" x14ac:dyDescent="0.2">
      <c r="A45" s="217" t="s">
        <v>219</v>
      </c>
      <c r="B45" s="138"/>
      <c r="C45" s="138"/>
      <c r="D45" s="138"/>
      <c r="E45" s="138"/>
      <c r="F45" s="138"/>
      <c r="G45" s="138"/>
      <c r="H45" s="138"/>
      <c r="I45" s="138"/>
    </row>
    <row r="46" spans="1:12" s="137" customFormat="1" ht="12.9" customHeight="1" x14ac:dyDescent="0.2">
      <c r="A46" s="217" t="s">
        <v>220</v>
      </c>
      <c r="B46" s="138"/>
      <c r="C46" s="138"/>
      <c r="D46" s="138"/>
      <c r="E46" s="138"/>
      <c r="F46" s="220"/>
      <c r="G46" s="220"/>
      <c r="H46" s="220"/>
      <c r="I46" s="138"/>
    </row>
    <row r="47" spans="1:12" s="137" customFormat="1" ht="12.9" customHeight="1" x14ac:dyDescent="0.2">
      <c r="A47" s="217" t="s">
        <v>225</v>
      </c>
      <c r="B47" s="138"/>
      <c r="C47" s="138"/>
      <c r="D47" s="138"/>
      <c r="E47" s="138"/>
      <c r="F47" s="138"/>
      <c r="G47" s="138"/>
      <c r="H47" s="138"/>
      <c r="I47" s="138"/>
    </row>
    <row r="48" spans="1:12" s="137" customFormat="1" ht="12.9" customHeight="1" x14ac:dyDescent="0.2">
      <c r="A48" s="138" t="s">
        <v>221</v>
      </c>
      <c r="B48" s="138"/>
      <c r="C48" s="138"/>
      <c r="D48" s="138"/>
      <c r="E48" s="138"/>
      <c r="F48" s="138"/>
      <c r="G48" s="138"/>
      <c r="H48" s="138"/>
      <c r="I48" s="138"/>
      <c r="J48" s="221"/>
    </row>
    <row r="49" spans="1:9" s="137" customFormat="1" ht="12.9" customHeight="1" x14ac:dyDescent="0.2">
      <c r="A49" s="138" t="s">
        <v>222</v>
      </c>
      <c r="B49" s="138"/>
      <c r="C49" s="138"/>
      <c r="D49" s="138"/>
      <c r="E49" s="138"/>
      <c r="F49" s="138"/>
      <c r="G49" s="138"/>
      <c r="H49" s="138"/>
      <c r="I49" s="138"/>
    </row>
    <row r="50" spans="1:9" ht="13.8" x14ac:dyDescent="0.25">
      <c r="A50" s="217" t="s">
        <v>238</v>
      </c>
    </row>
    <row r="51" spans="1:9" x14ac:dyDescent="0.25">
      <c r="A51" s="33"/>
    </row>
    <row r="52" spans="1:9" x14ac:dyDescent="0.25">
      <c r="A52" s="33"/>
    </row>
    <row r="53" spans="1:9" x14ac:dyDescent="0.25">
      <c r="A53" s="33"/>
    </row>
  </sheetData>
  <mergeCells count="5">
    <mergeCell ref="B11:I11"/>
    <mergeCell ref="C42:D42"/>
    <mergeCell ref="C43:D43"/>
    <mergeCell ref="G42:H42"/>
    <mergeCell ref="G43:H43"/>
  </mergeCells>
  <phoneticPr fontId="0" type="noConversion"/>
  <pageMargins left="0.39370078740157483" right="0.19685039370078741" top="0.98425196850393704" bottom="0.78740157480314965" header="0.51181102362204722" footer="0.31496062992125984"/>
  <pageSetup paperSize="9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zoomScaleSheetLayoutView="100" workbookViewId="0">
      <selection activeCell="I7" sqref="I7"/>
    </sheetView>
  </sheetViews>
  <sheetFormatPr baseColWidth="10" defaultColWidth="9.109375" defaultRowHeight="13.2" x14ac:dyDescent="0.25"/>
  <cols>
    <col min="1" max="1" width="11.44140625" style="85" customWidth="1"/>
    <col min="2" max="2" width="13.6640625" style="85" customWidth="1"/>
    <col min="3" max="3" width="16.6640625" style="85" customWidth="1"/>
    <col min="4" max="4" width="16.33203125" style="85" customWidth="1"/>
    <col min="5" max="5" width="15.6640625" style="85" customWidth="1"/>
    <col min="6" max="6" width="14" style="85" customWidth="1"/>
    <col min="7" max="7" width="15.5546875" style="85" bestFit="1" customWidth="1"/>
    <col min="8" max="8" width="12" style="85" customWidth="1"/>
    <col min="9" max="9" width="15.88671875" style="85" customWidth="1"/>
    <col min="10" max="10" width="26.33203125" style="85" customWidth="1"/>
    <col min="11" max="16384" width="9.109375" style="85"/>
  </cols>
  <sheetData>
    <row r="1" spans="1:10" ht="13.8" thickBot="1" x14ac:dyDescent="0.3">
      <c r="F1" s="113"/>
    </row>
    <row r="2" spans="1:10" x14ac:dyDescent="0.25">
      <c r="A2" s="35" t="s">
        <v>69</v>
      </c>
      <c r="B2" s="40"/>
      <c r="C2" s="40"/>
      <c r="D2" s="40"/>
      <c r="E2" s="40"/>
      <c r="F2" s="40"/>
      <c r="G2" s="40"/>
      <c r="H2" s="40"/>
      <c r="I2" s="40"/>
      <c r="J2" s="48"/>
    </row>
    <row r="3" spans="1:10" x14ac:dyDescent="0.25">
      <c r="A3" s="31"/>
      <c r="B3" s="12" t="s">
        <v>136</v>
      </c>
      <c r="C3" s="12"/>
      <c r="D3" s="12"/>
      <c r="E3" s="12"/>
      <c r="F3" s="12"/>
      <c r="G3" s="12"/>
      <c r="H3" s="12"/>
      <c r="I3" s="12"/>
      <c r="J3" s="42"/>
    </row>
    <row r="4" spans="1:10" x14ac:dyDescent="0.25">
      <c r="A4" s="31"/>
      <c r="B4" s="12"/>
      <c r="C4" s="12"/>
      <c r="D4" s="12"/>
      <c r="E4" s="12"/>
      <c r="F4" s="12"/>
      <c r="G4" s="12"/>
      <c r="H4" s="12"/>
      <c r="I4" s="12"/>
      <c r="J4" s="42"/>
    </row>
    <row r="5" spans="1:10" x14ac:dyDescent="0.25">
      <c r="A5" s="31"/>
      <c r="B5" s="12" t="s">
        <v>70</v>
      </c>
      <c r="C5" s="32" t="str">
        <f>'Tabell I'!B9</f>
        <v>Norge</v>
      </c>
      <c r="D5" s="12"/>
      <c r="E5" s="12"/>
      <c r="F5" s="12"/>
      <c r="G5" s="12"/>
      <c r="H5" s="12"/>
      <c r="I5" s="12"/>
      <c r="J5" s="42"/>
    </row>
    <row r="6" spans="1:10" x14ac:dyDescent="0.25">
      <c r="A6" s="31"/>
      <c r="B6" s="12" t="s">
        <v>71</v>
      </c>
      <c r="C6" s="12">
        <f>'Tabell I'!B10</f>
        <v>2016</v>
      </c>
      <c r="D6" s="91"/>
      <c r="E6" s="91"/>
      <c r="F6" s="12"/>
      <c r="G6" s="12"/>
      <c r="H6" s="12"/>
      <c r="I6" s="12"/>
      <c r="J6" s="42"/>
    </row>
    <row r="7" spans="1:10" x14ac:dyDescent="0.25">
      <c r="A7" s="31"/>
      <c r="B7" s="12" t="s">
        <v>72</v>
      </c>
      <c r="C7" s="13">
        <f>'Tabell I'!B11</f>
        <v>42987</v>
      </c>
      <c r="D7" s="93"/>
      <c r="E7" s="93"/>
      <c r="F7" s="12"/>
      <c r="G7" s="12"/>
      <c r="H7" s="12"/>
      <c r="I7" s="12"/>
      <c r="J7" s="42"/>
    </row>
    <row r="8" spans="1:10" x14ac:dyDescent="0.25">
      <c r="A8" s="31"/>
      <c r="B8" s="12" t="s">
        <v>73</v>
      </c>
      <c r="C8" s="6" t="str">
        <f>'Tabell I'!B12</f>
        <v>01.01.-31.12.2016</v>
      </c>
      <c r="D8" s="91"/>
      <c r="E8" s="91"/>
      <c r="F8" s="12"/>
      <c r="G8" s="12"/>
      <c r="H8" s="12"/>
      <c r="I8" s="12"/>
      <c r="J8" s="42"/>
    </row>
    <row r="9" spans="1:10" ht="13.8" thickBot="1" x14ac:dyDescent="0.3">
      <c r="A9" s="43"/>
      <c r="B9" s="41"/>
      <c r="C9" s="41"/>
      <c r="D9" s="41"/>
      <c r="E9" s="41"/>
      <c r="F9" s="41"/>
      <c r="G9" s="41"/>
      <c r="H9" s="41"/>
      <c r="I9" s="41"/>
      <c r="J9" s="42"/>
    </row>
    <row r="10" spans="1:10" ht="15.6" x14ac:dyDescent="0.25">
      <c r="A10" s="71"/>
      <c r="B10" s="71"/>
      <c r="C10" s="133" t="s">
        <v>135</v>
      </c>
      <c r="D10" s="40"/>
      <c r="E10" s="48"/>
      <c r="F10" s="133" t="s">
        <v>134</v>
      </c>
      <c r="G10" s="134"/>
      <c r="H10" s="135"/>
      <c r="I10" s="178" t="s">
        <v>76</v>
      </c>
      <c r="J10" s="149" t="s">
        <v>176</v>
      </c>
    </row>
    <row r="11" spans="1:10" ht="16.2" thickBot="1" x14ac:dyDescent="0.3">
      <c r="A11" s="82"/>
      <c r="B11" s="92"/>
      <c r="C11" s="112"/>
      <c r="D11" s="113"/>
      <c r="E11" s="114"/>
      <c r="F11" s="204" t="s">
        <v>175</v>
      </c>
      <c r="G11" s="113"/>
      <c r="H11" s="114"/>
      <c r="I11" s="111" t="s">
        <v>74</v>
      </c>
      <c r="J11" s="151" t="s">
        <v>235</v>
      </c>
    </row>
    <row r="12" spans="1:10" x14ac:dyDescent="0.25">
      <c r="A12" s="56" t="s">
        <v>13</v>
      </c>
      <c r="B12" s="56" t="s">
        <v>14</v>
      </c>
      <c r="C12" s="52" t="s">
        <v>132</v>
      </c>
      <c r="D12" s="52" t="s">
        <v>76</v>
      </c>
      <c r="E12" s="71" t="s">
        <v>76</v>
      </c>
      <c r="F12" s="52" t="s">
        <v>75</v>
      </c>
      <c r="G12" s="52" t="s">
        <v>76</v>
      </c>
      <c r="H12" s="52" t="s">
        <v>77</v>
      </c>
      <c r="I12" s="111" t="s">
        <v>7</v>
      </c>
      <c r="J12" s="151" t="s">
        <v>94</v>
      </c>
    </row>
    <row r="13" spans="1:10" x14ac:dyDescent="0.25">
      <c r="A13" s="56"/>
      <c r="B13" s="56"/>
      <c r="C13" s="29" t="s">
        <v>78</v>
      </c>
      <c r="D13" s="29" t="s">
        <v>79</v>
      </c>
      <c r="E13" s="29" t="s">
        <v>80</v>
      </c>
      <c r="F13" s="29" t="s">
        <v>81</v>
      </c>
      <c r="G13" s="29" t="s">
        <v>82</v>
      </c>
      <c r="H13" s="29" t="s">
        <v>7</v>
      </c>
      <c r="I13" s="111" t="s">
        <v>83</v>
      </c>
      <c r="J13" s="29"/>
    </row>
    <row r="14" spans="1:10" x14ac:dyDescent="0.25">
      <c r="A14" s="56"/>
      <c r="B14" s="56"/>
      <c r="C14" s="29" t="s">
        <v>84</v>
      </c>
      <c r="D14" s="29" t="s">
        <v>85</v>
      </c>
      <c r="E14" s="29" t="s">
        <v>86</v>
      </c>
      <c r="F14" s="151" t="s">
        <v>9</v>
      </c>
      <c r="G14" s="29" t="s">
        <v>87</v>
      </c>
      <c r="H14" s="29" t="s">
        <v>88</v>
      </c>
      <c r="I14" s="111" t="s">
        <v>89</v>
      </c>
      <c r="J14" s="82"/>
    </row>
    <row r="15" spans="1:10" x14ac:dyDescent="0.25">
      <c r="A15" s="56"/>
      <c r="B15" s="56"/>
      <c r="C15" s="29" t="s">
        <v>90</v>
      </c>
      <c r="D15" s="29" t="s">
        <v>91</v>
      </c>
      <c r="E15" s="29" t="s">
        <v>92</v>
      </c>
      <c r="F15" s="29" t="s">
        <v>14</v>
      </c>
      <c r="G15" s="29"/>
      <c r="H15" s="29"/>
      <c r="I15" s="111" t="s">
        <v>94</v>
      </c>
      <c r="J15" s="82"/>
    </row>
    <row r="16" spans="1:10" x14ac:dyDescent="0.25">
      <c r="A16" s="56"/>
      <c r="B16" s="56"/>
      <c r="C16" s="29" t="s">
        <v>95</v>
      </c>
      <c r="D16" s="118"/>
      <c r="E16" s="29" t="s">
        <v>89</v>
      </c>
      <c r="F16" s="29"/>
      <c r="G16" s="29"/>
      <c r="H16" s="29"/>
      <c r="I16" s="36"/>
      <c r="J16" s="82"/>
    </row>
    <row r="17" spans="1:10" ht="13.8" thickBot="1" x14ac:dyDescent="0.3">
      <c r="A17" s="56"/>
      <c r="B17" s="56"/>
      <c r="C17" s="44" t="s">
        <v>94</v>
      </c>
      <c r="D17" s="159"/>
      <c r="E17" s="44" t="s">
        <v>94</v>
      </c>
      <c r="F17" s="44"/>
      <c r="G17" s="44"/>
      <c r="H17" s="44"/>
      <c r="I17" s="112"/>
      <c r="J17" s="88"/>
    </row>
    <row r="18" spans="1:10" ht="13.8" thickBot="1" x14ac:dyDescent="0.3">
      <c r="A18" s="88"/>
      <c r="B18" s="72"/>
      <c r="C18" s="53" t="s">
        <v>15</v>
      </c>
      <c r="D18" s="54" t="s">
        <v>16</v>
      </c>
      <c r="E18" s="53" t="s">
        <v>96</v>
      </c>
      <c r="F18" s="53" t="s">
        <v>51</v>
      </c>
      <c r="G18" s="53" t="s">
        <v>19</v>
      </c>
      <c r="H18" s="53" t="s">
        <v>97</v>
      </c>
      <c r="I18" s="53" t="s">
        <v>98</v>
      </c>
      <c r="J18" s="53" t="s">
        <v>99</v>
      </c>
    </row>
    <row r="19" spans="1:10" ht="13.8" thickBot="1" x14ac:dyDescent="0.3">
      <c r="A19" s="47"/>
      <c r="B19" s="47"/>
      <c r="C19" s="54"/>
      <c r="D19" s="54"/>
      <c r="E19" s="54"/>
      <c r="F19" s="54"/>
      <c r="G19" s="54"/>
      <c r="H19" s="54"/>
      <c r="I19" s="54"/>
      <c r="J19" s="54"/>
    </row>
    <row r="20" spans="1:10" x14ac:dyDescent="0.25">
      <c r="A20" s="71" t="s">
        <v>36</v>
      </c>
      <c r="B20" s="56"/>
      <c r="C20" s="71"/>
      <c r="D20" s="71"/>
      <c r="E20" s="71"/>
      <c r="F20" s="71"/>
      <c r="G20" s="71"/>
      <c r="H20" s="129"/>
      <c r="I20" s="71"/>
      <c r="J20" s="71"/>
    </row>
    <row r="21" spans="1:10" x14ac:dyDescent="0.25">
      <c r="A21" s="56"/>
      <c r="B21" s="56" t="s">
        <v>114</v>
      </c>
      <c r="C21" s="22">
        <v>4121</v>
      </c>
      <c r="D21" s="22">
        <v>4000</v>
      </c>
      <c r="E21" s="22">
        <f>SUM(C21:D21)</f>
        <v>8121</v>
      </c>
      <c r="F21" s="23"/>
      <c r="G21" s="23"/>
      <c r="H21" s="23"/>
      <c r="I21" s="22">
        <f>SUM(E21:H21)</f>
        <v>8121</v>
      </c>
      <c r="J21" s="22">
        <v>7910</v>
      </c>
    </row>
    <row r="22" spans="1:10" x14ac:dyDescent="0.25">
      <c r="A22" s="56"/>
      <c r="B22" s="56" t="s">
        <v>100</v>
      </c>
      <c r="C22" s="22">
        <v>3500</v>
      </c>
      <c r="D22" s="22">
        <v>5100</v>
      </c>
      <c r="E22" s="22">
        <f t="shared" ref="E22:E23" si="0">SUM(C22:D22)</f>
        <v>8600</v>
      </c>
      <c r="F22" s="23"/>
      <c r="G22" s="23"/>
      <c r="H22" s="23"/>
      <c r="I22" s="22">
        <f t="shared" ref="I22:I24" si="1">SUM(E22:H22)</f>
        <v>8600</v>
      </c>
      <c r="J22" s="22">
        <v>8505</v>
      </c>
    </row>
    <row r="23" spans="1:10" x14ac:dyDescent="0.25">
      <c r="A23" s="56"/>
      <c r="B23" s="145" t="s">
        <v>139</v>
      </c>
      <c r="C23" s="22">
        <v>19900</v>
      </c>
      <c r="D23" s="22"/>
      <c r="E23" s="22">
        <f t="shared" si="0"/>
        <v>19900</v>
      </c>
      <c r="F23" s="23"/>
      <c r="G23" s="23"/>
      <c r="H23" s="23"/>
      <c r="I23" s="22">
        <f t="shared" si="1"/>
        <v>19900</v>
      </c>
      <c r="J23" s="22">
        <v>19624</v>
      </c>
    </row>
    <row r="24" spans="1:10" ht="13.8" thickBot="1" x14ac:dyDescent="0.3">
      <c r="A24" s="56"/>
      <c r="B24" s="56" t="s">
        <v>101</v>
      </c>
      <c r="C24" s="22">
        <v>8158</v>
      </c>
      <c r="D24" s="22"/>
      <c r="E24" s="22">
        <f>SUM(C24:D24)</f>
        <v>8158</v>
      </c>
      <c r="F24" s="23"/>
      <c r="G24" s="23"/>
      <c r="H24" s="23"/>
      <c r="I24" s="22">
        <f t="shared" si="1"/>
        <v>8158</v>
      </c>
      <c r="J24" s="22">
        <v>8155</v>
      </c>
    </row>
    <row r="25" spans="1:10" ht="13.8" thickBot="1" x14ac:dyDescent="0.3">
      <c r="A25" s="47" t="s">
        <v>102</v>
      </c>
      <c r="B25" s="136"/>
      <c r="C25" s="25">
        <f>SUM(C21:C24)</f>
        <v>35679</v>
      </c>
      <c r="D25" s="25">
        <f>SUM(D21:D24)</f>
        <v>9100</v>
      </c>
      <c r="E25" s="25">
        <f>SUM(E21:E24)</f>
        <v>44779</v>
      </c>
      <c r="F25" s="26"/>
      <c r="G25" s="26"/>
      <c r="H25" s="26"/>
      <c r="I25" s="25">
        <f>SUM(I21:I24)</f>
        <v>44779</v>
      </c>
      <c r="J25" s="25">
        <f>SUM(J20:J24)</f>
        <v>44194</v>
      </c>
    </row>
    <row r="26" spans="1:10" x14ac:dyDescent="0.25">
      <c r="A26" s="71" t="s">
        <v>21</v>
      </c>
      <c r="B26" s="4"/>
      <c r="C26" s="38"/>
      <c r="D26" s="38"/>
      <c r="E26" s="38"/>
      <c r="F26" s="38"/>
      <c r="G26" s="38"/>
      <c r="H26" s="38"/>
      <c r="I26" s="38"/>
      <c r="J26" s="132"/>
    </row>
    <row r="27" spans="1:10" x14ac:dyDescent="0.25">
      <c r="A27" s="56"/>
      <c r="B27" s="56" t="s">
        <v>114</v>
      </c>
      <c r="C27" s="22">
        <v>900</v>
      </c>
      <c r="D27" s="22">
        <v>350</v>
      </c>
      <c r="E27" s="22">
        <f>SUM(C27:D27)</f>
        <v>1250</v>
      </c>
      <c r="F27" s="23"/>
      <c r="G27" s="23"/>
      <c r="H27" s="23"/>
      <c r="I27" s="22">
        <f>SUM(E27:H27)</f>
        <v>1250</v>
      </c>
      <c r="J27" s="22">
        <v>1088</v>
      </c>
    </row>
    <row r="28" spans="1:10" x14ac:dyDescent="0.25">
      <c r="A28" s="56"/>
      <c r="B28" s="56" t="s">
        <v>103</v>
      </c>
      <c r="C28" s="22">
        <v>900</v>
      </c>
      <c r="D28" s="22">
        <v>500</v>
      </c>
      <c r="E28" s="22">
        <f t="shared" ref="E28:E29" si="2">SUM(C28:D28)</f>
        <v>1400</v>
      </c>
      <c r="F28" s="23"/>
      <c r="G28" s="23"/>
      <c r="H28" s="23"/>
      <c r="I28" s="22">
        <f t="shared" ref="I28:I29" si="3">SUM(E28:H28)</f>
        <v>1400</v>
      </c>
      <c r="J28" s="22">
        <v>1354</v>
      </c>
    </row>
    <row r="29" spans="1:10" x14ac:dyDescent="0.25">
      <c r="A29" s="56"/>
      <c r="B29" s="145" t="s">
        <v>139</v>
      </c>
      <c r="C29" s="22">
        <v>1247</v>
      </c>
      <c r="D29" s="22"/>
      <c r="E29" s="22">
        <f t="shared" si="2"/>
        <v>1247</v>
      </c>
      <c r="F29" s="23"/>
      <c r="G29" s="23"/>
      <c r="H29" s="23"/>
      <c r="I29" s="22">
        <f t="shared" si="3"/>
        <v>1247</v>
      </c>
      <c r="J29" s="22">
        <v>1187</v>
      </c>
    </row>
    <row r="30" spans="1:10" ht="13.8" thickBot="1" x14ac:dyDescent="0.3">
      <c r="A30" s="56"/>
      <c r="B30" s="56" t="s">
        <v>101</v>
      </c>
      <c r="C30" s="22"/>
      <c r="D30" s="22"/>
      <c r="E30" s="22"/>
      <c r="F30" s="23"/>
      <c r="G30" s="23"/>
      <c r="H30" s="23"/>
      <c r="I30" s="22"/>
      <c r="J30" s="86"/>
    </row>
    <row r="31" spans="1:10" ht="13.8" thickBot="1" x14ac:dyDescent="0.3">
      <c r="A31" s="55" t="s">
        <v>102</v>
      </c>
      <c r="B31" s="136"/>
      <c r="C31" s="25">
        <f>SUM(C27:C30)</f>
        <v>3047</v>
      </c>
      <c r="D31" s="25">
        <f>SUM(D27:D30)</f>
        <v>850</v>
      </c>
      <c r="E31" s="25">
        <f>SUM(E27:E30)</f>
        <v>3897</v>
      </c>
      <c r="F31" s="26"/>
      <c r="G31" s="26"/>
      <c r="H31" s="26"/>
      <c r="I31" s="25">
        <f>SUM(I27:I30)</f>
        <v>3897</v>
      </c>
      <c r="J31" s="25">
        <f>SUM(J27:J30)</f>
        <v>3629</v>
      </c>
    </row>
    <row r="32" spans="1:10" x14ac:dyDescent="0.25">
      <c r="A32" s="71" t="s">
        <v>104</v>
      </c>
      <c r="B32" s="4"/>
      <c r="C32" s="38"/>
      <c r="D32" s="38"/>
      <c r="E32" s="38"/>
      <c r="F32" s="38"/>
      <c r="G32" s="38"/>
      <c r="H32" s="38"/>
      <c r="I32" s="38"/>
      <c r="J32" s="132"/>
    </row>
    <row r="33" spans="1:10" x14ac:dyDescent="0.25">
      <c r="A33" s="56"/>
      <c r="B33" s="56" t="s">
        <v>114</v>
      </c>
      <c r="C33" s="22"/>
      <c r="D33" s="22"/>
      <c r="E33" s="22"/>
      <c r="F33" s="23"/>
      <c r="G33" s="23"/>
      <c r="H33" s="23"/>
      <c r="I33" s="22"/>
      <c r="J33" s="22"/>
    </row>
    <row r="34" spans="1:10" x14ac:dyDescent="0.25">
      <c r="A34" s="56"/>
      <c r="B34" s="56" t="s">
        <v>103</v>
      </c>
      <c r="C34" s="22"/>
      <c r="D34" s="22"/>
      <c r="E34" s="22"/>
      <c r="F34" s="23"/>
      <c r="G34" s="23"/>
      <c r="H34" s="23"/>
      <c r="I34" s="22"/>
      <c r="J34" s="22"/>
    </row>
    <row r="35" spans="1:10" x14ac:dyDescent="0.25">
      <c r="A35" s="56"/>
      <c r="B35" s="145" t="s">
        <v>139</v>
      </c>
      <c r="C35" s="22">
        <v>50</v>
      </c>
      <c r="D35" s="22"/>
      <c r="E35" s="22">
        <f>SUM(C35:D35)</f>
        <v>50</v>
      </c>
      <c r="F35" s="23"/>
      <c r="G35" s="23"/>
      <c r="H35" s="23"/>
      <c r="I35" s="22">
        <f>SUM(E35:H35)</f>
        <v>50</v>
      </c>
      <c r="J35" s="22">
        <v>89</v>
      </c>
    </row>
    <row r="36" spans="1:10" ht="13.8" thickBot="1" x14ac:dyDescent="0.3">
      <c r="A36" s="56"/>
      <c r="B36" s="56" t="s">
        <v>101</v>
      </c>
      <c r="C36" s="22"/>
      <c r="D36" s="22"/>
      <c r="E36" s="22"/>
      <c r="F36" s="23"/>
      <c r="G36" s="23"/>
      <c r="H36" s="23"/>
      <c r="I36" s="22"/>
      <c r="J36" s="86"/>
    </row>
    <row r="37" spans="1:10" ht="13.8" thickBot="1" x14ac:dyDescent="0.3">
      <c r="A37" s="55" t="s">
        <v>102</v>
      </c>
      <c r="B37" s="136"/>
      <c r="C37" s="25">
        <f>SUM(C33:C36)</f>
        <v>50</v>
      </c>
      <c r="D37" s="25"/>
      <c r="E37" s="25">
        <f>SUM(E33:E36)</f>
        <v>50</v>
      </c>
      <c r="F37" s="26"/>
      <c r="G37" s="26"/>
      <c r="H37" s="26"/>
      <c r="I37" s="25">
        <f>SUM(I33:I36)</f>
        <v>50</v>
      </c>
      <c r="J37" s="25">
        <f>SUM(J33:J36)</f>
        <v>89</v>
      </c>
    </row>
    <row r="38" spans="1:10" s="137" customFormat="1" ht="13.8" x14ac:dyDescent="0.25">
      <c r="A38" s="84" t="s">
        <v>177</v>
      </c>
      <c r="F38" s="140"/>
      <c r="G38" s="140"/>
      <c r="H38" s="139"/>
      <c r="I38" s="141"/>
      <c r="J38" s="141"/>
    </row>
    <row r="39" spans="1:10" s="137" customFormat="1" ht="13.8" x14ac:dyDescent="0.25">
      <c r="A39" s="84" t="s">
        <v>174</v>
      </c>
      <c r="H39" s="139"/>
      <c r="I39" s="141"/>
      <c r="J39" s="141"/>
    </row>
    <row r="41" spans="1:10" x14ac:dyDescent="0.25">
      <c r="A41" s="33"/>
      <c r="B41" s="33"/>
    </row>
  </sheetData>
  <phoneticPr fontId="6" type="noConversion"/>
  <pageMargins left="0.39370078740157483" right="0.19685039370078741" top="0.78740157480314965" bottom="0.59055118110236227" header="0.31496062992125984" footer="0.31496062992125984"/>
  <pageSetup paperSize="9" scale="9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zoomScaleNormal="100" workbookViewId="0">
      <selection activeCell="I15" sqref="I15"/>
    </sheetView>
  </sheetViews>
  <sheetFormatPr baseColWidth="10" defaultRowHeight="13.2" x14ac:dyDescent="0.25"/>
  <cols>
    <col min="1" max="1" width="20.44140625" customWidth="1"/>
    <col min="5" max="5" width="10.6640625" customWidth="1"/>
    <col min="6" max="6" width="10.33203125" customWidth="1"/>
    <col min="7" max="7" width="15.5546875" customWidth="1"/>
  </cols>
  <sheetData>
    <row r="2" spans="1:7" ht="13.8" thickBot="1" x14ac:dyDescent="0.3"/>
    <row r="3" spans="1:7" x14ac:dyDescent="0.25">
      <c r="A3" s="35" t="s">
        <v>112</v>
      </c>
      <c r="B3" s="40"/>
      <c r="C3" s="40"/>
      <c r="D3" s="40"/>
      <c r="E3" s="40"/>
      <c r="F3" s="40"/>
      <c r="G3" s="48"/>
    </row>
    <row r="4" spans="1:7" x14ac:dyDescent="0.25">
      <c r="A4" s="31"/>
      <c r="B4" s="12" t="s">
        <v>130</v>
      </c>
      <c r="C4" s="12"/>
      <c r="D4" s="12"/>
      <c r="E4" s="12"/>
      <c r="F4" s="12"/>
      <c r="G4" s="42"/>
    </row>
    <row r="5" spans="1:7" ht="15.6" x14ac:dyDescent="0.25">
      <c r="A5" s="31"/>
      <c r="B5" s="10" t="s">
        <v>161</v>
      </c>
      <c r="C5" s="12"/>
      <c r="D5" s="12"/>
      <c r="E5" s="12"/>
      <c r="F5" s="12"/>
      <c r="G5" s="42"/>
    </row>
    <row r="6" spans="1:7" x14ac:dyDescent="0.25">
      <c r="A6" s="31"/>
      <c r="B6" s="12" t="s">
        <v>137</v>
      </c>
      <c r="C6" s="12"/>
      <c r="D6" s="12"/>
      <c r="E6" s="12"/>
      <c r="F6" s="12"/>
      <c r="G6" s="42"/>
    </row>
    <row r="7" spans="1:7" x14ac:dyDescent="0.25">
      <c r="A7" s="31"/>
      <c r="B7" s="12"/>
      <c r="C7" s="12"/>
      <c r="D7" s="12"/>
      <c r="E7" s="12"/>
      <c r="F7" s="12"/>
      <c r="G7" s="42"/>
    </row>
    <row r="8" spans="1:7" x14ac:dyDescent="0.25">
      <c r="A8" s="15" t="s">
        <v>46</v>
      </c>
      <c r="B8" s="32" t="str">
        <f>'Tabell I'!B9</f>
        <v>Norge</v>
      </c>
      <c r="C8" s="12"/>
      <c r="D8" s="12"/>
      <c r="E8" s="12"/>
      <c r="F8" s="12"/>
      <c r="G8" s="42"/>
    </row>
    <row r="9" spans="1:7" x14ac:dyDescent="0.25">
      <c r="A9" s="15" t="s">
        <v>0</v>
      </c>
      <c r="B9" s="12">
        <f>'Tabell I'!B10</f>
        <v>2016</v>
      </c>
      <c r="C9" s="12"/>
      <c r="D9" s="12"/>
      <c r="E9" s="12"/>
      <c r="F9" s="12"/>
      <c r="G9" s="42"/>
    </row>
    <row r="10" spans="1:7" x14ac:dyDescent="0.25">
      <c r="A10" s="15" t="s">
        <v>178</v>
      </c>
      <c r="B10" s="81">
        <f>'Tabell I'!B11</f>
        <v>42987</v>
      </c>
      <c r="C10" s="12"/>
      <c r="D10" s="12"/>
      <c r="E10" s="12"/>
      <c r="F10" s="12"/>
      <c r="G10" s="42"/>
    </row>
    <row r="11" spans="1:7" x14ac:dyDescent="0.25">
      <c r="A11" s="31" t="s">
        <v>59</v>
      </c>
      <c r="B11" s="158" t="str">
        <f>'Tabell I'!B12</f>
        <v>01.01.-31.12.2016</v>
      </c>
      <c r="C11" s="12"/>
      <c r="D11" s="12"/>
      <c r="E11" s="12"/>
      <c r="F11" s="12"/>
      <c r="G11" s="42"/>
    </row>
    <row r="12" spans="1:7" ht="13.8" thickBot="1" x14ac:dyDescent="0.3">
      <c r="A12" s="49"/>
      <c r="B12" s="12"/>
      <c r="C12" s="12"/>
      <c r="D12" s="12"/>
      <c r="E12" s="12"/>
      <c r="F12" s="12"/>
      <c r="G12" s="42"/>
    </row>
    <row r="13" spans="1:7" x14ac:dyDescent="0.25">
      <c r="A13" s="71"/>
      <c r="B13" s="5" t="s">
        <v>179</v>
      </c>
      <c r="C13" s="40"/>
      <c r="D13" s="40"/>
      <c r="E13" s="40"/>
      <c r="F13" s="40"/>
      <c r="G13" s="48"/>
    </row>
    <row r="14" spans="1:7" ht="13.8" thickBot="1" x14ac:dyDescent="0.3">
      <c r="A14" s="56"/>
      <c r="B14" s="16" t="s">
        <v>160</v>
      </c>
      <c r="C14" s="41"/>
      <c r="D14" s="41"/>
      <c r="E14" s="50"/>
      <c r="F14" s="41"/>
      <c r="G14" s="45"/>
    </row>
    <row r="15" spans="1:7" ht="13.8" thickBot="1" x14ac:dyDescent="0.3">
      <c r="A15" s="56"/>
      <c r="B15" s="5"/>
      <c r="C15" s="40"/>
      <c r="D15" s="40"/>
      <c r="E15" s="205"/>
      <c r="F15" s="48"/>
      <c r="G15" s="42"/>
    </row>
    <row r="16" spans="1:7" ht="13.8" thickBot="1" x14ac:dyDescent="0.3">
      <c r="A16" s="56"/>
      <c r="B16" s="291" t="s">
        <v>93</v>
      </c>
      <c r="C16" s="300"/>
      <c r="D16" s="300"/>
      <c r="E16" s="300"/>
      <c r="F16" s="292"/>
      <c r="G16" s="42"/>
    </row>
    <row r="17" spans="1:7" x14ac:dyDescent="0.25">
      <c r="A17" s="56"/>
      <c r="B17" s="2"/>
      <c r="C17" s="51"/>
      <c r="D17" s="52"/>
      <c r="E17" s="8"/>
      <c r="F17" s="52"/>
      <c r="G17" s="52"/>
    </row>
    <row r="18" spans="1:7" ht="13.8" thickBot="1" x14ac:dyDescent="0.3">
      <c r="A18" s="72"/>
      <c r="B18" s="44"/>
      <c r="C18" s="44"/>
      <c r="D18" s="142"/>
      <c r="E18" s="142"/>
      <c r="F18" s="179"/>
      <c r="G18" s="44" t="s">
        <v>102</v>
      </c>
    </row>
    <row r="19" spans="1:7" ht="13.8" thickBot="1" x14ac:dyDescent="0.3">
      <c r="A19" s="47" t="s">
        <v>13</v>
      </c>
      <c r="B19" s="227" t="s">
        <v>226</v>
      </c>
      <c r="C19" s="227" t="s">
        <v>239</v>
      </c>
      <c r="D19" s="169"/>
      <c r="E19" s="170"/>
      <c r="F19" s="180"/>
      <c r="G19" s="227" t="s">
        <v>227</v>
      </c>
    </row>
    <row r="20" spans="1:7" ht="12.9" customHeight="1" x14ac:dyDescent="0.25">
      <c r="A20" s="71"/>
      <c r="B20" s="42"/>
      <c r="C20" s="56"/>
      <c r="D20" s="31"/>
      <c r="E20" s="2"/>
      <c r="F20" s="12"/>
      <c r="G20" s="82"/>
    </row>
    <row r="21" spans="1:7" ht="12.9" customHeight="1" x14ac:dyDescent="0.25">
      <c r="A21" s="56" t="s">
        <v>36</v>
      </c>
      <c r="B21" s="222"/>
      <c r="C21" s="57"/>
      <c r="D21" s="58"/>
      <c r="E21" s="62"/>
      <c r="F21" s="59"/>
      <c r="G21" s="60"/>
    </row>
    <row r="22" spans="1:7" ht="12.9" customHeight="1" x14ac:dyDescent="0.25">
      <c r="A22" s="56" t="s">
        <v>21</v>
      </c>
      <c r="B22" s="181"/>
      <c r="C22" s="57"/>
      <c r="D22" s="58"/>
      <c r="E22" s="62"/>
      <c r="F22" s="59"/>
      <c r="G22" s="60"/>
    </row>
    <row r="23" spans="1:7" ht="12.9" customHeight="1" x14ac:dyDescent="0.25">
      <c r="A23" s="56" t="s">
        <v>108</v>
      </c>
      <c r="B23" s="181"/>
      <c r="C23" s="57">
        <v>561</v>
      </c>
      <c r="D23" s="58"/>
      <c r="E23" s="62"/>
      <c r="F23" s="59"/>
      <c r="G23" s="60">
        <f>SUM(B23:F23)</f>
        <v>561</v>
      </c>
    </row>
    <row r="24" spans="1:7" ht="12.9" customHeight="1" x14ac:dyDescent="0.25">
      <c r="A24" s="56" t="s">
        <v>104</v>
      </c>
      <c r="B24" s="181"/>
      <c r="C24" s="57"/>
      <c r="D24" s="58"/>
      <c r="E24" s="62"/>
      <c r="F24" s="59"/>
      <c r="G24" s="60"/>
    </row>
    <row r="25" spans="1:7" ht="12.9" customHeight="1" x14ac:dyDescent="0.25">
      <c r="A25" s="183" t="s">
        <v>173</v>
      </c>
      <c r="B25" s="181"/>
      <c r="C25" s="57"/>
      <c r="D25" s="58"/>
      <c r="E25" s="62"/>
      <c r="F25" s="59"/>
      <c r="G25" s="60"/>
    </row>
    <row r="26" spans="1:7" ht="12.9" customHeight="1" x14ac:dyDescent="0.25">
      <c r="A26" s="61" t="s">
        <v>37</v>
      </c>
      <c r="B26" s="181"/>
      <c r="C26" s="57"/>
      <c r="D26" s="58"/>
      <c r="E26" s="62"/>
      <c r="F26" s="59"/>
      <c r="G26" s="60"/>
    </row>
    <row r="27" spans="1:7" ht="12.9" customHeight="1" x14ac:dyDescent="0.25">
      <c r="A27" s="56" t="s">
        <v>38</v>
      </c>
      <c r="B27" s="181"/>
      <c r="C27" s="57"/>
      <c r="D27" s="58"/>
      <c r="E27" s="62"/>
      <c r="F27" s="59"/>
      <c r="G27" s="60"/>
    </row>
    <row r="28" spans="1:7" ht="12.9" customHeight="1" x14ac:dyDescent="0.25">
      <c r="A28" s="56" t="s">
        <v>39</v>
      </c>
      <c r="B28" s="181"/>
      <c r="C28" s="57"/>
      <c r="D28" s="58"/>
      <c r="E28" s="83"/>
      <c r="F28" s="59"/>
      <c r="G28" s="60"/>
    </row>
    <row r="29" spans="1:7" ht="12.9" customHeight="1" x14ac:dyDescent="0.25">
      <c r="A29" s="56" t="s">
        <v>64</v>
      </c>
      <c r="B29" s="181"/>
      <c r="C29" s="57"/>
      <c r="D29" s="58"/>
      <c r="E29" s="83"/>
      <c r="F29" s="59"/>
      <c r="G29" s="60"/>
    </row>
    <row r="30" spans="1:7" ht="12.9" customHeight="1" x14ac:dyDescent="0.25">
      <c r="A30" s="56" t="s">
        <v>65</v>
      </c>
      <c r="B30" s="181">
        <v>5344</v>
      </c>
      <c r="C30" s="63"/>
      <c r="D30" s="64"/>
      <c r="E30" s="83"/>
      <c r="F30" s="65"/>
      <c r="G30" s="60">
        <f>SUM(B30:F30)</f>
        <v>5344</v>
      </c>
    </row>
    <row r="31" spans="1:7" ht="12.9" customHeight="1" x14ac:dyDescent="0.25">
      <c r="A31" s="56" t="s">
        <v>66</v>
      </c>
      <c r="B31" s="181"/>
      <c r="C31" s="63"/>
      <c r="D31" s="64"/>
      <c r="E31" s="83"/>
      <c r="F31" s="65"/>
      <c r="G31" s="60"/>
    </row>
    <row r="32" spans="1:7" ht="12.9" customHeight="1" x14ac:dyDescent="0.25">
      <c r="A32" s="56" t="s">
        <v>41</v>
      </c>
      <c r="B32" s="181">
        <v>2</v>
      </c>
      <c r="C32" s="63"/>
      <c r="D32" s="64"/>
      <c r="E32" s="83"/>
      <c r="F32" s="65"/>
      <c r="G32" s="60">
        <f>SUM(B32:F32)</f>
        <v>2</v>
      </c>
    </row>
    <row r="33" spans="1:9" ht="12.9" customHeight="1" x14ac:dyDescent="0.25">
      <c r="A33" s="56" t="s">
        <v>43</v>
      </c>
      <c r="B33" s="181"/>
      <c r="C33" s="63"/>
      <c r="D33" s="64"/>
      <c r="E33" s="83"/>
      <c r="F33" s="65"/>
      <c r="G33" s="60"/>
    </row>
    <row r="34" spans="1:9" ht="12.9" customHeight="1" x14ac:dyDescent="0.25">
      <c r="A34" s="56" t="s">
        <v>42</v>
      </c>
      <c r="B34" s="181"/>
      <c r="C34" s="63"/>
      <c r="D34" s="64"/>
      <c r="E34" s="62"/>
      <c r="F34" s="65"/>
      <c r="G34" s="60"/>
    </row>
    <row r="35" spans="1:9" ht="12.9" customHeight="1" x14ac:dyDescent="0.25">
      <c r="A35" s="56" t="s">
        <v>115</v>
      </c>
      <c r="B35" s="181">
        <f>1</f>
        <v>1</v>
      </c>
      <c r="C35" s="63"/>
      <c r="D35" s="64"/>
      <c r="E35" s="62"/>
      <c r="F35" s="65"/>
      <c r="G35" s="60">
        <f>SUM(B35:F35)</f>
        <v>1</v>
      </c>
    </row>
    <row r="36" spans="1:9" ht="12.9" customHeight="1" thickBot="1" x14ac:dyDescent="0.3">
      <c r="A36" s="21"/>
      <c r="B36" s="182"/>
      <c r="C36" s="63"/>
      <c r="D36" s="64"/>
      <c r="E36" s="79"/>
      <c r="F36" s="65"/>
      <c r="G36" s="60"/>
    </row>
    <row r="37" spans="1:9" x14ac:dyDescent="0.25">
      <c r="A37" s="35" t="s">
        <v>102</v>
      </c>
      <c r="B37" s="66">
        <f>SUM(B21:B36)</f>
        <v>5347</v>
      </c>
      <c r="C37" s="66">
        <f>SUM(C21:C36)</f>
        <v>561</v>
      </c>
      <c r="D37" s="66"/>
      <c r="E37" s="66"/>
      <c r="F37" s="66"/>
      <c r="G37" s="66">
        <f>SUM(G21:G36)</f>
        <v>5908</v>
      </c>
      <c r="I37" s="241"/>
    </row>
    <row r="38" spans="1:9" ht="13.8" thickBot="1" x14ac:dyDescent="0.3">
      <c r="A38" s="43"/>
      <c r="B38" s="44"/>
      <c r="C38" s="67"/>
      <c r="D38" s="68"/>
      <c r="E38" s="44"/>
      <c r="F38" s="69"/>
      <c r="G38" s="70"/>
    </row>
    <row r="39" spans="1:9" ht="13.8" x14ac:dyDescent="0.25">
      <c r="A39" s="84" t="s">
        <v>162</v>
      </c>
    </row>
  </sheetData>
  <mergeCells count="1">
    <mergeCell ref="B16:F16"/>
  </mergeCells>
  <phoneticPr fontId="6" type="noConversion"/>
  <pageMargins left="0.78740157480314965" right="0.78740157480314965" top="0.98425196850393704" bottom="0.98425196850393704" header="0.51181102362204722" footer="0.51181102362204722"/>
  <pageSetup paperSize="9" scale="95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3"/>
  <sheetViews>
    <sheetView zoomScaleNormal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J20" sqref="J20"/>
    </sheetView>
  </sheetViews>
  <sheetFormatPr baseColWidth="10" defaultColWidth="11.44140625" defaultRowHeight="13.2" x14ac:dyDescent="0.25"/>
  <cols>
    <col min="1" max="1" width="9.77734375" style="185" customWidth="1"/>
    <col min="2" max="2" width="16.33203125" style="185" customWidth="1"/>
    <col min="3" max="3" width="44.44140625" style="163" bestFit="1" customWidth="1"/>
    <col min="4" max="4" width="12" style="237" customWidth="1"/>
    <col min="5" max="5" width="2.6640625" style="237" customWidth="1"/>
    <col min="6" max="6" width="11.6640625" style="185" customWidth="1"/>
    <col min="7" max="7" width="2.6640625" style="185" customWidth="1"/>
    <col min="8" max="16384" width="11.44140625" style="185"/>
  </cols>
  <sheetData>
    <row r="3" spans="1:8" ht="13.8" thickBot="1" x14ac:dyDescent="0.3">
      <c r="A3" s="184"/>
      <c r="B3" s="184"/>
      <c r="C3" s="160"/>
      <c r="D3" s="235"/>
      <c r="E3" s="235"/>
      <c r="F3" s="184"/>
    </row>
    <row r="4" spans="1:8" x14ac:dyDescent="0.25">
      <c r="A4" s="186" t="s">
        <v>140</v>
      </c>
      <c r="B4" s="187"/>
      <c r="C4" s="161"/>
      <c r="D4" s="238"/>
      <c r="E4" s="238"/>
      <c r="F4" s="187"/>
      <c r="G4" s="246"/>
      <c r="H4" s="245"/>
    </row>
    <row r="5" spans="1:8" x14ac:dyDescent="0.25">
      <c r="A5" s="188"/>
      <c r="B5" s="189" t="s">
        <v>142</v>
      </c>
      <c r="C5" s="162"/>
      <c r="D5" s="239"/>
      <c r="E5" s="239"/>
      <c r="F5" s="231"/>
      <c r="G5" s="247"/>
      <c r="H5" s="245"/>
    </row>
    <row r="6" spans="1:8" x14ac:dyDescent="0.25">
      <c r="A6" s="188"/>
      <c r="B6" s="189" t="s">
        <v>180</v>
      </c>
      <c r="C6" s="162"/>
      <c r="D6" s="240"/>
      <c r="E6" s="240"/>
      <c r="F6" s="116"/>
      <c r="G6" s="247"/>
      <c r="H6" s="245"/>
    </row>
    <row r="7" spans="1:8" x14ac:dyDescent="0.25">
      <c r="A7" s="188"/>
      <c r="B7" s="189" t="s">
        <v>138</v>
      </c>
      <c r="C7" s="162"/>
      <c r="D7" s="239"/>
      <c r="E7" s="239"/>
      <c r="F7" s="231"/>
      <c r="G7" s="247"/>
      <c r="H7" s="245"/>
    </row>
    <row r="8" spans="1:8" x14ac:dyDescent="0.25">
      <c r="A8" s="188"/>
      <c r="B8" s="231"/>
      <c r="C8" s="162"/>
      <c r="D8" s="239"/>
      <c r="E8" s="239"/>
      <c r="F8" s="231"/>
      <c r="G8" s="247"/>
      <c r="H8" s="245"/>
    </row>
    <row r="9" spans="1:8" x14ac:dyDescent="0.25">
      <c r="A9" s="206" t="s">
        <v>46</v>
      </c>
      <c r="B9" s="189" t="str">
        <f>'Tabell I'!B9</f>
        <v>Norge</v>
      </c>
      <c r="C9" s="162"/>
      <c r="D9" s="239"/>
      <c r="E9" s="239"/>
      <c r="F9" s="231"/>
      <c r="G9" s="247"/>
      <c r="H9" s="245"/>
    </row>
    <row r="10" spans="1:8" x14ac:dyDescent="0.25">
      <c r="A10" s="206" t="s">
        <v>0</v>
      </c>
      <c r="B10" s="32">
        <f>'Tabell I'!B10</f>
        <v>2016</v>
      </c>
      <c r="C10" s="162"/>
      <c r="D10" s="239"/>
      <c r="E10" s="239"/>
      <c r="F10" s="231"/>
      <c r="G10" s="247"/>
      <c r="H10" s="245"/>
    </row>
    <row r="11" spans="1:8" x14ac:dyDescent="0.25">
      <c r="A11" s="206" t="s">
        <v>1</v>
      </c>
      <c r="B11" s="90">
        <f>'Tabell I'!B11</f>
        <v>42987</v>
      </c>
      <c r="C11" s="162"/>
      <c r="D11" s="239"/>
      <c r="E11" s="239"/>
      <c r="F11" s="231"/>
      <c r="G11" s="247"/>
      <c r="H11" s="245"/>
    </row>
    <row r="12" spans="1:8" ht="13.8" thickBot="1" x14ac:dyDescent="0.3">
      <c r="A12" s="255" t="s">
        <v>2</v>
      </c>
      <c r="B12" s="256" t="str">
        <f>'Tabell I'!B12</f>
        <v>01.01.-31.12.2016</v>
      </c>
      <c r="C12" s="257"/>
      <c r="D12" s="258"/>
      <c r="E12" s="258"/>
      <c r="F12" s="259"/>
      <c r="G12" s="260"/>
      <c r="H12" s="245"/>
    </row>
    <row r="13" spans="1:8" ht="17.25" customHeight="1" thickBot="1" x14ac:dyDescent="0.3">
      <c r="A13" s="153" t="s">
        <v>113</v>
      </c>
      <c r="B13" s="253" t="s">
        <v>13</v>
      </c>
      <c r="C13" s="153" t="s">
        <v>31</v>
      </c>
      <c r="D13" s="254" t="s">
        <v>11</v>
      </c>
      <c r="E13" s="261"/>
      <c r="F13" s="106" t="s">
        <v>10</v>
      </c>
      <c r="G13" s="261"/>
      <c r="H13" s="245"/>
    </row>
    <row r="14" spans="1:8" ht="16.05" customHeight="1" thickBot="1" x14ac:dyDescent="0.3">
      <c r="A14" s="149">
        <v>2015</v>
      </c>
      <c r="B14" s="174" t="s">
        <v>36</v>
      </c>
      <c r="C14" s="207" t="s">
        <v>193</v>
      </c>
      <c r="D14" s="244">
        <v>382240</v>
      </c>
      <c r="E14" s="262"/>
      <c r="F14" s="250">
        <v>394240</v>
      </c>
      <c r="G14" s="262"/>
      <c r="H14" s="245"/>
    </row>
    <row r="15" spans="1:8" ht="16.05" customHeight="1" thickBot="1" x14ac:dyDescent="0.3">
      <c r="A15" s="151"/>
      <c r="B15" s="175"/>
      <c r="C15" s="207" t="s">
        <v>182</v>
      </c>
      <c r="D15" s="244">
        <f>0.1*D14</f>
        <v>38224</v>
      </c>
      <c r="E15" s="262"/>
      <c r="F15" s="250">
        <f>0.1*F14</f>
        <v>39424</v>
      </c>
      <c r="G15" s="262"/>
      <c r="H15" s="245"/>
    </row>
    <row r="16" spans="1:8" ht="16.05" customHeight="1" thickBot="1" x14ac:dyDescent="0.3">
      <c r="A16" s="190"/>
      <c r="B16" s="175"/>
      <c r="C16" s="207" t="s">
        <v>186</v>
      </c>
      <c r="D16" s="244">
        <v>-12401</v>
      </c>
      <c r="E16" s="263" t="s">
        <v>210</v>
      </c>
      <c r="F16" s="250">
        <v>5270</v>
      </c>
      <c r="G16" s="262"/>
      <c r="H16" s="245"/>
    </row>
    <row r="17" spans="1:8" ht="16.05" customHeight="1" thickBot="1" x14ac:dyDescent="0.3">
      <c r="A17" s="190"/>
      <c r="B17" s="175"/>
      <c r="C17" s="207" t="s">
        <v>185</v>
      </c>
      <c r="D17" s="244">
        <f>D14+D16</f>
        <v>369839</v>
      </c>
      <c r="E17" s="262"/>
      <c r="F17" s="251">
        <f>F14+F16</f>
        <v>399510</v>
      </c>
      <c r="G17" s="262"/>
      <c r="H17" s="245"/>
    </row>
    <row r="18" spans="1:8" ht="16.05" customHeight="1" thickBot="1" x14ac:dyDescent="0.3">
      <c r="A18" s="190"/>
      <c r="B18" s="174" t="s">
        <v>21</v>
      </c>
      <c r="C18" s="207" t="s">
        <v>194</v>
      </c>
      <c r="D18" s="244">
        <v>95894</v>
      </c>
      <c r="E18" s="262"/>
      <c r="F18" s="252">
        <v>104894</v>
      </c>
      <c r="G18" s="262"/>
      <c r="H18" s="245"/>
    </row>
    <row r="19" spans="1:8" ht="16.05" customHeight="1" thickBot="1" x14ac:dyDescent="0.3">
      <c r="A19" s="190"/>
      <c r="B19" s="175"/>
      <c r="C19" s="207" t="s">
        <v>182</v>
      </c>
      <c r="D19" s="244">
        <f>0.1*D18</f>
        <v>9589.4</v>
      </c>
      <c r="E19" s="262"/>
      <c r="F19" s="252">
        <f>0.1*F18</f>
        <v>10489.400000000001</v>
      </c>
      <c r="G19" s="262"/>
      <c r="H19" s="245"/>
    </row>
    <row r="20" spans="1:8" ht="16.05" customHeight="1" thickBot="1" x14ac:dyDescent="0.3">
      <c r="A20" s="191"/>
      <c r="B20" s="192"/>
      <c r="C20" s="207" t="s">
        <v>186</v>
      </c>
      <c r="D20" s="244">
        <v>-9478</v>
      </c>
      <c r="E20" s="263" t="s">
        <v>210</v>
      </c>
      <c r="F20" s="250">
        <v>-10489</v>
      </c>
      <c r="G20" s="262"/>
      <c r="H20" s="245"/>
    </row>
    <row r="21" spans="1:8" ht="16.05" customHeight="1" thickBot="1" x14ac:dyDescent="0.3">
      <c r="A21" s="190"/>
      <c r="B21" s="190"/>
      <c r="C21" s="207" t="s">
        <v>185</v>
      </c>
      <c r="D21" s="244">
        <f>D18+D20</f>
        <v>86416</v>
      </c>
      <c r="E21" s="262"/>
      <c r="F21" s="251">
        <f>F18+F20</f>
        <v>94405</v>
      </c>
      <c r="G21" s="262"/>
      <c r="H21" s="245"/>
    </row>
    <row r="22" spans="1:8" ht="16.05" customHeight="1" thickBot="1" x14ac:dyDescent="0.3">
      <c r="A22" s="149">
        <v>2016</v>
      </c>
      <c r="B22" s="193" t="s">
        <v>36</v>
      </c>
      <c r="C22" s="207" t="s">
        <v>195</v>
      </c>
      <c r="D22" s="244">
        <v>382240</v>
      </c>
      <c r="E22" s="262"/>
      <c r="F22" s="252">
        <v>394240</v>
      </c>
      <c r="G22" s="262"/>
      <c r="H22" s="245"/>
    </row>
    <row r="23" spans="1:8" ht="16.05" customHeight="1" thickBot="1" x14ac:dyDescent="0.3">
      <c r="A23" s="151"/>
      <c r="B23" s="194"/>
      <c r="C23" s="207" t="s">
        <v>181</v>
      </c>
      <c r="D23" s="244">
        <v>12401</v>
      </c>
      <c r="E23" s="262"/>
      <c r="F23" s="252">
        <v>-5270</v>
      </c>
      <c r="G23" s="262"/>
      <c r="H23" s="245"/>
    </row>
    <row r="24" spans="1:8" ht="16.05" customHeight="1" thickBot="1" x14ac:dyDescent="0.3">
      <c r="A24" s="151"/>
      <c r="B24" s="194"/>
      <c r="C24" s="207" t="s">
        <v>182</v>
      </c>
      <c r="D24" s="244">
        <f>0.1*D22</f>
        <v>38224</v>
      </c>
      <c r="E24" s="262"/>
      <c r="F24" s="252">
        <f>0.1*F22</f>
        <v>39424</v>
      </c>
      <c r="G24" s="262"/>
      <c r="H24" s="245"/>
    </row>
    <row r="25" spans="1:8" ht="16.05" customHeight="1" thickBot="1" x14ac:dyDescent="0.3">
      <c r="A25" s="151"/>
      <c r="B25" s="194"/>
      <c r="C25" s="207" t="s">
        <v>183</v>
      </c>
      <c r="D25" s="244">
        <v>12401</v>
      </c>
      <c r="E25" s="262"/>
      <c r="F25" s="252">
        <f>F23</f>
        <v>-5270</v>
      </c>
      <c r="G25" s="262"/>
      <c r="H25" s="245"/>
    </row>
    <row r="26" spans="1:8" ht="16.05" customHeight="1" thickBot="1" x14ac:dyDescent="0.3">
      <c r="A26" s="151"/>
      <c r="B26" s="194"/>
      <c r="C26" s="207" t="s">
        <v>184</v>
      </c>
      <c r="D26" s="244">
        <v>-6494</v>
      </c>
      <c r="E26" s="262"/>
      <c r="F26" s="252">
        <v>-2096</v>
      </c>
      <c r="G26" s="262"/>
      <c r="H26" s="245"/>
    </row>
    <row r="27" spans="1:8" ht="16.05" customHeight="1" thickBot="1" x14ac:dyDescent="0.3">
      <c r="A27" s="151"/>
      <c r="B27" s="194"/>
      <c r="C27" s="207" t="s">
        <v>185</v>
      </c>
      <c r="D27" s="244">
        <f>D22+D25+D26</f>
        <v>388147</v>
      </c>
      <c r="E27" s="262"/>
      <c r="F27" s="252">
        <f>F22+F25+F26</f>
        <v>386874</v>
      </c>
      <c r="G27" s="262"/>
      <c r="H27" s="245"/>
    </row>
    <row r="28" spans="1:8" ht="16.05" customHeight="1" thickBot="1" x14ac:dyDescent="0.3">
      <c r="A28" s="190"/>
      <c r="B28" s="174" t="s">
        <v>21</v>
      </c>
      <c r="C28" s="207" t="s">
        <v>196</v>
      </c>
      <c r="D28" s="244">
        <v>105700</v>
      </c>
      <c r="E28" s="262"/>
      <c r="F28" s="252">
        <v>114700</v>
      </c>
      <c r="G28" s="262"/>
      <c r="H28" s="245"/>
    </row>
    <row r="29" spans="1:8" ht="16.05" customHeight="1" thickBot="1" x14ac:dyDescent="0.3">
      <c r="A29" s="191"/>
      <c r="B29" s="192"/>
      <c r="C29" s="207" t="s">
        <v>181</v>
      </c>
      <c r="D29" s="244">
        <v>9487</v>
      </c>
      <c r="E29" s="262"/>
      <c r="F29" s="250">
        <v>16872</v>
      </c>
      <c r="G29" s="262"/>
      <c r="H29" s="245"/>
    </row>
    <row r="30" spans="1:8" ht="16.05" customHeight="1" thickBot="1" x14ac:dyDescent="0.3">
      <c r="A30" s="191"/>
      <c r="B30" s="192"/>
      <c r="C30" s="207" t="s">
        <v>182</v>
      </c>
      <c r="D30" s="244">
        <f>0.1*D28</f>
        <v>10570</v>
      </c>
      <c r="E30" s="262"/>
      <c r="F30" s="250">
        <f>0.1*F28</f>
        <v>11470</v>
      </c>
      <c r="G30" s="262"/>
      <c r="H30" s="245"/>
    </row>
    <row r="31" spans="1:8" ht="16.05" customHeight="1" thickBot="1" x14ac:dyDescent="0.3">
      <c r="A31" s="191"/>
      <c r="B31" s="192"/>
      <c r="C31" s="207" t="s">
        <v>183</v>
      </c>
      <c r="D31" s="244">
        <v>9478</v>
      </c>
      <c r="E31" s="262"/>
      <c r="F31" s="250">
        <v>10489</v>
      </c>
      <c r="G31" s="262"/>
      <c r="H31" s="245"/>
    </row>
    <row r="32" spans="1:8" ht="16.05" customHeight="1" thickBot="1" x14ac:dyDescent="0.3">
      <c r="A32" s="191"/>
      <c r="B32" s="192"/>
      <c r="C32" s="207" t="s">
        <v>184</v>
      </c>
      <c r="D32" s="244">
        <v>-2968</v>
      </c>
      <c r="E32" s="262"/>
      <c r="F32" s="250">
        <v>-11470</v>
      </c>
      <c r="G32" s="262"/>
      <c r="H32" s="245"/>
    </row>
    <row r="33" spans="1:8" ht="16.05" customHeight="1" thickBot="1" x14ac:dyDescent="0.3">
      <c r="A33" s="198"/>
      <c r="B33" s="198"/>
      <c r="C33" s="207" t="s">
        <v>185</v>
      </c>
      <c r="D33" s="243">
        <f>D28+D31+D32</f>
        <v>112210</v>
      </c>
      <c r="E33" s="264"/>
      <c r="F33" s="250">
        <f>F28+F31+F32</f>
        <v>113719</v>
      </c>
      <c r="G33" s="264"/>
      <c r="H33" s="245"/>
    </row>
    <row r="34" spans="1:8" ht="16.05" customHeight="1" thickBot="1" x14ac:dyDescent="0.3">
      <c r="A34" s="149">
        <v>2017</v>
      </c>
      <c r="B34" s="193" t="s">
        <v>36</v>
      </c>
      <c r="C34" s="207" t="s">
        <v>240</v>
      </c>
      <c r="D34" s="244">
        <v>380523</v>
      </c>
      <c r="E34" s="262"/>
      <c r="F34" s="252">
        <v>392523</v>
      </c>
      <c r="G34" s="262"/>
      <c r="H34" s="245"/>
    </row>
    <row r="35" spans="1:8" ht="16.05" customHeight="1" thickBot="1" x14ac:dyDescent="0.3">
      <c r="A35" s="151"/>
      <c r="B35" s="194"/>
      <c r="C35" s="207" t="s">
        <v>241</v>
      </c>
      <c r="D35" s="244">
        <v>6494</v>
      </c>
      <c r="E35" s="262"/>
      <c r="F35" s="252">
        <v>2096</v>
      </c>
      <c r="G35" s="262"/>
      <c r="H35" s="245"/>
    </row>
    <row r="36" spans="1:8" ht="16.05" customHeight="1" thickBot="1" x14ac:dyDescent="0.3">
      <c r="A36" s="151"/>
      <c r="B36" s="194"/>
      <c r="C36" s="207" t="s">
        <v>182</v>
      </c>
      <c r="D36" s="244">
        <f>0.1*D34</f>
        <v>38052.300000000003</v>
      </c>
      <c r="E36" s="262"/>
      <c r="F36" s="252">
        <f>0.1*F34</f>
        <v>39252.300000000003</v>
      </c>
      <c r="G36" s="262"/>
      <c r="H36" s="245"/>
    </row>
    <row r="37" spans="1:8" ht="16.05" customHeight="1" thickBot="1" x14ac:dyDescent="0.3">
      <c r="A37" s="151"/>
      <c r="B37" s="194"/>
      <c r="C37" s="207" t="s">
        <v>186</v>
      </c>
      <c r="D37" s="244">
        <v>6494</v>
      </c>
      <c r="E37" s="262"/>
      <c r="F37" s="252">
        <v>2096</v>
      </c>
      <c r="G37" s="262"/>
      <c r="H37" s="245"/>
    </row>
    <row r="38" spans="1:8" ht="16.05" customHeight="1" thickBot="1" x14ac:dyDescent="0.3">
      <c r="A38" s="151"/>
      <c r="B38" s="194"/>
      <c r="C38" s="207" t="s">
        <v>242</v>
      </c>
      <c r="D38" s="244"/>
      <c r="E38" s="262"/>
      <c r="F38" s="252"/>
      <c r="G38" s="262"/>
      <c r="H38" s="245"/>
    </row>
    <row r="39" spans="1:8" ht="16.05" customHeight="1" thickBot="1" x14ac:dyDescent="0.3">
      <c r="A39" s="151"/>
      <c r="B39" s="194"/>
      <c r="C39" s="207" t="s">
        <v>185</v>
      </c>
      <c r="D39" s="244">
        <f>D34+D37+D38</f>
        <v>387017</v>
      </c>
      <c r="E39" s="262"/>
      <c r="F39" s="252">
        <f>F34+F37+F38</f>
        <v>394619</v>
      </c>
      <c r="G39" s="262"/>
      <c r="H39" s="245"/>
    </row>
    <row r="40" spans="1:8" ht="16.05" customHeight="1" thickBot="1" x14ac:dyDescent="0.3">
      <c r="A40" s="190"/>
      <c r="B40" s="174" t="s">
        <v>21</v>
      </c>
      <c r="C40" s="207" t="s">
        <v>243</v>
      </c>
      <c r="D40" s="244">
        <v>100564</v>
      </c>
      <c r="E40" s="262"/>
      <c r="F40" s="252">
        <v>109564</v>
      </c>
      <c r="G40" s="262"/>
      <c r="H40" s="245"/>
    </row>
    <row r="41" spans="1:8" ht="16.05" customHeight="1" thickBot="1" x14ac:dyDescent="0.3">
      <c r="A41" s="191"/>
      <c r="B41" s="192"/>
      <c r="C41" s="207" t="s">
        <v>241</v>
      </c>
      <c r="D41" s="244">
        <v>2986</v>
      </c>
      <c r="E41" s="262"/>
      <c r="F41" s="250">
        <v>23985</v>
      </c>
      <c r="G41" s="262"/>
      <c r="H41" s="245"/>
    </row>
    <row r="42" spans="1:8" ht="16.05" customHeight="1" thickBot="1" x14ac:dyDescent="0.3">
      <c r="A42" s="191"/>
      <c r="B42" s="192"/>
      <c r="C42" s="207" t="s">
        <v>182</v>
      </c>
      <c r="D42" s="244">
        <f>0.1*D40</f>
        <v>10056.400000000001</v>
      </c>
      <c r="E42" s="262"/>
      <c r="F42" s="250">
        <f>0.1*F40</f>
        <v>10956.400000000001</v>
      </c>
      <c r="G42" s="262"/>
      <c r="H42" s="245"/>
    </row>
    <row r="43" spans="1:8" ht="16.05" customHeight="1" thickBot="1" x14ac:dyDescent="0.3">
      <c r="A43" s="191"/>
      <c r="B43" s="192"/>
      <c r="C43" s="207" t="s">
        <v>186</v>
      </c>
      <c r="D43" s="244">
        <v>2968</v>
      </c>
      <c r="E43" s="262"/>
      <c r="F43" s="250">
        <v>11470</v>
      </c>
      <c r="G43" s="262"/>
      <c r="H43" s="245"/>
    </row>
    <row r="44" spans="1:8" ht="16.05" customHeight="1" thickBot="1" x14ac:dyDescent="0.3">
      <c r="A44" s="191"/>
      <c r="B44" s="192"/>
      <c r="C44" s="207" t="s">
        <v>242</v>
      </c>
      <c r="D44" s="244"/>
      <c r="E44" s="262"/>
      <c r="F44" s="250"/>
      <c r="G44" s="262"/>
      <c r="H44" s="245"/>
    </row>
    <row r="45" spans="1:8" ht="16.05" customHeight="1" thickBot="1" x14ac:dyDescent="0.3">
      <c r="A45" s="198"/>
      <c r="B45" s="198"/>
      <c r="C45" s="207" t="s">
        <v>185</v>
      </c>
      <c r="D45" s="244">
        <f>D40+D43+D44</f>
        <v>103532</v>
      </c>
      <c r="E45" s="265"/>
      <c r="F45" s="252">
        <f>F40+F43+F44</f>
        <v>121034</v>
      </c>
      <c r="G45" s="265"/>
      <c r="H45" s="245"/>
    </row>
    <row r="46" spans="1:8" ht="18.600000000000001" customHeight="1" x14ac:dyDescent="0.25">
      <c r="A46" s="209" t="s">
        <v>192</v>
      </c>
      <c r="B46" s="209"/>
      <c r="C46" s="208"/>
      <c r="D46" s="211"/>
      <c r="E46" s="211"/>
      <c r="F46" s="210"/>
      <c r="G46" s="245"/>
      <c r="H46" s="245"/>
    </row>
    <row r="47" spans="1:8" ht="12" customHeight="1" x14ac:dyDescent="0.25">
      <c r="A47" s="209" t="s">
        <v>187</v>
      </c>
      <c r="B47" s="209"/>
      <c r="C47" s="208"/>
      <c r="D47" s="211"/>
      <c r="E47" s="211"/>
      <c r="F47" s="210"/>
    </row>
    <row r="48" spans="1:8" s="196" customFormat="1" ht="13.05" customHeight="1" x14ac:dyDescent="0.2">
      <c r="A48" s="195" t="s">
        <v>188</v>
      </c>
      <c r="D48" s="236"/>
      <c r="E48" s="236"/>
    </row>
    <row r="49" spans="1:5" s="196" customFormat="1" ht="13.05" customHeight="1" x14ac:dyDescent="0.25">
      <c r="A49" s="196" t="s">
        <v>189</v>
      </c>
      <c r="C49" s="163"/>
      <c r="D49" s="236"/>
      <c r="E49" s="236"/>
    </row>
    <row r="50" spans="1:5" ht="13.05" customHeight="1" x14ac:dyDescent="0.25">
      <c r="A50" s="197" t="s">
        <v>163</v>
      </c>
      <c r="C50" s="140"/>
    </row>
    <row r="51" spans="1:5" ht="13.05" customHeight="1" x14ac:dyDescent="0.25">
      <c r="A51" s="197" t="s">
        <v>191</v>
      </c>
      <c r="C51" s="140"/>
    </row>
    <row r="52" spans="1:5" ht="13.05" customHeight="1" x14ac:dyDescent="0.25">
      <c r="A52" s="195" t="s">
        <v>190</v>
      </c>
    </row>
    <row r="53" spans="1:5" ht="13.8" x14ac:dyDescent="0.25">
      <c r="A53" s="195" t="s">
        <v>247</v>
      </c>
    </row>
  </sheetData>
  <pageMargins left="0.39370078740157483" right="0.19685039370078741" top="0.35433070866141736" bottom="0.19685039370078741" header="0.11811023622047245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Tabell I</vt:lpstr>
      <vt:lpstr>Tabell II</vt:lpstr>
      <vt:lpstr>Tabell IIIa</vt:lpstr>
      <vt:lpstr>Tabell IV</vt:lpstr>
      <vt:lpstr>Tabell V</vt:lpstr>
      <vt:lpstr>Tabell VI</vt:lpstr>
      <vt:lpstr>Tabell VII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Tabeller til russlandsforhandlingene mal</dc:title>
  <dc:creator>Grethe Aa. Kuhnle</dc:creator>
  <cp:lastModifiedBy>Bruker</cp:lastModifiedBy>
  <cp:lastPrinted>2017-10-11T12:30:17Z</cp:lastPrinted>
  <dcterms:created xsi:type="dcterms:W3CDTF">2000-10-24T13:58:08Z</dcterms:created>
  <dcterms:modified xsi:type="dcterms:W3CDTF">2017-10-11T12:32:53Z</dcterms:modified>
</cp:coreProperties>
</file>