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all bak figurene\NB26\"/>
    </mc:Choice>
  </mc:AlternateContent>
  <xr:revisionPtr revIDLastSave="0" documentId="13_ncr:1_{6B9C0EDB-C6A1-4F38-99CC-7DCC2EA7353F}" xr6:coauthVersionLast="47" xr6:coauthVersionMax="47" xr10:uidLastSave="{00000000-0000-0000-0000-000000000000}"/>
  <bookViews>
    <workbookView xWindow="26970" yWindow="2880" windowWidth="23430" windowHeight="15345" firstSheet="15" activeTab="23" xr2:uid="{00000000-000D-0000-FFFF-FFFF00000000}"/>
  </bookViews>
  <sheets>
    <sheet name="Innhold" sheetId="1" r:id="rId1"/>
    <sheet name="Fig6-1 " sheetId="2" r:id="rId2"/>
    <sheet name="Fig6-2 " sheetId="3" r:id="rId3"/>
    <sheet name="Fig6-3 " sheetId="4" r:id="rId4"/>
    <sheet name="Fig6-4 " sheetId="5" r:id="rId5"/>
    <sheet name="Fig6-5 " sheetId="6" r:id="rId6"/>
    <sheet name="Fig6-6 " sheetId="7" r:id="rId7"/>
    <sheet name="Fig6-7 " sheetId="8" r:id="rId8"/>
    <sheet name="Fig6-8 " sheetId="9" r:id="rId9"/>
    <sheet name="Fig6-9 " sheetId="10" r:id="rId10"/>
    <sheet name="Fig6-10 " sheetId="11" r:id="rId11"/>
    <sheet name="Fig6-11 " sheetId="12" r:id="rId12"/>
    <sheet name="Fig6-12 " sheetId="13" r:id="rId13"/>
    <sheet name="Fig6-13 " sheetId="14" r:id="rId14"/>
    <sheet name="Fig6-15 " sheetId="15" r:id="rId15"/>
    <sheet name="Fig6-16 " sheetId="16" r:id="rId16"/>
    <sheet name="Fig6-17 " sheetId="17" r:id="rId17"/>
    <sheet name="Fig6-18 " sheetId="18" r:id="rId18"/>
    <sheet name="Fig6-19 " sheetId="19" r:id="rId19"/>
    <sheet name="Fig6-20 " sheetId="20" r:id="rId20"/>
    <sheet name="Fig6-21 " sheetId="21" r:id="rId21"/>
    <sheet name="Fig6-22 " sheetId="22" r:id="rId22"/>
    <sheet name="Fig6-23 " sheetId="23" r:id="rId23"/>
    <sheet name="Fig6-24 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<sst xmlns="http://schemas.openxmlformats.org/spreadsheetml/2006/main" count="246" uniqueCount="165">
  <si>
    <t>Gjennomsnittlig husholdningsjustert inntekt og skatt for ulike inntektsgrupper. 2023. Tusen kroner</t>
  </si>
  <si>
    <t>Gjennomsnittlig husholdningsjustert inntekt og skatt i øverste inntektsgruppe (91.-100. persentil). 2023. Tusen kroner</t>
  </si>
  <si>
    <t>Utvikling i realinntekt i ulike deler av inntektsfordelingen. Indeks (2004=1). 2004-2023</t>
  </si>
  <si>
    <t>Inntektsulikhet målt ved ulike spredningsmål. 1992-2023</t>
  </si>
  <si>
    <t>Inntektsulikhet med ulike inntektsbegrep. 2001–2022</t>
  </si>
  <si>
    <t>Lønnsspredning i utvalgte land, EU og OECD (medianlønn=1). 2023</t>
  </si>
  <si>
    <t>Utviklingen i lønnsulikheten i Norge målt med P90/P10 og Gini. 1997–2024</t>
  </si>
  <si>
    <t>Husholdningenes gjennomsnittlige formue. Mill. kroner. 2010–2023</t>
  </si>
  <si>
    <t>Gjennomsnittlig husholdningsformue i ulike formuesgrupper. Mill. kroner. 2023</t>
  </si>
  <si>
    <t>Gjennomsnittlig husholdningsformue i øverste formuesgruppe (91.-100. persentil). Mill. kroner. 2023</t>
  </si>
  <si>
    <t>Gjennomsnittlig formue i ulike aldersgrupper i 2023. Mill. kroner</t>
  </si>
  <si>
    <t>Formuesutvikling i topp 1 pst. og resten av befolkningen. Sammenlignet med utviklingen på Oslo Børs og boligprisindeksen. Indeks (2012=100). 2012–2023</t>
  </si>
  <si>
    <t>Spredning i inntekt. Formuespersentil 91–100. Mill. kroner. 2023</t>
  </si>
  <si>
    <t>Spredning i formue i ulike inntektsgrupper. Mill. kroner. 2023</t>
  </si>
  <si>
    <t>Gjennomsnittlig inntekt etter skatt og endring i nettoformue fra året før for de 1 pst. mest formuende personene. 2014–2023. Mill. kroner.</t>
  </si>
  <si>
    <t>Andelen av markedsinntekten som tilfalt topp 1 pst. med ulike inntektsbegrep. 2001–2022</t>
  </si>
  <si>
    <t>Barn i husholdninger med vedvarende lavinntekt. 2006-2023</t>
  </si>
  <si>
    <t>Inntektsulikhet før og etter skatt og overføringer</t>
  </si>
  <si>
    <t>Gjennomsnittlig inntekt og skatt i sentralitetsklasse 1–6. Tusen kroner. 2023</t>
  </si>
  <si>
    <t>Spredning i inntekt etter skatt i sentralitetsklasse 1–6. Tusen kroner. 2023</t>
  </si>
  <si>
    <t>Gjennomsnittlig husholdningsformue i sentralitetsklasse 1–6. Mill. kroner. 2023</t>
  </si>
  <si>
    <t>Spredning i husholdningenes nettoformue i sentralitetsklasse 1–6. Mill. kroner. 2023</t>
  </si>
  <si>
    <t>Innhold</t>
  </si>
  <si>
    <t>Figurtittel</t>
  </si>
  <si>
    <t>Desil</t>
  </si>
  <si>
    <t>Kapitalinntekt</t>
  </si>
  <si>
    <t>Næringsinntekt</t>
  </si>
  <si>
    <t>Overføringer (pensjoner mv.)</t>
  </si>
  <si>
    <t>Lønn</t>
  </si>
  <si>
    <t>Inntekt før skatt</t>
  </si>
  <si>
    <t>Skatt</t>
  </si>
  <si>
    <t>Inntekt etter skatt</t>
  </si>
  <si>
    <t xml:space="preserve">Fig6-1 </t>
  </si>
  <si>
    <t>Persentil</t>
  </si>
  <si>
    <t>Lønnn</t>
  </si>
  <si>
    <t xml:space="preserve">Fig6-2 </t>
  </si>
  <si>
    <t xml:space="preserve">Fig6-3 </t>
  </si>
  <si>
    <t>År</t>
  </si>
  <si>
    <t>P10</t>
  </si>
  <si>
    <t>P50</t>
  </si>
  <si>
    <t>P90</t>
  </si>
  <si>
    <t xml:space="preserve">Fig6-4 </t>
  </si>
  <si>
    <t xml:space="preserve">Gini </t>
  </si>
  <si>
    <t>P90/P10 (høyre akse)</t>
  </si>
  <si>
    <t xml:space="preserve">Fig6-5 </t>
  </si>
  <si>
    <t>Offisiell statistikk</t>
  </si>
  <si>
    <t>+ tilbakeholdte overskudd - utbytteskatt</t>
  </si>
  <si>
    <t xml:space="preserve">Fig6-6 </t>
  </si>
  <si>
    <t>Sverige</t>
  </si>
  <si>
    <t>Norge</t>
  </si>
  <si>
    <t>Finland</t>
  </si>
  <si>
    <t>Danmark</t>
  </si>
  <si>
    <t>Tyskland</t>
  </si>
  <si>
    <t>Storbritannia</t>
  </si>
  <si>
    <t>Frankrike</t>
  </si>
  <si>
    <t>EU (27)</t>
  </si>
  <si>
    <t>OECD</t>
  </si>
  <si>
    <t>USA</t>
  </si>
  <si>
    <t>Land</t>
  </si>
  <si>
    <t>2023</t>
  </si>
  <si>
    <t>2023 (p90)</t>
  </si>
  <si>
    <t>2002</t>
  </si>
  <si>
    <t>2002 (p90)</t>
  </si>
  <si>
    <t xml:space="preserve">Fig6-7 </t>
  </si>
  <si>
    <t>Gini</t>
  </si>
  <si>
    <t xml:space="preserve">Fig6-8 </t>
  </si>
  <si>
    <t>Gjeld</t>
  </si>
  <si>
    <t>Øvrige eiendeler</t>
  </si>
  <si>
    <t>Aksjer, verdipapirer og fond</t>
  </si>
  <si>
    <t>Bankinnskudd</t>
  </si>
  <si>
    <t>Annen realkapital</t>
  </si>
  <si>
    <t>Primærbolig</t>
  </si>
  <si>
    <t>Bruttoformue</t>
  </si>
  <si>
    <t>Nettoformue</t>
  </si>
  <si>
    <t xml:space="preserve">Fig6-9 </t>
  </si>
  <si>
    <t>Bruttofinanskapital</t>
  </si>
  <si>
    <t xml:space="preserve">Fig6-10 </t>
  </si>
  <si>
    <t xml:space="preserve">Fig6-11 </t>
  </si>
  <si>
    <t>&lt;25</t>
  </si>
  <si>
    <t>25 - 34</t>
  </si>
  <si>
    <t>35 - 44</t>
  </si>
  <si>
    <t>45 - 54</t>
  </si>
  <si>
    <t>55 - 66</t>
  </si>
  <si>
    <t>67 - 79</t>
  </si>
  <si>
    <t>&gt;80</t>
  </si>
  <si>
    <t>Aldersgruppe</t>
  </si>
  <si>
    <t>Gjennomsnittlig nettoformue</t>
  </si>
  <si>
    <t>Median nettoformue</t>
  </si>
  <si>
    <t xml:space="preserve">Fig6-12 </t>
  </si>
  <si>
    <t>Topp 1 pst.</t>
  </si>
  <si>
    <t>Resten av befolkningen</t>
  </si>
  <si>
    <t>Oslo Børs indeks</t>
  </si>
  <si>
    <t>Boligprisindeks</t>
  </si>
  <si>
    <t xml:space="preserve">Fig6-13 </t>
  </si>
  <si>
    <t>p5-p95</t>
  </si>
  <si>
    <t>p5-p95 (maks)</t>
  </si>
  <si>
    <t>p25-p75</t>
  </si>
  <si>
    <t>p25-p75 (maks)</t>
  </si>
  <si>
    <t>Median</t>
  </si>
  <si>
    <t>Gjennomsnitt</t>
  </si>
  <si>
    <t xml:space="preserve">Fig6-15 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</si>
  <si>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</si>
  <si>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</si>
  <si>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</si>
  <si>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</si>
  <si>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</si>
  <si>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</si>
  <si>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</si>
  <si>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</si>
  <si>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</si>
  <si>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</si>
  <si>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d2</t>
  </si>
  <si>
    <t>d3</t>
  </si>
  <si>
    <t>d4</t>
  </si>
  <si>
    <t>d5</t>
  </si>
  <si>
    <t>d6</t>
  </si>
  <si>
    <t>d7</t>
  </si>
  <si>
    <t>d8</t>
  </si>
  <si>
    <t>d9</t>
  </si>
  <si>
    <t>p91</t>
  </si>
  <si>
    <t>p92</t>
  </si>
  <si>
    <t>p93</t>
  </si>
  <si>
    <t>p94</t>
  </si>
  <si>
    <t>p95</t>
  </si>
  <si>
    <t>p96</t>
  </si>
  <si>
    <t>p97</t>
  </si>
  <si>
    <t>p98</t>
  </si>
  <si>
    <t>p99</t>
  </si>
  <si>
    <t>p100</t>
  </si>
  <si>
    <t xml:space="preserve">Fig6-16 </t>
  </si>
  <si>
    <t>Formuesvekst</t>
  </si>
  <si>
    <t xml:space="preserve">Fig6-17 </t>
  </si>
  <si>
    <t>+tilbakeholdte overskudd</t>
  </si>
  <si>
    <t>Offisiell statistikk 2016-</t>
  </si>
  <si>
    <t>+tilbakeholdte overskudd 2016-</t>
  </si>
  <si>
    <t xml:space="preserve">Fig6-18 </t>
  </si>
  <si>
    <t>Innvandrerbarn</t>
  </si>
  <si>
    <t>Norskfødte med innvandrerforeldre</t>
  </si>
  <si>
    <t>Barn uten innvandrerbakgrunn</t>
  </si>
  <si>
    <t>Vedvarende lavinntekt</t>
  </si>
  <si>
    <t xml:space="preserve">Fig6-19 </t>
  </si>
  <si>
    <t>Inntekt før skatt og overføringer</t>
  </si>
  <si>
    <t>Inntekt etter skatt og overføringer</t>
  </si>
  <si>
    <t xml:space="preserve">Fig6-20 </t>
  </si>
  <si>
    <t>Mest sentrale 1</t>
  </si>
  <si>
    <t>2</t>
  </si>
  <si>
    <t>3</t>
  </si>
  <si>
    <t>4</t>
  </si>
  <si>
    <t>5</t>
  </si>
  <si>
    <t>Minst sentrale 6</t>
  </si>
  <si>
    <t>Sentralitetsklasse</t>
  </si>
  <si>
    <t>Overføringer (pensjoner mv,)</t>
  </si>
  <si>
    <t>Lønnsinntekt</t>
  </si>
  <si>
    <t>Samlet inntekt</t>
  </si>
  <si>
    <t xml:space="preserve">Fig6-21 </t>
  </si>
  <si>
    <t xml:space="preserve"> 1 079 </t>
  </si>
  <si>
    <t>950</t>
  </si>
  <si>
    <t>866</t>
  </si>
  <si>
    <t>841</t>
  </si>
  <si>
    <t>838</t>
  </si>
  <si>
    <t>833</t>
  </si>
  <si>
    <t xml:space="preserve">Fig6-22 </t>
  </si>
  <si>
    <t xml:space="preserve">Fig6-23 </t>
  </si>
  <si>
    <t xml:space="preserve">Fig6-24 </t>
  </si>
  <si>
    <t>Gjennomsnittlig husholdningsjustert inntekt og skatt i nederste inntektsgruppe (1.-9. persentil). 2023. Tusen kroner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</si>
</sst>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workbookViewId="0"/>
  </sheetViews>
  <sheetFormatPr baseColWidth="10" defaultColWidth="9.140625" defaultRowHeight="16.5" x14ac:dyDescent="0.3"/>
  <cols>
    <col min="1" max="1" width="20.7109375" style="1" customWidth="1"/>
    <col min="2" max="2" width="160.7109375" style="1" customWidth="1"/>
  </cols>
  <sheetData>
    <row r="1" spans="1:2" x14ac:dyDescent="0.25">
      <c r="A1" s="2" t="s">
        <v>22</v>
      </c>
      <c r="B1" s="2" t="s">
        <v>23</v>
      </c>
    </row>
    <row r="2" spans="1:2" x14ac:dyDescent="0.3">
      <c r="A2" s="1" t="str">
        <f>HYPERLINK("#'Fig6-1 '!A1", "Fig6-1 ")</f>
        <v xml:space="preserve">Fig6-1 </v>
      </c>
      <c r="B2" s="1" t="s">
        <v>0</v>
      </c>
    </row>
    <row r="3" spans="1:2" x14ac:dyDescent="0.3">
      <c r="A3" s="1" t="str">
        <f>HYPERLINK("#'Fig6-2 '!A1", "Fig6-2 ")</f>
        <v xml:space="preserve">Fig6-2 </v>
      </c>
      <c r="B3" s="1" t="s">
        <v>164</v>
      </c>
    </row>
    <row r="4" spans="1:2" x14ac:dyDescent="0.3">
      <c r="A4" s="1" t="str">
        <f>HYPERLINK("#'Fig6-3 '!A1", "Fig6-3 ")</f>
        <v xml:space="preserve">Fig6-3 </v>
      </c>
      <c r="B4" s="1" t="s">
        <v>1</v>
      </c>
    </row>
    <row r="5" spans="1:2" x14ac:dyDescent="0.3">
      <c r="A5" s="1" t="str">
        <f>HYPERLINK("#'Fig6-4 '!A1", "Fig6-4 ")</f>
        <v xml:space="preserve">Fig6-4 </v>
      </c>
      <c r="B5" s="1" t="s">
        <v>2</v>
      </c>
    </row>
    <row r="6" spans="1:2" x14ac:dyDescent="0.3">
      <c r="A6" s="1" t="str">
        <f>HYPERLINK("#'Fig6-5 '!A1", "Fig6-5 ")</f>
        <v xml:space="preserve">Fig6-5 </v>
      </c>
      <c r="B6" s="1" t="s">
        <v>3</v>
      </c>
    </row>
    <row r="7" spans="1:2" x14ac:dyDescent="0.3">
      <c r="A7" s="1" t="str">
        <f>HYPERLINK("#'Fig6-6 '!A1", "Fig6-6 ")</f>
        <v xml:space="preserve">Fig6-6 </v>
      </c>
      <c r="B7" s="1" t="s">
        <v>4</v>
      </c>
    </row>
    <row r="8" spans="1:2" x14ac:dyDescent="0.3">
      <c r="A8" s="1" t="str">
        <f>HYPERLINK("#'Fig6-7 '!A1", "Fig6-7 ")</f>
        <v xml:space="preserve">Fig6-7 </v>
      </c>
      <c r="B8" s="1" t="s">
        <v>5</v>
      </c>
    </row>
    <row r="9" spans="1:2" x14ac:dyDescent="0.3">
      <c r="A9" s="1" t="str">
        <f>HYPERLINK("#'Fig6-8 '!A1", "Fig6-8 ")</f>
        <v xml:space="preserve">Fig6-8 </v>
      </c>
      <c r="B9" s="1" t="s">
        <v>6</v>
      </c>
    </row>
    <row r="10" spans="1:2" x14ac:dyDescent="0.3">
      <c r="A10" s="1" t="str">
        <f>HYPERLINK("#'Fig6-9 '!A1", "Fig6-9 ")</f>
        <v xml:space="preserve">Fig6-9 </v>
      </c>
      <c r="B10" s="1" t="s">
        <v>7</v>
      </c>
    </row>
    <row r="11" spans="1:2" x14ac:dyDescent="0.3">
      <c r="A11" s="1" t="str">
        <f>HYPERLINK("#'Fig6-10 '!A1", "Fig6-10 ")</f>
        <v xml:space="preserve">Fig6-10 </v>
      </c>
      <c r="B11" s="1" t="s">
        <v>8</v>
      </c>
    </row>
    <row r="12" spans="1:2" x14ac:dyDescent="0.3">
      <c r="A12" s="1" t="str">
        <f>HYPERLINK("#'Fig6-11 '!A1", "Fig6-11 ")</f>
        <v xml:space="preserve">Fig6-11 </v>
      </c>
      <c r="B12" s="1" t="s">
        <v>9</v>
      </c>
    </row>
    <row r="13" spans="1:2" x14ac:dyDescent="0.3">
      <c r="A13" s="1" t="str">
        <f>HYPERLINK("#'Fig6-12 '!A1", "Fig6-12 ")</f>
        <v xml:space="preserve">Fig6-12 </v>
      </c>
      <c r="B13" s="1" t="s">
        <v>10</v>
      </c>
    </row>
    <row r="14" spans="1:2" x14ac:dyDescent="0.3">
      <c r="A14" s="1" t="str">
        <f>HYPERLINK("#'Fig6-13 '!A1", "Fig6-13 ")</f>
        <v xml:space="preserve">Fig6-13 </v>
      </c>
      <c r="B14" s="1" t="s">
        <v>11</v>
      </c>
    </row>
    <row r="15" spans="1:2" x14ac:dyDescent="0.3">
      <c r="A15" s="1" t="str">
        <f>HYPERLINK("#'Fig6-15 '!A1", "Fig6-15 ")</f>
        <v xml:space="preserve">Fig6-15 </v>
      </c>
      <c r="B15" s="1" t="s">
        <v>12</v>
      </c>
    </row>
    <row r="16" spans="1:2" x14ac:dyDescent="0.3">
      <c r="A16" s="1" t="str">
        <f>HYPERLINK("#'Fig6-16 '!A1", "Fig6-16 ")</f>
        <v xml:space="preserve">Fig6-16 </v>
      </c>
      <c r="B16" s="1" t="s">
        <v>13</v>
      </c>
    </row>
    <row r="17" spans="1:2" x14ac:dyDescent="0.3">
      <c r="A17" s="1" t="str">
        <f>HYPERLINK("#'Fig6-17 '!A1", "Fig6-17 ")</f>
        <v xml:space="preserve">Fig6-17 </v>
      </c>
      <c r="B17" s="1" t="s">
        <v>14</v>
      </c>
    </row>
    <row r="18" spans="1:2" x14ac:dyDescent="0.3">
      <c r="A18" s="1" t="str">
        <f>HYPERLINK("#'Fig6-18 '!A1", "Fig6-18 ")</f>
        <v xml:space="preserve">Fig6-18 </v>
      </c>
      <c r="B18" s="1" t="s">
        <v>15</v>
      </c>
    </row>
    <row r="19" spans="1:2" x14ac:dyDescent="0.3">
      <c r="A19" s="1" t="str">
        <f>HYPERLINK("#'Fig6-19 '!A1", "Fig6-19 ")</f>
        <v xml:space="preserve">Fig6-19 </v>
      </c>
      <c r="B19" s="1" t="s">
        <v>16</v>
      </c>
    </row>
    <row r="20" spans="1:2" x14ac:dyDescent="0.3">
      <c r="A20" s="1" t="str">
        <f>HYPERLINK("#'Fig6-20 '!A1", "Fig6-20 ")</f>
        <v xml:space="preserve">Fig6-20 </v>
      </c>
      <c r="B20" s="1" t="s">
        <v>17</v>
      </c>
    </row>
    <row r="21" spans="1:2" x14ac:dyDescent="0.3">
      <c r="A21" s="1" t="str">
        <f>HYPERLINK("#'Fig6-21 '!A1", "Fig6-21 ")</f>
        <v xml:space="preserve">Fig6-21 </v>
      </c>
      <c r="B21" s="1" t="s">
        <v>18</v>
      </c>
    </row>
    <row r="22" spans="1:2" x14ac:dyDescent="0.3">
      <c r="A22" s="1" t="str">
        <f>HYPERLINK("#'Fig6-22 '!A1", "Fig6-22 ")</f>
        <v xml:space="preserve">Fig6-22 </v>
      </c>
      <c r="B22" s="1" t="s">
        <v>19</v>
      </c>
    </row>
    <row r="23" spans="1:2" x14ac:dyDescent="0.3">
      <c r="A23" s="1" t="str">
        <f>HYPERLINK("#'Fig6-23 '!A1", "Fig6-23 ")</f>
        <v xml:space="preserve">Fig6-23 </v>
      </c>
      <c r="B23" s="1" t="s">
        <v>20</v>
      </c>
    </row>
    <row r="24" spans="1:2" x14ac:dyDescent="0.3">
      <c r="A24" s="1" t="str">
        <f>HYPERLINK("#'Fig6-24 '!A1", "Fig6-24 ")</f>
        <v xml:space="preserve">Fig6-24 </v>
      </c>
      <c r="B24" s="1" t="s">
        <v>21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7"/>
  <sheetViews>
    <sheetView workbookViewId="0"/>
  </sheetViews>
  <sheetFormatPr baseColWidth="10" defaultColWidth="9.140625" defaultRowHeight="16.5" x14ac:dyDescent="0.3"/>
  <cols>
    <col min="1" max="9" width="20.7109375" style="1" customWidth="1"/>
  </cols>
  <sheetData>
    <row r="1" spans="1:9" x14ac:dyDescent="0.3">
      <c r="A1" s="2" t="s">
        <v>74</v>
      </c>
    </row>
    <row r="3" spans="1:9" x14ac:dyDescent="0.25">
      <c r="A3" s="2" t="s">
        <v>37</v>
      </c>
      <c r="B3" s="2" t="s">
        <v>66</v>
      </c>
      <c r="C3" s="2" t="s">
        <v>67</v>
      </c>
      <c r="D3" s="2" t="s">
        <v>68</v>
      </c>
      <c r="E3" s="2" t="s">
        <v>69</v>
      </c>
      <c r="F3" s="2" t="s">
        <v>70</v>
      </c>
      <c r="G3" s="2" t="s">
        <v>71</v>
      </c>
      <c r="H3" s="2" t="s">
        <v>72</v>
      </c>
      <c r="I3" s="2" t="s">
        <v>73</v>
      </c>
    </row>
    <row r="4" spans="1:9" x14ac:dyDescent="0.3">
      <c r="A4" s="1">
        <v>2010</v>
      </c>
      <c r="B4" s="1">
        <v>-0.99199999999999999</v>
      </c>
      <c r="C4" s="1">
        <v>9.6000000000000002E-2</v>
      </c>
      <c r="D4" s="1">
        <v>0.33200000000000002</v>
      </c>
      <c r="E4" s="1">
        <v>0.33500000000000002</v>
      </c>
      <c r="F4" s="1">
        <v>0.33800000000000002</v>
      </c>
      <c r="G4" s="1">
        <v>1.6140000000000001</v>
      </c>
      <c r="H4" s="1">
        <v>2.7160000000000002</v>
      </c>
      <c r="I4" s="1">
        <v>1.724</v>
      </c>
    </row>
    <row r="5" spans="1:9" x14ac:dyDescent="0.3">
      <c r="A5" s="1">
        <v>2011</v>
      </c>
      <c r="B5" s="1">
        <v>-1.048</v>
      </c>
      <c r="C5" s="1">
        <v>9.0999999999999998E-2</v>
      </c>
      <c r="D5" s="1">
        <v>0.32800000000000001</v>
      </c>
      <c r="E5" s="1">
        <v>0.35799999999999998</v>
      </c>
      <c r="F5" s="1">
        <v>0.36199999999999999</v>
      </c>
      <c r="G5" s="1">
        <v>1.7370000000000001</v>
      </c>
      <c r="H5" s="1">
        <v>2.875</v>
      </c>
      <c r="I5" s="1">
        <v>1.827</v>
      </c>
    </row>
    <row r="6" spans="1:9" x14ac:dyDescent="0.3">
      <c r="A6" s="1">
        <v>2012</v>
      </c>
      <c r="B6" s="1">
        <v>-1.107</v>
      </c>
      <c r="C6" s="1">
        <v>0.09</v>
      </c>
      <c r="D6" s="1">
        <v>0.33500000000000002</v>
      </c>
      <c r="E6" s="1">
        <v>0.38</v>
      </c>
      <c r="F6" s="1">
        <v>0.39600000000000002</v>
      </c>
      <c r="G6" s="1">
        <v>1.883</v>
      </c>
      <c r="H6" s="1">
        <v>3.0840000000000001</v>
      </c>
      <c r="I6" s="1">
        <v>1.978</v>
      </c>
    </row>
    <row r="7" spans="1:9" x14ac:dyDescent="0.3">
      <c r="A7" s="1">
        <v>2013</v>
      </c>
      <c r="B7" s="1">
        <v>-1.175</v>
      </c>
      <c r="C7" s="1">
        <v>9.0999999999999998E-2</v>
      </c>
      <c r="D7" s="1">
        <v>0.37</v>
      </c>
      <c r="E7" s="1">
        <v>0.40200000000000002</v>
      </c>
      <c r="F7" s="1">
        <v>0.41899999999999998</v>
      </c>
      <c r="G7" s="1">
        <v>1.9590000000000001</v>
      </c>
      <c r="H7" s="1">
        <v>3.242</v>
      </c>
      <c r="I7" s="1">
        <v>2.0670000000000002</v>
      </c>
    </row>
    <row r="8" spans="1:9" x14ac:dyDescent="0.3">
      <c r="A8" s="1">
        <v>2014</v>
      </c>
      <c r="B8" s="1">
        <v>-1.226</v>
      </c>
      <c r="C8" s="1">
        <v>8.8999999999999996E-2</v>
      </c>
      <c r="D8" s="1">
        <v>0.41199999999999998</v>
      </c>
      <c r="E8" s="1">
        <v>0.43</v>
      </c>
      <c r="F8" s="1">
        <v>0.41299999999999998</v>
      </c>
      <c r="G8" s="1">
        <v>2.0179999999999998</v>
      </c>
      <c r="H8" s="1">
        <v>3.3620000000000001</v>
      </c>
      <c r="I8" s="1">
        <v>2.1360000000000001</v>
      </c>
    </row>
    <row r="9" spans="1:9" x14ac:dyDescent="0.3">
      <c r="A9" s="1">
        <v>2015</v>
      </c>
      <c r="B9" s="1">
        <v>-1.288</v>
      </c>
      <c r="C9" s="1">
        <v>9.9000000000000005E-2</v>
      </c>
      <c r="D9" s="1">
        <v>0.47399999999999998</v>
      </c>
      <c r="E9" s="1">
        <v>0.45400000000000001</v>
      </c>
      <c r="F9" s="1">
        <v>0.436</v>
      </c>
      <c r="G9" s="1">
        <v>2.1779999999999999</v>
      </c>
      <c r="H9" s="1">
        <v>3.64</v>
      </c>
      <c r="I9" s="1">
        <v>2.3519999999999999</v>
      </c>
    </row>
    <row r="10" spans="1:9" x14ac:dyDescent="0.3">
      <c r="A10" s="1">
        <v>2016</v>
      </c>
      <c r="B10" s="1">
        <v>-1.35</v>
      </c>
      <c r="C10" s="1">
        <v>0.10299999999999999</v>
      </c>
      <c r="D10" s="1">
        <v>0.52600000000000002</v>
      </c>
      <c r="E10" s="1">
        <v>0.47199999999999998</v>
      </c>
      <c r="F10" s="1">
        <v>0.45</v>
      </c>
      <c r="G10" s="1">
        <v>2.3530000000000002</v>
      </c>
      <c r="H10" s="1">
        <v>3.903</v>
      </c>
      <c r="I10" s="1">
        <v>2.5529999999999999</v>
      </c>
    </row>
    <row r="11" spans="1:9" x14ac:dyDescent="0.3">
      <c r="A11" s="1">
        <v>2017</v>
      </c>
      <c r="B11" s="1">
        <v>-1.4179999999999999</v>
      </c>
      <c r="C11" s="1">
        <v>0.109</v>
      </c>
      <c r="D11" s="1">
        <v>0.63700000000000001</v>
      </c>
      <c r="E11" s="1">
        <v>0.48699999999999999</v>
      </c>
      <c r="F11" s="1">
        <v>0.46500000000000002</v>
      </c>
      <c r="G11" s="1">
        <v>2.5139999999999998</v>
      </c>
      <c r="H11" s="1">
        <v>4.2119999999999997</v>
      </c>
      <c r="I11" s="1">
        <v>2.794</v>
      </c>
    </row>
    <row r="12" spans="1:9" x14ac:dyDescent="0.3">
      <c r="A12" s="1">
        <v>2018</v>
      </c>
      <c r="B12" s="1">
        <v>-1.478</v>
      </c>
      <c r="C12" s="1">
        <v>0.125</v>
      </c>
      <c r="D12" s="1">
        <v>0.67800000000000005</v>
      </c>
      <c r="E12" s="1">
        <v>0.503</v>
      </c>
      <c r="F12" s="1">
        <v>0.48</v>
      </c>
      <c r="G12" s="1">
        <v>2.5390000000000001</v>
      </c>
      <c r="H12" s="1">
        <v>4.3239999999999998</v>
      </c>
      <c r="I12" s="1">
        <v>2.8460000000000001</v>
      </c>
    </row>
    <row r="13" spans="1:9" x14ac:dyDescent="0.3">
      <c r="A13" s="1">
        <v>2019</v>
      </c>
      <c r="B13" s="1">
        <v>-1.5289999999999999</v>
      </c>
      <c r="C13" s="1">
        <v>0.106</v>
      </c>
      <c r="D13" s="1">
        <v>0.78200000000000003</v>
      </c>
      <c r="E13" s="1">
        <v>0.51900000000000002</v>
      </c>
      <c r="F13" s="1">
        <v>0.52200000000000002</v>
      </c>
      <c r="G13" s="1">
        <v>2.5950000000000002</v>
      </c>
      <c r="H13" s="1">
        <v>4.524</v>
      </c>
      <c r="I13" s="1">
        <v>2.9950000000000001</v>
      </c>
    </row>
    <row r="14" spans="1:9" x14ac:dyDescent="0.3">
      <c r="A14" s="1">
        <v>2020</v>
      </c>
      <c r="B14" s="1">
        <v>-1.5820000000000001</v>
      </c>
      <c r="C14" s="1">
        <v>0.11799999999999999</v>
      </c>
      <c r="D14" s="1">
        <v>0.88900000000000001</v>
      </c>
      <c r="E14" s="1">
        <v>0.56100000000000005</v>
      </c>
      <c r="F14" s="1">
        <v>0.54400000000000004</v>
      </c>
      <c r="G14" s="1">
        <v>2.6819999999999999</v>
      </c>
      <c r="H14" s="1">
        <v>4.7939999999999996</v>
      </c>
      <c r="I14" s="1">
        <v>3.2120000000000002</v>
      </c>
    </row>
    <row r="15" spans="1:9" x14ac:dyDescent="0.3">
      <c r="A15" s="1">
        <v>2021</v>
      </c>
      <c r="B15" s="1">
        <v>-1.639</v>
      </c>
      <c r="C15" s="1">
        <v>0.13800000000000001</v>
      </c>
      <c r="D15" s="1">
        <v>1.02</v>
      </c>
      <c r="E15" s="1">
        <v>0.58899999999999997</v>
      </c>
      <c r="F15" s="1">
        <v>0.57999999999999996</v>
      </c>
      <c r="G15" s="1">
        <v>2.9670000000000001</v>
      </c>
      <c r="H15" s="1">
        <v>5.2930000000000001</v>
      </c>
      <c r="I15" s="1">
        <v>3.6539999999999999</v>
      </c>
    </row>
    <row r="16" spans="1:9" x14ac:dyDescent="0.3">
      <c r="A16" s="1">
        <v>2022</v>
      </c>
      <c r="B16" s="1">
        <v>-1.6779999999999999</v>
      </c>
      <c r="C16" s="1">
        <v>0.11600000000000001</v>
      </c>
      <c r="D16" s="1">
        <v>0.998</v>
      </c>
      <c r="E16" s="1">
        <v>0.60299999999999998</v>
      </c>
      <c r="F16" s="1">
        <v>0.63400000000000001</v>
      </c>
      <c r="G16" s="1">
        <v>3.1070000000000002</v>
      </c>
      <c r="H16" s="1">
        <v>5.4569999999999999</v>
      </c>
      <c r="I16" s="1">
        <v>3.7789999999999999</v>
      </c>
    </row>
    <row r="17" spans="1:9" x14ac:dyDescent="0.3">
      <c r="A17" s="1">
        <v>2023</v>
      </c>
      <c r="B17" s="1">
        <v>-1.7130000000000001</v>
      </c>
      <c r="C17" s="1">
        <v>0.11899999999999999</v>
      </c>
      <c r="D17" s="1">
        <v>1.0049999999999999</v>
      </c>
      <c r="E17" s="1">
        <v>0.61599999999999999</v>
      </c>
      <c r="F17" s="1">
        <v>0.63800000000000001</v>
      </c>
      <c r="G17" s="1">
        <v>3.077</v>
      </c>
      <c r="H17" s="1">
        <v>5.4560000000000004</v>
      </c>
      <c r="I17" s="1">
        <v>3.7429999999999999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"/>
  <sheetViews>
    <sheetView workbookViewId="0"/>
  </sheetViews>
  <sheetFormatPr baseColWidth="10" defaultColWidth="9.140625" defaultRowHeight="16.5" x14ac:dyDescent="0.3"/>
  <cols>
    <col min="1" max="6" width="20.7109375" style="1" customWidth="1"/>
  </cols>
  <sheetData>
    <row r="1" spans="1:6" x14ac:dyDescent="0.3">
      <c r="A1" s="2" t="s">
        <v>76</v>
      </c>
    </row>
    <row r="3" spans="1:6" x14ac:dyDescent="0.25">
      <c r="A3" s="2" t="s">
        <v>24</v>
      </c>
      <c r="B3" s="2" t="s">
        <v>75</v>
      </c>
      <c r="C3" s="2" t="s">
        <v>70</v>
      </c>
      <c r="D3" s="2" t="s">
        <v>71</v>
      </c>
      <c r="E3" s="2" t="s">
        <v>66</v>
      </c>
      <c r="F3" s="2" t="s">
        <v>73</v>
      </c>
    </row>
    <row r="4" spans="1:6" x14ac:dyDescent="0.3">
      <c r="A4" s="1">
        <v>1</v>
      </c>
      <c r="B4" s="1">
        <v>0.20699999999999999</v>
      </c>
      <c r="C4" s="1">
        <v>0.38700000000000001</v>
      </c>
      <c r="D4" s="1">
        <v>0.93200000000000005</v>
      </c>
      <c r="E4" s="1">
        <v>-2.5339999999999998</v>
      </c>
      <c r="F4" s="1">
        <v>-1.008</v>
      </c>
    </row>
    <row r="5" spans="1:6" x14ac:dyDescent="0.3">
      <c r="A5" s="1">
        <v>2</v>
      </c>
      <c r="B5" s="1">
        <v>6.4000000000000001E-2</v>
      </c>
      <c r="C5" s="1">
        <v>6.3E-2</v>
      </c>
      <c r="D5" s="1">
        <v>0.29499999999999998</v>
      </c>
      <c r="E5" s="1">
        <v>-0.46500000000000002</v>
      </c>
      <c r="F5" s="1">
        <v>-4.2000000000000003E-2</v>
      </c>
    </row>
    <row r="6" spans="1:6" x14ac:dyDescent="0.3">
      <c r="A6" s="1">
        <v>3</v>
      </c>
      <c r="B6" s="1">
        <v>0.188</v>
      </c>
      <c r="C6" s="1">
        <v>0.124</v>
      </c>
      <c r="D6" s="1">
        <v>0.70599999999999996</v>
      </c>
      <c r="E6" s="1">
        <v>-0.86</v>
      </c>
      <c r="F6" s="1">
        <v>0.159</v>
      </c>
    </row>
    <row r="7" spans="1:6" x14ac:dyDescent="0.3">
      <c r="A7" s="1">
        <v>4</v>
      </c>
      <c r="B7" s="1">
        <v>0.38300000000000001</v>
      </c>
      <c r="C7" s="1">
        <v>0.28000000000000003</v>
      </c>
      <c r="D7" s="1">
        <v>2.105</v>
      </c>
      <c r="E7" s="1">
        <v>-2.0350000000000001</v>
      </c>
      <c r="F7" s="1">
        <v>0.73299999999999998</v>
      </c>
    </row>
    <row r="8" spans="1:6" x14ac:dyDescent="0.3">
      <c r="A8" s="1">
        <v>5</v>
      </c>
      <c r="B8" s="1">
        <v>0.46200000000000002</v>
      </c>
      <c r="C8" s="1">
        <v>0.34899999999999998</v>
      </c>
      <c r="D8" s="1">
        <v>2.895</v>
      </c>
      <c r="E8" s="1">
        <v>-2.2069999999999999</v>
      </c>
      <c r="F8" s="1">
        <v>1.4990000000000001</v>
      </c>
    </row>
    <row r="9" spans="1:6" x14ac:dyDescent="0.3">
      <c r="A9" s="1">
        <v>6</v>
      </c>
      <c r="B9" s="1">
        <v>0.58599999999999997</v>
      </c>
      <c r="C9" s="1">
        <v>0.40500000000000003</v>
      </c>
      <c r="D9" s="1">
        <v>3.355</v>
      </c>
      <c r="E9" s="1">
        <v>-2.012</v>
      </c>
      <c r="F9" s="1">
        <v>2.3340000000000001</v>
      </c>
    </row>
    <row r="10" spans="1:6" x14ac:dyDescent="0.3">
      <c r="A10" s="1">
        <v>7</v>
      </c>
      <c r="B10" s="1">
        <v>0.79800000000000004</v>
      </c>
      <c r="C10" s="1">
        <v>0.48899999999999999</v>
      </c>
      <c r="D10" s="1">
        <v>3.766</v>
      </c>
      <c r="E10" s="1">
        <v>-1.754</v>
      </c>
      <c r="F10" s="1">
        <v>3.2989999999999999</v>
      </c>
    </row>
    <row r="11" spans="1:6" x14ac:dyDescent="0.3">
      <c r="A11" s="1">
        <v>8</v>
      </c>
      <c r="B11" s="1">
        <v>1.1559999999999999</v>
      </c>
      <c r="C11" s="1">
        <v>0.63900000000000001</v>
      </c>
      <c r="D11" s="1">
        <v>4.3010000000000002</v>
      </c>
      <c r="E11" s="1">
        <v>-1.5580000000000001</v>
      </c>
      <c r="F11" s="1">
        <v>4.5380000000000003</v>
      </c>
    </row>
    <row r="12" spans="1:6" x14ac:dyDescent="0.3">
      <c r="A12" s="1">
        <v>9</v>
      </c>
      <c r="B12" s="1">
        <v>1.915</v>
      </c>
      <c r="C12" s="1">
        <v>0.97199999999999998</v>
      </c>
      <c r="D12" s="1">
        <v>5.1230000000000002</v>
      </c>
      <c r="E12" s="1">
        <v>-1.4950000000000001</v>
      </c>
      <c r="F12" s="1">
        <v>6.5140000000000002</v>
      </c>
    </row>
    <row r="13" spans="1:6" x14ac:dyDescent="0.3">
      <c r="A13" s="1">
        <v>10</v>
      </c>
      <c r="B13" s="1">
        <v>11.643000000000001</v>
      </c>
      <c r="C13" s="1">
        <v>2.6760000000000002</v>
      </c>
      <c r="D13" s="1">
        <v>7.2939999999999996</v>
      </c>
      <c r="E13" s="1">
        <v>-2.2090000000000001</v>
      </c>
      <c r="F13" s="1">
        <v>19.402999999999999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"/>
  <sheetViews>
    <sheetView workbookViewId="0"/>
  </sheetViews>
  <sheetFormatPr baseColWidth="10" defaultColWidth="9.140625" defaultRowHeight="16.5" x14ac:dyDescent="0.3"/>
  <cols>
    <col min="1" max="6" width="20.7109375" style="1" customWidth="1"/>
  </cols>
  <sheetData>
    <row r="1" spans="1:6" x14ac:dyDescent="0.3">
      <c r="A1" s="2" t="s">
        <v>77</v>
      </c>
    </row>
    <row r="3" spans="1:6" x14ac:dyDescent="0.25">
      <c r="A3" s="2" t="s">
        <v>33</v>
      </c>
      <c r="B3" s="2" t="s">
        <v>75</v>
      </c>
      <c r="C3" s="2" t="s">
        <v>70</v>
      </c>
      <c r="D3" s="2" t="s">
        <v>71</v>
      </c>
      <c r="E3" s="2" t="s">
        <v>66</v>
      </c>
      <c r="F3" s="2" t="s">
        <v>73</v>
      </c>
    </row>
    <row r="4" spans="1:6" x14ac:dyDescent="0.3">
      <c r="A4" s="1">
        <v>91</v>
      </c>
      <c r="B4" s="1">
        <v>2.7320000000000002</v>
      </c>
      <c r="C4" s="1">
        <v>1.3620000000000001</v>
      </c>
      <c r="D4" s="1">
        <v>5.8159999999999998</v>
      </c>
      <c r="E4" s="1">
        <v>1.5740000000000001</v>
      </c>
      <c r="F4" s="1">
        <v>8.3360000000000003</v>
      </c>
    </row>
    <row r="5" spans="1:6" x14ac:dyDescent="0.3">
      <c r="A5" s="1">
        <v>92</v>
      </c>
      <c r="B5" s="1">
        <v>2.9239999999999999</v>
      </c>
      <c r="C5" s="1">
        <v>1.4650000000000001</v>
      </c>
      <c r="D5" s="1">
        <v>6.0570000000000004</v>
      </c>
      <c r="E5" s="1">
        <v>1.5980000000000001</v>
      </c>
      <c r="F5" s="1">
        <v>8.8469999999999995</v>
      </c>
    </row>
    <row r="6" spans="1:6" x14ac:dyDescent="0.3">
      <c r="A6" s="1">
        <v>93</v>
      </c>
      <c r="B6" s="1">
        <v>3.2170000000000001</v>
      </c>
      <c r="C6" s="1">
        <v>1.597</v>
      </c>
      <c r="D6" s="1">
        <v>6.2759999999999998</v>
      </c>
      <c r="E6" s="1">
        <v>1.6439999999999999</v>
      </c>
      <c r="F6" s="1">
        <v>9.4459999999999997</v>
      </c>
    </row>
    <row r="7" spans="1:6" x14ac:dyDescent="0.3">
      <c r="A7" s="1">
        <v>94</v>
      </c>
      <c r="B7" s="1">
        <v>3.6</v>
      </c>
      <c r="C7" s="1">
        <v>1.7450000000000001</v>
      </c>
      <c r="D7" s="1">
        <v>6.5369999999999999</v>
      </c>
      <c r="E7" s="1">
        <v>1.7110000000000001</v>
      </c>
      <c r="F7" s="1">
        <v>10.170999999999999</v>
      </c>
    </row>
    <row r="8" spans="1:6" x14ac:dyDescent="0.3">
      <c r="A8" s="1">
        <v>95</v>
      </c>
      <c r="B8" s="1">
        <v>4.0830000000000002</v>
      </c>
      <c r="C8" s="1">
        <v>1.905</v>
      </c>
      <c r="D8" s="1">
        <v>6.8739999999999997</v>
      </c>
      <c r="E8" s="1">
        <v>1.7829999999999999</v>
      </c>
      <c r="F8" s="1">
        <v>11.079000000000001</v>
      </c>
    </row>
    <row r="9" spans="1:6" x14ac:dyDescent="0.3">
      <c r="A9" s="1">
        <v>96</v>
      </c>
      <c r="B9" s="1">
        <v>4.7279999999999998</v>
      </c>
      <c r="C9" s="1">
        <v>2.1880000000000002</v>
      </c>
      <c r="D9" s="1">
        <v>7.2240000000000002</v>
      </c>
      <c r="E9" s="1">
        <v>1.8660000000000001</v>
      </c>
      <c r="F9" s="1">
        <v>12.273999999999999</v>
      </c>
    </row>
    <row r="10" spans="1:6" x14ac:dyDescent="0.3">
      <c r="A10" s="1">
        <v>97</v>
      </c>
      <c r="B10" s="1">
        <v>5.6989999999999998</v>
      </c>
      <c r="C10" s="1">
        <v>2.5569999999999999</v>
      </c>
      <c r="D10" s="1">
        <v>7.702</v>
      </c>
      <c r="E10" s="1">
        <v>2.0369999999999999</v>
      </c>
      <c r="F10" s="1">
        <v>13.920999999999999</v>
      </c>
    </row>
    <row r="11" spans="1:6" x14ac:dyDescent="0.3">
      <c r="A11" s="1">
        <v>98</v>
      </c>
      <c r="B11" s="1">
        <v>7.3940000000000001</v>
      </c>
      <c r="C11" s="1">
        <v>3.0659999999999998</v>
      </c>
      <c r="D11" s="1">
        <v>8.218</v>
      </c>
      <c r="E11" s="1">
        <v>2.1560000000000001</v>
      </c>
      <c r="F11" s="1">
        <v>16.521000000000001</v>
      </c>
    </row>
    <row r="12" spans="1:6" x14ac:dyDescent="0.3">
      <c r="A12" s="1">
        <v>99</v>
      </c>
      <c r="B12" s="1">
        <v>11.539</v>
      </c>
      <c r="C12" s="1">
        <v>4.0389999999999997</v>
      </c>
      <c r="D12" s="1">
        <v>8.7989999999999995</v>
      </c>
      <c r="E12" s="1">
        <v>2.5720000000000001</v>
      </c>
      <c r="F12" s="1">
        <v>21.805</v>
      </c>
    </row>
    <row r="13" spans="1:6" x14ac:dyDescent="0.3">
      <c r="A13" s="1">
        <v>100</v>
      </c>
      <c r="B13" s="1">
        <v>70.510000000000005</v>
      </c>
      <c r="C13" s="1">
        <v>6.8330000000000002</v>
      </c>
      <c r="D13" s="1">
        <v>9.4339999999999993</v>
      </c>
      <c r="E13" s="1">
        <v>5.15</v>
      </c>
      <c r="F13" s="1">
        <v>81.628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0"/>
  <sheetViews>
    <sheetView workbookViewId="0"/>
  </sheetViews>
  <sheetFormatPr baseColWidth="10" defaultColWidth="9.140625" defaultRowHeight="16.5" x14ac:dyDescent="0.3"/>
  <cols>
    <col min="1" max="10" width="20.7109375" style="1" customWidth="1"/>
  </cols>
  <sheetData>
    <row r="1" spans="1:10" x14ac:dyDescent="0.3">
      <c r="A1" s="2" t="s">
        <v>88</v>
      </c>
    </row>
    <row r="3" spans="1:10" x14ac:dyDescent="0.25">
      <c r="A3" s="2" t="s">
        <v>85</v>
      </c>
      <c r="B3" s="2" t="s">
        <v>66</v>
      </c>
      <c r="C3" s="2" t="s">
        <v>67</v>
      </c>
      <c r="D3" s="2" t="s">
        <v>68</v>
      </c>
      <c r="E3" s="2" t="s">
        <v>69</v>
      </c>
      <c r="F3" s="2" t="s">
        <v>70</v>
      </c>
      <c r="G3" s="2" t="s">
        <v>71</v>
      </c>
      <c r="H3" s="2" t="s">
        <v>72</v>
      </c>
      <c r="I3" s="2" t="s">
        <v>86</v>
      </c>
      <c r="J3" s="2" t="s">
        <v>87</v>
      </c>
    </row>
    <row r="4" spans="1:10" x14ac:dyDescent="0.3">
      <c r="A4" s="1" t="s">
        <v>78</v>
      </c>
      <c r="B4" s="1">
        <v>-0.79500000000000004</v>
      </c>
      <c r="C4" s="1">
        <v>1.6E-2</v>
      </c>
      <c r="D4" s="1">
        <v>0.14000000000000001</v>
      </c>
      <c r="E4" s="1">
        <v>0.17699999999999999</v>
      </c>
      <c r="F4" s="1">
        <v>0.151</v>
      </c>
      <c r="G4" s="1">
        <v>0.82199999999999995</v>
      </c>
      <c r="H4" s="1">
        <v>1.306</v>
      </c>
      <c r="I4" s="1">
        <v>0.51200000000000001</v>
      </c>
      <c r="J4" s="1">
        <v>2.4E-2</v>
      </c>
    </row>
    <row r="5" spans="1:10" x14ac:dyDescent="0.3">
      <c r="A5" s="1" t="s">
        <v>79</v>
      </c>
      <c r="B5" s="1">
        <v>-2.0249999999999999</v>
      </c>
      <c r="C5" s="1">
        <v>5.2999999999999999E-2</v>
      </c>
      <c r="D5" s="1">
        <v>0.55700000000000005</v>
      </c>
      <c r="E5" s="1">
        <v>0.28100000000000003</v>
      </c>
      <c r="F5" s="1">
        <v>0.316</v>
      </c>
      <c r="G5" s="1">
        <v>2.1469999999999998</v>
      </c>
      <c r="H5" s="1">
        <v>3.3530000000000002</v>
      </c>
      <c r="I5" s="1">
        <v>1.327</v>
      </c>
      <c r="J5" s="1">
        <v>0.308</v>
      </c>
    </row>
    <row r="6" spans="1:10" x14ac:dyDescent="0.3">
      <c r="A6" s="1" t="s">
        <v>80</v>
      </c>
      <c r="B6" s="1">
        <v>-2.516</v>
      </c>
      <c r="C6" s="1">
        <v>9.9000000000000005E-2</v>
      </c>
      <c r="D6" s="1">
        <v>0.77900000000000003</v>
      </c>
      <c r="E6" s="1">
        <v>0.33700000000000002</v>
      </c>
      <c r="F6" s="1">
        <v>0.54600000000000004</v>
      </c>
      <c r="G6" s="1">
        <v>3.12</v>
      </c>
      <c r="H6" s="1">
        <v>4.8810000000000002</v>
      </c>
      <c r="I6" s="1">
        <v>2.3650000000000002</v>
      </c>
      <c r="J6" s="1">
        <v>1.044</v>
      </c>
    </row>
    <row r="7" spans="1:10" x14ac:dyDescent="0.3">
      <c r="A7" s="1" t="s">
        <v>81</v>
      </c>
      <c r="B7" s="1">
        <v>-2.339</v>
      </c>
      <c r="C7" s="1">
        <v>0.13700000000000001</v>
      </c>
      <c r="D7" s="1">
        <v>1.3009999999999999</v>
      </c>
      <c r="E7" s="1">
        <v>0.48299999999999998</v>
      </c>
      <c r="F7" s="1">
        <v>0.81599999999999995</v>
      </c>
      <c r="G7" s="1">
        <v>3.5310000000000001</v>
      </c>
      <c r="H7" s="1">
        <v>6.2670000000000003</v>
      </c>
      <c r="I7" s="1">
        <v>3.9279999999999999</v>
      </c>
      <c r="J7" s="1">
        <v>1.9950000000000001</v>
      </c>
    </row>
    <row r="8" spans="1:10" x14ac:dyDescent="0.3">
      <c r="A8" s="1" t="s">
        <v>82</v>
      </c>
      <c r="B8" s="1">
        <v>-1.607</v>
      </c>
      <c r="C8" s="1">
        <v>0.187</v>
      </c>
      <c r="D8" s="1">
        <v>1.5509999999999999</v>
      </c>
      <c r="E8" s="1">
        <v>0.79700000000000004</v>
      </c>
      <c r="F8" s="1">
        <v>0.96199999999999997</v>
      </c>
      <c r="G8" s="1">
        <v>3.56</v>
      </c>
      <c r="H8" s="1">
        <v>7.056</v>
      </c>
      <c r="I8" s="1">
        <v>5.4480000000000004</v>
      </c>
      <c r="J8" s="1">
        <v>3.2309999999999999</v>
      </c>
    </row>
    <row r="9" spans="1:10" x14ac:dyDescent="0.3">
      <c r="A9" s="1" t="s">
        <v>83</v>
      </c>
      <c r="B9" s="1">
        <v>-0.73499999999999999</v>
      </c>
      <c r="C9" s="1">
        <v>0.15</v>
      </c>
      <c r="D9" s="1">
        <v>1.1379999999999999</v>
      </c>
      <c r="E9" s="1">
        <v>1.1020000000000001</v>
      </c>
      <c r="F9" s="1">
        <v>0.73899999999999999</v>
      </c>
      <c r="G9" s="1">
        <v>3.47</v>
      </c>
      <c r="H9" s="1">
        <v>6.5990000000000002</v>
      </c>
      <c r="I9" s="1">
        <v>5.8639999999999999</v>
      </c>
      <c r="J9" s="1">
        <v>4.0709999999999997</v>
      </c>
    </row>
    <row r="10" spans="1:10" x14ac:dyDescent="0.3">
      <c r="A10" s="1" t="s">
        <v>84</v>
      </c>
      <c r="B10" s="1">
        <v>-0.32400000000000001</v>
      </c>
      <c r="C10" s="1">
        <v>8.4000000000000005E-2</v>
      </c>
      <c r="D10" s="1">
        <v>0.54700000000000004</v>
      </c>
      <c r="E10" s="1">
        <v>1.0980000000000001</v>
      </c>
      <c r="F10" s="1">
        <v>0.33400000000000002</v>
      </c>
      <c r="G10" s="1">
        <v>3.0390000000000001</v>
      </c>
      <c r="H10" s="1">
        <v>5.1020000000000003</v>
      </c>
      <c r="I10" s="1">
        <v>4.7779999999999996</v>
      </c>
      <c r="J10" s="1">
        <v>3.7010000000000001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5"/>
  <sheetViews>
    <sheetView workbookViewId="0"/>
  </sheetViews>
  <sheetFormatPr baseColWidth="10" defaultColWidth="9.140625" defaultRowHeight="16.5" x14ac:dyDescent="0.3"/>
  <cols>
    <col min="1" max="5" width="20.7109375" style="1" customWidth="1"/>
  </cols>
  <sheetData>
    <row r="1" spans="1:5" x14ac:dyDescent="0.3">
      <c r="A1" s="2" t="s">
        <v>93</v>
      </c>
    </row>
    <row r="3" spans="1:5" x14ac:dyDescent="0.25">
      <c r="A3" s="2" t="s">
        <v>37</v>
      </c>
      <c r="B3" s="2" t="s">
        <v>89</v>
      </c>
      <c r="C3" s="2" t="s">
        <v>90</v>
      </c>
      <c r="D3" s="2" t="s">
        <v>91</v>
      </c>
      <c r="E3" s="2" t="s">
        <v>92</v>
      </c>
    </row>
    <row r="4" spans="1:5" x14ac:dyDescent="0.3">
      <c r="A4" s="1">
        <v>2012</v>
      </c>
      <c r="B4" s="1">
        <v>100</v>
      </c>
      <c r="C4" s="1">
        <v>100</v>
      </c>
      <c r="D4" s="1">
        <v>100</v>
      </c>
      <c r="E4" s="1">
        <v>100</v>
      </c>
    </row>
    <row r="5" spans="1:5" x14ac:dyDescent="0.3">
      <c r="A5" s="1">
        <v>2013</v>
      </c>
      <c r="B5" s="1">
        <v>106</v>
      </c>
      <c r="C5" s="1">
        <v>104</v>
      </c>
      <c r="D5" s="1">
        <v>120</v>
      </c>
      <c r="E5" s="1">
        <v>104</v>
      </c>
    </row>
    <row r="6" spans="1:5" x14ac:dyDescent="0.3">
      <c r="A6" s="1">
        <v>2014</v>
      </c>
      <c r="B6" s="1">
        <v>113</v>
      </c>
      <c r="C6" s="1">
        <v>107</v>
      </c>
      <c r="D6" s="1">
        <v>136</v>
      </c>
      <c r="E6" s="1">
        <v>107</v>
      </c>
    </row>
    <row r="7" spans="1:5" x14ac:dyDescent="0.3">
      <c r="A7" s="1">
        <v>2015</v>
      </c>
      <c r="B7" s="1">
        <v>130</v>
      </c>
      <c r="C7" s="1">
        <v>116</v>
      </c>
      <c r="D7" s="1">
        <v>143</v>
      </c>
      <c r="E7" s="1">
        <v>113</v>
      </c>
    </row>
    <row r="8" spans="1:5" x14ac:dyDescent="0.3">
      <c r="A8" s="1">
        <v>2016</v>
      </c>
      <c r="B8" s="1">
        <v>141</v>
      </c>
      <c r="C8" s="1">
        <v>126</v>
      </c>
      <c r="D8" s="1">
        <v>156</v>
      </c>
      <c r="E8" s="1">
        <v>121</v>
      </c>
    </row>
    <row r="9" spans="1:5" x14ac:dyDescent="0.3">
      <c r="A9" s="1">
        <v>2017</v>
      </c>
      <c r="B9" s="1">
        <v>163</v>
      </c>
      <c r="C9" s="1">
        <v>136</v>
      </c>
      <c r="D9" s="1">
        <v>181</v>
      </c>
      <c r="E9" s="1">
        <v>127</v>
      </c>
    </row>
    <row r="10" spans="1:5" x14ac:dyDescent="0.3">
      <c r="A10" s="1">
        <v>2018</v>
      </c>
      <c r="B10" s="1">
        <v>177</v>
      </c>
      <c r="C10" s="1">
        <v>137</v>
      </c>
      <c r="D10" s="1">
        <v>195</v>
      </c>
      <c r="E10" s="1">
        <v>129</v>
      </c>
    </row>
    <row r="11" spans="1:5" x14ac:dyDescent="0.3">
      <c r="A11" s="1">
        <v>2019</v>
      </c>
      <c r="B11" s="1">
        <v>193</v>
      </c>
      <c r="C11" s="1">
        <v>142</v>
      </c>
      <c r="D11" s="1">
        <v>209</v>
      </c>
      <c r="E11" s="1">
        <v>132</v>
      </c>
    </row>
    <row r="12" spans="1:5" x14ac:dyDescent="0.3">
      <c r="A12" s="1">
        <v>2020</v>
      </c>
      <c r="B12" s="1">
        <v>214</v>
      </c>
      <c r="C12" s="1">
        <v>151</v>
      </c>
      <c r="D12" s="1">
        <v>230</v>
      </c>
      <c r="E12" s="1">
        <v>138</v>
      </c>
    </row>
    <row r="13" spans="1:5" x14ac:dyDescent="0.3">
      <c r="A13" s="1">
        <v>2021</v>
      </c>
      <c r="B13" s="1">
        <v>239</v>
      </c>
      <c r="C13" s="1">
        <v>173</v>
      </c>
      <c r="D13" s="1">
        <v>262</v>
      </c>
      <c r="E13" s="1">
        <v>152</v>
      </c>
    </row>
    <row r="14" spans="1:5" x14ac:dyDescent="0.3">
      <c r="A14" s="1">
        <v>2022</v>
      </c>
      <c r="B14" s="1">
        <v>235</v>
      </c>
      <c r="C14" s="1">
        <v>181</v>
      </c>
      <c r="D14" s="1">
        <v>288</v>
      </c>
      <c r="E14" s="1">
        <v>161</v>
      </c>
    </row>
    <row r="15" spans="1:5" x14ac:dyDescent="0.3">
      <c r="A15" s="1">
        <v>2023</v>
      </c>
      <c r="B15" s="1">
        <v>228</v>
      </c>
      <c r="C15" s="1">
        <v>181</v>
      </c>
      <c r="D15" s="1">
        <v>301</v>
      </c>
      <c r="E15" s="1">
        <v>160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3"/>
  <sheetViews>
    <sheetView workbookViewId="0"/>
  </sheetViews>
  <sheetFormatPr baseColWidth="10" defaultColWidth="9.140625" defaultRowHeight="16.5" x14ac:dyDescent="0.3"/>
  <cols>
    <col min="1" max="7" width="20.7109375" style="1" customWidth="1"/>
  </cols>
  <sheetData>
    <row r="1" spans="1:7" x14ac:dyDescent="0.3">
      <c r="A1" s="2" t="s">
        <v>100</v>
      </c>
    </row>
    <row r="3" spans="1:7" x14ac:dyDescent="0.25">
      <c r="A3" s="2" t="s">
        <v>33</v>
      </c>
      <c r="B3" s="2" t="s">
        <v>94</v>
      </c>
      <c r="C3" s="2" t="s">
        <v>95</v>
      </c>
      <c r="D3" s="2" t="s">
        <v>96</v>
      </c>
      <c r="E3" s="2" t="s">
        <v>97</v>
      </c>
      <c r="F3" s="2" t="s">
        <v>98</v>
      </c>
      <c r="G3" s="2" t="s">
        <v>99</v>
      </c>
    </row>
    <row r="4" spans="1:7" x14ac:dyDescent="0.3">
      <c r="A4" s="1">
        <v>91</v>
      </c>
      <c r="B4" s="1">
        <v>0.32100000000000001</v>
      </c>
      <c r="C4" s="1">
        <v>1.1000000000000001</v>
      </c>
      <c r="D4" s="1">
        <v>0.45800000000000002</v>
      </c>
      <c r="E4" s="1">
        <v>0.73</v>
      </c>
      <c r="F4" s="1">
        <v>0.57199999999999995</v>
      </c>
      <c r="G4" s="1">
        <v>0.628</v>
      </c>
    </row>
    <row r="5" spans="1:7" x14ac:dyDescent="0.3">
      <c r="A5" s="1">
        <v>92</v>
      </c>
      <c r="B5" s="1">
        <v>0.33</v>
      </c>
      <c r="C5" s="1">
        <v>1.1259999999999999</v>
      </c>
      <c r="D5" s="1">
        <v>0.46800000000000003</v>
      </c>
      <c r="E5" s="1">
        <v>0.745</v>
      </c>
      <c r="F5" s="1">
        <v>0.58099999999999996</v>
      </c>
      <c r="G5" s="1">
        <v>0.64</v>
      </c>
    </row>
    <row r="6" spans="1:7" x14ac:dyDescent="0.3">
      <c r="A6" s="1">
        <v>93</v>
      </c>
      <c r="B6" s="1">
        <v>0.33200000000000002</v>
      </c>
      <c r="C6" s="1">
        <v>1.1659999999999999</v>
      </c>
      <c r="D6" s="1">
        <v>0.47399999999999998</v>
      </c>
      <c r="E6" s="1">
        <v>0.76400000000000001</v>
      </c>
      <c r="F6" s="1">
        <v>0.59499999999999997</v>
      </c>
      <c r="G6" s="1">
        <v>0.65900000000000003</v>
      </c>
    </row>
    <row r="7" spans="1:7" x14ac:dyDescent="0.3">
      <c r="A7" s="1">
        <v>94</v>
      </c>
      <c r="B7" s="1">
        <v>0.33100000000000002</v>
      </c>
      <c r="C7" s="1">
        <v>1.22</v>
      </c>
      <c r="D7" s="1">
        <v>0.48199999999999998</v>
      </c>
      <c r="E7" s="1">
        <v>0.78600000000000003</v>
      </c>
      <c r="F7" s="1">
        <v>0.60799999999999998</v>
      </c>
      <c r="G7" s="1">
        <v>0.67500000000000004</v>
      </c>
    </row>
    <row r="8" spans="1:7" x14ac:dyDescent="0.3">
      <c r="A8" s="1">
        <v>95</v>
      </c>
      <c r="B8" s="1">
        <v>0.33800000000000002</v>
      </c>
      <c r="C8" s="1">
        <v>1.2829999999999999</v>
      </c>
      <c r="D8" s="1">
        <v>0.49299999999999999</v>
      </c>
      <c r="E8" s="1">
        <v>0.81399999999999995</v>
      </c>
      <c r="F8" s="1">
        <v>0.624</v>
      </c>
      <c r="G8" s="1">
        <v>0.70099999999999996</v>
      </c>
    </row>
    <row r="9" spans="1:7" x14ac:dyDescent="0.3">
      <c r="A9" s="1">
        <v>96</v>
      </c>
      <c r="B9" s="1">
        <v>0.34</v>
      </c>
      <c r="C9" s="1">
        <v>1.359</v>
      </c>
      <c r="D9" s="1">
        <v>0.50600000000000001</v>
      </c>
      <c r="E9" s="1">
        <v>0.84499999999999997</v>
      </c>
      <c r="F9" s="1">
        <v>0.64700000000000002</v>
      </c>
      <c r="G9" s="1">
        <v>0.73</v>
      </c>
    </row>
    <row r="10" spans="1:7" x14ac:dyDescent="0.3">
      <c r="A10" s="1">
        <v>97</v>
      </c>
      <c r="B10" s="1">
        <v>0.34200000000000003</v>
      </c>
      <c r="C10" s="1">
        <v>1.474</v>
      </c>
      <c r="D10" s="1">
        <v>0.52</v>
      </c>
      <c r="E10" s="1">
        <v>0.89600000000000002</v>
      </c>
      <c r="F10" s="1">
        <v>0.67200000000000004</v>
      </c>
      <c r="G10" s="1">
        <v>0.76800000000000002</v>
      </c>
    </row>
    <row r="11" spans="1:7" x14ac:dyDescent="0.3">
      <c r="A11" s="1">
        <v>98</v>
      </c>
      <c r="B11" s="1">
        <v>0.33800000000000002</v>
      </c>
      <c r="C11" s="1">
        <v>1.6850000000000001</v>
      </c>
      <c r="D11" s="1">
        <v>0.53800000000000003</v>
      </c>
      <c r="E11" s="1">
        <v>0.95699999999999996</v>
      </c>
      <c r="F11" s="1">
        <v>0.71</v>
      </c>
      <c r="G11" s="1">
        <v>0.82799999999999996</v>
      </c>
    </row>
    <row r="12" spans="1:7" x14ac:dyDescent="0.3">
      <c r="A12" s="1">
        <v>99</v>
      </c>
      <c r="B12" s="1">
        <v>0.32500000000000001</v>
      </c>
      <c r="C12" s="1">
        <v>2.145</v>
      </c>
      <c r="D12" s="1">
        <v>0.56299999999999994</v>
      </c>
      <c r="E12" s="1">
        <v>1.0840000000000001</v>
      </c>
      <c r="F12" s="1">
        <v>0.77</v>
      </c>
      <c r="G12" s="1">
        <v>0.95799999999999996</v>
      </c>
    </row>
    <row r="13" spans="1:7" x14ac:dyDescent="0.3">
      <c r="A13" s="1">
        <v>100</v>
      </c>
      <c r="B13" s="1">
        <v>4.1000000000000002E-2</v>
      </c>
      <c r="C13" s="1">
        <v>4.4160000000000004</v>
      </c>
      <c r="D13" s="1">
        <v>0.56299999999999994</v>
      </c>
      <c r="E13" s="1">
        <v>1.5680000000000001</v>
      </c>
      <c r="F13" s="1">
        <v>0.91300000000000003</v>
      </c>
      <c r="G13" s="1">
        <v>1.4690000000000001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workbookViewId="0"/>
  </sheetViews>
  <sheetFormatPr baseColWidth="10" defaultColWidth="9.140625" defaultRowHeight="16.5" x14ac:dyDescent="0.3"/>
  <cols>
    <col min="1" max="7" width="20.7109375" style="1" customWidth="1"/>
  </cols>
  <sheetData>
    <row r="1" spans="1:7" x14ac:dyDescent="0.3">
      <c r="A1" s="2" t="s">
        <v>129</v>
      </c>
    </row>
    <row r="3" spans="1:7" x14ac:dyDescent="0.25">
      <c r="A3" s="2" t="s">
        <v>33</v>
      </c>
      <c r="B3" s="2" t="s">
        <v>94</v>
      </c>
      <c r="C3" s="2" t="s">
        <v>95</v>
      </c>
      <c r="D3" s="2" t="s">
        <v>96</v>
      </c>
      <c r="E3" s="2" t="s">
        <v>97</v>
      </c>
      <c r="F3" s="2" t="s">
        <v>98</v>
      </c>
      <c r="G3" s="2" t="s">
        <v>99</v>
      </c>
    </row>
    <row r="4" spans="1:7" x14ac:dyDescent="0.3">
      <c r="A4" s="1" t="s">
        <v>101</v>
      </c>
      <c r="B4" s="1">
        <v>-0.50700000000000001</v>
      </c>
      <c r="C4" s="1">
        <v>20.361000000000001</v>
      </c>
      <c r="D4" s="1">
        <v>0</v>
      </c>
      <c r="E4" s="1">
        <v>1E-3</v>
      </c>
      <c r="F4" s="1">
        <v>0</v>
      </c>
      <c r="G4" s="1">
        <v>17.803999999999998</v>
      </c>
    </row>
    <row r="5" spans="1:7" x14ac:dyDescent="0.3">
      <c r="A5" s="1" t="s">
        <v>102</v>
      </c>
      <c r="B5" s="1">
        <v>-0.52600000000000002</v>
      </c>
      <c r="C5" s="1">
        <v>4.641</v>
      </c>
      <c r="D5" s="1">
        <v>0</v>
      </c>
      <c r="E5" s="1">
        <v>7.9000000000000001E-2</v>
      </c>
      <c r="F5" s="1">
        <v>2E-3</v>
      </c>
      <c r="G5" s="1">
        <v>1.171</v>
      </c>
    </row>
    <row r="6" spans="1:7" x14ac:dyDescent="0.3">
      <c r="A6" s="1" t="s">
        <v>103</v>
      </c>
      <c r="B6" s="1">
        <v>-0.46</v>
      </c>
      <c r="C6" s="1">
        <v>6.0570000000000004</v>
      </c>
      <c r="D6" s="1">
        <v>0</v>
      </c>
      <c r="E6" s="1">
        <v>0.122</v>
      </c>
      <c r="F6" s="1">
        <v>8.9999999999999993E-3</v>
      </c>
      <c r="G6" s="1">
        <v>1.619</v>
      </c>
    </row>
    <row r="7" spans="1:7" x14ac:dyDescent="0.3">
      <c r="A7" s="1" t="s">
        <v>104</v>
      </c>
      <c r="B7" s="1">
        <v>-0.55500000000000005</v>
      </c>
      <c r="C7" s="1">
        <v>5.4290000000000003</v>
      </c>
      <c r="D7" s="1">
        <v>-1.4E-2</v>
      </c>
      <c r="E7" s="1">
        <v>0.16300000000000001</v>
      </c>
      <c r="F7" s="1">
        <v>1.0999999999999999E-2</v>
      </c>
      <c r="G7" s="1">
        <v>1.33</v>
      </c>
    </row>
    <row r="8" spans="1:7" x14ac:dyDescent="0.3">
      <c r="A8" s="1" t="s">
        <v>105</v>
      </c>
      <c r="B8" s="1">
        <v>-0.60699999999999998</v>
      </c>
      <c r="C8" s="1">
        <v>4.7859999999999996</v>
      </c>
      <c r="D8" s="1">
        <v>-5.0999999999999997E-2</v>
      </c>
      <c r="E8" s="1">
        <v>0.20799999999999999</v>
      </c>
      <c r="F8" s="1">
        <v>1.2E-2</v>
      </c>
      <c r="G8" s="1">
        <v>1.091</v>
      </c>
    </row>
    <row r="9" spans="1:7" x14ac:dyDescent="0.3">
      <c r="A9" s="1" t="s">
        <v>106</v>
      </c>
      <c r="B9" s="1">
        <v>-0.61</v>
      </c>
      <c r="C9" s="1">
        <v>4.952</v>
      </c>
      <c r="D9" s="1">
        <v>-7.9000000000000001E-2</v>
      </c>
      <c r="E9" s="1">
        <v>0.253</v>
      </c>
      <c r="F9" s="1">
        <v>1.2E-2</v>
      </c>
      <c r="G9" s="1">
        <v>0.91600000000000004</v>
      </c>
    </row>
    <row r="10" spans="1:7" x14ac:dyDescent="0.3">
      <c r="A10" s="1" t="s">
        <v>107</v>
      </c>
      <c r="B10" s="1">
        <v>-0.628</v>
      </c>
      <c r="C10" s="1">
        <v>4.8289999999999997</v>
      </c>
      <c r="D10" s="1">
        <v>-8.6999999999999994E-2</v>
      </c>
      <c r="E10" s="1">
        <v>0.30299999999999999</v>
      </c>
      <c r="F10" s="1">
        <v>1.2999999999999999E-2</v>
      </c>
      <c r="G10" s="1">
        <v>0.94299999999999995</v>
      </c>
    </row>
    <row r="11" spans="1:7" x14ac:dyDescent="0.3">
      <c r="A11" s="1" t="s">
        <v>108</v>
      </c>
      <c r="B11" s="1">
        <v>-0.60099999999999998</v>
      </c>
      <c r="C11" s="1">
        <v>4.6970000000000001</v>
      </c>
      <c r="D11" s="1">
        <v>-7.8E-2</v>
      </c>
      <c r="E11" s="1">
        <v>0.65200000000000002</v>
      </c>
      <c r="F11" s="1">
        <v>2.3E-2</v>
      </c>
      <c r="G11" s="1">
        <v>0.89900000000000002</v>
      </c>
    </row>
    <row r="12" spans="1:7" x14ac:dyDescent="0.3">
      <c r="A12" s="1" t="s">
        <v>109</v>
      </c>
      <c r="B12" s="1">
        <v>-0.48399999999999999</v>
      </c>
      <c r="C12" s="1">
        <v>4.7750000000000004</v>
      </c>
      <c r="D12" s="1">
        <v>0</v>
      </c>
      <c r="E12" s="1">
        <v>1.954</v>
      </c>
      <c r="F12" s="1">
        <v>0.20100000000000001</v>
      </c>
      <c r="G12" s="1">
        <v>1.2230000000000001</v>
      </c>
    </row>
    <row r="13" spans="1:7" x14ac:dyDescent="0.3">
      <c r="A13" s="1" t="s">
        <v>110</v>
      </c>
      <c r="B13" s="1">
        <v>-0.499</v>
      </c>
      <c r="C13" s="1">
        <v>5.0179999999999998</v>
      </c>
      <c r="D13" s="1">
        <v>-3.0000000000000001E-3</v>
      </c>
      <c r="E13" s="1">
        <v>2.0219999999999998</v>
      </c>
      <c r="F13" s="1">
        <v>0.185</v>
      </c>
      <c r="G13" s="1">
        <v>1.284</v>
      </c>
    </row>
    <row r="14" spans="1:7" x14ac:dyDescent="0.3">
      <c r="A14" s="1" t="s">
        <v>111</v>
      </c>
      <c r="B14" s="1">
        <v>-0.48899999999999999</v>
      </c>
      <c r="C14" s="1">
        <v>5.6109999999999998</v>
      </c>
      <c r="D14" s="1">
        <v>6.0000000000000001E-3</v>
      </c>
      <c r="E14" s="1">
        <v>2.4740000000000002</v>
      </c>
      <c r="F14" s="1">
        <v>0.495</v>
      </c>
      <c r="G14" s="1">
        <v>1.546</v>
      </c>
    </row>
    <row r="15" spans="1:7" x14ac:dyDescent="0.3">
      <c r="A15" s="1" t="s">
        <v>112</v>
      </c>
      <c r="B15" s="1">
        <v>-0.53400000000000003</v>
      </c>
      <c r="C15" s="1">
        <v>6.8849999999999998</v>
      </c>
      <c r="D15" s="1">
        <v>0.06</v>
      </c>
      <c r="E15" s="1">
        <v>3.355</v>
      </c>
      <c r="F15" s="1">
        <v>1.383</v>
      </c>
      <c r="G15" s="1">
        <v>2.17</v>
      </c>
    </row>
    <row r="16" spans="1:7" x14ac:dyDescent="0.3">
      <c r="A16" s="1" t="s">
        <v>113</v>
      </c>
      <c r="B16" s="1">
        <v>-0.52700000000000002</v>
      </c>
      <c r="C16" s="1">
        <v>7.7679999999999998</v>
      </c>
      <c r="D16" s="1">
        <v>0.17399999999999999</v>
      </c>
      <c r="E16" s="1">
        <v>3.8439999999999999</v>
      </c>
      <c r="F16" s="1">
        <v>1.734</v>
      </c>
      <c r="G16" s="1">
        <v>2.5369999999999999</v>
      </c>
    </row>
    <row r="17" spans="1:7" x14ac:dyDescent="0.3">
      <c r="A17" s="1" t="s">
        <v>114</v>
      </c>
      <c r="B17" s="1">
        <v>-0.56899999999999995</v>
      </c>
      <c r="C17" s="1">
        <v>8.6080000000000005</v>
      </c>
      <c r="D17" s="1">
        <v>0.315</v>
      </c>
      <c r="E17" s="1">
        <v>4.1959999999999997</v>
      </c>
      <c r="F17" s="1">
        <v>1.903</v>
      </c>
      <c r="G17" s="1">
        <v>2.794</v>
      </c>
    </row>
    <row r="18" spans="1:7" x14ac:dyDescent="0.3">
      <c r="A18" s="1" t="s">
        <v>115</v>
      </c>
      <c r="B18" s="1">
        <v>-0.60099999999999998</v>
      </c>
      <c r="C18" s="1">
        <v>9.4770000000000003</v>
      </c>
      <c r="D18" s="1">
        <v>0.45900000000000002</v>
      </c>
      <c r="E18" s="1">
        <v>4.468</v>
      </c>
      <c r="F18" s="1">
        <v>2.0569999999999999</v>
      </c>
      <c r="G18" s="1">
        <v>3.048</v>
      </c>
    </row>
    <row r="19" spans="1:7" x14ac:dyDescent="0.3">
      <c r="A19" s="1" t="s">
        <v>116</v>
      </c>
      <c r="B19" s="1">
        <v>-0.63100000000000001</v>
      </c>
      <c r="C19" s="1">
        <v>10.406000000000001</v>
      </c>
      <c r="D19" s="1">
        <v>0.65</v>
      </c>
      <c r="E19" s="1">
        <v>4.8</v>
      </c>
      <c r="F19" s="1">
        <v>2.2770000000000001</v>
      </c>
      <c r="G19" s="1">
        <v>3.3519999999999999</v>
      </c>
    </row>
    <row r="20" spans="1:7" x14ac:dyDescent="0.3">
      <c r="A20" s="1" t="s">
        <v>117</v>
      </c>
      <c r="B20" s="1">
        <v>-0.69</v>
      </c>
      <c r="C20" s="1">
        <v>11.723000000000001</v>
      </c>
      <c r="D20" s="1">
        <v>0.86699999999999999</v>
      </c>
      <c r="E20" s="1">
        <v>5.3490000000000002</v>
      </c>
      <c r="F20" s="1">
        <v>2.64</v>
      </c>
      <c r="G20" s="1">
        <v>3.8250000000000002</v>
      </c>
    </row>
    <row r="21" spans="1:7" x14ac:dyDescent="0.3">
      <c r="A21" s="1" t="s">
        <v>118</v>
      </c>
      <c r="B21" s="1">
        <v>-0.70899999999999996</v>
      </c>
      <c r="C21" s="1">
        <v>14.031000000000001</v>
      </c>
      <c r="D21" s="1">
        <v>1.2270000000000001</v>
      </c>
      <c r="E21" s="1">
        <v>6.3410000000000002</v>
      </c>
      <c r="F21" s="1">
        <v>3.2890000000000001</v>
      </c>
      <c r="G21" s="1">
        <v>4.6849999999999996</v>
      </c>
    </row>
    <row r="22" spans="1:7" x14ac:dyDescent="0.3">
      <c r="A22" s="1" t="s">
        <v>119</v>
      </c>
      <c r="B22" s="1">
        <v>-0.754</v>
      </c>
      <c r="C22" s="1">
        <v>16.018999999999998</v>
      </c>
      <c r="D22" s="1">
        <v>1.583</v>
      </c>
      <c r="E22" s="1">
        <v>7.2779999999999996</v>
      </c>
      <c r="F22" s="1">
        <v>3.895</v>
      </c>
      <c r="G22" s="1">
        <v>5.468</v>
      </c>
    </row>
    <row r="23" spans="1:7" x14ac:dyDescent="0.3">
      <c r="A23" s="1" t="s">
        <v>120</v>
      </c>
      <c r="B23" s="1">
        <v>-0.69499999999999995</v>
      </c>
      <c r="C23" s="1">
        <v>16.927</v>
      </c>
      <c r="D23" s="1">
        <v>1.6830000000000001</v>
      </c>
      <c r="E23" s="1">
        <v>7.6769999999999996</v>
      </c>
      <c r="F23" s="1">
        <v>4.09</v>
      </c>
      <c r="G23" s="1">
        <v>5.8129999999999997</v>
      </c>
    </row>
    <row r="24" spans="1:7" x14ac:dyDescent="0.3">
      <c r="A24" s="1" t="s">
        <v>121</v>
      </c>
      <c r="B24" s="1">
        <v>-0.69199999999999995</v>
      </c>
      <c r="C24" s="1">
        <v>17.477</v>
      </c>
      <c r="D24" s="1">
        <v>1.83</v>
      </c>
      <c r="E24" s="1">
        <v>7.9720000000000004</v>
      </c>
      <c r="F24" s="1">
        <v>4.3449999999999998</v>
      </c>
      <c r="G24" s="1">
        <v>6.1310000000000002</v>
      </c>
    </row>
    <row r="25" spans="1:7" x14ac:dyDescent="0.3">
      <c r="A25" s="1" t="s">
        <v>122</v>
      </c>
      <c r="B25" s="1">
        <v>-0.76</v>
      </c>
      <c r="C25" s="1">
        <v>18.945</v>
      </c>
      <c r="D25" s="1">
        <v>1.9339999999999999</v>
      </c>
      <c r="E25" s="1">
        <v>8.5449999999999999</v>
      </c>
      <c r="F25" s="1">
        <v>4.57</v>
      </c>
      <c r="G25" s="1">
        <v>6.56</v>
      </c>
    </row>
    <row r="26" spans="1:7" x14ac:dyDescent="0.3">
      <c r="A26" s="1" t="s">
        <v>123</v>
      </c>
      <c r="B26" s="1">
        <v>-0.68799999999999994</v>
      </c>
      <c r="C26" s="1">
        <v>20.114000000000001</v>
      </c>
      <c r="D26" s="1">
        <v>2.1139999999999999</v>
      </c>
      <c r="E26" s="1">
        <v>9.032</v>
      </c>
      <c r="F26" s="1">
        <v>4.9290000000000003</v>
      </c>
      <c r="G26" s="1">
        <v>7.0119999999999996</v>
      </c>
    </row>
    <row r="27" spans="1:7" x14ac:dyDescent="0.3">
      <c r="A27" s="1" t="s">
        <v>124</v>
      </c>
      <c r="B27" s="1">
        <v>-0.73599999999999999</v>
      </c>
      <c r="C27" s="1">
        <v>21.823</v>
      </c>
      <c r="D27" s="1">
        <v>2.3330000000000002</v>
      </c>
      <c r="E27" s="1">
        <v>9.6349999999999998</v>
      </c>
      <c r="F27" s="1">
        <v>5.3230000000000004</v>
      </c>
      <c r="G27" s="1">
        <v>7.5869999999999997</v>
      </c>
    </row>
    <row r="28" spans="1:7" x14ac:dyDescent="0.3">
      <c r="A28" s="1" t="s">
        <v>125</v>
      </c>
      <c r="B28" s="1">
        <v>-0.77100000000000002</v>
      </c>
      <c r="C28" s="1">
        <v>23.474</v>
      </c>
      <c r="D28" s="1">
        <v>2.57</v>
      </c>
      <c r="E28" s="1">
        <v>10.581</v>
      </c>
      <c r="F28" s="1">
        <v>5.8310000000000004</v>
      </c>
      <c r="G28" s="1">
        <v>8.4979999999999993</v>
      </c>
    </row>
    <row r="29" spans="1:7" x14ac:dyDescent="0.3">
      <c r="A29" s="1" t="s">
        <v>126</v>
      </c>
      <c r="B29" s="1">
        <v>-0.72599999999999998</v>
      </c>
      <c r="C29" s="1">
        <v>28.626000000000001</v>
      </c>
      <c r="D29" s="1">
        <v>3.0489999999999999</v>
      </c>
      <c r="E29" s="1">
        <v>12.257</v>
      </c>
      <c r="F29" s="1">
        <v>6.79</v>
      </c>
      <c r="G29" s="1">
        <v>9.984</v>
      </c>
    </row>
    <row r="30" spans="1:7" x14ac:dyDescent="0.3">
      <c r="A30" s="1" t="s">
        <v>127</v>
      </c>
      <c r="B30" s="1">
        <v>-0.69899999999999995</v>
      </c>
      <c r="C30" s="1">
        <v>38.603000000000002</v>
      </c>
      <c r="D30" s="1">
        <v>3.8660000000000001</v>
      </c>
      <c r="E30" s="1">
        <v>15.071</v>
      </c>
      <c r="F30" s="1">
        <v>8.407</v>
      </c>
      <c r="G30" s="1">
        <v>12.944000000000001</v>
      </c>
    </row>
    <row r="31" spans="1:7" x14ac:dyDescent="0.3">
      <c r="A31" s="1" t="s">
        <v>128</v>
      </c>
      <c r="B31" s="1">
        <v>0.20300000000000001</v>
      </c>
      <c r="C31" s="1">
        <v>117.643</v>
      </c>
      <c r="D31" s="1">
        <v>7.1479999999999997</v>
      </c>
      <c r="E31" s="1">
        <v>30.364000000000001</v>
      </c>
      <c r="F31" s="1">
        <v>14.898999999999999</v>
      </c>
      <c r="G31" s="1">
        <v>36.409999999999997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13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131</v>
      </c>
    </row>
    <row r="3" spans="1:3" x14ac:dyDescent="0.25">
      <c r="A3" s="2" t="s">
        <v>37</v>
      </c>
      <c r="B3" s="2" t="s">
        <v>31</v>
      </c>
      <c r="C3" s="2" t="s">
        <v>130</v>
      </c>
    </row>
    <row r="4" spans="1:3" x14ac:dyDescent="0.3">
      <c r="A4" s="1">
        <v>2014</v>
      </c>
      <c r="B4" s="1">
        <v>1.091</v>
      </c>
      <c r="C4" s="1">
        <v>2.6739999999999999</v>
      </c>
    </row>
    <row r="5" spans="1:3" x14ac:dyDescent="0.3">
      <c r="A5" s="1">
        <v>2015</v>
      </c>
      <c r="B5" s="1">
        <v>1.681</v>
      </c>
      <c r="C5" s="1">
        <v>4.6500000000000004</v>
      </c>
    </row>
    <row r="6" spans="1:3" x14ac:dyDescent="0.3">
      <c r="A6" s="1">
        <v>2016</v>
      </c>
      <c r="B6" s="1">
        <v>1.236</v>
      </c>
      <c r="C6" s="1">
        <v>3.9209999999999998</v>
      </c>
    </row>
    <row r="7" spans="1:3" x14ac:dyDescent="0.3">
      <c r="A7" s="1">
        <v>2017</v>
      </c>
      <c r="B7" s="1">
        <v>1.2589999999999999</v>
      </c>
      <c r="C7" s="1">
        <v>6.0410000000000004</v>
      </c>
    </row>
    <row r="8" spans="1:3" x14ac:dyDescent="0.3">
      <c r="A8" s="1">
        <v>2018</v>
      </c>
      <c r="B8" s="1">
        <v>1.2849999999999999</v>
      </c>
      <c r="C8" s="1">
        <v>4.59</v>
      </c>
    </row>
    <row r="9" spans="1:3" x14ac:dyDescent="0.3">
      <c r="A9" s="1">
        <v>2019</v>
      </c>
      <c r="B9" s="1">
        <v>1.2889999999999999</v>
      </c>
      <c r="C9" s="1">
        <v>4.7190000000000003</v>
      </c>
    </row>
    <row r="10" spans="1:3" x14ac:dyDescent="0.3">
      <c r="A10" s="1">
        <v>2020</v>
      </c>
      <c r="B10" s="1">
        <v>1.367</v>
      </c>
      <c r="C10" s="1">
        <v>5.931</v>
      </c>
    </row>
    <row r="11" spans="1:3" x14ac:dyDescent="0.3">
      <c r="A11" s="1">
        <v>2021</v>
      </c>
      <c r="B11" s="1">
        <v>2.6230000000000002</v>
      </c>
      <c r="C11" s="1">
        <v>7.69</v>
      </c>
    </row>
    <row r="12" spans="1:3" x14ac:dyDescent="0.3">
      <c r="A12" s="1">
        <v>2022</v>
      </c>
      <c r="B12" s="1">
        <v>1.373</v>
      </c>
      <c r="C12" s="1">
        <v>2.496</v>
      </c>
    </row>
    <row r="13" spans="1:3" x14ac:dyDescent="0.3">
      <c r="A13" s="1">
        <v>2023</v>
      </c>
      <c r="B13" s="1">
        <v>1.498</v>
      </c>
      <c r="C13" s="1">
        <v>1.0629999999999999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25"/>
  <sheetViews>
    <sheetView workbookViewId="0"/>
  </sheetViews>
  <sheetFormatPr baseColWidth="10" defaultColWidth="9.140625" defaultRowHeight="16.5" x14ac:dyDescent="0.3"/>
  <cols>
    <col min="1" max="5" width="20.7109375" style="1" customWidth="1"/>
  </cols>
  <sheetData>
    <row r="1" spans="1:5" x14ac:dyDescent="0.3">
      <c r="A1" s="2" t="s">
        <v>135</v>
      </c>
    </row>
    <row r="3" spans="1:5" x14ac:dyDescent="0.25">
      <c r="A3" s="2" t="s">
        <v>37</v>
      </c>
      <c r="B3" s="2" t="s">
        <v>45</v>
      </c>
      <c r="C3" s="2" t="s">
        <v>132</v>
      </c>
      <c r="D3" s="2" t="s">
        <v>133</v>
      </c>
      <c r="E3" s="2" t="s">
        <v>134</v>
      </c>
    </row>
    <row r="4" spans="1:5" x14ac:dyDescent="0.3">
      <c r="A4" s="1">
        <v>2001</v>
      </c>
      <c r="B4" s="1">
        <v>8</v>
      </c>
      <c r="C4" s="1">
        <v>10.9</v>
      </c>
    </row>
    <row r="5" spans="1:5" x14ac:dyDescent="0.3">
      <c r="A5" s="1">
        <v>2002</v>
      </c>
      <c r="B5" s="1">
        <v>10.5</v>
      </c>
      <c r="C5" s="1">
        <v>10.9</v>
      </c>
    </row>
    <row r="6" spans="1:5" x14ac:dyDescent="0.3">
      <c r="A6" s="1">
        <v>2003</v>
      </c>
      <c r="B6" s="1">
        <v>11.4</v>
      </c>
      <c r="C6" s="1">
        <v>11.8</v>
      </c>
    </row>
    <row r="7" spans="1:5" x14ac:dyDescent="0.3">
      <c r="A7" s="1">
        <v>2004</v>
      </c>
      <c r="B7" s="1">
        <v>12.5</v>
      </c>
      <c r="C7" s="1">
        <v>17.100000000000001</v>
      </c>
    </row>
    <row r="8" spans="1:5" x14ac:dyDescent="0.3">
      <c r="A8" s="1">
        <v>2005</v>
      </c>
      <c r="B8" s="1">
        <v>16.600000000000001</v>
      </c>
      <c r="C8" s="1">
        <v>18.899999999999999</v>
      </c>
    </row>
    <row r="9" spans="1:5" x14ac:dyDescent="0.3">
      <c r="A9" s="1">
        <v>2006</v>
      </c>
      <c r="B9" s="1">
        <v>8.1999999999999993</v>
      </c>
      <c r="C9" s="1">
        <v>22.5</v>
      </c>
    </row>
    <row r="10" spans="1:5" x14ac:dyDescent="0.3">
      <c r="A10" s="1">
        <v>2007</v>
      </c>
      <c r="B10" s="1">
        <v>8.6999999999999993</v>
      </c>
      <c r="C10" s="1">
        <v>22.2</v>
      </c>
    </row>
    <row r="11" spans="1:5" x14ac:dyDescent="0.3">
      <c r="A11" s="1">
        <v>2008</v>
      </c>
      <c r="B11" s="1">
        <v>8.3000000000000007</v>
      </c>
      <c r="C11" s="1">
        <v>14.4</v>
      </c>
    </row>
    <row r="12" spans="1:5" x14ac:dyDescent="0.3">
      <c r="A12" s="1">
        <v>2009</v>
      </c>
      <c r="B12" s="1">
        <v>7.8</v>
      </c>
      <c r="C12" s="1">
        <v>15.3</v>
      </c>
    </row>
    <row r="13" spans="1:5" x14ac:dyDescent="0.3">
      <c r="A13" s="1">
        <v>2010</v>
      </c>
      <c r="B13" s="1">
        <v>8.4</v>
      </c>
      <c r="C13" s="1">
        <v>15.5</v>
      </c>
    </row>
    <row r="14" spans="1:5" x14ac:dyDescent="0.3">
      <c r="A14" s="1">
        <v>2011</v>
      </c>
      <c r="B14" s="1">
        <v>8.3000000000000007</v>
      </c>
      <c r="C14" s="1">
        <v>15.4</v>
      </c>
    </row>
    <row r="15" spans="1:5" x14ac:dyDescent="0.3">
      <c r="A15" s="1">
        <v>2012</v>
      </c>
      <c r="B15" s="1">
        <v>8.1</v>
      </c>
      <c r="C15" s="1">
        <v>15.7</v>
      </c>
    </row>
    <row r="16" spans="1:5" x14ac:dyDescent="0.3">
      <c r="A16" s="1">
        <v>2013</v>
      </c>
      <c r="B16" s="1">
        <v>8.1999999999999993</v>
      </c>
      <c r="C16" s="1">
        <v>15.6</v>
      </c>
    </row>
    <row r="17" spans="1:5" x14ac:dyDescent="0.3">
      <c r="A17" s="1">
        <v>2014</v>
      </c>
      <c r="B17" s="1">
        <v>8.6</v>
      </c>
      <c r="C17" s="1">
        <v>17.399999999999999</v>
      </c>
    </row>
    <row r="18" spans="1:5" x14ac:dyDescent="0.3">
      <c r="A18" s="1">
        <v>2015</v>
      </c>
      <c r="B18" s="1">
        <v>10.8</v>
      </c>
      <c r="C18" s="1">
        <v>18.5</v>
      </c>
    </row>
    <row r="19" spans="1:5" x14ac:dyDescent="0.3">
      <c r="A19" s="1">
        <v>2016</v>
      </c>
      <c r="B19" s="1">
        <v>8.8000000000000007</v>
      </c>
      <c r="C19" s="1">
        <v>20</v>
      </c>
      <c r="D19" s="1">
        <v>9.5</v>
      </c>
      <c r="E19" s="1">
        <v>20.100000000000001</v>
      </c>
    </row>
    <row r="20" spans="1:5" x14ac:dyDescent="0.3">
      <c r="A20" s="1">
        <v>2017</v>
      </c>
      <c r="B20" s="1">
        <v>8.6999999999999993</v>
      </c>
      <c r="C20" s="1">
        <v>20.399999999999999</v>
      </c>
      <c r="D20" s="1">
        <v>9.6</v>
      </c>
      <c r="E20" s="1">
        <v>20.7</v>
      </c>
    </row>
    <row r="21" spans="1:5" x14ac:dyDescent="0.3">
      <c r="A21" s="1">
        <v>2018</v>
      </c>
      <c r="B21" s="1">
        <v>8.8000000000000007</v>
      </c>
      <c r="C21" s="1">
        <v>19</v>
      </c>
      <c r="D21" s="1">
        <v>9.5</v>
      </c>
      <c r="E21" s="1">
        <v>19.100000000000001</v>
      </c>
    </row>
    <row r="22" spans="1:5" x14ac:dyDescent="0.3">
      <c r="A22" s="1">
        <v>2019</v>
      </c>
      <c r="D22" s="1">
        <v>9.1999999999999993</v>
      </c>
      <c r="E22" s="1">
        <v>20.7</v>
      </c>
    </row>
    <row r="23" spans="1:5" x14ac:dyDescent="0.3">
      <c r="A23" s="1">
        <v>2020</v>
      </c>
      <c r="D23" s="1">
        <v>9.8000000000000007</v>
      </c>
      <c r="E23" s="1">
        <v>22.2</v>
      </c>
    </row>
    <row r="24" spans="1:5" x14ac:dyDescent="0.3">
      <c r="A24" s="1">
        <v>2021</v>
      </c>
      <c r="D24" s="1">
        <v>13.7</v>
      </c>
      <c r="E24" s="1">
        <v>28.2</v>
      </c>
    </row>
    <row r="25" spans="1:5" x14ac:dyDescent="0.3">
      <c r="A25" s="1">
        <v>2022</v>
      </c>
      <c r="D25" s="1">
        <v>9.9</v>
      </c>
      <c r="E25" s="1">
        <v>23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1"/>
  <sheetViews>
    <sheetView workbookViewId="0"/>
  </sheetViews>
  <sheetFormatPr baseColWidth="10" defaultColWidth="9.140625" defaultRowHeight="16.5" x14ac:dyDescent="0.3"/>
  <cols>
    <col min="1" max="5" width="20.7109375" style="1" customWidth="1"/>
  </cols>
  <sheetData>
    <row r="1" spans="1:5" x14ac:dyDescent="0.3">
      <c r="A1" s="2" t="s">
        <v>140</v>
      </c>
    </row>
    <row r="3" spans="1:5" x14ac:dyDescent="0.25">
      <c r="A3" s="2" t="s">
        <v>37</v>
      </c>
      <c r="B3" s="2" t="s">
        <v>136</v>
      </c>
      <c r="C3" s="2" t="s">
        <v>137</v>
      </c>
      <c r="D3" s="2" t="s">
        <v>138</v>
      </c>
      <c r="E3" s="2" t="s">
        <v>139</v>
      </c>
    </row>
    <row r="4" spans="1:5" x14ac:dyDescent="0.3">
      <c r="A4" s="1">
        <v>2006</v>
      </c>
      <c r="B4" s="1">
        <v>1.2</v>
      </c>
      <c r="C4" s="1">
        <v>1.5</v>
      </c>
      <c r="D4" s="1">
        <v>4.3</v>
      </c>
      <c r="E4" s="1">
        <v>7</v>
      </c>
    </row>
    <row r="5" spans="1:5" x14ac:dyDescent="0.3">
      <c r="A5" s="1">
        <v>2007</v>
      </c>
      <c r="B5" s="1">
        <v>1.3</v>
      </c>
      <c r="C5" s="1">
        <v>1.7</v>
      </c>
      <c r="D5" s="1">
        <v>4.3</v>
      </c>
      <c r="E5" s="1">
        <v>7.3</v>
      </c>
    </row>
    <row r="6" spans="1:5" x14ac:dyDescent="0.3">
      <c r="A6" s="1">
        <v>2008</v>
      </c>
      <c r="B6" s="1">
        <v>1.3</v>
      </c>
      <c r="C6" s="1">
        <v>1.8</v>
      </c>
      <c r="D6" s="1">
        <v>4.4000000000000004</v>
      </c>
      <c r="E6" s="1">
        <v>7.6</v>
      </c>
    </row>
    <row r="7" spans="1:5" x14ac:dyDescent="0.3">
      <c r="A7" s="1">
        <v>2009</v>
      </c>
      <c r="B7" s="1">
        <v>1.4</v>
      </c>
      <c r="C7" s="1">
        <v>1.9</v>
      </c>
      <c r="D7" s="1">
        <v>4.4000000000000004</v>
      </c>
      <c r="E7" s="1">
        <v>7.7</v>
      </c>
    </row>
    <row r="8" spans="1:5" x14ac:dyDescent="0.3">
      <c r="A8" s="1">
        <v>2010</v>
      </c>
      <c r="B8" s="1">
        <v>1.5</v>
      </c>
      <c r="C8" s="1">
        <v>2</v>
      </c>
      <c r="D8" s="1">
        <v>4.3</v>
      </c>
      <c r="E8" s="1">
        <v>7.7</v>
      </c>
    </row>
    <row r="9" spans="1:5" x14ac:dyDescent="0.3">
      <c r="A9" s="1">
        <v>2011</v>
      </c>
      <c r="B9" s="1">
        <v>1.6</v>
      </c>
      <c r="C9" s="1">
        <v>2</v>
      </c>
      <c r="D9" s="1">
        <v>4.0999999999999996</v>
      </c>
      <c r="E9" s="1">
        <v>7.6</v>
      </c>
    </row>
    <row r="10" spans="1:5" x14ac:dyDescent="0.3">
      <c r="A10" s="1">
        <v>2012</v>
      </c>
      <c r="B10" s="1">
        <v>1.7</v>
      </c>
      <c r="C10" s="1">
        <v>2.2000000000000002</v>
      </c>
      <c r="D10" s="1">
        <v>4.0999999999999996</v>
      </c>
      <c r="E10" s="1">
        <v>8</v>
      </c>
    </row>
    <row r="11" spans="1:5" x14ac:dyDescent="0.3">
      <c r="A11" s="1">
        <v>2013</v>
      </c>
      <c r="B11" s="1">
        <v>1.9</v>
      </c>
      <c r="C11" s="1">
        <v>2.4</v>
      </c>
      <c r="D11" s="1">
        <v>4.3</v>
      </c>
      <c r="E11" s="1">
        <v>8.6</v>
      </c>
    </row>
    <row r="12" spans="1:5" x14ac:dyDescent="0.3">
      <c r="A12" s="1">
        <v>2014</v>
      </c>
      <c r="B12" s="1">
        <v>2.1</v>
      </c>
      <c r="C12" s="1">
        <v>2.7</v>
      </c>
      <c r="D12" s="1">
        <v>4.5999999999999996</v>
      </c>
      <c r="E12" s="1">
        <v>9.4</v>
      </c>
    </row>
    <row r="13" spans="1:5" x14ac:dyDescent="0.3">
      <c r="A13" s="1">
        <v>2015</v>
      </c>
      <c r="B13" s="1">
        <v>2.2999999999999998</v>
      </c>
      <c r="C13" s="1">
        <v>3.1</v>
      </c>
      <c r="D13" s="1">
        <v>4.7</v>
      </c>
      <c r="E13" s="1">
        <v>10</v>
      </c>
    </row>
    <row r="14" spans="1:5" x14ac:dyDescent="0.3">
      <c r="A14" s="1">
        <v>2016</v>
      </c>
      <c r="B14" s="1">
        <v>2.2999999999999998</v>
      </c>
      <c r="C14" s="1">
        <v>3.3</v>
      </c>
      <c r="D14" s="1">
        <v>4.7</v>
      </c>
      <c r="E14" s="1">
        <v>10.3</v>
      </c>
    </row>
    <row r="15" spans="1:5" x14ac:dyDescent="0.3">
      <c r="A15" s="1">
        <v>2017</v>
      </c>
      <c r="B15" s="1">
        <v>2.5</v>
      </c>
      <c r="C15" s="1">
        <v>3.5</v>
      </c>
      <c r="D15" s="1">
        <v>4.8</v>
      </c>
      <c r="E15" s="1">
        <v>10.7</v>
      </c>
    </row>
    <row r="16" spans="1:5" x14ac:dyDescent="0.3">
      <c r="A16" s="1">
        <v>2018</v>
      </c>
      <c r="B16" s="1">
        <v>2.7</v>
      </c>
      <c r="C16" s="1">
        <v>3.7</v>
      </c>
      <c r="D16" s="1">
        <v>4.8</v>
      </c>
      <c r="E16" s="1">
        <v>11.3</v>
      </c>
    </row>
    <row r="17" spans="1:5" x14ac:dyDescent="0.3">
      <c r="A17" s="1">
        <v>2019</v>
      </c>
      <c r="B17" s="1">
        <v>3</v>
      </c>
      <c r="C17" s="1">
        <v>3.9</v>
      </c>
      <c r="D17" s="1">
        <v>4.8</v>
      </c>
      <c r="E17" s="1">
        <v>11.7</v>
      </c>
    </row>
    <row r="18" spans="1:5" x14ac:dyDescent="0.3">
      <c r="A18" s="1">
        <v>2020</v>
      </c>
      <c r="B18" s="1">
        <v>2.9</v>
      </c>
      <c r="C18" s="1">
        <v>4.0999999999999996</v>
      </c>
      <c r="D18" s="1">
        <v>4.8</v>
      </c>
      <c r="E18" s="1">
        <v>11.7</v>
      </c>
    </row>
    <row r="19" spans="1:5" x14ac:dyDescent="0.3">
      <c r="A19" s="1">
        <v>2021</v>
      </c>
      <c r="B19" s="1">
        <v>2.8</v>
      </c>
      <c r="C19" s="1">
        <v>4</v>
      </c>
      <c r="D19" s="1">
        <v>4.5999999999999996</v>
      </c>
      <c r="E19" s="1">
        <v>11.3</v>
      </c>
    </row>
    <row r="20" spans="1:5" x14ac:dyDescent="0.3">
      <c r="A20" s="1">
        <v>2022</v>
      </c>
      <c r="B20" s="1">
        <v>2.5</v>
      </c>
      <c r="C20" s="1">
        <v>3.8</v>
      </c>
      <c r="D20" s="1">
        <v>4.3</v>
      </c>
      <c r="E20" s="1">
        <v>10.6</v>
      </c>
    </row>
    <row r="21" spans="1:5" x14ac:dyDescent="0.3">
      <c r="A21" s="1">
        <v>2023</v>
      </c>
      <c r="B21" s="1">
        <v>2.4</v>
      </c>
      <c r="C21" s="1">
        <v>3.6</v>
      </c>
      <c r="D21" s="1">
        <v>4</v>
      </c>
      <c r="E21" s="1">
        <v>9.9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workbookViewId="0"/>
  </sheetViews>
  <sheetFormatPr baseColWidth="10" defaultColWidth="9.140625" defaultRowHeight="16.5" x14ac:dyDescent="0.3"/>
  <cols>
    <col min="1" max="8" width="20.7109375" style="1" customWidth="1"/>
  </cols>
  <sheetData>
    <row r="1" spans="1:8" x14ac:dyDescent="0.3">
      <c r="A1" s="2" t="s">
        <v>32</v>
      </c>
    </row>
    <row r="3" spans="1:8" x14ac:dyDescent="0.25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  <c r="H3" s="2" t="s">
        <v>31</v>
      </c>
    </row>
    <row r="4" spans="1:8" x14ac:dyDescent="0.3">
      <c r="A4" s="1">
        <v>1</v>
      </c>
      <c r="B4" s="1">
        <v>7.6</v>
      </c>
      <c r="C4" s="1">
        <v>7</v>
      </c>
      <c r="D4" s="1">
        <v>137.9</v>
      </c>
      <c r="E4" s="1">
        <v>94.1</v>
      </c>
      <c r="F4" s="1">
        <v>246.6</v>
      </c>
      <c r="G4" s="1">
        <v>-48</v>
      </c>
      <c r="H4" s="1">
        <v>198.7</v>
      </c>
    </row>
    <row r="5" spans="1:8" x14ac:dyDescent="0.3">
      <c r="A5" s="1">
        <v>2</v>
      </c>
      <c r="B5" s="1">
        <v>7.4</v>
      </c>
      <c r="C5" s="1">
        <v>7.4</v>
      </c>
      <c r="D5" s="1">
        <v>196.8</v>
      </c>
      <c r="E5" s="1">
        <v>166.9</v>
      </c>
      <c r="F5" s="1">
        <v>378.4</v>
      </c>
      <c r="G5" s="1">
        <v>-65.7</v>
      </c>
      <c r="H5" s="1">
        <v>312.7</v>
      </c>
    </row>
    <row r="6" spans="1:8" x14ac:dyDescent="0.3">
      <c r="A6" s="1">
        <v>3</v>
      </c>
      <c r="B6" s="1">
        <v>9.8000000000000007</v>
      </c>
      <c r="C6" s="1">
        <v>9</v>
      </c>
      <c r="D6" s="1">
        <v>184.8</v>
      </c>
      <c r="E6" s="1">
        <v>255.9</v>
      </c>
      <c r="F6" s="1">
        <v>459.5</v>
      </c>
      <c r="G6" s="1">
        <v>-89.3</v>
      </c>
      <c r="H6" s="1">
        <v>370.2</v>
      </c>
    </row>
    <row r="7" spans="1:8" x14ac:dyDescent="0.3">
      <c r="A7" s="1">
        <v>4</v>
      </c>
      <c r="B7" s="1">
        <v>11.8</v>
      </c>
      <c r="C7" s="1">
        <v>10.7</v>
      </c>
      <c r="D7" s="1">
        <v>175.9</v>
      </c>
      <c r="E7" s="1">
        <v>327.39999999999998</v>
      </c>
      <c r="F7" s="1">
        <v>525.79999999999995</v>
      </c>
      <c r="G7" s="1">
        <v>-109</v>
      </c>
      <c r="H7" s="1">
        <v>416.7</v>
      </c>
    </row>
    <row r="8" spans="1:8" x14ac:dyDescent="0.3">
      <c r="A8" s="1">
        <v>5</v>
      </c>
      <c r="B8" s="1">
        <v>13.8</v>
      </c>
      <c r="C8" s="1">
        <v>12.1</v>
      </c>
      <c r="D8" s="1">
        <v>160.4</v>
      </c>
      <c r="E8" s="1">
        <v>404.1</v>
      </c>
      <c r="F8" s="1">
        <v>590.4</v>
      </c>
      <c r="G8" s="1">
        <v>-131.1</v>
      </c>
      <c r="H8" s="1">
        <v>459.3</v>
      </c>
    </row>
    <row r="9" spans="1:8" x14ac:dyDescent="0.3">
      <c r="A9" s="1">
        <v>6</v>
      </c>
      <c r="B9" s="1">
        <v>16.2</v>
      </c>
      <c r="C9" s="1">
        <v>14.7</v>
      </c>
      <c r="D9" s="1">
        <v>145.69999999999999</v>
      </c>
      <c r="E9" s="1">
        <v>481.1</v>
      </c>
      <c r="F9" s="1">
        <v>657.7</v>
      </c>
      <c r="G9" s="1">
        <v>-155</v>
      </c>
      <c r="H9" s="1">
        <v>502.7</v>
      </c>
    </row>
    <row r="10" spans="1:8" x14ac:dyDescent="0.3">
      <c r="A10" s="1">
        <v>7</v>
      </c>
      <c r="B10" s="1">
        <v>19.8</v>
      </c>
      <c r="C10" s="1">
        <v>19.5</v>
      </c>
      <c r="D10" s="1">
        <v>135</v>
      </c>
      <c r="E10" s="1">
        <v>560.20000000000005</v>
      </c>
      <c r="F10" s="1">
        <v>734.5</v>
      </c>
      <c r="G10" s="1">
        <v>-183</v>
      </c>
      <c r="H10" s="1">
        <v>551.4</v>
      </c>
    </row>
    <row r="11" spans="1:8" x14ac:dyDescent="0.3">
      <c r="A11" s="1">
        <v>8</v>
      </c>
      <c r="B11" s="1">
        <v>26.6</v>
      </c>
      <c r="C11" s="1">
        <v>26.6</v>
      </c>
      <c r="D11" s="1">
        <v>124.3</v>
      </c>
      <c r="E11" s="1">
        <v>656.8</v>
      </c>
      <c r="F11" s="1">
        <v>834.3</v>
      </c>
      <c r="G11" s="1">
        <v>-220.8</v>
      </c>
      <c r="H11" s="1">
        <v>613.5</v>
      </c>
    </row>
    <row r="12" spans="1:8" x14ac:dyDescent="0.3">
      <c r="A12" s="1">
        <v>9</v>
      </c>
      <c r="B12" s="1">
        <v>41.3</v>
      </c>
      <c r="C12" s="1">
        <v>40.700000000000003</v>
      </c>
      <c r="D12" s="1">
        <v>114.3</v>
      </c>
      <c r="E12" s="1">
        <v>793.8</v>
      </c>
      <c r="F12" s="1">
        <v>990.1</v>
      </c>
      <c r="G12" s="1">
        <v>-282.8</v>
      </c>
      <c r="H12" s="1">
        <v>707.3</v>
      </c>
    </row>
    <row r="13" spans="1:8" x14ac:dyDescent="0.3">
      <c r="A13" s="1">
        <v>10</v>
      </c>
      <c r="B13" s="1">
        <v>313.60000000000002</v>
      </c>
      <c r="C13" s="1">
        <v>149.80000000000001</v>
      </c>
      <c r="D13" s="1">
        <v>119</v>
      </c>
      <c r="E13" s="1">
        <v>1117.7</v>
      </c>
      <c r="F13" s="1">
        <v>1700.1</v>
      </c>
      <c r="G13" s="1">
        <v>-588.5</v>
      </c>
      <c r="H13" s="1">
        <v>1111.5999999999999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5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143</v>
      </c>
    </row>
    <row r="3" spans="1:3" x14ac:dyDescent="0.25">
      <c r="A3" s="2" t="s">
        <v>37</v>
      </c>
      <c r="B3" s="2" t="s">
        <v>141</v>
      </c>
      <c r="C3" s="2" t="s">
        <v>142</v>
      </c>
    </row>
    <row r="4" spans="1:3" x14ac:dyDescent="0.3">
      <c r="A4" s="1">
        <v>1992</v>
      </c>
      <c r="B4" s="1">
        <v>38.5</v>
      </c>
      <c r="C4" s="1">
        <v>21.9</v>
      </c>
    </row>
    <row r="5" spans="1:3" x14ac:dyDescent="0.3">
      <c r="A5" s="1">
        <v>1993</v>
      </c>
      <c r="B5" s="1">
        <v>38.9</v>
      </c>
      <c r="C5" s="1">
        <v>22.6</v>
      </c>
    </row>
    <row r="6" spans="1:3" x14ac:dyDescent="0.3">
      <c r="A6" s="1">
        <v>1994</v>
      </c>
      <c r="B6" s="1">
        <v>40.5</v>
      </c>
      <c r="C6" s="1">
        <v>23.5</v>
      </c>
    </row>
    <row r="7" spans="1:3" x14ac:dyDescent="0.3">
      <c r="A7" s="1">
        <v>1995</v>
      </c>
      <c r="B7" s="1">
        <v>39.6</v>
      </c>
      <c r="C7" s="1">
        <v>23.1</v>
      </c>
    </row>
    <row r="8" spans="1:3" x14ac:dyDescent="0.3">
      <c r="A8" s="1">
        <v>1996</v>
      </c>
      <c r="B8" s="1">
        <v>40.5</v>
      </c>
      <c r="C8" s="1">
        <v>24</v>
      </c>
    </row>
    <row r="9" spans="1:3" x14ac:dyDescent="0.3">
      <c r="A9" s="1">
        <v>1997</v>
      </c>
      <c r="B9" s="1">
        <v>40.6</v>
      </c>
      <c r="C9" s="1">
        <v>24.3</v>
      </c>
    </row>
    <row r="10" spans="1:3" x14ac:dyDescent="0.3">
      <c r="A10" s="1">
        <v>1998</v>
      </c>
      <c r="B10" s="1">
        <v>39.5</v>
      </c>
      <c r="C10" s="1">
        <v>23.3</v>
      </c>
    </row>
    <row r="11" spans="1:3" x14ac:dyDescent="0.3">
      <c r="A11" s="1">
        <v>1999</v>
      </c>
      <c r="B11" s="1">
        <v>39.4</v>
      </c>
      <c r="C11" s="1">
        <v>23.6</v>
      </c>
    </row>
    <row r="12" spans="1:3" x14ac:dyDescent="0.3">
      <c r="A12" s="1">
        <v>2000</v>
      </c>
      <c r="B12" s="1">
        <v>41.3</v>
      </c>
      <c r="C12" s="1">
        <v>25.7</v>
      </c>
    </row>
    <row r="13" spans="1:3" x14ac:dyDescent="0.3">
      <c r="A13" s="1">
        <v>2001</v>
      </c>
      <c r="B13" s="1">
        <v>38.4</v>
      </c>
      <c r="C13" s="1">
        <v>22.3</v>
      </c>
    </row>
    <row r="14" spans="1:3" x14ac:dyDescent="0.3">
      <c r="A14" s="1">
        <v>2002</v>
      </c>
      <c r="B14" s="1">
        <v>41</v>
      </c>
      <c r="C14" s="1">
        <v>25.8</v>
      </c>
    </row>
    <row r="15" spans="1:3" x14ac:dyDescent="0.3">
      <c r="A15" s="1">
        <v>2003</v>
      </c>
      <c r="B15" s="1">
        <v>42.3</v>
      </c>
      <c r="C15" s="1">
        <v>26.7</v>
      </c>
    </row>
    <row r="16" spans="1:3" x14ac:dyDescent="0.3">
      <c r="A16" s="1">
        <v>2004</v>
      </c>
      <c r="B16" s="1">
        <v>43.1</v>
      </c>
      <c r="C16" s="1">
        <v>27.6</v>
      </c>
    </row>
    <row r="17" spans="1:3" x14ac:dyDescent="0.3">
      <c r="A17" s="1">
        <v>2005</v>
      </c>
      <c r="B17" s="1">
        <v>46.4</v>
      </c>
      <c r="C17" s="1">
        <v>31.9</v>
      </c>
    </row>
    <row r="18" spans="1:3" x14ac:dyDescent="0.3">
      <c r="A18" s="1">
        <v>2006</v>
      </c>
      <c r="B18" s="1">
        <v>39.9</v>
      </c>
      <c r="C18" s="1">
        <v>23.5</v>
      </c>
    </row>
    <row r="19" spans="1:3" x14ac:dyDescent="0.3">
      <c r="A19" s="1">
        <v>2007</v>
      </c>
      <c r="B19" s="1">
        <v>39.9</v>
      </c>
      <c r="C19" s="1">
        <v>24.4</v>
      </c>
    </row>
    <row r="20" spans="1:3" x14ac:dyDescent="0.3">
      <c r="A20" s="1">
        <v>2008</v>
      </c>
      <c r="B20" s="1">
        <v>39.1</v>
      </c>
      <c r="C20" s="1">
        <v>24</v>
      </c>
    </row>
    <row r="21" spans="1:3" x14ac:dyDescent="0.3">
      <c r="A21" s="1">
        <v>2009</v>
      </c>
      <c r="B21" s="1">
        <v>39.299999999999997</v>
      </c>
      <c r="C21" s="1">
        <v>23.1</v>
      </c>
    </row>
    <row r="22" spans="1:3" x14ac:dyDescent="0.3">
      <c r="A22" s="1">
        <v>2010</v>
      </c>
      <c r="B22" s="1">
        <v>40.1</v>
      </c>
      <c r="C22" s="1">
        <v>23.6</v>
      </c>
    </row>
    <row r="23" spans="1:3" x14ac:dyDescent="0.3">
      <c r="A23" s="1">
        <v>2011</v>
      </c>
      <c r="B23" s="1">
        <v>40.1</v>
      </c>
      <c r="C23" s="1">
        <v>23.7</v>
      </c>
    </row>
    <row r="24" spans="1:3" x14ac:dyDescent="0.3">
      <c r="A24" s="1">
        <v>2012</v>
      </c>
      <c r="B24" s="1">
        <v>40.1</v>
      </c>
      <c r="C24" s="1">
        <v>23.9</v>
      </c>
    </row>
    <row r="25" spans="1:3" x14ac:dyDescent="0.3">
      <c r="A25" s="1">
        <v>2013</v>
      </c>
      <c r="B25" s="1">
        <v>40.6</v>
      </c>
      <c r="C25" s="1">
        <v>24.1</v>
      </c>
    </row>
    <row r="26" spans="1:3" x14ac:dyDescent="0.3">
      <c r="A26" s="1">
        <v>2014</v>
      </c>
      <c r="B26" s="1">
        <v>41</v>
      </c>
      <c r="C26" s="1">
        <v>24.7</v>
      </c>
    </row>
    <row r="27" spans="1:3" x14ac:dyDescent="0.3">
      <c r="A27" s="1">
        <v>2015</v>
      </c>
      <c r="B27" s="1">
        <v>42.7</v>
      </c>
      <c r="C27" s="1">
        <v>26.3</v>
      </c>
    </row>
    <row r="28" spans="1:3" x14ac:dyDescent="0.3">
      <c r="A28" s="1">
        <v>2016</v>
      </c>
      <c r="B28" s="1">
        <v>42.2</v>
      </c>
      <c r="C28" s="1">
        <v>25.2</v>
      </c>
    </row>
    <row r="29" spans="1:3" x14ac:dyDescent="0.3">
      <c r="A29" s="1">
        <v>2017</v>
      </c>
      <c r="B29" s="1">
        <v>42.3</v>
      </c>
      <c r="C29" s="1">
        <v>25.2</v>
      </c>
    </row>
    <row r="30" spans="1:3" x14ac:dyDescent="0.3">
      <c r="A30" s="1">
        <v>2018</v>
      </c>
      <c r="B30" s="1">
        <v>42.2</v>
      </c>
      <c r="C30" s="1">
        <v>25.1</v>
      </c>
    </row>
    <row r="31" spans="1:3" x14ac:dyDescent="0.3">
      <c r="A31" s="1">
        <v>2019</v>
      </c>
      <c r="B31" s="1">
        <v>42</v>
      </c>
      <c r="C31" s="1">
        <v>25</v>
      </c>
    </row>
    <row r="32" spans="1:3" x14ac:dyDescent="0.3">
      <c r="A32" s="1">
        <v>2020</v>
      </c>
      <c r="B32" s="1">
        <v>42.9</v>
      </c>
      <c r="C32" s="1">
        <v>25.2</v>
      </c>
    </row>
    <row r="33" spans="1:3" x14ac:dyDescent="0.3">
      <c r="A33" s="1">
        <v>2021</v>
      </c>
      <c r="B33" s="1">
        <v>45.6</v>
      </c>
      <c r="C33" s="1">
        <v>27.9</v>
      </c>
    </row>
    <row r="34" spans="1:3" x14ac:dyDescent="0.3">
      <c r="A34" s="1">
        <v>2022</v>
      </c>
      <c r="B34" s="1">
        <v>42.8</v>
      </c>
      <c r="C34" s="1">
        <v>25.3</v>
      </c>
    </row>
    <row r="35" spans="1:3" x14ac:dyDescent="0.3">
      <c r="A35" s="1">
        <v>2023</v>
      </c>
      <c r="B35" s="1">
        <v>42.5</v>
      </c>
      <c r="C35" s="1">
        <v>24.8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9"/>
  <sheetViews>
    <sheetView workbookViewId="0"/>
  </sheetViews>
  <sheetFormatPr baseColWidth="10" defaultColWidth="9.140625" defaultRowHeight="16.5" x14ac:dyDescent="0.3"/>
  <cols>
    <col min="1" max="8" width="20.7109375" style="1" customWidth="1"/>
  </cols>
  <sheetData>
    <row r="1" spans="1:8" x14ac:dyDescent="0.3">
      <c r="A1" s="2" t="s">
        <v>154</v>
      </c>
    </row>
    <row r="3" spans="1:8" x14ac:dyDescent="0.25">
      <c r="A3" s="2" t="s">
        <v>150</v>
      </c>
      <c r="B3" s="2" t="s">
        <v>30</v>
      </c>
      <c r="C3" s="2" t="s">
        <v>25</v>
      </c>
      <c r="D3" s="2" t="s">
        <v>26</v>
      </c>
      <c r="E3" s="2" t="s">
        <v>151</v>
      </c>
      <c r="F3" s="2" t="s">
        <v>152</v>
      </c>
      <c r="G3" s="2" t="s">
        <v>153</v>
      </c>
      <c r="H3" s="2" t="s">
        <v>31</v>
      </c>
    </row>
    <row r="4" spans="1:8" x14ac:dyDescent="0.3">
      <c r="A4" s="1" t="s">
        <v>144</v>
      </c>
      <c r="B4" s="1">
        <v>-237.964</v>
      </c>
      <c r="C4" s="1">
        <v>73.694999999999993</v>
      </c>
      <c r="D4" s="1">
        <v>40.026000000000003</v>
      </c>
      <c r="E4" s="1">
        <v>124.313</v>
      </c>
      <c r="F4" s="1">
        <v>579.41399999999999</v>
      </c>
      <c r="G4" s="1">
        <v>817.447</v>
      </c>
      <c r="H4" s="1">
        <v>579.48299999999995</v>
      </c>
    </row>
    <row r="5" spans="1:8" x14ac:dyDescent="0.3">
      <c r="A5" s="1" t="s">
        <v>145</v>
      </c>
      <c r="B5" s="1">
        <v>-195.34100000000001</v>
      </c>
      <c r="C5" s="1">
        <v>49.042999999999999</v>
      </c>
      <c r="D5" s="1">
        <v>24.568999999999999</v>
      </c>
      <c r="E5" s="1">
        <v>143.84200000000001</v>
      </c>
      <c r="F5" s="1">
        <v>511.33100000000002</v>
      </c>
      <c r="G5" s="1">
        <v>728.78399999999999</v>
      </c>
      <c r="H5" s="1">
        <v>533.44299999999998</v>
      </c>
    </row>
    <row r="6" spans="1:8" x14ac:dyDescent="0.3">
      <c r="A6" s="1" t="s">
        <v>146</v>
      </c>
      <c r="B6" s="1">
        <v>-170.65199999999999</v>
      </c>
      <c r="C6" s="1">
        <v>38.779000000000003</v>
      </c>
      <c r="D6" s="1">
        <v>24.791</v>
      </c>
      <c r="E6" s="1">
        <v>156.28200000000001</v>
      </c>
      <c r="F6" s="1">
        <v>456.39800000000002</v>
      </c>
      <c r="G6" s="1">
        <v>676.24900000000002</v>
      </c>
      <c r="H6" s="1">
        <v>505.59699999999998</v>
      </c>
    </row>
    <row r="7" spans="1:8" x14ac:dyDescent="0.3">
      <c r="A7" s="1" t="s">
        <v>147</v>
      </c>
      <c r="B7" s="1">
        <v>-162.70500000000001</v>
      </c>
      <c r="C7" s="1">
        <v>32.667000000000002</v>
      </c>
      <c r="D7" s="1">
        <v>25.277999999999999</v>
      </c>
      <c r="E7" s="1">
        <v>161.411</v>
      </c>
      <c r="F7" s="1">
        <v>442.13299999999998</v>
      </c>
      <c r="G7" s="1">
        <v>661.48800000000006</v>
      </c>
      <c r="H7" s="1">
        <v>498.78399999999999</v>
      </c>
    </row>
    <row r="8" spans="1:8" x14ac:dyDescent="0.3">
      <c r="A8" s="1" t="s">
        <v>148</v>
      </c>
      <c r="B8" s="1">
        <v>-162.125</v>
      </c>
      <c r="C8" s="1">
        <v>37.097000000000001</v>
      </c>
      <c r="D8" s="1">
        <v>36.905999999999999</v>
      </c>
      <c r="E8" s="1">
        <v>165.471</v>
      </c>
      <c r="F8" s="1">
        <v>419.23399999999998</v>
      </c>
      <c r="G8" s="1">
        <v>658.70699999999999</v>
      </c>
      <c r="H8" s="1">
        <v>496.58199999999999</v>
      </c>
    </row>
    <row r="9" spans="1:8" x14ac:dyDescent="0.3">
      <c r="A9" s="1" t="s">
        <v>149</v>
      </c>
      <c r="B9" s="1">
        <v>-156.69300000000001</v>
      </c>
      <c r="C9" s="1">
        <v>33.640999999999998</v>
      </c>
      <c r="D9" s="1">
        <v>45.73</v>
      </c>
      <c r="E9" s="1">
        <v>175.59700000000001</v>
      </c>
      <c r="F9" s="1">
        <v>392.29700000000003</v>
      </c>
      <c r="G9" s="1">
        <v>647.26499999999999</v>
      </c>
      <c r="H9" s="1">
        <v>490.57100000000003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9"/>
  <sheetViews>
    <sheetView workbookViewId="0"/>
  </sheetViews>
  <sheetFormatPr baseColWidth="10" defaultColWidth="9.140625" defaultRowHeight="16.5" x14ac:dyDescent="0.3"/>
  <cols>
    <col min="1" max="6" width="20.7109375" style="1" customWidth="1"/>
  </cols>
  <sheetData>
    <row r="1" spans="1:6" x14ac:dyDescent="0.3">
      <c r="A1" s="2" t="s">
        <v>161</v>
      </c>
    </row>
    <row r="3" spans="1:6" x14ac:dyDescent="0.25">
      <c r="A3" s="2" t="s">
        <v>150</v>
      </c>
      <c r="B3" s="2" t="s">
        <v>94</v>
      </c>
      <c r="C3" s="2" t="s">
        <v>95</v>
      </c>
      <c r="D3" s="2" t="s">
        <v>96</v>
      </c>
      <c r="E3" s="2" t="s">
        <v>97</v>
      </c>
      <c r="F3" s="2" t="s">
        <v>98</v>
      </c>
    </row>
    <row r="4" spans="1:6" x14ac:dyDescent="0.3">
      <c r="A4" s="1">
        <v>1</v>
      </c>
      <c r="B4" s="1">
        <v>213</v>
      </c>
      <c r="C4" s="1" t="s">
        <v>155</v>
      </c>
      <c r="D4" s="1">
        <v>375</v>
      </c>
      <c r="E4" s="1">
        <v>674</v>
      </c>
      <c r="F4" s="1">
        <v>512</v>
      </c>
    </row>
    <row r="5" spans="1:6" x14ac:dyDescent="0.3">
      <c r="A5" s="1">
        <v>2</v>
      </c>
      <c r="B5" s="1">
        <v>233</v>
      </c>
      <c r="C5" s="1" t="s">
        <v>156</v>
      </c>
      <c r="D5" s="1">
        <v>374</v>
      </c>
      <c r="E5" s="1">
        <v>624</v>
      </c>
      <c r="F5" s="1">
        <v>488</v>
      </c>
    </row>
    <row r="6" spans="1:6" x14ac:dyDescent="0.3">
      <c r="A6" s="1">
        <v>3</v>
      </c>
      <c r="B6" s="1">
        <v>239</v>
      </c>
      <c r="C6" s="1" t="s">
        <v>157</v>
      </c>
      <c r="D6" s="1">
        <v>369</v>
      </c>
      <c r="E6" s="1">
        <v>591</v>
      </c>
      <c r="F6" s="1">
        <v>471</v>
      </c>
    </row>
    <row r="7" spans="1:6" x14ac:dyDescent="0.3">
      <c r="A7" s="1">
        <v>4</v>
      </c>
      <c r="B7" s="1">
        <v>244</v>
      </c>
      <c r="C7" s="1" t="s">
        <v>158</v>
      </c>
      <c r="D7" s="1">
        <v>372</v>
      </c>
      <c r="E7" s="1">
        <v>586</v>
      </c>
      <c r="F7" s="1">
        <v>469</v>
      </c>
    </row>
    <row r="8" spans="1:6" x14ac:dyDescent="0.3">
      <c r="A8" s="1">
        <v>5</v>
      </c>
      <c r="B8" s="1">
        <v>236</v>
      </c>
      <c r="C8" s="1" t="s">
        <v>159</v>
      </c>
      <c r="D8" s="1">
        <v>366</v>
      </c>
      <c r="E8" s="1">
        <v>586</v>
      </c>
      <c r="F8" s="1">
        <v>467</v>
      </c>
    </row>
    <row r="9" spans="1:6" x14ac:dyDescent="0.3">
      <c r="A9" s="1">
        <v>6</v>
      </c>
      <c r="B9" s="1">
        <v>228</v>
      </c>
      <c r="C9" s="1" t="s">
        <v>160</v>
      </c>
      <c r="D9" s="1">
        <v>359</v>
      </c>
      <c r="E9" s="1">
        <v>582</v>
      </c>
      <c r="F9" s="1">
        <v>461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9"/>
  <sheetViews>
    <sheetView workbookViewId="0"/>
  </sheetViews>
  <sheetFormatPr baseColWidth="10" defaultColWidth="9.140625" defaultRowHeight="16.5" x14ac:dyDescent="0.3"/>
  <cols>
    <col min="1" max="7" width="20.7109375" style="1" customWidth="1"/>
  </cols>
  <sheetData>
    <row r="1" spans="1:7" x14ac:dyDescent="0.3">
      <c r="A1" s="2" t="s">
        <v>162</v>
      </c>
    </row>
    <row r="3" spans="1:7" x14ac:dyDescent="0.25">
      <c r="A3" s="2" t="s">
        <v>150</v>
      </c>
      <c r="B3" s="2" t="s">
        <v>66</v>
      </c>
      <c r="C3" s="2" t="s">
        <v>75</v>
      </c>
      <c r="D3" s="2" t="s">
        <v>70</v>
      </c>
      <c r="E3" s="2" t="s">
        <v>71</v>
      </c>
      <c r="F3" s="2" t="s">
        <v>73</v>
      </c>
      <c r="G3" s="2" t="s">
        <v>72</v>
      </c>
    </row>
    <row r="4" spans="1:7" x14ac:dyDescent="0.3">
      <c r="A4" s="1" t="s">
        <v>144</v>
      </c>
      <c r="B4" s="1">
        <v>-2.16</v>
      </c>
      <c r="C4" s="1">
        <v>2.59</v>
      </c>
      <c r="D4" s="1">
        <v>0.77</v>
      </c>
      <c r="E4" s="1">
        <v>4.7</v>
      </c>
      <c r="F4" s="1">
        <v>5.9</v>
      </c>
      <c r="G4" s="1">
        <v>8.06</v>
      </c>
    </row>
    <row r="5" spans="1:7" x14ac:dyDescent="0.3">
      <c r="A5" s="1" t="s">
        <v>145</v>
      </c>
      <c r="B5" s="1">
        <v>-1.82</v>
      </c>
      <c r="C5" s="1">
        <v>1.73</v>
      </c>
      <c r="D5" s="1">
        <v>0.6</v>
      </c>
      <c r="E5" s="1">
        <v>3.42</v>
      </c>
      <c r="F5" s="1">
        <v>3.92</v>
      </c>
      <c r="G5" s="1">
        <v>5.75</v>
      </c>
    </row>
    <row r="6" spans="1:7" x14ac:dyDescent="0.3">
      <c r="A6" s="1" t="s">
        <v>146</v>
      </c>
      <c r="B6" s="1">
        <v>-1.64</v>
      </c>
      <c r="C6" s="1">
        <v>1.4</v>
      </c>
      <c r="D6" s="1">
        <v>0.59</v>
      </c>
      <c r="E6" s="1">
        <v>2.79</v>
      </c>
      <c r="F6" s="1">
        <v>3.13</v>
      </c>
      <c r="G6" s="1">
        <v>4.78</v>
      </c>
    </row>
    <row r="7" spans="1:7" x14ac:dyDescent="0.3">
      <c r="A7" s="1" t="s">
        <v>147</v>
      </c>
      <c r="B7" s="1">
        <v>-1.52</v>
      </c>
      <c r="C7" s="1">
        <v>1.31</v>
      </c>
      <c r="D7" s="1">
        <v>0.59</v>
      </c>
      <c r="E7" s="1">
        <v>2.2599999999999998</v>
      </c>
      <c r="F7" s="1">
        <v>2.64</v>
      </c>
      <c r="G7" s="1">
        <v>4.16</v>
      </c>
    </row>
    <row r="8" spans="1:7" x14ac:dyDescent="0.3">
      <c r="A8" s="1" t="s">
        <v>148</v>
      </c>
      <c r="B8" s="1">
        <v>-1.26</v>
      </c>
      <c r="C8" s="1">
        <v>1.53</v>
      </c>
      <c r="D8" s="1">
        <v>0.65</v>
      </c>
      <c r="E8" s="1">
        <v>1.65</v>
      </c>
      <c r="F8" s="1">
        <v>2.57</v>
      </c>
      <c r="G8" s="1">
        <v>3.83</v>
      </c>
    </row>
    <row r="9" spans="1:7" x14ac:dyDescent="0.3">
      <c r="A9" s="1" t="s">
        <v>149</v>
      </c>
      <c r="B9" s="1">
        <v>-1.07</v>
      </c>
      <c r="C9" s="1">
        <v>1.87</v>
      </c>
      <c r="D9" s="1">
        <v>0.67</v>
      </c>
      <c r="E9" s="1">
        <v>1.2</v>
      </c>
      <c r="F9" s="1">
        <v>2.68</v>
      </c>
      <c r="G9" s="1">
        <v>3.74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9"/>
  <sheetViews>
    <sheetView tabSelected="1" workbookViewId="0"/>
  </sheetViews>
  <sheetFormatPr baseColWidth="10" defaultColWidth="9.140625" defaultRowHeight="16.5" x14ac:dyDescent="0.3"/>
  <cols>
    <col min="1" max="6" width="20.7109375" style="1" customWidth="1"/>
  </cols>
  <sheetData>
    <row r="1" spans="1:6" x14ac:dyDescent="0.3">
      <c r="A1" s="2" t="s">
        <v>163</v>
      </c>
    </row>
    <row r="3" spans="1:6" x14ac:dyDescent="0.25">
      <c r="A3" s="2" t="s">
        <v>150</v>
      </c>
      <c r="B3" s="2" t="s">
        <v>94</v>
      </c>
      <c r="C3" s="2" t="s">
        <v>95</v>
      </c>
      <c r="D3" s="2" t="s">
        <v>96</v>
      </c>
      <c r="E3" s="2" t="s">
        <v>97</v>
      </c>
      <c r="F3" s="2" t="s">
        <v>98</v>
      </c>
    </row>
    <row r="4" spans="1:6" x14ac:dyDescent="0.3">
      <c r="A4" s="1">
        <v>1</v>
      </c>
      <c r="B4" s="1">
        <v>-0.48599999999999999</v>
      </c>
      <c r="C4" s="1">
        <v>17.555</v>
      </c>
      <c r="D4" s="1">
        <v>9.4E-2</v>
      </c>
      <c r="E4" s="1">
        <v>6.7720000000000002</v>
      </c>
      <c r="F4" s="1">
        <v>2.7789999999999999</v>
      </c>
    </row>
    <row r="5" spans="1:6" x14ac:dyDescent="0.3">
      <c r="A5" s="1">
        <v>2</v>
      </c>
      <c r="B5" s="1">
        <v>-0.47299999999999998</v>
      </c>
      <c r="C5" s="1">
        <v>11.662000000000001</v>
      </c>
      <c r="D5" s="1">
        <v>0.17199999999999999</v>
      </c>
      <c r="E5" s="1">
        <v>4.968</v>
      </c>
      <c r="F5" s="1">
        <v>2.2149999999999999</v>
      </c>
    </row>
    <row r="6" spans="1:6" x14ac:dyDescent="0.3">
      <c r="A6" s="1">
        <v>3</v>
      </c>
      <c r="B6" s="1">
        <v>-0.57199999999999995</v>
      </c>
      <c r="C6" s="1">
        <v>9.4619999999999997</v>
      </c>
      <c r="D6" s="1">
        <v>0.17</v>
      </c>
      <c r="E6" s="1">
        <v>4.1310000000000002</v>
      </c>
      <c r="F6" s="1">
        <v>1.8740000000000001</v>
      </c>
    </row>
    <row r="7" spans="1:6" x14ac:dyDescent="0.3">
      <c r="A7" s="1">
        <v>4</v>
      </c>
      <c r="B7" s="1">
        <v>-0.74</v>
      </c>
      <c r="C7" s="1">
        <v>8.327</v>
      </c>
      <c r="D7" s="1">
        <v>0.14099999999999999</v>
      </c>
      <c r="E7" s="1">
        <v>3.5880000000000001</v>
      </c>
      <c r="F7" s="1">
        <v>1.5680000000000001</v>
      </c>
    </row>
    <row r="8" spans="1:6" x14ac:dyDescent="0.3">
      <c r="A8" s="1">
        <v>5</v>
      </c>
      <c r="B8" s="1">
        <v>-0.85699999999999998</v>
      </c>
      <c r="C8" s="1">
        <v>7.8849999999999998</v>
      </c>
      <c r="D8" s="1">
        <v>0.10299999999999999</v>
      </c>
      <c r="E8" s="1">
        <v>3.23</v>
      </c>
      <c r="F8" s="1">
        <v>1.377</v>
      </c>
    </row>
    <row r="9" spans="1:6" x14ac:dyDescent="0.3">
      <c r="A9" s="1">
        <v>6</v>
      </c>
      <c r="B9" s="1">
        <v>-0.86199999999999999</v>
      </c>
      <c r="C9" s="1">
        <v>7.1150000000000002</v>
      </c>
      <c r="D9" s="1">
        <v>7.0000000000000007E-2</v>
      </c>
      <c r="E9" s="1">
        <v>2.819</v>
      </c>
      <c r="F9" s="1">
        <v>1.18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3"/>
  <sheetViews>
    <sheetView workbookViewId="0"/>
  </sheetViews>
  <sheetFormatPr baseColWidth="10" defaultColWidth="9.140625" defaultRowHeight="16.5" x14ac:dyDescent="0.3"/>
  <cols>
    <col min="1" max="8" width="20.7109375" style="1" customWidth="1"/>
  </cols>
  <sheetData>
    <row r="1" spans="1:8" x14ac:dyDescent="0.3">
      <c r="A1" s="2" t="s">
        <v>35</v>
      </c>
    </row>
    <row r="3" spans="1:8" x14ac:dyDescent="0.25">
      <c r="A3" s="2" t="s">
        <v>33</v>
      </c>
      <c r="B3" s="2" t="s">
        <v>25</v>
      </c>
      <c r="C3" s="2" t="s">
        <v>26</v>
      </c>
      <c r="D3" s="2" t="s">
        <v>27</v>
      </c>
      <c r="E3" s="2" t="s">
        <v>34</v>
      </c>
      <c r="F3" s="2" t="s">
        <v>29</v>
      </c>
      <c r="G3" s="2" t="s">
        <v>30</v>
      </c>
      <c r="H3" s="2" t="s">
        <v>31</v>
      </c>
    </row>
    <row r="4" spans="1:8" x14ac:dyDescent="0.3">
      <c r="A4" s="1">
        <v>1</v>
      </c>
      <c r="B4" s="1">
        <v>32.6</v>
      </c>
      <c r="C4" s="1">
        <v>5</v>
      </c>
      <c r="D4" s="1">
        <v>23.3</v>
      </c>
      <c r="E4" s="1">
        <v>53.7</v>
      </c>
      <c r="F4" s="1">
        <v>114.7</v>
      </c>
      <c r="G4" s="1">
        <v>-110.2</v>
      </c>
      <c r="H4" s="1">
        <v>4.5</v>
      </c>
    </row>
    <row r="5" spans="1:8" x14ac:dyDescent="0.3">
      <c r="A5" s="1">
        <v>2</v>
      </c>
      <c r="B5" s="1">
        <v>6.6</v>
      </c>
      <c r="C5" s="1">
        <v>5.9</v>
      </c>
      <c r="D5" s="1">
        <v>57.6</v>
      </c>
      <c r="E5" s="1">
        <v>55.4</v>
      </c>
      <c r="F5" s="1">
        <v>125.6</v>
      </c>
      <c r="G5" s="1">
        <v>-35.700000000000003</v>
      </c>
      <c r="H5" s="1">
        <v>90</v>
      </c>
    </row>
    <row r="6" spans="1:8" x14ac:dyDescent="0.3">
      <c r="A6" s="1">
        <v>3</v>
      </c>
      <c r="B6" s="1">
        <v>7.5</v>
      </c>
      <c r="C6" s="1">
        <v>10</v>
      </c>
      <c r="D6" s="1">
        <v>109.5</v>
      </c>
      <c r="E6" s="1">
        <v>82.4</v>
      </c>
      <c r="F6" s="1">
        <v>209.4</v>
      </c>
      <c r="G6" s="1">
        <v>-40.4</v>
      </c>
      <c r="H6" s="1">
        <v>168.9</v>
      </c>
    </row>
    <row r="7" spans="1:8" x14ac:dyDescent="0.3">
      <c r="A7" s="1">
        <v>4</v>
      </c>
      <c r="B7" s="1">
        <v>3.8</v>
      </c>
      <c r="C7" s="1">
        <v>8.9</v>
      </c>
      <c r="D7" s="1">
        <v>136.19999999999999</v>
      </c>
      <c r="E7" s="1">
        <v>92.9</v>
      </c>
      <c r="F7" s="1">
        <v>241.8</v>
      </c>
      <c r="G7" s="1">
        <v>-37.4</v>
      </c>
      <c r="H7" s="1">
        <v>204.4</v>
      </c>
    </row>
    <row r="8" spans="1:8" x14ac:dyDescent="0.3">
      <c r="A8" s="1">
        <v>5</v>
      </c>
      <c r="B8" s="1">
        <v>3.7</v>
      </c>
      <c r="C8" s="1">
        <v>8</v>
      </c>
      <c r="D8" s="1">
        <v>145.80000000000001</v>
      </c>
      <c r="E8" s="1">
        <v>107.7</v>
      </c>
      <c r="F8" s="1">
        <v>265.2</v>
      </c>
      <c r="G8" s="1">
        <v>-40.200000000000003</v>
      </c>
      <c r="H8" s="1">
        <v>224.9</v>
      </c>
    </row>
    <row r="9" spans="1:8" x14ac:dyDescent="0.3">
      <c r="A9" s="1">
        <v>6</v>
      </c>
      <c r="B9" s="1">
        <v>3.7</v>
      </c>
      <c r="C9" s="1">
        <v>7.5</v>
      </c>
      <c r="D9" s="1">
        <v>162.9</v>
      </c>
      <c r="E9" s="1">
        <v>109.5</v>
      </c>
      <c r="F9" s="1">
        <v>283.5</v>
      </c>
      <c r="G9" s="1">
        <v>-43.8</v>
      </c>
      <c r="H9" s="1">
        <v>239.8</v>
      </c>
    </row>
    <row r="10" spans="1:8" x14ac:dyDescent="0.3">
      <c r="A10" s="1">
        <v>7</v>
      </c>
      <c r="B10" s="1">
        <v>3.5</v>
      </c>
      <c r="C10" s="1">
        <v>6.2</v>
      </c>
      <c r="D10" s="1">
        <v>177.5</v>
      </c>
      <c r="E10" s="1">
        <v>102.5</v>
      </c>
      <c r="F10" s="1">
        <v>289.7</v>
      </c>
      <c r="G10" s="1">
        <v>-39</v>
      </c>
      <c r="H10" s="1">
        <v>250.7</v>
      </c>
    </row>
    <row r="11" spans="1:8" x14ac:dyDescent="0.3">
      <c r="A11" s="1">
        <v>8</v>
      </c>
      <c r="B11" s="1">
        <v>4.5</v>
      </c>
      <c r="C11" s="1">
        <v>6</v>
      </c>
      <c r="D11" s="1">
        <v>180.4</v>
      </c>
      <c r="E11" s="1">
        <v>109.8</v>
      </c>
      <c r="F11" s="1">
        <v>300.8</v>
      </c>
      <c r="G11" s="1">
        <v>-41.1</v>
      </c>
      <c r="H11" s="1">
        <v>259.60000000000002</v>
      </c>
    </row>
    <row r="12" spans="1:8" x14ac:dyDescent="0.3">
      <c r="A12" s="1">
        <v>9</v>
      </c>
      <c r="B12" s="1">
        <v>5</v>
      </c>
      <c r="C12" s="1">
        <v>6.7</v>
      </c>
      <c r="D12" s="1">
        <v>186</v>
      </c>
      <c r="E12" s="1">
        <v>113.5</v>
      </c>
      <c r="F12" s="1">
        <v>311.2</v>
      </c>
      <c r="G12" s="1">
        <v>-43</v>
      </c>
      <c r="H12" s="1">
        <v>268.10000000000002</v>
      </c>
    </row>
    <row r="13" spans="1:8" x14ac:dyDescent="0.3">
      <c r="A13" s="1">
        <v>10</v>
      </c>
      <c r="B13" s="1">
        <v>4.9000000000000004</v>
      </c>
      <c r="C13" s="1">
        <v>6.1</v>
      </c>
      <c r="D13" s="1">
        <v>199.9</v>
      </c>
      <c r="E13" s="1">
        <v>113.6</v>
      </c>
      <c r="F13" s="1">
        <v>324.39999999999998</v>
      </c>
      <c r="G13" s="1">
        <v>-48.7</v>
      </c>
      <c r="H13" s="1">
        <v>275.8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3"/>
  <sheetViews>
    <sheetView workbookViewId="0"/>
  </sheetViews>
  <sheetFormatPr baseColWidth="10" defaultColWidth="9.140625" defaultRowHeight="16.5" x14ac:dyDescent="0.3"/>
  <cols>
    <col min="1" max="8" width="20.7109375" style="1" customWidth="1"/>
  </cols>
  <sheetData>
    <row r="1" spans="1:8" x14ac:dyDescent="0.3">
      <c r="A1" s="2" t="s">
        <v>36</v>
      </c>
    </row>
    <row r="3" spans="1:8" x14ac:dyDescent="0.25">
      <c r="A3" s="2" t="s">
        <v>33</v>
      </c>
      <c r="B3" s="2" t="s">
        <v>25</v>
      </c>
      <c r="C3" s="2" t="s">
        <v>26</v>
      </c>
      <c r="D3" s="2" t="s">
        <v>27</v>
      </c>
      <c r="E3" s="2" t="s">
        <v>34</v>
      </c>
      <c r="F3" s="2" t="s">
        <v>29</v>
      </c>
      <c r="G3" s="2" t="s">
        <v>30</v>
      </c>
      <c r="H3" s="2" t="s">
        <v>31</v>
      </c>
    </row>
    <row r="4" spans="1:8" x14ac:dyDescent="0.3">
      <c r="A4" s="1">
        <v>91</v>
      </c>
      <c r="B4" s="1">
        <v>58.6</v>
      </c>
      <c r="C4" s="1">
        <v>56.4</v>
      </c>
      <c r="D4" s="1">
        <v>108.9</v>
      </c>
      <c r="E4" s="1">
        <v>904.2</v>
      </c>
      <c r="F4" s="1">
        <v>1128.0999999999999</v>
      </c>
      <c r="G4" s="1">
        <v>-340.1</v>
      </c>
      <c r="H4" s="1">
        <v>788.1</v>
      </c>
    </row>
    <row r="5" spans="1:8" x14ac:dyDescent="0.3">
      <c r="A5" s="1">
        <v>92</v>
      </c>
      <c r="B5" s="1">
        <v>65.8</v>
      </c>
      <c r="C5" s="1">
        <v>60.1</v>
      </c>
      <c r="D5" s="1">
        <v>111.5</v>
      </c>
      <c r="E5" s="1">
        <v>927.8</v>
      </c>
      <c r="F5" s="1">
        <v>1165.2</v>
      </c>
      <c r="G5" s="1">
        <v>-355.5</v>
      </c>
      <c r="H5" s="1">
        <v>809.7</v>
      </c>
    </row>
    <row r="6" spans="1:8" x14ac:dyDescent="0.3">
      <c r="A6" s="1">
        <v>93</v>
      </c>
      <c r="B6" s="1">
        <v>74.2</v>
      </c>
      <c r="C6" s="1">
        <v>73</v>
      </c>
      <c r="D6" s="1">
        <v>111.4</v>
      </c>
      <c r="E6" s="1">
        <v>952.4</v>
      </c>
      <c r="F6" s="1">
        <v>1211.0999999999999</v>
      </c>
      <c r="G6" s="1">
        <v>-376.3</v>
      </c>
      <c r="H6" s="1">
        <v>834.8</v>
      </c>
    </row>
    <row r="7" spans="1:8" x14ac:dyDescent="0.3">
      <c r="A7" s="1">
        <v>94</v>
      </c>
      <c r="B7" s="1">
        <v>84.5</v>
      </c>
      <c r="C7" s="1">
        <v>75.7</v>
      </c>
      <c r="D7" s="1">
        <v>113.7</v>
      </c>
      <c r="E7" s="1">
        <v>988.6</v>
      </c>
      <c r="F7" s="1">
        <v>1262.5</v>
      </c>
      <c r="G7" s="1">
        <v>-398.3</v>
      </c>
      <c r="H7" s="1">
        <v>864.2</v>
      </c>
    </row>
    <row r="8" spans="1:8" x14ac:dyDescent="0.3">
      <c r="A8" s="1">
        <v>95</v>
      </c>
      <c r="B8" s="1">
        <v>97.2</v>
      </c>
      <c r="C8" s="1">
        <v>88.3</v>
      </c>
      <c r="D8" s="1">
        <v>115.1</v>
      </c>
      <c r="E8" s="1">
        <v>1026.2</v>
      </c>
      <c r="F8" s="1">
        <v>1326.8</v>
      </c>
      <c r="G8" s="1">
        <v>-426.3</v>
      </c>
      <c r="H8" s="1">
        <v>900.4</v>
      </c>
    </row>
    <row r="9" spans="1:8" x14ac:dyDescent="0.3">
      <c r="A9" s="1">
        <v>96</v>
      </c>
      <c r="B9" s="1">
        <v>119.1</v>
      </c>
      <c r="C9" s="1">
        <v>104.3</v>
      </c>
      <c r="D9" s="1">
        <v>114.9</v>
      </c>
      <c r="E9" s="1">
        <v>1071.8</v>
      </c>
      <c r="F9" s="1">
        <v>1410.1</v>
      </c>
      <c r="G9" s="1">
        <v>-463.5</v>
      </c>
      <c r="H9" s="1">
        <v>946.5</v>
      </c>
    </row>
    <row r="10" spans="1:8" x14ac:dyDescent="0.3">
      <c r="A10" s="1">
        <v>97</v>
      </c>
      <c r="B10" s="1">
        <v>152</v>
      </c>
      <c r="C10" s="1">
        <v>124.6</v>
      </c>
      <c r="D10" s="1">
        <v>117.1</v>
      </c>
      <c r="E10" s="1">
        <v>1129.5</v>
      </c>
      <c r="F10" s="1">
        <v>1523.3</v>
      </c>
      <c r="G10" s="1">
        <v>-513.6</v>
      </c>
      <c r="H10" s="1">
        <v>1009.7</v>
      </c>
    </row>
    <row r="11" spans="1:8" x14ac:dyDescent="0.3">
      <c r="A11" s="1">
        <v>98</v>
      </c>
      <c r="B11" s="1">
        <v>214</v>
      </c>
      <c r="C11" s="1">
        <v>152.4</v>
      </c>
      <c r="D11" s="1">
        <v>121.5</v>
      </c>
      <c r="E11" s="1">
        <v>1207.4000000000001</v>
      </c>
      <c r="F11" s="1">
        <v>1695.2</v>
      </c>
      <c r="G11" s="1">
        <v>-589.29999999999995</v>
      </c>
      <c r="H11" s="1">
        <v>1106</v>
      </c>
    </row>
    <row r="12" spans="1:8" x14ac:dyDescent="0.3">
      <c r="A12" s="1">
        <v>99</v>
      </c>
      <c r="B12" s="1">
        <v>358.7</v>
      </c>
      <c r="C12" s="1">
        <v>229.7</v>
      </c>
      <c r="D12" s="1">
        <v>124.7</v>
      </c>
      <c r="E12" s="1">
        <v>1323.9</v>
      </c>
      <c r="F12" s="1">
        <v>2037</v>
      </c>
      <c r="G12" s="1">
        <v>-744.4</v>
      </c>
      <c r="H12" s="1">
        <v>1292.7</v>
      </c>
    </row>
    <row r="13" spans="1:8" x14ac:dyDescent="0.3">
      <c r="A13" s="1">
        <v>100</v>
      </c>
      <c r="B13" s="1">
        <v>1911.7</v>
      </c>
      <c r="C13" s="1">
        <v>533.70000000000005</v>
      </c>
      <c r="D13" s="1">
        <v>151.19999999999999</v>
      </c>
      <c r="E13" s="1">
        <v>1644.9</v>
      </c>
      <c r="F13" s="1">
        <v>4241.6000000000004</v>
      </c>
      <c r="G13" s="1">
        <v>-1677.8</v>
      </c>
      <c r="H13" s="1">
        <v>2563.8000000000002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3"/>
  <sheetViews>
    <sheetView workbookViewId="0"/>
  </sheetViews>
  <sheetFormatPr baseColWidth="10" defaultColWidth="9.140625" defaultRowHeight="16.5" x14ac:dyDescent="0.3"/>
  <cols>
    <col min="1" max="4" width="20.7109375" style="1" customWidth="1"/>
  </cols>
  <sheetData>
    <row r="1" spans="1:4" x14ac:dyDescent="0.3">
      <c r="A1" s="2" t="s">
        <v>41</v>
      </c>
    </row>
    <row r="3" spans="1:4" x14ac:dyDescent="0.25">
      <c r="A3" s="2" t="s">
        <v>37</v>
      </c>
      <c r="B3" s="2" t="s">
        <v>38</v>
      </c>
      <c r="C3" s="2" t="s">
        <v>39</v>
      </c>
      <c r="D3" s="2" t="s">
        <v>40</v>
      </c>
    </row>
    <row r="4" spans="1:4" x14ac:dyDescent="0.3">
      <c r="A4" s="1">
        <v>2004</v>
      </c>
      <c r="B4" s="1">
        <v>100</v>
      </c>
      <c r="C4" s="1">
        <v>100</v>
      </c>
      <c r="D4" s="1">
        <v>100</v>
      </c>
    </row>
    <row r="5" spans="1:4" x14ac:dyDescent="0.3">
      <c r="A5" s="1">
        <v>2005</v>
      </c>
      <c r="B5" s="1">
        <v>102.7</v>
      </c>
      <c r="C5" s="1">
        <v>103.7</v>
      </c>
      <c r="D5" s="1">
        <v>106.7</v>
      </c>
    </row>
    <row r="6" spans="1:4" x14ac:dyDescent="0.3">
      <c r="A6" s="1">
        <v>2006</v>
      </c>
      <c r="B6" s="1">
        <v>104.7</v>
      </c>
      <c r="C6" s="1">
        <v>106.3</v>
      </c>
      <c r="D6" s="1">
        <v>106.5</v>
      </c>
    </row>
    <row r="7" spans="1:4" x14ac:dyDescent="0.3">
      <c r="A7" s="1">
        <v>2007</v>
      </c>
      <c r="B7" s="1">
        <v>112</v>
      </c>
      <c r="C7" s="1">
        <v>114.3</v>
      </c>
      <c r="D7" s="1">
        <v>115.8</v>
      </c>
    </row>
    <row r="8" spans="1:4" x14ac:dyDescent="0.3">
      <c r="A8" s="1">
        <v>2008</v>
      </c>
      <c r="B8" s="1">
        <v>115.8</v>
      </c>
      <c r="C8" s="1">
        <v>118.8</v>
      </c>
      <c r="D8" s="1">
        <v>119.9</v>
      </c>
    </row>
    <row r="9" spans="1:4" x14ac:dyDescent="0.3">
      <c r="A9" s="1">
        <v>2009</v>
      </c>
      <c r="B9" s="1">
        <v>116.8</v>
      </c>
      <c r="C9" s="1">
        <v>117.8</v>
      </c>
      <c r="D9" s="1">
        <v>117.9</v>
      </c>
    </row>
    <row r="10" spans="1:4" x14ac:dyDescent="0.3">
      <c r="A10" s="1">
        <v>2010</v>
      </c>
      <c r="B10" s="1">
        <v>117.9</v>
      </c>
      <c r="C10" s="1">
        <v>118.6</v>
      </c>
      <c r="D10" s="1">
        <v>119.3</v>
      </c>
    </row>
    <row r="11" spans="1:4" x14ac:dyDescent="0.3">
      <c r="A11" s="1">
        <v>2011</v>
      </c>
      <c r="B11" s="1">
        <v>120.9</v>
      </c>
      <c r="C11" s="1">
        <v>122.5</v>
      </c>
      <c r="D11" s="1">
        <v>123.8</v>
      </c>
    </row>
    <row r="12" spans="1:4" x14ac:dyDescent="0.3">
      <c r="A12" s="1">
        <v>2012</v>
      </c>
      <c r="B12" s="1">
        <v>123.6</v>
      </c>
      <c r="C12" s="1">
        <v>126.8</v>
      </c>
      <c r="D12" s="1">
        <v>129.1</v>
      </c>
    </row>
    <row r="13" spans="1:4" x14ac:dyDescent="0.3">
      <c r="A13" s="1">
        <v>2013</v>
      </c>
      <c r="B13" s="1">
        <v>124.4</v>
      </c>
      <c r="C13" s="1">
        <v>128.80000000000001</v>
      </c>
      <c r="D13" s="1">
        <v>132</v>
      </c>
    </row>
    <row r="14" spans="1:4" x14ac:dyDescent="0.3">
      <c r="A14" s="1">
        <v>2014</v>
      </c>
      <c r="B14" s="1">
        <v>124.9</v>
      </c>
      <c r="C14" s="1">
        <v>130.4</v>
      </c>
      <c r="D14" s="1">
        <v>134.6</v>
      </c>
    </row>
    <row r="15" spans="1:4" x14ac:dyDescent="0.3">
      <c r="A15" s="1">
        <v>2015</v>
      </c>
      <c r="B15" s="1">
        <v>124.6</v>
      </c>
      <c r="C15" s="1">
        <v>130.5</v>
      </c>
      <c r="D15" s="1">
        <v>135.69999999999999</v>
      </c>
    </row>
    <row r="16" spans="1:4" x14ac:dyDescent="0.3">
      <c r="A16" s="1">
        <v>2016</v>
      </c>
      <c r="B16" s="1">
        <v>121.8</v>
      </c>
      <c r="C16" s="1">
        <v>128</v>
      </c>
      <c r="D16" s="1">
        <v>132.1</v>
      </c>
    </row>
    <row r="17" spans="1:4" x14ac:dyDescent="0.3">
      <c r="A17" s="1">
        <v>2017</v>
      </c>
      <c r="B17" s="1">
        <v>122.3</v>
      </c>
      <c r="C17" s="1">
        <v>129.19999999999999</v>
      </c>
      <c r="D17" s="1">
        <v>133.5</v>
      </c>
    </row>
    <row r="18" spans="1:4" x14ac:dyDescent="0.3">
      <c r="A18" s="1">
        <v>2018</v>
      </c>
      <c r="B18" s="1">
        <v>122.9</v>
      </c>
      <c r="C18" s="1">
        <v>129.80000000000001</v>
      </c>
      <c r="D18" s="1">
        <v>134.30000000000001</v>
      </c>
    </row>
    <row r="19" spans="1:4" x14ac:dyDescent="0.3">
      <c r="A19" s="1">
        <v>2019</v>
      </c>
      <c r="B19" s="1">
        <v>125.3</v>
      </c>
      <c r="C19" s="1">
        <v>132.1</v>
      </c>
      <c r="D19" s="1">
        <v>136.5</v>
      </c>
    </row>
    <row r="20" spans="1:4" x14ac:dyDescent="0.3">
      <c r="A20" s="1">
        <v>2020</v>
      </c>
      <c r="B20" s="1">
        <v>126.3</v>
      </c>
      <c r="C20" s="1">
        <v>132.69999999999999</v>
      </c>
      <c r="D20" s="1">
        <v>137.5</v>
      </c>
    </row>
    <row r="21" spans="1:4" x14ac:dyDescent="0.3">
      <c r="A21" s="1">
        <v>2021</v>
      </c>
      <c r="B21" s="1">
        <v>128.5</v>
      </c>
      <c r="C21" s="1">
        <v>133.6</v>
      </c>
      <c r="D21" s="1">
        <v>141.1</v>
      </c>
    </row>
    <row r="22" spans="1:4" x14ac:dyDescent="0.3">
      <c r="A22" s="1">
        <v>2022</v>
      </c>
      <c r="B22" s="1">
        <v>127.2</v>
      </c>
      <c r="C22" s="1">
        <v>132.80000000000001</v>
      </c>
      <c r="D22" s="1">
        <v>137.6</v>
      </c>
    </row>
    <row r="23" spans="1:4" x14ac:dyDescent="0.3">
      <c r="A23" s="1">
        <v>2023</v>
      </c>
      <c r="B23" s="1">
        <v>130</v>
      </c>
      <c r="C23" s="1">
        <v>135.69999999999999</v>
      </c>
      <c r="D23" s="1">
        <v>139.6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5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44</v>
      </c>
    </row>
    <row r="3" spans="1:3" x14ac:dyDescent="0.25">
      <c r="A3" s="2" t="s">
        <v>37</v>
      </c>
      <c r="B3" s="2" t="s">
        <v>42</v>
      </c>
      <c r="C3" s="2" t="s">
        <v>43</v>
      </c>
    </row>
    <row r="4" spans="1:3" x14ac:dyDescent="0.3">
      <c r="A4" s="1">
        <v>1992</v>
      </c>
      <c r="B4" s="1">
        <v>21.9</v>
      </c>
      <c r="C4" s="1">
        <v>2.59</v>
      </c>
    </row>
    <row r="5" spans="1:3" x14ac:dyDescent="0.3">
      <c r="A5" s="1">
        <v>1993</v>
      </c>
      <c r="B5" s="1">
        <v>22.6</v>
      </c>
      <c r="C5" s="1">
        <v>2.61</v>
      </c>
    </row>
    <row r="6" spans="1:3" x14ac:dyDescent="0.3">
      <c r="A6" s="1">
        <v>1994</v>
      </c>
      <c r="B6" s="1">
        <v>23.5</v>
      </c>
      <c r="C6" s="1">
        <v>2.69</v>
      </c>
    </row>
    <row r="7" spans="1:3" x14ac:dyDescent="0.3">
      <c r="A7" s="1">
        <v>1995</v>
      </c>
      <c r="B7" s="1">
        <v>23.1</v>
      </c>
      <c r="C7" s="1">
        <v>2.63</v>
      </c>
    </row>
    <row r="8" spans="1:3" x14ac:dyDescent="0.3">
      <c r="A8" s="1">
        <v>1996</v>
      </c>
      <c r="B8" s="1">
        <v>24</v>
      </c>
      <c r="C8" s="1">
        <v>2.63</v>
      </c>
    </row>
    <row r="9" spans="1:3" x14ac:dyDescent="0.3">
      <c r="A9" s="1">
        <v>1997</v>
      </c>
      <c r="B9" s="1">
        <v>24.3</v>
      </c>
      <c r="C9" s="1">
        <v>2.64</v>
      </c>
    </row>
    <row r="10" spans="1:3" x14ac:dyDescent="0.3">
      <c r="A10" s="1">
        <v>1998</v>
      </c>
      <c r="B10" s="1">
        <v>23.3</v>
      </c>
      <c r="C10" s="1">
        <v>2.6</v>
      </c>
    </row>
    <row r="11" spans="1:3" x14ac:dyDescent="0.3">
      <c r="A11" s="1">
        <v>1999</v>
      </c>
      <c r="B11" s="1">
        <v>23.6</v>
      </c>
      <c r="C11" s="1">
        <v>2.61</v>
      </c>
    </row>
    <row r="12" spans="1:3" x14ac:dyDescent="0.3">
      <c r="A12" s="1">
        <v>2000</v>
      </c>
      <c r="B12" s="1">
        <v>25.7</v>
      </c>
      <c r="C12" s="1">
        <v>2.6</v>
      </c>
    </row>
    <row r="13" spans="1:3" x14ac:dyDescent="0.3">
      <c r="A13" s="1">
        <v>2001</v>
      </c>
      <c r="B13" s="1">
        <v>22.3</v>
      </c>
      <c r="C13" s="1">
        <v>2.54</v>
      </c>
    </row>
    <row r="14" spans="1:3" x14ac:dyDescent="0.3">
      <c r="A14" s="1">
        <v>2002</v>
      </c>
      <c r="B14" s="1">
        <v>25.8</v>
      </c>
      <c r="C14" s="1">
        <v>2.63</v>
      </c>
    </row>
    <row r="15" spans="1:3" x14ac:dyDescent="0.3">
      <c r="A15" s="1">
        <v>2003</v>
      </c>
      <c r="B15" s="1">
        <v>26.7</v>
      </c>
      <c r="C15" s="1">
        <v>2.65</v>
      </c>
    </row>
    <row r="16" spans="1:3" x14ac:dyDescent="0.3">
      <c r="A16" s="1">
        <v>2004</v>
      </c>
      <c r="B16" s="1">
        <v>27.6</v>
      </c>
      <c r="C16" s="1">
        <v>2.59</v>
      </c>
    </row>
    <row r="17" spans="1:3" x14ac:dyDescent="0.3">
      <c r="A17" s="1">
        <v>2005</v>
      </c>
      <c r="B17" s="1">
        <v>31.9</v>
      </c>
      <c r="C17" s="1">
        <v>2.69</v>
      </c>
    </row>
    <row r="18" spans="1:3" x14ac:dyDescent="0.3">
      <c r="A18" s="1">
        <v>2006</v>
      </c>
      <c r="B18" s="1">
        <v>23.5</v>
      </c>
      <c r="C18" s="1">
        <v>2.64</v>
      </c>
    </row>
    <row r="19" spans="1:3" x14ac:dyDescent="0.3">
      <c r="A19" s="1">
        <v>2007</v>
      </c>
      <c r="B19" s="1">
        <v>24.4</v>
      </c>
      <c r="C19" s="1">
        <v>2.68</v>
      </c>
    </row>
    <row r="20" spans="1:3" x14ac:dyDescent="0.3">
      <c r="A20" s="1">
        <v>2008</v>
      </c>
      <c r="B20" s="1">
        <v>24</v>
      </c>
      <c r="C20" s="1">
        <v>2.69</v>
      </c>
    </row>
    <row r="21" spans="1:3" x14ac:dyDescent="0.3">
      <c r="A21" s="1">
        <v>2009</v>
      </c>
      <c r="B21" s="1">
        <v>23.1</v>
      </c>
      <c r="C21" s="1">
        <v>2.62</v>
      </c>
    </row>
    <row r="22" spans="1:3" x14ac:dyDescent="0.3">
      <c r="A22" s="1">
        <v>2010</v>
      </c>
      <c r="B22" s="1">
        <v>23.6</v>
      </c>
      <c r="C22" s="1">
        <v>2.62</v>
      </c>
    </row>
    <row r="23" spans="1:3" x14ac:dyDescent="0.3">
      <c r="A23" s="1">
        <v>2011</v>
      </c>
      <c r="B23" s="1">
        <v>23.7</v>
      </c>
      <c r="C23" s="1">
        <v>2.66</v>
      </c>
    </row>
    <row r="24" spans="1:3" x14ac:dyDescent="0.3">
      <c r="A24" s="1">
        <v>2012</v>
      </c>
      <c r="B24" s="1">
        <v>23.9</v>
      </c>
      <c r="C24" s="1">
        <v>2.71</v>
      </c>
    </row>
    <row r="25" spans="1:3" x14ac:dyDescent="0.3">
      <c r="A25" s="1">
        <v>2013</v>
      </c>
      <c r="B25" s="1">
        <v>24.1</v>
      </c>
      <c r="C25" s="1">
        <v>2.75</v>
      </c>
    </row>
    <row r="26" spans="1:3" x14ac:dyDescent="0.3">
      <c r="A26" s="1">
        <v>2014</v>
      </c>
      <c r="B26" s="1">
        <v>24.7</v>
      </c>
      <c r="C26" s="1">
        <v>2.79</v>
      </c>
    </row>
    <row r="27" spans="1:3" x14ac:dyDescent="0.3">
      <c r="A27" s="1">
        <v>2015</v>
      </c>
      <c r="B27" s="1">
        <v>26.3</v>
      </c>
      <c r="C27" s="1">
        <v>2.82</v>
      </c>
    </row>
    <row r="28" spans="1:3" x14ac:dyDescent="0.3">
      <c r="A28" s="1">
        <v>2016</v>
      </c>
      <c r="B28" s="1">
        <v>25.2</v>
      </c>
      <c r="C28" s="1">
        <v>2.81</v>
      </c>
    </row>
    <row r="29" spans="1:3" x14ac:dyDescent="0.3">
      <c r="A29" s="1">
        <v>2017</v>
      </c>
      <c r="B29" s="1">
        <v>25.2</v>
      </c>
      <c r="C29" s="1">
        <v>2.83</v>
      </c>
    </row>
    <row r="30" spans="1:3" x14ac:dyDescent="0.3">
      <c r="A30" s="1">
        <v>2018</v>
      </c>
      <c r="B30" s="1">
        <v>25.1</v>
      </c>
      <c r="C30" s="1">
        <v>2.83</v>
      </c>
    </row>
    <row r="31" spans="1:3" x14ac:dyDescent="0.3">
      <c r="A31" s="1">
        <v>2019</v>
      </c>
      <c r="B31" s="1">
        <v>25</v>
      </c>
      <c r="C31" s="1">
        <v>2.83</v>
      </c>
    </row>
    <row r="32" spans="1:3" x14ac:dyDescent="0.3">
      <c r="A32" s="1">
        <v>2020</v>
      </c>
      <c r="B32" s="1">
        <v>25.2</v>
      </c>
      <c r="C32" s="1">
        <v>2.82</v>
      </c>
    </row>
    <row r="33" spans="1:3" x14ac:dyDescent="0.3">
      <c r="A33" s="1">
        <v>2021</v>
      </c>
      <c r="B33" s="1">
        <v>27.9</v>
      </c>
      <c r="C33" s="1">
        <v>2.85</v>
      </c>
    </row>
    <row r="34" spans="1:3" x14ac:dyDescent="0.3">
      <c r="A34" s="1">
        <v>2022</v>
      </c>
      <c r="B34" s="1">
        <v>25.3</v>
      </c>
      <c r="C34" s="1">
        <v>2.8</v>
      </c>
    </row>
    <row r="35" spans="1:3" x14ac:dyDescent="0.3">
      <c r="A35" s="1">
        <v>2023</v>
      </c>
      <c r="B35" s="1">
        <v>24.8</v>
      </c>
      <c r="C35" s="1">
        <v>2.79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5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47</v>
      </c>
    </row>
    <row r="3" spans="1:3" x14ac:dyDescent="0.25">
      <c r="A3" s="2" t="s">
        <v>37</v>
      </c>
      <c r="B3" s="2" t="s">
        <v>45</v>
      </c>
      <c r="C3" s="2" t="s">
        <v>46</v>
      </c>
    </row>
    <row r="4" spans="1:3" x14ac:dyDescent="0.3">
      <c r="A4" s="1">
        <v>2001</v>
      </c>
      <c r="B4" s="1">
        <v>22.3</v>
      </c>
      <c r="C4" s="1">
        <v>25.7</v>
      </c>
    </row>
    <row r="5" spans="1:3" x14ac:dyDescent="0.3">
      <c r="A5" s="1">
        <v>2002</v>
      </c>
      <c r="B5" s="1">
        <v>25.8</v>
      </c>
      <c r="C5" s="1">
        <v>24.9</v>
      </c>
    </row>
    <row r="6" spans="1:3" x14ac:dyDescent="0.3">
      <c r="A6" s="1">
        <v>2003</v>
      </c>
      <c r="B6" s="1">
        <v>26.7</v>
      </c>
      <c r="C6" s="1">
        <v>25.6</v>
      </c>
    </row>
    <row r="7" spans="1:3" x14ac:dyDescent="0.3">
      <c r="A7" s="1">
        <v>2004</v>
      </c>
      <c r="B7" s="1">
        <v>27.6</v>
      </c>
      <c r="C7" s="1">
        <v>30.2</v>
      </c>
    </row>
    <row r="8" spans="1:3" x14ac:dyDescent="0.3">
      <c r="A8" s="1">
        <v>2005</v>
      </c>
      <c r="B8" s="1">
        <v>31.9</v>
      </c>
      <c r="C8" s="1">
        <v>31.7</v>
      </c>
    </row>
    <row r="9" spans="1:3" x14ac:dyDescent="0.3">
      <c r="A9" s="1">
        <v>2006</v>
      </c>
      <c r="B9" s="1">
        <v>23.5</v>
      </c>
      <c r="C9" s="1">
        <v>34.799999999999997</v>
      </c>
    </row>
    <row r="10" spans="1:3" x14ac:dyDescent="0.3">
      <c r="A10" s="1">
        <v>2007</v>
      </c>
      <c r="B10" s="1">
        <v>24.4</v>
      </c>
      <c r="C10" s="1">
        <v>35.1</v>
      </c>
    </row>
    <row r="11" spans="1:3" x14ac:dyDescent="0.3">
      <c r="A11" s="1">
        <v>2008</v>
      </c>
      <c r="B11" s="1">
        <v>24</v>
      </c>
      <c r="C11" s="1">
        <v>28.3</v>
      </c>
    </row>
    <row r="12" spans="1:3" x14ac:dyDescent="0.3">
      <c r="A12" s="1">
        <v>2009</v>
      </c>
      <c r="B12" s="1">
        <v>23.1</v>
      </c>
      <c r="C12" s="1">
        <v>29</v>
      </c>
    </row>
    <row r="13" spans="1:3" x14ac:dyDescent="0.3">
      <c r="A13" s="1">
        <v>2010</v>
      </c>
      <c r="B13" s="1">
        <v>23.6</v>
      </c>
      <c r="C13" s="1">
        <v>29.4</v>
      </c>
    </row>
    <row r="14" spans="1:3" x14ac:dyDescent="0.3">
      <c r="A14" s="1">
        <v>2011</v>
      </c>
      <c r="B14" s="1">
        <v>23.7</v>
      </c>
      <c r="C14" s="1">
        <v>28.8</v>
      </c>
    </row>
    <row r="15" spans="1:3" x14ac:dyDescent="0.3">
      <c r="A15" s="1">
        <v>2012</v>
      </c>
      <c r="B15" s="1">
        <v>23.9</v>
      </c>
      <c r="C15" s="1">
        <v>30.2</v>
      </c>
    </row>
    <row r="16" spans="1:3" x14ac:dyDescent="0.3">
      <c r="A16" s="1">
        <v>2013</v>
      </c>
      <c r="B16" s="1">
        <v>24.1</v>
      </c>
      <c r="C16" s="1">
        <v>30</v>
      </c>
    </row>
    <row r="17" spans="1:3" x14ac:dyDescent="0.3">
      <c r="A17" s="1">
        <v>2014</v>
      </c>
      <c r="B17" s="1">
        <v>24.7</v>
      </c>
      <c r="C17" s="1">
        <v>31</v>
      </c>
    </row>
    <row r="18" spans="1:3" x14ac:dyDescent="0.3">
      <c r="A18" s="1">
        <v>2015</v>
      </c>
      <c r="B18" s="1">
        <v>26.3</v>
      </c>
      <c r="C18" s="1">
        <v>31.5</v>
      </c>
    </row>
    <row r="19" spans="1:3" x14ac:dyDescent="0.3">
      <c r="A19" s="1">
        <v>2016</v>
      </c>
      <c r="B19" s="1">
        <v>25.2</v>
      </c>
      <c r="C19" s="1">
        <v>32.799999999999997</v>
      </c>
    </row>
    <row r="20" spans="1:3" x14ac:dyDescent="0.3">
      <c r="A20" s="1">
        <v>2017</v>
      </c>
      <c r="B20" s="1">
        <v>25.2</v>
      </c>
      <c r="C20" s="1">
        <v>33</v>
      </c>
    </row>
    <row r="21" spans="1:3" x14ac:dyDescent="0.3">
      <c r="A21" s="1">
        <v>2018</v>
      </c>
      <c r="B21" s="1">
        <v>25.1</v>
      </c>
      <c r="C21" s="1">
        <v>31.5</v>
      </c>
    </row>
    <row r="22" spans="1:3" x14ac:dyDescent="0.3">
      <c r="A22" s="1">
        <v>2019</v>
      </c>
      <c r="B22" s="1">
        <v>25</v>
      </c>
      <c r="C22" s="1">
        <v>32.5</v>
      </c>
    </row>
    <row r="23" spans="1:3" x14ac:dyDescent="0.3">
      <c r="A23" s="1">
        <v>2020</v>
      </c>
      <c r="B23" s="1">
        <v>25.2</v>
      </c>
      <c r="C23" s="1">
        <v>33.6</v>
      </c>
    </row>
    <row r="24" spans="1:3" x14ac:dyDescent="0.3">
      <c r="A24" s="1">
        <v>2021</v>
      </c>
      <c r="B24" s="1">
        <v>27.9</v>
      </c>
      <c r="C24" s="1">
        <v>37.700000000000003</v>
      </c>
    </row>
    <row r="25" spans="1:3" x14ac:dyDescent="0.3">
      <c r="A25" s="1">
        <v>2022</v>
      </c>
      <c r="B25" s="1">
        <v>25.3</v>
      </c>
      <c r="C25" s="1">
        <v>33.1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3"/>
  <sheetViews>
    <sheetView workbookViewId="0"/>
  </sheetViews>
  <sheetFormatPr baseColWidth="10" defaultColWidth="9.140625" defaultRowHeight="16.5" x14ac:dyDescent="0.3"/>
  <cols>
    <col min="1" max="5" width="20.7109375" style="1" customWidth="1"/>
  </cols>
  <sheetData>
    <row r="1" spans="1:5" x14ac:dyDescent="0.3">
      <c r="A1" s="2" t="s">
        <v>63</v>
      </c>
    </row>
    <row r="3" spans="1:5" x14ac:dyDescent="0.25">
      <c r="A3" s="2" t="s">
        <v>58</v>
      </c>
      <c r="B3" s="2" t="s">
        <v>59</v>
      </c>
      <c r="C3" s="2" t="s">
        <v>60</v>
      </c>
      <c r="D3" s="2" t="s">
        <v>61</v>
      </c>
      <c r="E3" s="2" t="s">
        <v>62</v>
      </c>
    </row>
    <row r="4" spans="1:5" x14ac:dyDescent="0.3">
      <c r="A4" s="1" t="s">
        <v>48</v>
      </c>
      <c r="B4" s="1">
        <v>0.63</v>
      </c>
      <c r="C4" s="1">
        <v>1.62</v>
      </c>
      <c r="D4" s="1">
        <v>0.78</v>
      </c>
      <c r="E4" s="1">
        <v>1.57</v>
      </c>
    </row>
    <row r="5" spans="1:5" x14ac:dyDescent="0.3">
      <c r="A5" s="1" t="s">
        <v>49</v>
      </c>
      <c r="B5" s="1">
        <v>0.71</v>
      </c>
      <c r="C5" s="1">
        <v>1.64</v>
      </c>
      <c r="D5" s="1">
        <v>0.76</v>
      </c>
      <c r="E5" s="1">
        <v>1.58</v>
      </c>
    </row>
    <row r="6" spans="1:5" x14ac:dyDescent="0.3">
      <c r="A6" s="1" t="s">
        <v>50</v>
      </c>
      <c r="B6" s="1">
        <v>0.67</v>
      </c>
      <c r="C6" s="1">
        <v>1.73</v>
      </c>
      <c r="D6" s="1">
        <v>0.7</v>
      </c>
      <c r="E6" s="1">
        <v>1.71</v>
      </c>
    </row>
    <row r="7" spans="1:5" x14ac:dyDescent="0.3">
      <c r="A7" s="1" t="s">
        <v>51</v>
      </c>
      <c r="B7" s="1">
        <v>0.67</v>
      </c>
      <c r="C7" s="1">
        <v>1.74</v>
      </c>
      <c r="D7" s="1">
        <v>0.71</v>
      </c>
      <c r="E7" s="1">
        <v>1.68</v>
      </c>
    </row>
    <row r="8" spans="1:5" x14ac:dyDescent="0.3">
      <c r="A8" s="1" t="s">
        <v>52</v>
      </c>
      <c r="B8" s="1">
        <v>0.61</v>
      </c>
      <c r="C8" s="1">
        <v>1.78</v>
      </c>
      <c r="D8" s="1">
        <v>0.56999999999999995</v>
      </c>
      <c r="E8" s="1">
        <v>1.73</v>
      </c>
    </row>
    <row r="9" spans="1:5" x14ac:dyDescent="0.3">
      <c r="A9" s="1" t="s">
        <v>53</v>
      </c>
      <c r="B9" s="1">
        <v>0.63</v>
      </c>
      <c r="C9" s="1">
        <v>1.88</v>
      </c>
      <c r="D9" s="1">
        <v>0.55000000000000004</v>
      </c>
      <c r="E9" s="1">
        <v>1.95</v>
      </c>
    </row>
    <row r="10" spans="1:5" x14ac:dyDescent="0.3">
      <c r="A10" s="1" t="s">
        <v>54</v>
      </c>
      <c r="B10" s="1">
        <v>0.66</v>
      </c>
      <c r="C10" s="1">
        <v>1.9</v>
      </c>
      <c r="D10" s="1">
        <v>0.68</v>
      </c>
      <c r="E10" s="1">
        <v>1.98</v>
      </c>
    </row>
    <row r="11" spans="1:5" x14ac:dyDescent="0.3">
      <c r="A11" s="1" t="s">
        <v>55</v>
      </c>
      <c r="B11" s="1">
        <v>0.61</v>
      </c>
      <c r="C11" s="1">
        <v>1.96</v>
      </c>
      <c r="D11" s="1">
        <v>0.56999999999999995</v>
      </c>
      <c r="E11" s="1">
        <v>2</v>
      </c>
    </row>
    <row r="12" spans="1:5" x14ac:dyDescent="0.3">
      <c r="A12" s="1" t="s">
        <v>56</v>
      </c>
      <c r="B12" s="1">
        <v>0.63</v>
      </c>
      <c r="C12" s="1">
        <v>2.0299999999999998</v>
      </c>
      <c r="D12" s="1">
        <v>0.59</v>
      </c>
      <c r="E12" s="1">
        <v>2.0499999999999998</v>
      </c>
    </row>
    <row r="13" spans="1:5" x14ac:dyDescent="0.3">
      <c r="A13" s="1" t="s">
        <v>57</v>
      </c>
      <c r="B13" s="1">
        <v>0.52</v>
      </c>
      <c r="C13" s="1">
        <v>2.44</v>
      </c>
      <c r="D13" s="1">
        <v>0.49</v>
      </c>
      <c r="E13" s="1">
        <v>2.2599999999999998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1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65</v>
      </c>
    </row>
    <row r="3" spans="1:3" x14ac:dyDescent="0.25">
      <c r="A3" s="2" t="s">
        <v>37</v>
      </c>
      <c r="B3" s="2" t="s">
        <v>43</v>
      </c>
      <c r="C3" s="2" t="s">
        <v>64</v>
      </c>
    </row>
    <row r="4" spans="1:3" x14ac:dyDescent="0.3">
      <c r="A4" s="1">
        <v>1997</v>
      </c>
      <c r="B4" s="1">
        <v>1.94</v>
      </c>
      <c r="C4" s="1">
        <v>16.5</v>
      </c>
    </row>
    <row r="5" spans="1:3" x14ac:dyDescent="0.3">
      <c r="A5" s="1">
        <v>1998</v>
      </c>
      <c r="B5" s="1">
        <v>1.95</v>
      </c>
      <c r="C5" s="1">
        <v>16.3</v>
      </c>
    </row>
    <row r="6" spans="1:3" x14ac:dyDescent="0.3">
      <c r="A6" s="1">
        <v>1999</v>
      </c>
      <c r="B6" s="1">
        <v>1.97</v>
      </c>
      <c r="C6" s="1">
        <v>16.5</v>
      </c>
    </row>
    <row r="7" spans="1:3" x14ac:dyDescent="0.3">
      <c r="A7" s="1">
        <v>2000</v>
      </c>
      <c r="B7" s="1">
        <v>2</v>
      </c>
      <c r="C7" s="1">
        <v>16.899999999999999</v>
      </c>
    </row>
    <row r="8" spans="1:3" x14ac:dyDescent="0.3">
      <c r="A8" s="1">
        <v>2001</v>
      </c>
      <c r="B8" s="1">
        <v>2.04</v>
      </c>
      <c r="C8" s="1">
        <v>17.600000000000001</v>
      </c>
    </row>
    <row r="9" spans="1:3" x14ac:dyDescent="0.3">
      <c r="A9" s="1">
        <v>2002</v>
      </c>
      <c r="B9" s="1">
        <v>2.04</v>
      </c>
      <c r="C9" s="1">
        <v>17.899999999999999</v>
      </c>
    </row>
    <row r="10" spans="1:3" x14ac:dyDescent="0.3">
      <c r="A10" s="1">
        <v>2003</v>
      </c>
      <c r="B10" s="1">
        <v>2.0699999999999998</v>
      </c>
      <c r="C10" s="1">
        <v>18</v>
      </c>
    </row>
    <row r="11" spans="1:3" x14ac:dyDescent="0.3">
      <c r="A11" s="1">
        <v>2004</v>
      </c>
      <c r="B11" s="1">
        <v>2.0499999999999998</v>
      </c>
      <c r="C11" s="1">
        <v>18</v>
      </c>
    </row>
    <row r="12" spans="1:3" x14ac:dyDescent="0.3">
      <c r="A12" s="1">
        <v>2005</v>
      </c>
      <c r="B12" s="1">
        <v>2.0699999999999998</v>
      </c>
      <c r="C12" s="1">
        <v>18.2</v>
      </c>
    </row>
    <row r="13" spans="1:3" x14ac:dyDescent="0.3">
      <c r="A13" s="1">
        <v>2006</v>
      </c>
      <c r="B13" s="1">
        <v>2.09</v>
      </c>
      <c r="C13" s="1">
        <v>18.600000000000001</v>
      </c>
    </row>
    <row r="14" spans="1:3" x14ac:dyDescent="0.3">
      <c r="A14" s="1">
        <v>2007</v>
      </c>
      <c r="B14" s="1">
        <v>2.16</v>
      </c>
      <c r="C14" s="1">
        <v>19.100000000000001</v>
      </c>
    </row>
    <row r="15" spans="1:3" x14ac:dyDescent="0.3">
      <c r="A15" s="1">
        <v>2008</v>
      </c>
      <c r="B15" s="1">
        <v>2.1800000000000002</v>
      </c>
      <c r="C15" s="1">
        <v>19.3</v>
      </c>
    </row>
    <row r="16" spans="1:3" x14ac:dyDescent="0.3">
      <c r="A16" s="1">
        <v>2009</v>
      </c>
      <c r="B16" s="1">
        <v>2.2000000000000002</v>
      </c>
      <c r="C16" s="1">
        <v>19.399999999999999</v>
      </c>
    </row>
    <row r="17" spans="1:3" x14ac:dyDescent="0.3">
      <c r="A17" s="1">
        <v>2010</v>
      </c>
      <c r="B17" s="1">
        <v>2.21</v>
      </c>
      <c r="C17" s="1">
        <v>19.5</v>
      </c>
    </row>
    <row r="18" spans="1:3" x14ac:dyDescent="0.3">
      <c r="A18" s="1">
        <v>2011</v>
      </c>
      <c r="B18" s="1">
        <v>2.2400000000000002</v>
      </c>
      <c r="C18" s="1">
        <v>19.8</v>
      </c>
    </row>
    <row r="19" spans="1:3" x14ac:dyDescent="0.3">
      <c r="A19" s="1">
        <v>2012</v>
      </c>
      <c r="B19" s="1">
        <v>2.2599999999999998</v>
      </c>
      <c r="C19" s="1">
        <v>19.8</v>
      </c>
    </row>
    <row r="20" spans="1:3" x14ac:dyDescent="0.3">
      <c r="A20" s="1">
        <v>2013</v>
      </c>
      <c r="B20" s="1">
        <v>2.29</v>
      </c>
      <c r="C20" s="1">
        <v>20.100000000000001</v>
      </c>
    </row>
    <row r="21" spans="1:3" x14ac:dyDescent="0.3">
      <c r="A21" s="1">
        <v>2014</v>
      </c>
      <c r="B21" s="1">
        <v>2.31</v>
      </c>
      <c r="C21" s="1">
        <v>20.100000000000001</v>
      </c>
    </row>
    <row r="22" spans="1:3" x14ac:dyDescent="0.3">
      <c r="A22" s="1">
        <v>2015</v>
      </c>
      <c r="B22" s="1">
        <v>2.33</v>
      </c>
      <c r="C22" s="1">
        <v>20.7</v>
      </c>
    </row>
    <row r="23" spans="1:3" x14ac:dyDescent="0.3">
      <c r="A23" s="1">
        <v>2016</v>
      </c>
      <c r="B23" s="1">
        <v>2.2999999999999998</v>
      </c>
      <c r="C23" s="1">
        <v>20.5</v>
      </c>
    </row>
    <row r="24" spans="1:3" x14ac:dyDescent="0.3">
      <c r="A24" s="1">
        <v>2017</v>
      </c>
      <c r="B24" s="1">
        <v>2.2999999999999998</v>
      </c>
      <c r="C24" s="1">
        <v>20.399999999999999</v>
      </c>
    </row>
    <row r="25" spans="1:3" x14ac:dyDescent="0.3">
      <c r="A25" s="1">
        <v>2018</v>
      </c>
      <c r="B25" s="1">
        <v>2.31</v>
      </c>
      <c r="C25" s="1">
        <v>20.6</v>
      </c>
    </row>
    <row r="26" spans="1:3" x14ac:dyDescent="0.3">
      <c r="A26" s="1">
        <v>2019</v>
      </c>
      <c r="B26" s="1">
        <v>2.33</v>
      </c>
      <c r="C26" s="1">
        <v>20.6</v>
      </c>
    </row>
    <row r="27" spans="1:3" x14ac:dyDescent="0.3">
      <c r="A27" s="1">
        <v>2020</v>
      </c>
      <c r="B27" s="1">
        <v>2.33</v>
      </c>
      <c r="C27" s="1">
        <v>20.6</v>
      </c>
    </row>
    <row r="28" spans="1:3" x14ac:dyDescent="0.3">
      <c r="A28" s="1">
        <v>2021</v>
      </c>
      <c r="B28" s="1">
        <v>2.34</v>
      </c>
      <c r="C28" s="1">
        <v>20.9</v>
      </c>
    </row>
    <row r="29" spans="1:3" x14ac:dyDescent="0.3">
      <c r="A29" s="1">
        <v>2022</v>
      </c>
      <c r="B29" s="1">
        <v>2.36</v>
      </c>
      <c r="C29" s="1">
        <v>21.1</v>
      </c>
    </row>
    <row r="30" spans="1:3" x14ac:dyDescent="0.3">
      <c r="A30" s="1">
        <v>2023</v>
      </c>
      <c r="B30" s="1">
        <v>2.34</v>
      </c>
      <c r="C30" s="1">
        <v>20.8</v>
      </c>
    </row>
    <row r="31" spans="1:3" x14ac:dyDescent="0.3">
      <c r="A31" s="1">
        <v>2024</v>
      </c>
      <c r="B31" s="1">
        <v>2.34</v>
      </c>
      <c r="C31" s="1">
        <v>20.9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82B2037CEBE042A1F8C1E90AB48A56" ma:contentTypeVersion="2" ma:contentTypeDescription="Opprett et nytt dokument." ma:contentTypeScope="" ma:versionID="04e7a0e690272c5f6cbbfc5a98224170">
  <xsd:schema xmlns:xsd="http://www.w3.org/2001/XMLSchema" xmlns:xs="http://www.w3.org/2001/XMLSchema" xmlns:p="http://schemas.microsoft.com/office/2006/metadata/properties" xmlns:ns2="b00675b6-a8dc-4ce8-8f46-cd05c3650c57" targetNamespace="http://schemas.microsoft.com/office/2006/metadata/properties" ma:root="true" ma:fieldsID="44b7de39ef63c624d6ecab461cb741d0" ns2:_="">
    <xsd:import namespace="b00675b6-a8dc-4ce8-8f46-cd05c3650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0675b6-a8dc-4ce8-8f46-cd05c3650c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DA5048-4300-45EE-89D3-6B7E15383D22}"/>
</file>

<file path=customXml/itemProps2.xml><?xml version="1.0" encoding="utf-8"?>
<ds:datastoreItem xmlns:ds="http://schemas.openxmlformats.org/officeDocument/2006/customXml" ds:itemID="{7A491B99-18EB-4357-81E2-1FC23A8BD5F0}"/>
</file>

<file path=customXml/itemProps3.xml><?xml version="1.0" encoding="utf-8"?>
<ds:datastoreItem xmlns:ds="http://schemas.openxmlformats.org/officeDocument/2006/customXml" ds:itemID="{A672EFD0-5133-4294-94AB-80B22C9041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24</vt:i4>
      </vt:variant>
    </vt:vector>
  </HeadingPairs>
  <TitlesOfParts>
    <vt:vector size="24" baseType="lpstr">
      <vt:lpstr>Innhold</vt:lpstr>
      <vt:lpstr>Fig6-1 </vt:lpstr>
      <vt:lpstr>Fig6-2 </vt:lpstr>
      <vt:lpstr>Fig6-3 </vt:lpstr>
      <vt:lpstr>Fig6-4 </vt:lpstr>
      <vt:lpstr>Fig6-5 </vt:lpstr>
      <vt:lpstr>Fig6-6 </vt:lpstr>
      <vt:lpstr>Fig6-7 </vt:lpstr>
      <vt:lpstr>Fig6-8 </vt:lpstr>
      <vt:lpstr>Fig6-9 </vt:lpstr>
      <vt:lpstr>Fig6-10 </vt:lpstr>
      <vt:lpstr>Fig6-11 </vt:lpstr>
      <vt:lpstr>Fig6-12 </vt:lpstr>
      <vt:lpstr>Fig6-13 </vt:lpstr>
      <vt:lpstr>Fig6-15 </vt:lpstr>
      <vt:lpstr>Fig6-16 </vt:lpstr>
      <vt:lpstr>Fig6-17 </vt:lpstr>
      <vt:lpstr>Fig6-18 </vt:lpstr>
      <vt:lpstr>Fig6-19 </vt:lpstr>
      <vt:lpstr>Fig6-20 </vt:lpstr>
      <vt:lpstr>Fig6-21 </vt:lpstr>
      <vt:lpstr>Fig6-22 </vt:lpstr>
      <vt:lpstr>Fig6-23 </vt:lpstr>
      <vt:lpstr>Fig6-24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Ingvild Aasen Knudsen</cp:lastModifiedBy>
  <dcterms:created xsi:type="dcterms:W3CDTF">2025-10-07T11:59:55Z</dcterms:created>
  <dcterms:modified xsi:type="dcterms:W3CDTF">2025-10-07T12:02:59Z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0x0101004282B2037CEBE042A1F8C1E90AB48A56</vt:lpwstr>
  </property>
</Properties>
</file>