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USSLAND\2021\STATISTIKKGRUPPE\"/>
    </mc:Choice>
  </mc:AlternateContent>
  <bookViews>
    <workbookView xWindow="0" yWindow="0" windowWidth="20496" windowHeight="7752"/>
  </bookViews>
  <sheets>
    <sheet name="Tab I" sheetId="1" r:id="rId1"/>
    <sheet name="Tab II" sheetId="2" r:id="rId2"/>
    <sheet name="Tab III" sheetId="3" r:id="rId3"/>
    <sheet name="Tab IV" sheetId="22" r:id="rId4"/>
    <sheet name="Tab V" sheetId="23" r:id="rId5"/>
  </sheets>
  <calcPr calcId="162913"/>
</workbook>
</file>

<file path=xl/calcChain.xml><?xml version="1.0" encoding="utf-8"?>
<calcChain xmlns="http://schemas.openxmlformats.org/spreadsheetml/2006/main">
  <c r="E20" i="3" l="1"/>
  <c r="C24" i="22" l="1"/>
  <c r="C23" i="22"/>
  <c r="E38" i="22" l="1"/>
  <c r="E22" i="3" l="1"/>
  <c r="E25" i="23" l="1"/>
  <c r="E23" i="23"/>
  <c r="E28" i="23"/>
  <c r="F38" i="23"/>
  <c r="E39" i="22" l="1"/>
  <c r="I27" i="1" l="1"/>
  <c r="H27" i="1"/>
  <c r="E29" i="23" l="1"/>
  <c r="D32" i="23"/>
  <c r="C32" i="23"/>
  <c r="D26" i="23"/>
  <c r="E22" i="23"/>
  <c r="F32" i="23"/>
  <c r="F26" i="23"/>
  <c r="C38" i="23" l="1"/>
  <c r="E36" i="23"/>
  <c r="E38" i="23" s="1"/>
  <c r="E30" i="23"/>
  <c r="E32" i="23" s="1"/>
  <c r="E26" i="23"/>
  <c r="C26" i="23"/>
  <c r="E24" i="22" l="1"/>
  <c r="E26" i="22"/>
  <c r="E27" i="22"/>
  <c r="E28" i="22"/>
  <c r="E29" i="22"/>
  <c r="E30" i="22"/>
  <c r="E31" i="22"/>
  <c r="E33" i="22"/>
  <c r="E34" i="22"/>
  <c r="E23" i="22"/>
  <c r="E32" i="22"/>
  <c r="I25" i="1" l="1"/>
  <c r="H25" i="1"/>
  <c r="B26" i="3" s="1"/>
  <c r="F26" i="3" s="1"/>
  <c r="B28" i="3"/>
  <c r="F28" i="3" s="1"/>
  <c r="E21" i="1"/>
  <c r="I21" i="1" s="1"/>
  <c r="D21" i="1"/>
  <c r="H21" i="1" s="1"/>
  <c r="B22" i="3" s="1"/>
  <c r="F22" i="3" s="1"/>
  <c r="D19" i="1"/>
  <c r="H19" i="1" s="1"/>
  <c r="B20" i="3" s="1"/>
  <c r="F20" i="3" s="1"/>
  <c r="E19" i="1"/>
  <c r="I19" i="1" s="1"/>
  <c r="C9" i="23"/>
  <c r="C8" i="23"/>
  <c r="C7" i="23"/>
  <c r="B9" i="22"/>
  <c r="B8" i="22"/>
  <c r="B7" i="22"/>
  <c r="B9" i="3"/>
  <c r="B8" i="3"/>
  <c r="B7" i="3"/>
  <c r="B11" i="2"/>
  <c r="B10" i="2"/>
  <c r="B9" i="2"/>
  <c r="C6" i="23"/>
  <c r="B6" i="22"/>
  <c r="B6" i="3" l="1"/>
  <c r="B8" i="2"/>
</calcChain>
</file>

<file path=xl/sharedStrings.xml><?xml version="1.0" encoding="utf-8"?>
<sst xmlns="http://schemas.openxmlformats.org/spreadsheetml/2006/main" count="233" uniqueCount="184">
  <si>
    <t>ÅR:</t>
  </si>
  <si>
    <t>PR. DATO:</t>
  </si>
  <si>
    <t>PERIODE:</t>
  </si>
  <si>
    <t>TOTAL KVOTE</t>
  </si>
  <si>
    <t>SUM (TAC)</t>
  </si>
  <si>
    <t>AVSETNING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</si>
  <si>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</si>
  <si>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</si>
  <si>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</si>
  <si>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</si>
  <si>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</si>
  <si>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</si>
  <si>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</si>
  <si>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</si>
  <si>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</si>
  <si>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 xml:space="preserve"> </t>
  </si>
  <si>
    <t>HYSE</t>
  </si>
  <si>
    <t xml:space="preserve">  </t>
  </si>
  <si>
    <t>TABELL II</t>
  </si>
  <si>
    <t>OVERSIKT OVER KVOTER OG BIFANGSTAVSETNINGER I AVTALER MELLOM NORGE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</si>
  <si>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</si>
  <si>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</si>
  <si>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</si>
  <si>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</si>
  <si>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</si>
  <si>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KVOTER I</t>
  </si>
  <si>
    <t>KVOTER</t>
  </si>
  <si>
    <t>NØS</t>
  </si>
  <si>
    <t>I RØS</t>
  </si>
  <si>
    <t>JAN MAYEN SONE</t>
  </si>
  <si>
    <t>FOTNOTER:</t>
  </si>
  <si>
    <t>TORSK</t>
  </si>
  <si>
    <t>SEI</t>
  </si>
  <si>
    <t>REKE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</si>
  <si>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</si>
  <si>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</si>
  <si>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</si>
  <si>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</si>
  <si>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</si>
  <si>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</si>
  <si>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</si>
  <si>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</si>
  <si>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</si>
  <si>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</si>
  <si>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</si>
  <si>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</si>
  <si>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</si>
  <si>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</si>
  <si>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FISKESLAG:</t>
  </si>
  <si>
    <t>REKER</t>
  </si>
  <si>
    <t>SILD</t>
  </si>
  <si>
    <t>MAKRELL</t>
  </si>
  <si>
    <t>TABELL V</t>
  </si>
  <si>
    <t>Land:</t>
  </si>
  <si>
    <t>År:</t>
  </si>
  <si>
    <t>Pr. dato:</t>
  </si>
  <si>
    <t>Periode:</t>
  </si>
  <si>
    <t>TREDJELANDS</t>
  </si>
  <si>
    <t>OPPRINNELIGE</t>
  </si>
  <si>
    <t>FISKEADGANG</t>
  </si>
  <si>
    <t>KVOTE I</t>
  </si>
  <si>
    <t xml:space="preserve">OVERFØRT FRA </t>
  </si>
  <si>
    <t xml:space="preserve">KVOTE I </t>
  </si>
  <si>
    <t>ØKONOMISKE</t>
  </si>
  <si>
    <t xml:space="preserve">PARTENS </t>
  </si>
  <si>
    <t>RØS TIL NØS</t>
  </si>
  <si>
    <t>PARTENS</t>
  </si>
  <si>
    <t>SONE</t>
  </si>
  <si>
    <t xml:space="preserve">ØKONOMISKE </t>
  </si>
  <si>
    <t>III= I +(-) II</t>
  </si>
  <si>
    <t xml:space="preserve">GRØNLAND </t>
  </si>
  <si>
    <t>ISLAND</t>
  </si>
  <si>
    <t>SUM</t>
  </si>
  <si>
    <t>GRØNLAND</t>
  </si>
  <si>
    <t>BLÅKVEITE</t>
  </si>
  <si>
    <t>ANDRE BESTANDER</t>
  </si>
  <si>
    <t>FANGST</t>
  </si>
  <si>
    <t xml:space="preserve">TOTAL </t>
  </si>
  <si>
    <t xml:space="preserve">Antall dyr  </t>
  </si>
  <si>
    <t xml:space="preserve">     ICES FANGSTOMRÅDER:</t>
  </si>
  <si>
    <t>FÆRØYENE</t>
  </si>
  <si>
    <t>ANNET</t>
  </si>
  <si>
    <t>HERAV</t>
  </si>
  <si>
    <t xml:space="preserve">                    FORSKNINGS</t>
  </si>
  <si>
    <t xml:space="preserve">                        FANGST</t>
  </si>
  <si>
    <t>FANGST I</t>
  </si>
  <si>
    <t xml:space="preserve">  GRØNNL.SEL  </t>
  </si>
  <si>
    <t xml:space="preserve">  KLAPPMYSS</t>
  </si>
  <si>
    <t xml:space="preserve">PERIODE: </t>
  </si>
  <si>
    <t>GRØNLANDSSEL</t>
  </si>
  <si>
    <t>TABELL  I</t>
  </si>
  <si>
    <t xml:space="preserve">TREDJELANDS </t>
  </si>
  <si>
    <t>FANGST I TONN RUND VEKT</t>
  </si>
  <si>
    <t>KVOTE FRA KVOTEAVSETNING TIL TREDJELAND</t>
  </si>
  <si>
    <t>TONN RUND VEKT.</t>
  </si>
  <si>
    <t>TOTAL</t>
  </si>
  <si>
    <t>AVSATT TIL</t>
  </si>
  <si>
    <t>FORSKNING OG</t>
  </si>
  <si>
    <t>FORVALTNING</t>
  </si>
  <si>
    <t>TREDJELANDS-</t>
  </si>
  <si>
    <t>V= I+II+III+IV</t>
  </si>
  <si>
    <t>NASJONAL KVOTE</t>
  </si>
  <si>
    <r>
      <t>1)</t>
    </r>
    <r>
      <rPr>
        <sz val="9"/>
        <rFont val="Arial"/>
        <family val="2"/>
      </rPr>
      <t xml:space="preserve"> Jf. tabell VII</t>
    </r>
  </si>
  <si>
    <t>FRA ANDRE</t>
  </si>
  <si>
    <t>OVERFØRINGER</t>
  </si>
  <si>
    <t xml:space="preserve">FRA NORGE </t>
  </si>
  <si>
    <t>TIL  RUSSLAND</t>
  </si>
  <si>
    <t>(INKL. FORSKNINGSKVOTE</t>
  </si>
  <si>
    <t>OG OVERFØRINGER)</t>
  </si>
  <si>
    <t>MELLOM NORGE, RUSSLAND OG TREDJELAND. AVTALE INNGÅTT I DEN BLANDETE NORSK-RUSSISKE FISKERIKOMMISJON,</t>
  </si>
  <si>
    <t xml:space="preserve">INKLUDERT EVENTUELLE JUSTERINGER I LØPET AV ÅRET. </t>
  </si>
  <si>
    <t xml:space="preserve">OVERSIKT OVER SAMLET KVOTE AV TORSK, HYSE, LODDE, BLÅKVEITE OG SNABELUER (S. MENTELLA) 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</si>
  <si>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</si>
  <si>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</si>
  <si>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</si>
  <si>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</si>
  <si>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</si>
  <si>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 xml:space="preserve">   I tillegg kan inntil 14 000 tonn, 7 000 tonn for hver part disponeres til forsknings- og forvaltningsformål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</si>
  <si>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</si>
  <si>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t>1)</t>
  </si>
  <si>
    <t>2)</t>
  </si>
  <si>
    <t>3)</t>
  </si>
  <si>
    <r>
      <t>4)</t>
    </r>
    <r>
      <rPr>
        <b/>
        <sz val="10"/>
        <rFont val="Arial"/>
        <family val="2"/>
      </rPr>
      <t xml:space="preserve"> Direkte fiske og bifangst</t>
    </r>
  </si>
  <si>
    <t>4)</t>
  </si>
  <si>
    <t>5)</t>
  </si>
  <si>
    <t>6)</t>
  </si>
  <si>
    <t>7)</t>
  </si>
  <si>
    <t>kvoteregulerte bestander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</si>
  <si>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</si>
  <si>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</si>
  <si>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</si>
  <si>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</si>
  <si>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BLÅKVEITE</t>
    </r>
    <r>
      <rPr>
        <b/>
        <vertAlign val="superscript"/>
        <sz val="10"/>
        <rFont val="Arial"/>
        <family val="2"/>
      </rPr>
      <t>3)</t>
    </r>
  </si>
  <si>
    <r>
      <t xml:space="preserve">3) </t>
    </r>
    <r>
      <rPr>
        <sz val="9"/>
        <rFont val="Arial"/>
        <family val="2"/>
      </rPr>
      <t>I tillegg kan inntil 1 500 tonn, 750 tonn for hver part disponeres til forsknings- og forvaltningsformål</t>
    </r>
  </si>
  <si>
    <t xml:space="preserve">                        HERAV</t>
  </si>
  <si>
    <t>8)</t>
  </si>
  <si>
    <t>KVOTEANDEL</t>
  </si>
  <si>
    <t>NASJONALE KVOTER</t>
  </si>
  <si>
    <r>
      <t>5)</t>
    </r>
    <r>
      <rPr>
        <b/>
        <sz val="10"/>
        <rFont val="Arial"/>
        <family val="2"/>
      </rPr>
      <t xml:space="preserve"> Direkte fiske og bifangst</t>
    </r>
  </si>
  <si>
    <r>
      <t>6)</t>
    </r>
    <r>
      <rPr>
        <b/>
        <sz val="10"/>
        <rFont val="Arial"/>
        <family val="2"/>
      </rPr>
      <t xml:space="preserve"> Gjelder både i NØS N°62, og i Jan Mayen sonen</t>
    </r>
  </si>
  <si>
    <r>
      <t>7)</t>
    </r>
    <r>
      <rPr>
        <b/>
        <sz val="10"/>
        <rFont val="Arial"/>
        <family val="2"/>
      </rPr>
      <t xml:space="preserve"> Jan Mayen sonen og del av fastlandssonen</t>
    </r>
  </si>
  <si>
    <r>
      <t>8)</t>
    </r>
    <r>
      <rPr>
        <b/>
        <sz val="10"/>
        <rFont val="Arial"/>
        <family val="2"/>
      </rPr>
      <t xml:space="preserve"> Ikke kvoteregulerte bestander tatt som bifangst i fiske etter</t>
    </r>
  </si>
  <si>
    <r>
      <rPr>
        <b/>
        <vertAlign val="superscript"/>
        <sz val="10"/>
        <rFont val="Arial"/>
        <family val="2"/>
      </rPr>
      <t>9)</t>
    </r>
    <r>
      <rPr>
        <b/>
        <sz val="10"/>
        <rFont val="Arial"/>
        <family val="2"/>
      </rPr>
      <t xml:space="preserve"> Fangst i Østisen</t>
    </r>
  </si>
  <si>
    <t>9)</t>
  </si>
  <si>
    <t>Norge</t>
  </si>
  <si>
    <r>
      <t>1)</t>
    </r>
    <r>
      <rPr>
        <b/>
        <sz val="10"/>
        <rFont val="Arial"/>
        <family val="2"/>
      </rPr>
      <t xml:space="preserve"> Bifangst, maks 20 % i hver enkelt fangst</t>
    </r>
  </si>
  <si>
    <r>
      <t xml:space="preserve">UER </t>
    </r>
    <r>
      <rPr>
        <i/>
        <sz val="10"/>
        <rFont val="Arial"/>
        <family val="2"/>
      </rPr>
      <t>(S. Mentella)</t>
    </r>
  </si>
  <si>
    <r>
      <t xml:space="preserve">UER </t>
    </r>
    <r>
      <rPr>
        <i/>
        <sz val="10"/>
        <rFont val="Arial"/>
        <family val="2"/>
      </rPr>
      <t>(S. Norvegicus og S. Mentella)</t>
    </r>
  </si>
  <si>
    <t>STEINBITER (inkl. blåsteinbit)</t>
  </si>
  <si>
    <r>
      <t xml:space="preserve">UER </t>
    </r>
    <r>
      <rPr>
        <i/>
        <sz val="10"/>
        <rFont val="Arial"/>
        <family val="2"/>
      </rPr>
      <t>(S. Mentella)</t>
    </r>
    <r>
      <rPr>
        <b/>
        <vertAlign val="superscript"/>
        <sz val="10"/>
        <rFont val="Arial"/>
        <family val="2"/>
      </rPr>
      <t>4)</t>
    </r>
  </si>
  <si>
    <t>ICES-OMRÅDENE 1, 2a OG 2b, INKLUDERT FORSKNINGSFANGST.</t>
  </si>
  <si>
    <t>2a</t>
  </si>
  <si>
    <t>2b</t>
  </si>
  <si>
    <t>1 OG 2</t>
  </si>
  <si>
    <t>I ICES</t>
  </si>
  <si>
    <t xml:space="preserve">FORDELING AV TOTALKVOTER AV TORSK, HYSE, LODDE, BLÅKVEITE OG SNABELUER (S. MENTELLA)  </t>
  </si>
  <si>
    <r>
      <t xml:space="preserve">1) </t>
    </r>
    <r>
      <rPr>
        <sz val="9"/>
        <rFont val="Arial"/>
        <family val="2"/>
      </rPr>
      <t>Inkl. 21 000 tonn norsk kysttorsk og 21 000 tonn murmansktorsk</t>
    </r>
  </si>
  <si>
    <t>NORSK</t>
  </si>
  <si>
    <r>
      <t xml:space="preserve">UER </t>
    </r>
    <r>
      <rPr>
        <i/>
        <sz val="10"/>
        <rFont val="Arial"/>
        <family val="2"/>
      </rPr>
      <t>(S.Mentella,   S.Norvegicus</t>
    </r>
  </si>
  <si>
    <t>TABELL III</t>
  </si>
  <si>
    <t xml:space="preserve">TREDJELANDS KVOTER I PARTENS ØKONOMISKE SONE OG FANGST AV DISSE KVOTER. </t>
  </si>
  <si>
    <t>TONN RUND VEKT</t>
  </si>
  <si>
    <t>ENDELIGE</t>
  </si>
  <si>
    <r>
      <t>1)</t>
    </r>
    <r>
      <rPr>
        <sz val="9"/>
        <rFont val="Arial"/>
        <family val="2"/>
      </rPr>
      <t xml:space="preserve"> Partene rapporterer tredjelands fangst i sine respektive soner</t>
    </r>
  </si>
  <si>
    <t>7 000 dyr</t>
  </si>
  <si>
    <r>
      <t>3)</t>
    </r>
    <r>
      <rPr>
        <b/>
        <sz val="10"/>
        <rFont val="Arial"/>
        <family val="2"/>
      </rPr>
      <t xml:space="preserve"> Bifangst ved trålfisket 900 tonn, ved linefiske 4 100 tonn</t>
    </r>
  </si>
  <si>
    <t>FLYNDRER</t>
  </si>
  <si>
    <t>STEINBITER</t>
  </si>
  <si>
    <r>
      <t>SEL</t>
    </r>
    <r>
      <rPr>
        <b/>
        <vertAlign val="superscript"/>
        <sz val="10"/>
        <rFont val="Arial"/>
        <family val="2"/>
      </rPr>
      <t>1)</t>
    </r>
  </si>
  <si>
    <r>
      <t>1)</t>
    </r>
    <r>
      <rPr>
        <sz val="9"/>
        <rFont val="Arial"/>
        <family val="2"/>
      </rPr>
      <t xml:space="preserve"> Fangst i Østisen føres under ICES 1</t>
    </r>
  </si>
  <si>
    <t xml:space="preserve">   Fangst i Vestisen føres under ICES 2a. Inkluderer fangst i ICES-området 14b</t>
  </si>
  <si>
    <t xml:space="preserve">    ICES </t>
  </si>
  <si>
    <t>FANGSTOMRÅDER:</t>
  </si>
  <si>
    <r>
      <t>TREDJELANDS FANGST</t>
    </r>
    <r>
      <rPr>
        <b/>
        <vertAlign val="superscript"/>
        <sz val="10"/>
        <rFont val="Arial"/>
        <family val="2"/>
      </rPr>
      <t/>
    </r>
  </si>
  <si>
    <t>I PARTENS</t>
  </si>
  <si>
    <r>
      <rPr>
        <b/>
        <sz val="10"/>
        <rFont val="Arial"/>
        <family val="2"/>
      </rPr>
      <t>SONE</t>
    </r>
    <r>
      <rPr>
        <b/>
        <vertAlign val="superscript"/>
        <sz val="10"/>
        <rFont val="Arial"/>
        <family val="2"/>
      </rPr>
      <t>1)</t>
    </r>
  </si>
  <si>
    <r>
      <t xml:space="preserve">KOLMULE </t>
    </r>
    <r>
      <rPr>
        <i/>
        <sz val="10"/>
        <rFont val="Arial"/>
        <family val="2"/>
      </rPr>
      <t>(Micromesistiuspoutossou)</t>
    </r>
  </si>
  <si>
    <r>
      <t xml:space="preserve">KOLMULE </t>
    </r>
    <r>
      <rPr>
        <i/>
        <sz val="10"/>
        <rFont val="Arial"/>
        <family val="2"/>
      </rPr>
      <t>(Microme-sistiuspoutossou)</t>
    </r>
  </si>
  <si>
    <t>NORSK VÅRGYTENDE SILD</t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</si>
  <si>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Justert for 1 000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overført til den russiske part, jf. vedlegg 6 i kommisjonsprotokollen, samt 1 000 tonn </t>
    </r>
    <r>
      <rPr>
        <i/>
        <sz val="9"/>
        <rFont val="Arial"/>
        <family val="2"/>
      </rPr>
      <t>S. mentella</t>
    </r>
    <r>
      <rPr>
        <sz val="9"/>
        <rFont val="Arial"/>
        <family val="2"/>
      </rPr>
      <t xml:space="preserve"> til EU. Fangst eksklusive bifangst av </t>
    </r>
    <r>
      <rPr>
        <i/>
        <sz val="9"/>
        <rFont val="Arial"/>
        <family val="2"/>
      </rPr>
      <t>S. norvegicus</t>
    </r>
  </si>
  <si>
    <t>EU</t>
  </si>
  <si>
    <t>01.01 - 31.12.2019</t>
  </si>
  <si>
    <r>
      <t xml:space="preserve">2) </t>
    </r>
    <r>
      <rPr>
        <b/>
        <sz val="10"/>
        <rFont val="Arial"/>
        <family val="2"/>
      </rPr>
      <t>2 000 tonn i direkte fiske og 10 000 tonn som bifangst ved fiske av torsk og hyse, maks 49 % i hver enkelt fangst. Bifangst ved fiske av sild, maks 5 % i hver enkelt fangst</t>
    </r>
  </si>
  <si>
    <t>Vedlegg 13 Norge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</si>
</sst>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14" fontId="1" fillId="0" borderId="0" xfId="0" applyNumberFormat="1" applyFont="1" applyBorder="1" applyAlignment="1">
      <alignment horizontal="right"/>
    </xf>
    <xf numFmtId="0" fontId="0" fillId="0" borderId="14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0" fillId="0" borderId="2" xfId="0" applyBorder="1"/>
    <xf numFmtId="0" fontId="1" fillId="0" borderId="4" xfId="0" applyFont="1" applyBorder="1"/>
    <xf numFmtId="0" fontId="1" fillId="0" borderId="15" xfId="0" applyFont="1" applyBorder="1"/>
    <xf numFmtId="0" fontId="0" fillId="0" borderId="13" xfId="0" applyBorder="1"/>
    <xf numFmtId="165" fontId="0" fillId="0" borderId="15" xfId="1" applyNumberFormat="1" applyFont="1" applyBorder="1"/>
    <xf numFmtId="165" fontId="0" fillId="0" borderId="13" xfId="1" applyNumberFormat="1" applyFont="1" applyBorder="1"/>
    <xf numFmtId="165" fontId="0" fillId="0" borderId="1" xfId="1" applyNumberFormat="1" applyFont="1" applyBorder="1"/>
    <xf numFmtId="165" fontId="0" fillId="0" borderId="3" xfId="1" applyNumberFormat="1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13" xfId="0" applyFont="1" applyBorder="1"/>
    <xf numFmtId="165" fontId="0" fillId="0" borderId="2" xfId="1" applyNumberFormat="1" applyFont="1" applyBorder="1"/>
    <xf numFmtId="165" fontId="0" fillId="0" borderId="15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0" fontId="8" fillId="0" borderId="0" xfId="0" applyFont="1"/>
    <xf numFmtId="0" fontId="3" fillId="0" borderId="0" xfId="0" applyFont="1"/>
    <xf numFmtId="0" fontId="3" fillId="0" borderId="4" xfId="0" applyFont="1" applyFill="1" applyBorder="1"/>
    <xf numFmtId="0" fontId="3" fillId="0" borderId="0" xfId="0" applyFont="1" applyFill="1" applyBorder="1"/>
    <xf numFmtId="165" fontId="3" fillId="0" borderId="0" xfId="0" applyNumberFormat="1" applyFont="1"/>
    <xf numFmtId="0" fontId="6" fillId="0" borderId="0" xfId="0" applyFont="1"/>
    <xf numFmtId="0" fontId="9" fillId="0" borderId="0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 applyBorder="1"/>
    <xf numFmtId="165" fontId="0" fillId="0" borderId="1" xfId="1" applyNumberFormat="1" applyFont="1" applyBorder="1" applyAlignment="1">
      <alignment horizontal="right"/>
    </xf>
    <xf numFmtId="165" fontId="0" fillId="0" borderId="4" xfId="1" applyNumberFormat="1" applyFont="1" applyBorder="1"/>
    <xf numFmtId="165" fontId="0" fillId="0" borderId="4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/>
    <xf numFmtId="0" fontId="1" fillId="0" borderId="8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1" xfId="0" applyFont="1" applyBorder="1"/>
    <xf numFmtId="0" fontId="1" fillId="0" borderId="18" xfId="0" applyFont="1" applyBorder="1"/>
    <xf numFmtId="0" fontId="2" fillId="0" borderId="0" xfId="0" applyFont="1" applyBorder="1" applyAlignment="1"/>
    <xf numFmtId="0" fontId="1" fillId="0" borderId="3" xfId="0" applyFont="1" applyBorder="1" applyAlignment="1">
      <alignment horizontal="left"/>
    </xf>
    <xf numFmtId="165" fontId="11" fillId="0" borderId="11" xfId="1" applyNumberFormat="1" applyFont="1" applyBorder="1"/>
    <xf numFmtId="165" fontId="10" fillId="0" borderId="1" xfId="1" applyNumberFormat="1" applyFont="1" applyBorder="1"/>
    <xf numFmtId="165" fontId="10" fillId="0" borderId="20" xfId="1" applyNumberFormat="1" applyFont="1" applyBorder="1"/>
    <xf numFmtId="3" fontId="1" fillId="0" borderId="22" xfId="0" applyNumberFormat="1" applyFont="1" applyBorder="1"/>
    <xf numFmtId="3" fontId="1" fillId="0" borderId="11" xfId="0" applyNumberFormat="1" applyFont="1" applyBorder="1"/>
    <xf numFmtId="165" fontId="2" fillId="0" borderId="3" xfId="1" applyNumberFormat="1" applyFont="1" applyBorder="1"/>
    <xf numFmtId="165" fontId="2" fillId="0" borderId="2" xfId="1" applyNumberFormat="1" applyFont="1" applyBorder="1"/>
    <xf numFmtId="0" fontId="1" fillId="0" borderId="7" xfId="0" applyFont="1" applyBorder="1"/>
    <xf numFmtId="0" fontId="1" fillId="0" borderId="20" xfId="0" applyFont="1" applyBorder="1"/>
    <xf numFmtId="165" fontId="1" fillId="0" borderId="11" xfId="1" applyNumberFormat="1" applyFont="1" applyBorder="1"/>
    <xf numFmtId="165" fontId="1" fillId="0" borderId="12" xfId="1" applyNumberFormat="1" applyFont="1" applyBorder="1"/>
    <xf numFmtId="165" fontId="1" fillId="0" borderId="2" xfId="1" applyNumberFormat="1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7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4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Continuous"/>
    </xf>
    <xf numFmtId="0" fontId="2" fillId="0" borderId="15" xfId="0" applyFont="1" applyBorder="1"/>
    <xf numFmtId="0" fontId="1" fillId="0" borderId="16" xfId="0" applyFont="1" applyBorder="1" applyAlignment="1">
      <alignment horizontal="left"/>
    </xf>
    <xf numFmtId="0" fontId="1" fillId="0" borderId="10" xfId="0" applyFont="1" applyBorder="1"/>
    <xf numFmtId="0" fontId="2" fillId="0" borderId="9" xfId="0" applyFont="1" applyBorder="1"/>
    <xf numFmtId="0" fontId="1" fillId="0" borderId="3" xfId="0" applyFont="1" applyBorder="1" applyAlignment="1"/>
    <xf numFmtId="0" fontId="2" fillId="0" borderId="1" xfId="0" applyFont="1" applyBorder="1"/>
    <xf numFmtId="165" fontId="2" fillId="0" borderId="7" xfId="1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0" fontId="1" fillId="0" borderId="1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16" xfId="0" applyFont="1" applyBorder="1"/>
    <xf numFmtId="0" fontId="2" fillId="0" borderId="13" xfId="0" applyFont="1" applyBorder="1"/>
    <xf numFmtId="0" fontId="2" fillId="0" borderId="13" xfId="0" quotePrefix="1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Fill="1"/>
    <xf numFmtId="165" fontId="2" fillId="0" borderId="0" xfId="0" applyNumberFormat="1" applyFont="1" applyBorder="1"/>
    <xf numFmtId="14" fontId="1" fillId="0" borderId="0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2" xfId="0" applyFont="1" applyBorder="1"/>
    <xf numFmtId="0" fontId="1" fillId="0" borderId="9" xfId="0" applyFont="1" applyBorder="1"/>
    <xf numFmtId="0" fontId="8" fillId="0" borderId="0" xfId="0" applyFont="1" applyFill="1"/>
    <xf numFmtId="0" fontId="6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3" fontId="1" fillId="0" borderId="18" xfId="0" applyNumberFormat="1" applyFont="1" applyBorder="1"/>
    <xf numFmtId="0" fontId="1" fillId="0" borderId="2" xfId="0" applyFont="1" applyBorder="1" applyAlignment="1">
      <alignment vertical="center"/>
    </xf>
    <xf numFmtId="165" fontId="1" fillId="0" borderId="18" xfId="1" applyNumberFormat="1" applyFont="1" applyBorder="1"/>
    <xf numFmtId="0" fontId="1" fillId="0" borderId="5" xfId="0" applyFont="1" applyBorder="1" applyAlignment="1">
      <alignment vertical="center"/>
    </xf>
    <xf numFmtId="0" fontId="1" fillId="0" borderId="19" xfId="0" applyFont="1" applyBorder="1"/>
    <xf numFmtId="3" fontId="1" fillId="0" borderId="4" xfId="0" applyNumberFormat="1" applyFont="1" applyBorder="1"/>
    <xf numFmtId="0" fontId="1" fillId="0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5" fontId="1" fillId="0" borderId="15" xfId="1" applyNumberFormat="1" applyFont="1" applyBorder="1"/>
    <xf numFmtId="0" fontId="1" fillId="0" borderId="8" xfId="0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right"/>
    </xf>
    <xf numFmtId="0" fontId="1" fillId="0" borderId="22" xfId="0" applyFont="1" applyBorder="1"/>
    <xf numFmtId="0" fontId="1" fillId="0" borderId="11" xfId="0" applyFont="1" applyBorder="1"/>
    <xf numFmtId="3" fontId="1" fillId="0" borderId="2" xfId="0" applyNumberFormat="1" applyFont="1" applyBorder="1"/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21" xfId="0" applyFont="1" applyBorder="1" applyAlignment="1">
      <alignment wrapText="1"/>
    </xf>
    <xf numFmtId="165" fontId="13" fillId="0" borderId="12" xfId="0" applyNumberFormat="1" applyFont="1" applyBorder="1"/>
    <xf numFmtId="165" fontId="13" fillId="0" borderId="8" xfId="0" applyNumberFormat="1" applyFont="1" applyBorder="1"/>
    <xf numFmtId="165" fontId="13" fillId="0" borderId="9" xfId="0" applyNumberFormat="1" applyFont="1" applyBorder="1"/>
    <xf numFmtId="3" fontId="16" fillId="0" borderId="11" xfId="0" applyNumberFormat="1" applyFont="1" applyBorder="1"/>
    <xf numFmtId="3" fontId="16" fillId="0" borderId="22" xfId="0" applyNumberFormat="1" applyFont="1" applyBorder="1"/>
    <xf numFmtId="3" fontId="16" fillId="0" borderId="22" xfId="0" applyNumberFormat="1" applyFont="1" applyFill="1" applyBorder="1"/>
    <xf numFmtId="0" fontId="2" fillId="0" borderId="0" xfId="0" applyFont="1" applyAlignment="1">
      <alignment horizontal="right"/>
    </xf>
    <xf numFmtId="165" fontId="1" fillId="0" borderId="11" xfId="1" applyNumberFormat="1" applyFont="1" applyBorder="1" applyAlignment="1">
      <alignment horizontal="right"/>
    </xf>
    <xf numFmtId="165" fontId="0" fillId="0" borderId="0" xfId="0" applyNumberFormat="1"/>
    <xf numFmtId="165" fontId="16" fillId="0" borderId="2" xfId="1" applyNumberFormat="1" applyFont="1" applyFill="1" applyBorder="1"/>
    <xf numFmtId="0" fontId="17" fillId="0" borderId="4" xfId="0" applyFont="1" applyBorder="1"/>
    <xf numFmtId="0" fontId="16" fillId="0" borderId="13" xfId="0" applyFont="1" applyBorder="1"/>
    <xf numFmtId="0" fontId="16" fillId="0" borderId="4" xfId="0" applyFont="1" applyBorder="1"/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2" fillId="0" borderId="2" xfId="1" applyNumberFormat="1" applyFont="1" applyFill="1" applyBorder="1"/>
    <xf numFmtId="165" fontId="0" fillId="0" borderId="1" xfId="1" applyNumberFormat="1" applyFont="1" applyFill="1" applyBorder="1"/>
    <xf numFmtId="165" fontId="2" fillId="0" borderId="3" xfId="1" applyNumberFormat="1" applyFont="1" applyFill="1" applyBorder="1"/>
    <xf numFmtId="3" fontId="16" fillId="0" borderId="27" xfId="0" applyNumberFormat="1" applyFont="1" applyBorder="1"/>
    <xf numFmtId="0" fontId="1" fillId="0" borderId="26" xfId="0" applyFont="1" applyBorder="1"/>
    <xf numFmtId="165" fontId="16" fillId="2" borderId="20" xfId="1" applyNumberFormat="1" applyFont="1" applyFill="1" applyBorder="1"/>
    <xf numFmtId="0" fontId="16" fillId="2" borderId="3" xfId="0" applyFont="1" applyFill="1" applyBorder="1" applyAlignment="1">
      <alignment horizontal="center"/>
    </xf>
    <xf numFmtId="165" fontId="16" fillId="2" borderId="3" xfId="1" applyNumberFormat="1" applyFont="1" applyFill="1" applyBorder="1"/>
    <xf numFmtId="165" fontId="13" fillId="2" borderId="20" xfId="1" applyNumberFormat="1" applyFont="1" applyFill="1" applyBorder="1"/>
    <xf numFmtId="165" fontId="13" fillId="2" borderId="3" xfId="1" applyNumberFormat="1" applyFont="1" applyFill="1" applyBorder="1"/>
    <xf numFmtId="165" fontId="13" fillId="2" borderId="3" xfId="0" applyNumberFormat="1" applyFont="1" applyFill="1" applyBorder="1"/>
    <xf numFmtId="0" fontId="18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2" borderId="17" xfId="1" applyNumberFormat="1" applyFont="1" applyFill="1" applyBorder="1" applyAlignment="1">
      <alignment horizontal="center"/>
    </xf>
    <xf numFmtId="3" fontId="14" fillId="2" borderId="25" xfId="0" applyNumberFormat="1" applyFont="1" applyFill="1" applyBorder="1" applyAlignment="1">
      <alignment horizontal="center"/>
    </xf>
    <xf numFmtId="3" fontId="16" fillId="2" borderId="23" xfId="0" applyNumberFormat="1" applyFont="1" applyFill="1" applyBorder="1" applyAlignment="1">
      <alignment horizontal="center"/>
    </xf>
    <xf numFmtId="3" fontId="14" fillId="2" borderId="24" xfId="0" applyNumberFormat="1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Normal="100" workbookViewId="0">
      <selection activeCell="K15" sqref="K15"/>
    </sheetView>
  </sheetViews>
  <sheetFormatPr baseColWidth="10" defaultColWidth="8.88671875" defaultRowHeight="13.2" x14ac:dyDescent="0.25"/>
  <cols>
    <col min="1" max="2" width="17" style="24" customWidth="1"/>
    <col min="3" max="3" width="15.33203125" style="24" customWidth="1"/>
    <col min="4" max="4" width="13" style="24" customWidth="1"/>
    <col min="5" max="5" width="13.109375" style="24" customWidth="1"/>
    <col min="6" max="6" width="15.6640625" style="24" customWidth="1"/>
    <col min="7" max="7" width="16.33203125" style="24" customWidth="1"/>
    <col min="8" max="8" width="13.5546875" style="24" customWidth="1"/>
    <col min="9" max="9" width="16.6640625" style="24" customWidth="1"/>
    <col min="10" max="16384" width="8.88671875" style="24"/>
  </cols>
  <sheetData>
    <row r="1" spans="1:9" ht="13.8" x14ac:dyDescent="0.25">
      <c r="H1" s="222" t="s">
        <v>183</v>
      </c>
    </row>
    <row r="2" spans="1:9" ht="13.8" thickBot="1" x14ac:dyDescent="0.3"/>
    <row r="3" spans="1:9" x14ac:dyDescent="0.25">
      <c r="A3" s="209" t="s">
        <v>90</v>
      </c>
      <c r="B3" s="109"/>
      <c r="C3" s="109"/>
      <c r="D3" s="109"/>
      <c r="E3" s="109"/>
      <c r="F3" s="109"/>
      <c r="G3" s="109"/>
      <c r="H3" s="109"/>
      <c r="I3" s="110"/>
    </row>
    <row r="4" spans="1:9" x14ac:dyDescent="0.25">
      <c r="A4" s="35"/>
      <c r="B4" s="7" t="s">
        <v>155</v>
      </c>
      <c r="C4" s="111"/>
      <c r="D4" s="111"/>
      <c r="E4" s="111"/>
      <c r="F4" s="111"/>
      <c r="G4" s="111"/>
      <c r="H4" s="111"/>
      <c r="I4" s="112"/>
    </row>
    <row r="5" spans="1:9" x14ac:dyDescent="0.25">
      <c r="A5" s="35"/>
      <c r="B5" s="7" t="s">
        <v>109</v>
      </c>
      <c r="C5" s="113"/>
      <c r="D5" s="113"/>
      <c r="E5" s="113"/>
      <c r="F5" s="113"/>
      <c r="G5" s="111"/>
      <c r="H5" s="111"/>
      <c r="I5" s="112"/>
    </row>
    <row r="6" spans="1:9" x14ac:dyDescent="0.25">
      <c r="A6" s="35"/>
      <c r="B6" s="7" t="s">
        <v>110</v>
      </c>
      <c r="C6" s="111"/>
      <c r="D6" s="111"/>
      <c r="E6" s="111"/>
      <c r="F6" s="111"/>
      <c r="G6" s="111"/>
      <c r="H6" s="7"/>
      <c r="I6" s="112"/>
    </row>
    <row r="7" spans="1:9" x14ac:dyDescent="0.25">
      <c r="A7" s="35"/>
      <c r="B7" s="7" t="s">
        <v>94</v>
      </c>
      <c r="C7" s="111"/>
      <c r="D7" s="111"/>
      <c r="E7" s="111"/>
      <c r="F7" s="111"/>
      <c r="G7" s="111"/>
      <c r="H7" s="111"/>
      <c r="I7" s="112"/>
    </row>
    <row r="8" spans="1:9" x14ac:dyDescent="0.25">
      <c r="A8" s="35"/>
      <c r="B8" s="7"/>
      <c r="C8" s="111"/>
      <c r="D8" s="111"/>
      <c r="E8" s="111"/>
      <c r="F8" s="111"/>
      <c r="G8" s="111"/>
      <c r="H8" s="111"/>
      <c r="I8" s="112"/>
    </row>
    <row r="9" spans="1:9" x14ac:dyDescent="0.25">
      <c r="A9" s="10" t="s">
        <v>34</v>
      </c>
      <c r="B9" s="73" t="s">
        <v>144</v>
      </c>
      <c r="C9" s="111"/>
      <c r="D9" s="111"/>
      <c r="E9" s="111"/>
      <c r="F9" s="111"/>
      <c r="G9" s="111"/>
      <c r="H9" s="111"/>
      <c r="I9" s="112"/>
    </row>
    <row r="10" spans="1:9" x14ac:dyDescent="0.25">
      <c r="A10" s="10" t="s">
        <v>0</v>
      </c>
      <c r="B10" s="108">
        <v>2019</v>
      </c>
      <c r="C10" s="111"/>
      <c r="D10" s="111"/>
      <c r="E10" s="111"/>
      <c r="F10" s="111"/>
      <c r="G10" s="111"/>
      <c r="H10" s="111"/>
      <c r="I10" s="112"/>
    </row>
    <row r="11" spans="1:9" x14ac:dyDescent="0.25">
      <c r="A11" s="10" t="s">
        <v>1</v>
      </c>
      <c r="B11" s="145">
        <v>44465</v>
      </c>
      <c r="C11" s="111"/>
      <c r="D11" s="111"/>
      <c r="E11" s="111"/>
      <c r="F11" s="111"/>
      <c r="G11" s="111"/>
      <c r="H11" s="111"/>
      <c r="I11" s="112"/>
    </row>
    <row r="12" spans="1:9" x14ac:dyDescent="0.25">
      <c r="A12" s="10" t="s">
        <v>2</v>
      </c>
      <c r="B12" s="145" t="s">
        <v>181</v>
      </c>
      <c r="C12" s="111"/>
      <c r="D12" s="111"/>
      <c r="E12" s="111"/>
      <c r="F12" s="111"/>
      <c r="G12" s="111"/>
      <c r="H12" s="111"/>
      <c r="I12" s="112"/>
    </row>
    <row r="13" spans="1:9" ht="13.8" thickBot="1" x14ac:dyDescent="0.3">
      <c r="A13" s="114"/>
      <c r="B13" s="115"/>
      <c r="C13" s="33"/>
      <c r="D13" s="33"/>
      <c r="E13" s="33"/>
      <c r="F13" s="33"/>
      <c r="G13" s="33"/>
      <c r="H13" s="33"/>
      <c r="I13" s="34"/>
    </row>
    <row r="14" spans="1:9" ht="13.8" thickBot="1" x14ac:dyDescent="0.3">
      <c r="A14" s="36"/>
      <c r="B14" s="37"/>
      <c r="C14" s="116" t="s">
        <v>3</v>
      </c>
      <c r="D14" s="116"/>
      <c r="E14" s="117"/>
      <c r="F14" s="223" t="s">
        <v>104</v>
      </c>
      <c r="G14" s="224"/>
      <c r="H14" s="223" t="s">
        <v>137</v>
      </c>
      <c r="I14" s="224"/>
    </row>
    <row r="15" spans="1:9" ht="13.8" thickBot="1" x14ac:dyDescent="0.3">
      <c r="A15" s="38"/>
      <c r="B15" s="36" t="s">
        <v>4</v>
      </c>
      <c r="C15" s="36" t="s">
        <v>5</v>
      </c>
      <c r="D15" s="223" t="s">
        <v>136</v>
      </c>
      <c r="E15" s="224"/>
      <c r="F15" s="38" t="s">
        <v>6</v>
      </c>
      <c r="G15" s="38" t="s">
        <v>105</v>
      </c>
      <c r="H15" s="36"/>
      <c r="I15" s="36"/>
    </row>
    <row r="16" spans="1:9" x14ac:dyDescent="0.25">
      <c r="A16" s="38"/>
      <c r="B16" s="38"/>
      <c r="C16" s="38" t="s">
        <v>7</v>
      </c>
      <c r="D16" s="38" t="s">
        <v>8</v>
      </c>
      <c r="E16" s="38" t="s">
        <v>9</v>
      </c>
      <c r="F16" s="38" t="s">
        <v>10</v>
      </c>
      <c r="G16" s="38" t="s">
        <v>106</v>
      </c>
      <c r="H16" s="38" t="s">
        <v>8</v>
      </c>
      <c r="I16" s="38" t="s">
        <v>9</v>
      </c>
    </row>
    <row r="17" spans="1:12" ht="13.8" thickBot="1" x14ac:dyDescent="0.3">
      <c r="A17" s="60" t="s">
        <v>11</v>
      </c>
      <c r="B17" s="118"/>
      <c r="C17" s="38" t="s">
        <v>12</v>
      </c>
      <c r="D17" s="111"/>
      <c r="E17" s="40"/>
      <c r="F17" s="40"/>
      <c r="G17" s="40"/>
      <c r="H17" s="40"/>
      <c r="I17" s="40"/>
    </row>
    <row r="18" spans="1:12" x14ac:dyDescent="0.25">
      <c r="A18" s="119"/>
      <c r="B18" s="119"/>
      <c r="C18" s="36"/>
      <c r="D18" s="49"/>
      <c r="E18" s="36"/>
      <c r="F18" s="36"/>
      <c r="G18" s="36"/>
      <c r="H18" s="36"/>
      <c r="I18" s="110"/>
    </row>
    <row r="19" spans="1:12" ht="18" customHeight="1" thickBot="1" x14ac:dyDescent="0.3">
      <c r="A19" s="30" t="s">
        <v>128</v>
      </c>
      <c r="B19" s="66">
        <v>732000</v>
      </c>
      <c r="C19" s="66">
        <v>100606</v>
      </c>
      <c r="D19" s="66">
        <f>(B19-C19)/2</f>
        <v>315697</v>
      </c>
      <c r="E19" s="66">
        <f>(B19-C19)/2</f>
        <v>315697</v>
      </c>
      <c r="F19" s="66">
        <v>6000</v>
      </c>
      <c r="G19" s="66"/>
      <c r="H19" s="66">
        <f>D19+F19-G19</f>
        <v>321697</v>
      </c>
      <c r="I19" s="120">
        <f>E19-F19+G19</f>
        <v>309697</v>
      </c>
      <c r="K19" s="27"/>
    </row>
    <row r="20" spans="1:12" ht="18" customHeight="1" x14ac:dyDescent="0.25">
      <c r="A20" s="31"/>
      <c r="B20" s="119"/>
      <c r="C20" s="119"/>
      <c r="D20" s="119"/>
      <c r="E20" s="119"/>
      <c r="F20" s="119"/>
      <c r="G20" s="119"/>
      <c r="H20" s="121"/>
      <c r="I20" s="119"/>
    </row>
    <row r="21" spans="1:12" ht="18" customHeight="1" thickBot="1" x14ac:dyDescent="0.3">
      <c r="A21" s="30" t="s">
        <v>129</v>
      </c>
      <c r="B21" s="66">
        <v>164000</v>
      </c>
      <c r="C21" s="66">
        <v>10840</v>
      </c>
      <c r="D21" s="66">
        <f>(B21-C21)/2</f>
        <v>76580</v>
      </c>
      <c r="E21" s="66">
        <f>(B21-C21)/2</f>
        <v>76580</v>
      </c>
      <c r="F21" s="66">
        <v>4500</v>
      </c>
      <c r="G21" s="66"/>
      <c r="H21" s="66">
        <f>D21+F21-G21</f>
        <v>81080</v>
      </c>
      <c r="I21" s="120">
        <f t="shared" ref="I21:I25" si="0">E21-F21+G21</f>
        <v>72080</v>
      </c>
    </row>
    <row r="22" spans="1:12" ht="18" customHeight="1" x14ac:dyDescent="0.25">
      <c r="A22" s="32"/>
      <c r="B22" s="67"/>
      <c r="C22" s="67"/>
      <c r="D22" s="67"/>
      <c r="E22" s="67"/>
      <c r="F22" s="67"/>
      <c r="G22" s="67"/>
      <c r="H22" s="67"/>
      <c r="I22" s="119"/>
    </row>
    <row r="23" spans="1:12" ht="18" customHeight="1" thickBot="1" x14ac:dyDescent="0.3">
      <c r="A23" s="32" t="s">
        <v>41</v>
      </c>
      <c r="B23" s="67"/>
      <c r="C23" s="67"/>
      <c r="D23" s="67"/>
      <c r="E23" s="67"/>
      <c r="F23" s="67"/>
      <c r="G23" s="67"/>
      <c r="H23" s="67"/>
      <c r="I23" s="120"/>
    </row>
    <row r="24" spans="1:12" ht="18" customHeight="1" x14ac:dyDescent="0.25">
      <c r="A24" s="31"/>
      <c r="B24" s="122"/>
      <c r="C24" s="122"/>
      <c r="D24" s="122"/>
      <c r="E24" s="122"/>
      <c r="F24" s="122"/>
      <c r="G24" s="122"/>
      <c r="H24" s="122"/>
      <c r="I24" s="119"/>
    </row>
    <row r="25" spans="1:12" ht="18" customHeight="1" thickBot="1" x14ac:dyDescent="0.3">
      <c r="A25" s="32" t="s">
        <v>132</v>
      </c>
      <c r="B25" s="123">
        <v>25500</v>
      </c>
      <c r="C25" s="123">
        <v>1020</v>
      </c>
      <c r="D25" s="123">
        <v>13005</v>
      </c>
      <c r="E25" s="123">
        <v>11475</v>
      </c>
      <c r="F25" s="123"/>
      <c r="G25" s="123"/>
      <c r="H25" s="123">
        <f>D25+F25-G25</f>
        <v>13005</v>
      </c>
      <c r="I25" s="120">
        <f t="shared" si="0"/>
        <v>11475</v>
      </c>
      <c r="K25" s="27"/>
    </row>
    <row r="26" spans="1:12" ht="18" customHeight="1" x14ac:dyDescent="0.25">
      <c r="A26" s="31"/>
      <c r="B26" s="122"/>
      <c r="C26" s="122"/>
      <c r="D26" s="122"/>
      <c r="E26" s="122"/>
      <c r="F26" s="122"/>
      <c r="G26" s="122"/>
      <c r="H26" s="122"/>
      <c r="I26" s="119"/>
      <c r="K26" s="27"/>
    </row>
    <row r="27" spans="1:12" ht="18" customHeight="1" thickBot="1" x14ac:dyDescent="0.3">
      <c r="A27" s="30" t="s">
        <v>146</v>
      </c>
      <c r="B27" s="124">
        <v>53757</v>
      </c>
      <c r="C27" s="124">
        <v>5376</v>
      </c>
      <c r="D27" s="124">
        <v>38705</v>
      </c>
      <c r="E27" s="124">
        <v>9676</v>
      </c>
      <c r="F27" s="124"/>
      <c r="G27" s="124">
        <v>2000</v>
      </c>
      <c r="H27" s="124">
        <f>D27+F27-G27</f>
        <v>36705</v>
      </c>
      <c r="I27" s="120">
        <f t="shared" ref="I27" si="1">E27-F27+G27</f>
        <v>11676</v>
      </c>
      <c r="K27" s="27"/>
      <c r="L27" s="27"/>
    </row>
    <row r="28" spans="1:12" ht="8.2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</row>
    <row r="29" spans="1:12" ht="12.9" customHeight="1" x14ac:dyDescent="0.25">
      <c r="A29" s="54" t="s">
        <v>156</v>
      </c>
      <c r="B29" s="28"/>
      <c r="C29" s="28"/>
      <c r="D29" s="28"/>
      <c r="E29" s="28"/>
      <c r="F29" s="28"/>
      <c r="G29" s="28"/>
      <c r="H29" s="28"/>
      <c r="I29" s="28"/>
    </row>
    <row r="30" spans="1:12" s="28" customFormat="1" ht="12.9" customHeight="1" x14ac:dyDescent="0.2">
      <c r="A30" s="28" t="s">
        <v>117</v>
      </c>
      <c r="G30" s="28" t="s">
        <v>17</v>
      </c>
    </row>
    <row r="31" spans="1:12" s="28" customFormat="1" ht="12.9" customHeight="1" x14ac:dyDescent="0.2">
      <c r="A31" s="23" t="s">
        <v>118</v>
      </c>
    </row>
    <row r="32" spans="1:12" s="28" customFormat="1" ht="12.9" customHeight="1" x14ac:dyDescent="0.2">
      <c r="A32" s="23" t="s">
        <v>133</v>
      </c>
    </row>
    <row r="34" spans="3:3" x14ac:dyDescent="0.25">
      <c r="C34" s="43" t="s">
        <v>15</v>
      </c>
    </row>
  </sheetData>
  <mergeCells count="3">
    <mergeCell ref="F14:G14"/>
    <mergeCell ref="D15:E15"/>
    <mergeCell ref="H14:I14"/>
  </mergeCells>
  <phoneticPr fontId="5" type="noConversion"/>
  <printOptions horizontalCentered="1"/>
  <pageMargins left="0.39370078740157483" right="0.19685039370078741" top="0.59055118110236227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J23" sqref="J23"/>
    </sheetView>
  </sheetViews>
  <sheetFormatPr baseColWidth="10" defaultColWidth="8.88671875" defaultRowHeight="13.2" x14ac:dyDescent="0.25"/>
  <cols>
    <col min="1" max="1" width="34.109375" style="25" customWidth="1"/>
    <col min="2" max="2" width="18.109375" style="18" customWidth="1"/>
    <col min="3" max="3" width="3.5546875" style="18" customWidth="1"/>
    <col min="4" max="4" width="13.6640625" style="18" customWidth="1"/>
    <col min="5" max="5" width="3.5546875" style="18" customWidth="1"/>
    <col min="6" max="6" width="61" style="18" customWidth="1"/>
    <col min="7" max="16384" width="8.88671875" style="18"/>
  </cols>
  <sheetData>
    <row r="1" spans="1:6" ht="12.75" customHeight="1" thickBot="1" x14ac:dyDescent="0.3">
      <c r="A1" s="74"/>
      <c r="B1" s="75"/>
      <c r="C1" s="75"/>
      <c r="D1" s="75"/>
      <c r="E1" s="75"/>
      <c r="F1" s="75"/>
    </row>
    <row r="2" spans="1:6" x14ac:dyDescent="0.25">
      <c r="A2" s="210" t="s">
        <v>18</v>
      </c>
      <c r="B2" s="76"/>
      <c r="C2" s="76"/>
      <c r="D2" s="76"/>
      <c r="E2" s="76"/>
      <c r="F2" s="77"/>
    </row>
    <row r="3" spans="1:6" x14ac:dyDescent="0.25">
      <c r="A3" s="78"/>
      <c r="B3" s="75"/>
      <c r="C3" s="75"/>
      <c r="D3" s="75"/>
      <c r="E3" s="75"/>
      <c r="F3" s="79"/>
    </row>
    <row r="4" spans="1:6" x14ac:dyDescent="0.25">
      <c r="A4" s="80"/>
      <c r="B4" s="81" t="s">
        <v>19</v>
      </c>
      <c r="C4" s="75"/>
      <c r="D4" s="75"/>
      <c r="E4" s="75"/>
      <c r="F4" s="79"/>
    </row>
    <row r="5" spans="1:6" x14ac:dyDescent="0.25">
      <c r="A5" s="80"/>
      <c r="B5" s="81" t="s">
        <v>20</v>
      </c>
      <c r="C5" s="75"/>
      <c r="D5" s="75"/>
      <c r="E5" s="75"/>
      <c r="F5" s="79"/>
    </row>
    <row r="6" spans="1:6" x14ac:dyDescent="0.25">
      <c r="A6" s="80"/>
      <c r="B6" s="82" t="s">
        <v>94</v>
      </c>
      <c r="C6" s="75"/>
      <c r="D6" s="75"/>
      <c r="E6" s="75"/>
      <c r="F6" s="79"/>
    </row>
    <row r="7" spans="1:6" x14ac:dyDescent="0.25">
      <c r="A7" s="80"/>
      <c r="B7" s="81"/>
      <c r="C7" s="75"/>
      <c r="D7" s="75"/>
      <c r="E7" s="75"/>
      <c r="F7" s="79"/>
    </row>
    <row r="8" spans="1:6" x14ac:dyDescent="0.25">
      <c r="A8" s="83" t="s">
        <v>34</v>
      </c>
      <c r="B8" s="159" t="str">
        <f>'Tab I'!B9</f>
        <v>Norge</v>
      </c>
      <c r="C8" s="75"/>
      <c r="D8" s="75"/>
      <c r="E8" s="75"/>
      <c r="F8" s="79"/>
    </row>
    <row r="9" spans="1:6" x14ac:dyDescent="0.25">
      <c r="A9" s="78" t="s">
        <v>21</v>
      </c>
      <c r="B9" s="84">
        <f>'Tab I'!B10</f>
        <v>2019</v>
      </c>
      <c r="C9" s="75"/>
      <c r="D9" s="85"/>
      <c r="E9" s="75"/>
      <c r="F9" s="79"/>
    </row>
    <row r="10" spans="1:6" x14ac:dyDescent="0.25">
      <c r="A10" s="86" t="s">
        <v>22</v>
      </c>
      <c r="B10" s="87">
        <f>'Tab I'!B11</f>
        <v>44465</v>
      </c>
      <c r="C10" s="75"/>
      <c r="D10" s="88"/>
      <c r="E10" s="75"/>
      <c r="F10" s="79"/>
    </row>
    <row r="11" spans="1:6" x14ac:dyDescent="0.25">
      <c r="A11" s="78" t="s">
        <v>88</v>
      </c>
      <c r="B11" s="87" t="str">
        <f>'Tab I'!B12</f>
        <v>01.01 - 31.12.2019</v>
      </c>
      <c r="C11" s="75"/>
      <c r="D11" s="82"/>
      <c r="E11" s="75"/>
      <c r="F11" s="79"/>
    </row>
    <row r="12" spans="1:6" ht="13.8" thickBot="1" x14ac:dyDescent="0.3">
      <c r="A12" s="89"/>
      <c r="B12" s="85"/>
      <c r="C12" s="90"/>
      <c r="D12" s="90"/>
      <c r="E12" s="90"/>
      <c r="F12" s="79"/>
    </row>
    <row r="13" spans="1:6" x14ac:dyDescent="0.25">
      <c r="A13" s="178"/>
      <c r="B13" s="93" t="s">
        <v>23</v>
      </c>
      <c r="C13" s="180"/>
      <c r="D13" s="92" t="s">
        <v>24</v>
      </c>
      <c r="E13" s="93"/>
      <c r="F13" s="91"/>
    </row>
    <row r="14" spans="1:6" x14ac:dyDescent="0.25">
      <c r="A14" s="89"/>
      <c r="B14" s="94" t="s">
        <v>25</v>
      </c>
      <c r="C14" s="181"/>
      <c r="D14" s="90" t="s">
        <v>26</v>
      </c>
      <c r="E14" s="94"/>
      <c r="F14" s="94"/>
    </row>
    <row r="15" spans="1:6" x14ac:dyDescent="0.25">
      <c r="A15" s="80" t="s">
        <v>11</v>
      </c>
      <c r="B15" s="94" t="s">
        <v>27</v>
      </c>
      <c r="C15" s="181"/>
      <c r="D15" s="90" t="s">
        <v>28</v>
      </c>
      <c r="E15" s="94"/>
      <c r="F15" s="95" t="s">
        <v>30</v>
      </c>
    </row>
    <row r="16" spans="1:6" ht="13.8" thickBot="1" x14ac:dyDescent="0.3">
      <c r="A16" s="179"/>
      <c r="B16" s="97" t="s">
        <v>29</v>
      </c>
      <c r="C16" s="182"/>
      <c r="D16" s="96"/>
      <c r="E16" s="97"/>
      <c r="F16" s="98"/>
    </row>
    <row r="17" spans="1:6" x14ac:dyDescent="0.25">
      <c r="A17" s="160"/>
      <c r="B17" s="185"/>
      <c r="C17" s="163"/>
      <c r="D17" s="161"/>
      <c r="E17" s="162"/>
      <c r="F17" s="163"/>
    </row>
    <row r="18" spans="1:6" x14ac:dyDescent="0.25">
      <c r="A18" s="164" t="s">
        <v>31</v>
      </c>
      <c r="B18" s="186">
        <v>200000</v>
      </c>
      <c r="C18" s="163"/>
      <c r="D18" s="165">
        <v>200000</v>
      </c>
      <c r="E18" s="162"/>
      <c r="F18" s="163"/>
    </row>
    <row r="19" spans="1:6" x14ac:dyDescent="0.25">
      <c r="A19" s="164" t="s">
        <v>16</v>
      </c>
      <c r="B19" s="186">
        <v>47000</v>
      </c>
      <c r="C19" s="163"/>
      <c r="D19" s="165">
        <v>47000</v>
      </c>
      <c r="E19" s="162"/>
      <c r="F19" s="166"/>
    </row>
    <row r="20" spans="1:6" x14ac:dyDescent="0.25">
      <c r="A20" s="164" t="s">
        <v>41</v>
      </c>
      <c r="B20" s="64"/>
      <c r="C20" s="170"/>
      <c r="D20" s="169"/>
      <c r="E20" s="168"/>
      <c r="F20" s="170"/>
    </row>
    <row r="21" spans="1:6" x14ac:dyDescent="0.25">
      <c r="A21" s="164" t="s">
        <v>74</v>
      </c>
      <c r="B21" s="186">
        <v>11475</v>
      </c>
      <c r="C21" s="163"/>
      <c r="D21" s="165">
        <v>13005</v>
      </c>
      <c r="E21" s="162"/>
      <c r="F21" s="166"/>
    </row>
    <row r="22" spans="1:6" x14ac:dyDescent="0.25">
      <c r="A22" s="99" t="s">
        <v>146</v>
      </c>
      <c r="B22" s="186">
        <v>11676</v>
      </c>
      <c r="C22" s="163"/>
      <c r="D22" s="165">
        <v>36705</v>
      </c>
      <c r="E22" s="162"/>
      <c r="F22" s="166"/>
    </row>
    <row r="23" spans="1:6" ht="17.25" customHeight="1" x14ac:dyDescent="0.25">
      <c r="A23" s="99" t="s">
        <v>147</v>
      </c>
      <c r="B23" s="186">
        <v>2000</v>
      </c>
      <c r="C23" s="183" t="s">
        <v>119</v>
      </c>
      <c r="D23" s="165"/>
      <c r="E23" s="168"/>
      <c r="F23" s="100" t="s">
        <v>145</v>
      </c>
    </row>
    <row r="24" spans="1:6" ht="42.75" customHeight="1" x14ac:dyDescent="0.25">
      <c r="A24" s="164" t="s">
        <v>32</v>
      </c>
      <c r="B24" s="64">
        <v>12000</v>
      </c>
      <c r="C24" s="100" t="s">
        <v>120</v>
      </c>
      <c r="D24" s="58"/>
      <c r="E24" s="168"/>
      <c r="F24" s="102" t="s">
        <v>182</v>
      </c>
    </row>
    <row r="25" spans="1:6" ht="15.6" x14ac:dyDescent="0.25">
      <c r="A25" s="164" t="s">
        <v>148</v>
      </c>
      <c r="B25" s="64">
        <v>5000</v>
      </c>
      <c r="C25" s="100" t="s">
        <v>121</v>
      </c>
      <c r="D25" s="165">
        <v>1000</v>
      </c>
      <c r="E25" s="101" t="s">
        <v>123</v>
      </c>
      <c r="F25" s="100" t="s">
        <v>165</v>
      </c>
    </row>
    <row r="26" spans="1:6" ht="15.6" x14ac:dyDescent="0.25">
      <c r="A26" s="164"/>
      <c r="B26" s="64"/>
      <c r="C26" s="100"/>
      <c r="D26" s="165"/>
      <c r="E26" s="101"/>
      <c r="F26" s="100" t="s">
        <v>122</v>
      </c>
    </row>
    <row r="27" spans="1:6" ht="15.6" x14ac:dyDescent="0.25">
      <c r="A27" s="164" t="s">
        <v>166</v>
      </c>
      <c r="B27" s="187"/>
      <c r="C27" s="170"/>
      <c r="D27" s="167">
        <v>200</v>
      </c>
      <c r="E27" s="101" t="s">
        <v>124</v>
      </c>
      <c r="F27" s="100" t="s">
        <v>138</v>
      </c>
    </row>
    <row r="28" spans="1:6" ht="15.6" x14ac:dyDescent="0.25">
      <c r="A28" s="99" t="s">
        <v>178</v>
      </c>
      <c r="B28" s="65">
        <v>75454</v>
      </c>
      <c r="C28" s="100" t="s">
        <v>125</v>
      </c>
      <c r="D28" s="171"/>
      <c r="E28" s="168"/>
      <c r="F28" s="100" t="s">
        <v>139</v>
      </c>
    </row>
    <row r="29" spans="1:6" ht="15.6" x14ac:dyDescent="0.25">
      <c r="A29" s="164" t="s">
        <v>176</v>
      </c>
      <c r="B29" s="65">
        <v>19906</v>
      </c>
      <c r="C29" s="100" t="s">
        <v>126</v>
      </c>
      <c r="D29" s="171"/>
      <c r="E29" s="168"/>
      <c r="F29" s="100" t="s">
        <v>140</v>
      </c>
    </row>
    <row r="30" spans="1:6" ht="13.8" thickBot="1" x14ac:dyDescent="0.3">
      <c r="A30" s="164" t="s">
        <v>33</v>
      </c>
      <c r="B30" s="188"/>
      <c r="C30" s="170"/>
      <c r="D30" s="167">
        <v>6000</v>
      </c>
      <c r="E30" s="168"/>
      <c r="F30" s="170"/>
    </row>
    <row r="31" spans="1:6" ht="15.6" x14ac:dyDescent="0.25">
      <c r="A31" s="164" t="s">
        <v>75</v>
      </c>
      <c r="B31" s="189">
        <v>2500</v>
      </c>
      <c r="C31" s="100" t="s">
        <v>135</v>
      </c>
      <c r="D31" s="172">
        <v>500</v>
      </c>
      <c r="E31" s="101" t="s">
        <v>135</v>
      </c>
      <c r="F31" s="103" t="s">
        <v>141</v>
      </c>
    </row>
    <row r="32" spans="1:6" ht="13.8" thickBot="1" x14ac:dyDescent="0.3">
      <c r="A32" s="173"/>
      <c r="B32" s="189"/>
      <c r="C32" s="184"/>
      <c r="D32" s="175"/>
      <c r="E32" s="174"/>
      <c r="F32" s="104" t="s">
        <v>127</v>
      </c>
    </row>
    <row r="33" spans="1:6" ht="26.25" customHeight="1" thickBot="1" x14ac:dyDescent="0.3">
      <c r="A33" s="176" t="s">
        <v>89</v>
      </c>
      <c r="B33" s="190"/>
      <c r="C33" s="104"/>
      <c r="D33" s="177" t="s">
        <v>164</v>
      </c>
      <c r="E33" s="105" t="s">
        <v>143</v>
      </c>
      <c r="F33" s="106" t="s">
        <v>142</v>
      </c>
    </row>
    <row r="34" spans="1:6" x14ac:dyDescent="0.25">
      <c r="A34" s="26"/>
    </row>
  </sheetData>
  <phoneticPr fontId="5" type="noConversion"/>
  <pageMargins left="0.39370078740157483" right="0.19685039370078741" top="0.78740157480314965" bottom="0.78740157480314965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I24" sqref="I24"/>
    </sheetView>
  </sheetViews>
  <sheetFormatPr baseColWidth="10" defaultColWidth="9.109375" defaultRowHeight="13.2" x14ac:dyDescent="0.25"/>
  <cols>
    <col min="1" max="1" width="18" customWidth="1"/>
    <col min="2" max="2" width="17.33203125" customWidth="1"/>
    <col min="3" max="3" width="18.88671875" customWidth="1"/>
    <col min="4" max="5" width="15.33203125" customWidth="1"/>
    <col min="6" max="6" width="27" customWidth="1"/>
    <col min="7" max="7" width="29.109375" customWidth="1"/>
  </cols>
  <sheetData>
    <row r="1" spans="1:7" ht="13.8" thickBot="1" x14ac:dyDescent="0.3"/>
    <row r="2" spans="1:7" x14ac:dyDescent="0.25">
      <c r="A2" s="209" t="s">
        <v>159</v>
      </c>
      <c r="B2" s="5"/>
      <c r="C2" s="5"/>
      <c r="D2" s="5"/>
      <c r="E2" s="5"/>
      <c r="F2" s="5"/>
      <c r="G2" s="6"/>
    </row>
    <row r="3" spans="1:7" x14ac:dyDescent="0.25">
      <c r="A3" s="206"/>
      <c r="B3" s="7" t="s">
        <v>111</v>
      </c>
      <c r="C3" s="1"/>
      <c r="D3" s="1"/>
      <c r="E3" s="1"/>
      <c r="F3" s="1"/>
      <c r="G3" s="8"/>
    </row>
    <row r="4" spans="1:7" x14ac:dyDescent="0.25">
      <c r="A4" s="3"/>
      <c r="B4" s="7" t="s">
        <v>112</v>
      </c>
      <c r="C4" s="7"/>
      <c r="D4" s="7"/>
      <c r="E4" s="1"/>
      <c r="F4" s="1"/>
      <c r="G4" s="8"/>
    </row>
    <row r="5" spans="1:7" x14ac:dyDescent="0.25">
      <c r="A5" s="3"/>
      <c r="B5" s="1"/>
      <c r="C5" s="1"/>
      <c r="D5" s="1"/>
      <c r="E5" s="1"/>
      <c r="F5" s="1"/>
      <c r="G5" s="8"/>
    </row>
    <row r="6" spans="1:7" x14ac:dyDescent="0.25">
      <c r="A6" s="10" t="s">
        <v>34</v>
      </c>
      <c r="B6" s="73" t="str">
        <f>'Tab I'!B9</f>
        <v>Norge</v>
      </c>
      <c r="C6" s="1"/>
      <c r="D6" s="1"/>
      <c r="E6" s="1"/>
      <c r="F6" s="1"/>
      <c r="G6" s="8"/>
    </row>
    <row r="7" spans="1:7" x14ac:dyDescent="0.25">
      <c r="A7" s="10" t="s">
        <v>0</v>
      </c>
      <c r="B7" s="17">
        <f>'Tab I'!B10</f>
        <v>2019</v>
      </c>
      <c r="C7" s="1"/>
      <c r="D7" s="1"/>
      <c r="E7" s="1"/>
      <c r="F7" s="1"/>
      <c r="G7" s="8"/>
    </row>
    <row r="8" spans="1:7" x14ac:dyDescent="0.25">
      <c r="A8" s="10" t="s">
        <v>1</v>
      </c>
      <c r="B8" s="4">
        <f>'Tab I'!B11</f>
        <v>44465</v>
      </c>
      <c r="C8" s="1"/>
      <c r="D8" s="1"/>
      <c r="E8" s="1"/>
      <c r="F8" s="1"/>
      <c r="G8" s="8"/>
    </row>
    <row r="9" spans="1:7" x14ac:dyDescent="0.25">
      <c r="A9" s="10" t="s">
        <v>2</v>
      </c>
      <c r="B9" s="4" t="str">
        <f>'Tab I'!B12</f>
        <v>01.01 - 31.12.2019</v>
      </c>
      <c r="C9" s="1"/>
      <c r="D9" s="1"/>
      <c r="E9" s="1"/>
      <c r="F9" s="1"/>
      <c r="G9" s="8"/>
    </row>
    <row r="10" spans="1:7" ht="13.8" thickBot="1" x14ac:dyDescent="0.3">
      <c r="A10" s="11"/>
      <c r="B10" s="33"/>
      <c r="C10" s="33"/>
      <c r="D10" s="33"/>
      <c r="E10" s="33"/>
      <c r="F10" s="33"/>
      <c r="G10" s="34"/>
    </row>
    <row r="11" spans="1:7" ht="13.8" thickBot="1" x14ac:dyDescent="0.3">
      <c r="A11" s="35"/>
      <c r="B11" s="36" t="s">
        <v>35</v>
      </c>
      <c r="C11" s="37"/>
      <c r="D11" s="223" t="s">
        <v>104</v>
      </c>
      <c r="E11" s="224"/>
      <c r="F11" s="36" t="s">
        <v>36</v>
      </c>
      <c r="G11" s="36"/>
    </row>
    <row r="12" spans="1:7" x14ac:dyDescent="0.25">
      <c r="A12" s="10" t="s">
        <v>11</v>
      </c>
      <c r="B12" s="38" t="s">
        <v>37</v>
      </c>
      <c r="C12" s="38" t="s">
        <v>96</v>
      </c>
      <c r="D12" s="55" t="s">
        <v>116</v>
      </c>
      <c r="E12" s="36" t="s">
        <v>103</v>
      </c>
      <c r="F12" s="38" t="s">
        <v>101</v>
      </c>
      <c r="G12" s="38" t="s">
        <v>95</v>
      </c>
    </row>
    <row r="13" spans="1:7" ht="15.6" x14ac:dyDescent="0.25">
      <c r="A13" s="10"/>
      <c r="B13" s="38"/>
      <c r="C13" s="38" t="s">
        <v>97</v>
      </c>
      <c r="D13" s="50" t="s">
        <v>99</v>
      </c>
      <c r="E13" s="38" t="s">
        <v>114</v>
      </c>
      <c r="F13" s="38" t="s">
        <v>107</v>
      </c>
      <c r="G13" s="38" t="s">
        <v>113</v>
      </c>
    </row>
    <row r="14" spans="1:7" ht="15.6" x14ac:dyDescent="0.25">
      <c r="A14" s="10"/>
      <c r="B14" s="38"/>
      <c r="C14" s="38" t="s">
        <v>98</v>
      </c>
      <c r="D14" s="50" t="s">
        <v>115</v>
      </c>
      <c r="E14" s="9"/>
      <c r="F14" s="38" t="s">
        <v>108</v>
      </c>
      <c r="G14" s="39"/>
    </row>
    <row r="15" spans="1:7" x14ac:dyDescent="0.25">
      <c r="A15" s="10"/>
      <c r="B15" s="38"/>
      <c r="C15" s="38"/>
      <c r="D15" s="1"/>
      <c r="E15" s="9"/>
      <c r="F15" s="38"/>
      <c r="G15" s="39"/>
    </row>
    <row r="16" spans="1:7" x14ac:dyDescent="0.25">
      <c r="A16" s="10"/>
      <c r="B16" s="38"/>
      <c r="C16" s="56"/>
      <c r="D16" s="50"/>
      <c r="E16" s="39"/>
      <c r="F16" s="38"/>
      <c r="G16" s="39"/>
    </row>
    <row r="17" spans="1:12" ht="13.8" thickBot="1" x14ac:dyDescent="0.3">
      <c r="A17" s="10"/>
      <c r="B17" s="40"/>
      <c r="C17" s="40"/>
      <c r="D17" s="51"/>
      <c r="E17" s="40"/>
      <c r="F17" s="40"/>
      <c r="G17" s="40"/>
    </row>
    <row r="18" spans="1:12" ht="13.8" thickBot="1" x14ac:dyDescent="0.3">
      <c r="A18" s="41"/>
      <c r="B18" s="53" t="s">
        <v>13</v>
      </c>
      <c r="C18" s="53" t="s">
        <v>14</v>
      </c>
      <c r="D18" s="53" t="s">
        <v>38</v>
      </c>
      <c r="E18" s="53" t="s">
        <v>39</v>
      </c>
      <c r="F18" s="53" t="s">
        <v>100</v>
      </c>
      <c r="G18" s="42" t="s">
        <v>40</v>
      </c>
    </row>
    <row r="19" spans="1:12" ht="18" customHeight="1" x14ac:dyDescent="0.25">
      <c r="A19" s="12"/>
      <c r="B19" s="12"/>
      <c r="C19" s="12"/>
      <c r="D19" s="12"/>
      <c r="E19" s="12"/>
      <c r="F19" s="12"/>
      <c r="G19" s="2"/>
    </row>
    <row r="20" spans="1:12" ht="18" customHeight="1" thickBot="1" x14ac:dyDescent="0.3">
      <c r="A20" s="11" t="s">
        <v>31</v>
      </c>
      <c r="B20" s="13">
        <f>'Tab I'!H19</f>
        <v>321697</v>
      </c>
      <c r="C20" s="21">
        <v>7000</v>
      </c>
      <c r="D20" s="21">
        <v>5259</v>
      </c>
      <c r="E20" s="21">
        <f>-17644+10101</f>
        <v>-7543</v>
      </c>
      <c r="F20" s="13">
        <f>SUM(B20:E20)</f>
        <v>326413</v>
      </c>
      <c r="G20" s="66">
        <v>326413</v>
      </c>
      <c r="I20" s="204"/>
    </row>
    <row r="21" spans="1:12" ht="18" customHeight="1" x14ac:dyDescent="0.25">
      <c r="A21" s="12"/>
      <c r="B21" s="14"/>
      <c r="C21" s="22"/>
      <c r="D21" s="22"/>
      <c r="E21" s="22"/>
      <c r="F21" s="14"/>
      <c r="G21" s="15"/>
      <c r="I21" s="204"/>
    </row>
    <row r="22" spans="1:12" ht="18" customHeight="1" thickBot="1" x14ac:dyDescent="0.3">
      <c r="A22" s="11" t="s">
        <v>16</v>
      </c>
      <c r="B22" s="13">
        <f>'Tab I'!H21</f>
        <v>81080</v>
      </c>
      <c r="C22" s="21">
        <v>4000</v>
      </c>
      <c r="D22" s="21">
        <v>1609</v>
      </c>
      <c r="E22" s="21">
        <f>9523-2104</f>
        <v>7419</v>
      </c>
      <c r="F22" s="13">
        <f>SUM(B22:E22)</f>
        <v>94108</v>
      </c>
      <c r="G22" s="16">
        <v>94108</v>
      </c>
      <c r="I22" s="204"/>
      <c r="J22" s="204"/>
    </row>
    <row r="23" spans="1:12" ht="18" customHeight="1" x14ac:dyDescent="0.25">
      <c r="A23" s="3"/>
      <c r="B23" s="20"/>
      <c r="C23" s="46"/>
      <c r="D23" s="47"/>
      <c r="E23" s="48"/>
      <c r="F23" s="20"/>
      <c r="G23" s="20"/>
      <c r="I23" s="204"/>
    </row>
    <row r="24" spans="1:12" ht="18" customHeight="1" thickBot="1" x14ac:dyDescent="0.3">
      <c r="A24" s="11" t="s">
        <v>41</v>
      </c>
      <c r="B24" s="16"/>
      <c r="C24" s="13"/>
      <c r="D24" s="13"/>
      <c r="E24" s="16"/>
      <c r="F24" s="16"/>
      <c r="G24" s="16"/>
      <c r="I24" s="204"/>
      <c r="L24" s="204"/>
    </row>
    <row r="25" spans="1:12" ht="18" customHeight="1" x14ac:dyDescent="0.25">
      <c r="A25" s="12"/>
      <c r="B25" s="15"/>
      <c r="C25" s="14"/>
      <c r="D25" s="45"/>
      <c r="E25" s="45"/>
      <c r="F25" s="15"/>
      <c r="G25" s="15"/>
      <c r="I25" s="204"/>
    </row>
    <row r="26" spans="1:12" ht="18" customHeight="1" thickBot="1" x14ac:dyDescent="0.3">
      <c r="A26" s="10" t="s">
        <v>74</v>
      </c>
      <c r="B26" s="20">
        <f>'Tab I'!H25</f>
        <v>13005</v>
      </c>
      <c r="C26" s="46">
        <v>750</v>
      </c>
      <c r="D26" s="20"/>
      <c r="E26" s="20"/>
      <c r="F26" s="20">
        <f>SUM(B26:E26)</f>
        <v>13755</v>
      </c>
      <c r="G26" s="211">
        <v>13909</v>
      </c>
      <c r="I26" s="204"/>
    </row>
    <row r="27" spans="1:12" ht="18" customHeight="1" x14ac:dyDescent="0.25">
      <c r="A27" s="19"/>
      <c r="B27" s="15"/>
      <c r="C27" s="14"/>
      <c r="D27" s="14"/>
      <c r="E27" s="15"/>
      <c r="F27" s="15"/>
      <c r="G27" s="212"/>
      <c r="I27" s="204"/>
    </row>
    <row r="28" spans="1:12" ht="18" customHeight="1" thickBot="1" x14ac:dyDescent="0.3">
      <c r="A28" s="30" t="s">
        <v>149</v>
      </c>
      <c r="B28" s="16">
        <f>'Tab I'!H27-1000-1000</f>
        <v>34705</v>
      </c>
      <c r="C28" s="13"/>
      <c r="D28" s="13"/>
      <c r="E28" s="16"/>
      <c r="F28" s="16">
        <f>SUM(B28:E28)</f>
        <v>34705</v>
      </c>
      <c r="G28" s="213">
        <v>23364</v>
      </c>
      <c r="I28" s="204"/>
    </row>
    <row r="29" spans="1:12" s="28" customFormat="1" ht="12.6" customHeight="1" x14ac:dyDescent="0.2">
      <c r="A29" s="54" t="s">
        <v>102</v>
      </c>
    </row>
    <row r="30" spans="1:12" s="28" customFormat="1" ht="12.6" customHeight="1" x14ac:dyDescent="0.2">
      <c r="A30" s="28" t="s">
        <v>130</v>
      </c>
    </row>
    <row r="31" spans="1:12" s="28" customFormat="1" ht="12.6" customHeight="1" x14ac:dyDescent="0.2">
      <c r="A31" s="23" t="s">
        <v>131</v>
      </c>
    </row>
    <row r="32" spans="1:12" s="28" customFormat="1" ht="12.6" customHeight="1" x14ac:dyDescent="0.2">
      <c r="A32" s="28" t="s">
        <v>179</v>
      </c>
    </row>
  </sheetData>
  <mergeCells count="1">
    <mergeCell ref="D11:E11"/>
  </mergeCells>
  <phoneticPr fontId="5" type="noConversion"/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M28" sqref="M28"/>
    </sheetView>
  </sheetViews>
  <sheetFormatPr baseColWidth="10" defaultColWidth="11.44140625" defaultRowHeight="13.2" x14ac:dyDescent="0.25"/>
  <cols>
    <col min="1" max="1" width="16.109375" style="35" customWidth="1"/>
    <col min="2" max="2" width="10.5546875" style="111" customWidth="1"/>
    <col min="3" max="3" width="9.88671875" style="111" customWidth="1"/>
    <col min="4" max="4" width="9" style="111" customWidth="1"/>
    <col min="5" max="5" width="10.44140625" style="111" customWidth="1"/>
    <col min="6" max="7" width="7.6640625" style="111" customWidth="1"/>
    <col min="8" max="8" width="8.6640625" style="111" customWidth="1"/>
    <col min="9" max="9" width="14.109375" style="111" customWidth="1"/>
    <col min="10" max="16384" width="11.44140625" style="43"/>
  </cols>
  <sheetData>
    <row r="1" spans="1:9" ht="14.25" customHeight="1" x14ac:dyDescent="0.25">
      <c r="A1" s="209" t="s">
        <v>42</v>
      </c>
      <c r="B1" s="125"/>
      <c r="C1" s="125"/>
      <c r="D1" s="125"/>
      <c r="E1" s="125"/>
      <c r="F1" s="125"/>
      <c r="G1" s="125"/>
      <c r="H1" s="125"/>
      <c r="I1" s="126"/>
    </row>
    <row r="2" spans="1:9" ht="12.75" customHeight="1" x14ac:dyDescent="0.25">
      <c r="A2" s="10"/>
      <c r="B2" s="7" t="s">
        <v>43</v>
      </c>
      <c r="C2" s="7"/>
      <c r="D2" s="7"/>
      <c r="E2" s="7"/>
      <c r="F2" s="7"/>
      <c r="G2" s="7"/>
      <c r="H2" s="7"/>
      <c r="I2" s="127"/>
    </row>
    <row r="3" spans="1:9" ht="12.75" customHeight="1" x14ac:dyDescent="0.25">
      <c r="A3" s="10"/>
      <c r="B3" s="128" t="s">
        <v>150</v>
      </c>
      <c r="C3" s="128"/>
      <c r="D3" s="128"/>
      <c r="E3" s="128"/>
      <c r="F3" s="128"/>
      <c r="G3" s="128"/>
      <c r="H3" s="128"/>
      <c r="I3" s="127"/>
    </row>
    <row r="4" spans="1:9" ht="12.75" customHeight="1" x14ac:dyDescent="0.25">
      <c r="A4" s="10"/>
      <c r="B4" s="7" t="s">
        <v>92</v>
      </c>
      <c r="C4" s="7"/>
      <c r="D4" s="7"/>
      <c r="E4" s="7"/>
      <c r="F4" s="7"/>
      <c r="G4" s="7"/>
      <c r="H4" s="7"/>
      <c r="I4" s="127"/>
    </row>
    <row r="5" spans="1:9" ht="12.9" customHeight="1" x14ac:dyDescent="0.25">
      <c r="A5" s="10"/>
      <c r="B5" s="7"/>
      <c r="C5" s="7"/>
      <c r="D5" s="7"/>
      <c r="E5" s="7"/>
      <c r="F5" s="7"/>
      <c r="G5" s="7"/>
      <c r="H5" s="7"/>
      <c r="I5" s="127"/>
    </row>
    <row r="6" spans="1:9" ht="12.9" customHeight="1" x14ac:dyDescent="0.25">
      <c r="A6" s="10" t="s">
        <v>44</v>
      </c>
      <c r="B6" s="108" t="str">
        <f>'Tab I'!B9</f>
        <v>Norge</v>
      </c>
      <c r="C6" s="7"/>
      <c r="D6" s="7"/>
      <c r="E6" s="7"/>
      <c r="F6" s="7"/>
      <c r="G6" s="7"/>
      <c r="H6" s="7"/>
      <c r="I6" s="127"/>
    </row>
    <row r="7" spans="1:9" ht="12.9" customHeight="1" x14ac:dyDescent="0.25">
      <c r="A7" s="10" t="s">
        <v>45</v>
      </c>
      <c r="B7" s="7">
        <f>'Tab I'!B10</f>
        <v>2019</v>
      </c>
      <c r="C7" s="7"/>
      <c r="D7" s="7"/>
      <c r="E7" s="7"/>
      <c r="F7" s="7"/>
      <c r="G7" s="7"/>
      <c r="H7" s="7"/>
      <c r="I7" s="127"/>
    </row>
    <row r="8" spans="1:9" ht="12.9" customHeight="1" x14ac:dyDescent="0.25">
      <c r="A8" s="10" t="s">
        <v>46</v>
      </c>
      <c r="B8" s="44">
        <f>'Tab I'!B11</f>
        <v>44465</v>
      </c>
      <c r="C8" s="7"/>
      <c r="D8" s="7"/>
      <c r="E8" s="7"/>
      <c r="F8" s="7"/>
      <c r="G8" s="7"/>
      <c r="H8" s="7"/>
      <c r="I8" s="127"/>
    </row>
    <row r="9" spans="1:9" ht="12.9" customHeight="1" x14ac:dyDescent="0.25">
      <c r="A9" s="10" t="s">
        <v>47</v>
      </c>
      <c r="B9" s="44" t="str">
        <f>'Tab I'!B12</f>
        <v>01.01 - 31.12.2019</v>
      </c>
      <c r="C9" s="7"/>
      <c r="D9" s="7"/>
      <c r="E9" s="7"/>
      <c r="F9" s="7"/>
      <c r="G9" s="7"/>
      <c r="H9" s="7"/>
      <c r="I9" s="127"/>
    </row>
    <row r="10" spans="1:9" ht="13.8" thickBot="1" x14ac:dyDescent="0.3">
      <c r="A10" s="11"/>
      <c r="B10" s="129"/>
      <c r="C10" s="129"/>
      <c r="D10" s="129"/>
      <c r="E10" s="129"/>
      <c r="F10" s="129"/>
      <c r="G10" s="129"/>
      <c r="H10" s="129"/>
      <c r="I10" s="68"/>
    </row>
    <row r="11" spans="1:9" ht="11.1" customHeight="1" x14ac:dyDescent="0.25">
      <c r="A11" s="119"/>
      <c r="B11" s="130"/>
      <c r="C11" s="109"/>
      <c r="D11" s="110"/>
      <c r="E11" s="131"/>
      <c r="F11" s="131"/>
      <c r="G11" s="132"/>
      <c r="H11" s="133"/>
      <c r="I11" s="110"/>
    </row>
    <row r="12" spans="1:9" ht="11.1" customHeight="1" x14ac:dyDescent="0.25">
      <c r="A12" s="39"/>
      <c r="B12" s="35"/>
      <c r="D12" s="112"/>
      <c r="E12" s="50" t="s">
        <v>77</v>
      </c>
      <c r="F12" s="50" t="s">
        <v>134</v>
      </c>
      <c r="G12" s="55"/>
      <c r="H12" s="135"/>
      <c r="I12" s="135" t="s">
        <v>82</v>
      </c>
    </row>
    <row r="13" spans="1:9" ht="11.1" customHeight="1" x14ac:dyDescent="0.25">
      <c r="A13" s="39"/>
      <c r="B13" s="35"/>
      <c r="D13" s="112"/>
      <c r="E13" s="50" t="s">
        <v>76</v>
      </c>
      <c r="F13" s="50" t="s">
        <v>83</v>
      </c>
      <c r="G13" s="55"/>
      <c r="H13" s="135"/>
      <c r="I13" s="135" t="s">
        <v>157</v>
      </c>
    </row>
    <row r="14" spans="1:9" ht="12.6" customHeight="1" x14ac:dyDescent="0.25">
      <c r="A14" s="39"/>
      <c r="B14" s="52" t="s">
        <v>79</v>
      </c>
      <c r="D14" s="112"/>
      <c r="E14" s="107" t="s">
        <v>154</v>
      </c>
      <c r="F14" s="50" t="s">
        <v>84</v>
      </c>
      <c r="G14" s="59"/>
      <c r="H14" s="135"/>
      <c r="I14" s="135" t="s">
        <v>85</v>
      </c>
    </row>
    <row r="15" spans="1:9" ht="11.1" customHeight="1" x14ac:dyDescent="0.25">
      <c r="A15" s="39"/>
      <c r="B15" s="52"/>
      <c r="D15" s="112"/>
      <c r="E15" s="134" t="s">
        <v>153</v>
      </c>
      <c r="F15" s="50"/>
      <c r="G15" s="55"/>
      <c r="H15" s="135"/>
      <c r="I15" s="135" t="s">
        <v>23</v>
      </c>
    </row>
    <row r="16" spans="1:9" ht="11.1" customHeight="1" x14ac:dyDescent="0.25">
      <c r="A16" s="39"/>
      <c r="B16" s="52"/>
      <c r="D16" s="112"/>
      <c r="E16" s="50"/>
      <c r="F16" s="191" t="s">
        <v>171</v>
      </c>
      <c r="G16" s="82"/>
      <c r="H16" s="170"/>
      <c r="I16" s="135" t="s">
        <v>63</v>
      </c>
    </row>
    <row r="17" spans="1:9" ht="11.1" customHeight="1" x14ac:dyDescent="0.25">
      <c r="A17" s="39"/>
      <c r="B17" s="52"/>
      <c r="D17" s="112"/>
      <c r="E17" s="50"/>
      <c r="F17" s="191" t="s">
        <v>172</v>
      </c>
      <c r="G17" s="55"/>
      <c r="H17" s="135"/>
      <c r="I17" s="135" t="s">
        <v>67</v>
      </c>
    </row>
    <row r="18" spans="1:9" ht="13.8" thickBot="1" x14ac:dyDescent="0.3">
      <c r="A18" s="39"/>
      <c r="B18" s="136"/>
      <c r="C18" s="137"/>
      <c r="D18" s="138"/>
      <c r="E18" s="139"/>
      <c r="F18" s="141"/>
      <c r="G18" s="192"/>
      <c r="H18" s="193"/>
      <c r="I18" s="112"/>
    </row>
    <row r="19" spans="1:9" ht="13.8" thickBot="1" x14ac:dyDescent="0.3">
      <c r="A19" s="30" t="s">
        <v>48</v>
      </c>
      <c r="B19" s="140">
        <v>1</v>
      </c>
      <c r="C19" s="140" t="s">
        <v>151</v>
      </c>
      <c r="D19" s="140" t="s">
        <v>152</v>
      </c>
      <c r="E19" s="141"/>
      <c r="F19" s="140">
        <v>1</v>
      </c>
      <c r="G19" s="140" t="s">
        <v>151</v>
      </c>
      <c r="H19" s="140" t="s">
        <v>152</v>
      </c>
      <c r="I19" s="40"/>
    </row>
    <row r="20" spans="1:9" ht="13.8" thickBot="1" x14ac:dyDescent="0.3">
      <c r="A20" s="119"/>
      <c r="B20" s="42"/>
      <c r="C20" s="42"/>
      <c r="D20" s="42"/>
      <c r="E20" s="42"/>
      <c r="F20" s="40"/>
      <c r="G20" s="40"/>
      <c r="H20" s="40"/>
      <c r="I20" s="42"/>
    </row>
    <row r="21" spans="1:9" ht="11.1" customHeight="1" x14ac:dyDescent="0.25">
      <c r="B21" s="119"/>
      <c r="C21" s="119"/>
      <c r="D21" s="119"/>
      <c r="E21" s="119"/>
      <c r="F21" s="119"/>
      <c r="G21" s="119"/>
      <c r="H21" s="119"/>
      <c r="I21" s="142"/>
    </row>
    <row r="22" spans="1:9" ht="11.1" customHeight="1" x14ac:dyDescent="0.25">
      <c r="B22" s="39"/>
      <c r="C22" s="39"/>
      <c r="D22" s="39"/>
      <c r="E22" s="39"/>
      <c r="F22" s="39"/>
      <c r="G22" s="39"/>
      <c r="H22" s="39"/>
      <c r="I22" s="39"/>
    </row>
    <row r="23" spans="1:9" ht="12.9" customHeight="1" x14ac:dyDescent="0.25">
      <c r="A23" s="57" t="s">
        <v>31</v>
      </c>
      <c r="B23" s="199">
        <v>73506.241930000004</v>
      </c>
      <c r="C23" s="199">
        <f>203471.82185+4340</f>
        <v>207811.82185000001</v>
      </c>
      <c r="D23" s="199">
        <v>45094.920579999998</v>
      </c>
      <c r="E23" s="199">
        <f>SUM(B23:D23)</f>
        <v>326412.98436</v>
      </c>
      <c r="F23" s="200">
        <v>65.350729999999999</v>
      </c>
      <c r="G23" s="200">
        <v>610.94835</v>
      </c>
      <c r="H23" s="200">
        <v>88.038300000000007</v>
      </c>
      <c r="I23" s="199">
        <v>5293</v>
      </c>
    </row>
    <row r="24" spans="1:9" ht="12.9" customHeight="1" x14ac:dyDescent="0.25">
      <c r="A24" s="57" t="s">
        <v>16</v>
      </c>
      <c r="B24" s="200">
        <v>32939.799140000003</v>
      </c>
      <c r="C24" s="200">
        <f>43485.19529+232</f>
        <v>43717.195290000003</v>
      </c>
      <c r="D24" s="200">
        <v>17451.204669999999</v>
      </c>
      <c r="E24" s="200">
        <f t="shared" ref="E24:E34" si="0">SUM(B24:D24)</f>
        <v>94108.199099999998</v>
      </c>
      <c r="F24" s="200">
        <v>1.48244</v>
      </c>
      <c r="G24" s="200">
        <v>20.969580000000001</v>
      </c>
      <c r="H24" s="200">
        <v>19.192599999999999</v>
      </c>
      <c r="I24" s="200">
        <v>4556</v>
      </c>
    </row>
    <row r="25" spans="1:9" ht="12.9" customHeight="1" x14ac:dyDescent="0.25">
      <c r="A25" s="215" t="s">
        <v>41</v>
      </c>
      <c r="B25" s="200">
        <v>3</v>
      </c>
      <c r="C25" s="200"/>
      <c r="D25" s="200"/>
      <c r="E25" s="214"/>
      <c r="F25" s="200"/>
      <c r="G25" s="200"/>
      <c r="H25" s="201"/>
      <c r="I25" s="200"/>
    </row>
    <row r="26" spans="1:9" ht="12.9" customHeight="1" x14ac:dyDescent="0.25">
      <c r="A26" s="57" t="s">
        <v>74</v>
      </c>
      <c r="B26" s="200">
        <v>939.37122999999997</v>
      </c>
      <c r="C26" s="200">
        <v>12141.3469</v>
      </c>
      <c r="D26" s="200">
        <v>1784.30771</v>
      </c>
      <c r="E26" s="200">
        <f t="shared" si="0"/>
        <v>14865.025840000002</v>
      </c>
      <c r="F26" s="200"/>
      <c r="G26" s="200">
        <v>6.0039999999999996</v>
      </c>
      <c r="H26" s="200"/>
      <c r="I26" s="200">
        <v>3</v>
      </c>
    </row>
    <row r="27" spans="1:9" ht="26.4" x14ac:dyDescent="0.25">
      <c r="A27" s="99" t="s">
        <v>158</v>
      </c>
      <c r="B27" s="200">
        <v>2405.5879399999999</v>
      </c>
      <c r="C27" s="200">
        <v>23571.889319999998</v>
      </c>
      <c r="D27" s="200">
        <v>3828.2509399999999</v>
      </c>
      <c r="E27" s="200">
        <f t="shared" si="0"/>
        <v>29805.728199999998</v>
      </c>
      <c r="F27" s="200"/>
      <c r="G27" s="200">
        <v>1.482</v>
      </c>
      <c r="H27" s="200"/>
      <c r="I27" s="200"/>
    </row>
    <row r="28" spans="1:9" ht="12.9" customHeight="1" x14ac:dyDescent="0.25">
      <c r="A28" s="57" t="s">
        <v>32</v>
      </c>
      <c r="B28" s="200">
        <v>20757.900030000001</v>
      </c>
      <c r="C28" s="200">
        <v>120066.81539999999</v>
      </c>
      <c r="D28" s="200">
        <v>3267.5932200000002</v>
      </c>
      <c r="E28" s="200">
        <f t="shared" si="0"/>
        <v>144092.30864999999</v>
      </c>
      <c r="F28" s="200"/>
      <c r="G28" s="200">
        <v>15.011799999999999</v>
      </c>
      <c r="H28" s="200"/>
      <c r="I28" s="200"/>
    </row>
    <row r="29" spans="1:9" ht="12.9" customHeight="1" x14ac:dyDescent="0.25">
      <c r="A29" s="57" t="s">
        <v>167</v>
      </c>
      <c r="B29" s="200">
        <v>1462.51478</v>
      </c>
      <c r="C29" s="200">
        <v>3385.9735300000002</v>
      </c>
      <c r="D29" s="200">
        <v>2603.5084399999996</v>
      </c>
      <c r="E29" s="200">
        <f t="shared" si="0"/>
        <v>7451.9967500000002</v>
      </c>
      <c r="F29" s="200"/>
      <c r="G29" s="200">
        <v>1.2605999999999999</v>
      </c>
      <c r="H29" s="200">
        <v>0.53295000000000003</v>
      </c>
      <c r="I29" s="200">
        <v>163</v>
      </c>
    </row>
    <row r="30" spans="1:9" ht="12.9" customHeight="1" x14ac:dyDescent="0.25">
      <c r="A30" s="57" t="s">
        <v>166</v>
      </c>
      <c r="B30" s="200">
        <v>18.779219999999999</v>
      </c>
      <c r="C30" s="200">
        <v>28.96069</v>
      </c>
      <c r="D30" s="200">
        <v>0.62139999999999995</v>
      </c>
      <c r="E30" s="200">
        <f t="shared" si="0"/>
        <v>48.361309999999996</v>
      </c>
      <c r="F30" s="200"/>
      <c r="G30" s="200"/>
      <c r="H30" s="201"/>
      <c r="I30" s="200"/>
    </row>
    <row r="31" spans="1:9" ht="12.9" customHeight="1" x14ac:dyDescent="0.25">
      <c r="A31" s="57" t="s">
        <v>49</v>
      </c>
      <c r="B31" s="200">
        <v>22746.32519</v>
      </c>
      <c r="C31" s="200">
        <v>723.04888000000005</v>
      </c>
      <c r="D31" s="200">
        <v>179.88516000000001</v>
      </c>
      <c r="E31" s="200">
        <f t="shared" si="0"/>
        <v>23649.25923</v>
      </c>
      <c r="F31" s="200"/>
      <c r="G31" s="200"/>
      <c r="H31" s="200">
        <v>3</v>
      </c>
      <c r="I31" s="200">
        <v>6032</v>
      </c>
    </row>
    <row r="32" spans="1:9" s="143" customFormat="1" ht="16.5" customHeight="1" x14ac:dyDescent="0.25">
      <c r="A32" s="99" t="s">
        <v>50</v>
      </c>
      <c r="B32" s="200">
        <v>278.18299999999999</v>
      </c>
      <c r="C32" s="200">
        <v>430371.29599999997</v>
      </c>
      <c r="D32" s="200"/>
      <c r="E32" s="201">
        <f t="shared" si="0"/>
        <v>430649.47899999999</v>
      </c>
      <c r="F32" s="200"/>
      <c r="G32" s="200">
        <v>574</v>
      </c>
      <c r="H32" s="200"/>
      <c r="I32" s="201"/>
    </row>
    <row r="33" spans="1:9" ht="12.9" customHeight="1" x14ac:dyDescent="0.25">
      <c r="A33" s="57" t="s">
        <v>51</v>
      </c>
      <c r="B33" s="200"/>
      <c r="C33" s="200">
        <v>22583.213599999999</v>
      </c>
      <c r="D33" s="200"/>
      <c r="E33" s="200">
        <f t="shared" si="0"/>
        <v>22583.213599999999</v>
      </c>
      <c r="F33" s="200"/>
      <c r="G33" s="200">
        <v>41.161999999999999</v>
      </c>
      <c r="H33" s="200"/>
      <c r="I33" s="200"/>
    </row>
    <row r="34" spans="1:9" ht="41.25" customHeight="1" x14ac:dyDescent="0.25">
      <c r="A34" s="195" t="s">
        <v>177</v>
      </c>
      <c r="B34" s="200"/>
      <c r="C34" s="200">
        <v>1293.086</v>
      </c>
      <c r="D34" s="200"/>
      <c r="E34" s="200">
        <f t="shared" si="0"/>
        <v>1293.086</v>
      </c>
      <c r="F34" s="200"/>
      <c r="G34" s="200"/>
      <c r="H34" s="200"/>
      <c r="I34" s="200"/>
    </row>
    <row r="35" spans="1:9" ht="13.8" thickBot="1" x14ac:dyDescent="0.3">
      <c r="A35" s="11" t="s">
        <v>81</v>
      </c>
      <c r="B35" s="199"/>
      <c r="C35" s="199"/>
      <c r="D35" s="199"/>
      <c r="E35" s="199"/>
      <c r="F35" s="199"/>
      <c r="G35" s="199"/>
      <c r="H35" s="199"/>
      <c r="I35" s="200">
        <v>17</v>
      </c>
    </row>
    <row r="36" spans="1:9" ht="13.8" thickBot="1" x14ac:dyDescent="0.3">
      <c r="A36" s="31"/>
      <c r="B36" s="196"/>
      <c r="C36" s="197"/>
      <c r="D36" s="198"/>
      <c r="E36" s="196"/>
      <c r="F36" s="196"/>
      <c r="G36" s="196"/>
      <c r="H36" s="196"/>
      <c r="I36" s="196"/>
    </row>
    <row r="37" spans="1:9" ht="16.2" thickBot="1" x14ac:dyDescent="0.3">
      <c r="A37" s="30" t="s">
        <v>168</v>
      </c>
      <c r="B37" s="225" t="s">
        <v>78</v>
      </c>
      <c r="C37" s="226"/>
      <c r="D37" s="226"/>
      <c r="E37" s="226"/>
      <c r="F37" s="226"/>
      <c r="G37" s="226"/>
      <c r="H37" s="226"/>
      <c r="I37" s="227"/>
    </row>
    <row r="38" spans="1:9" ht="12.9" customHeight="1" x14ac:dyDescent="0.25">
      <c r="A38" s="69" t="s">
        <v>86</v>
      </c>
      <c r="B38" s="216">
        <v>602</v>
      </c>
      <c r="C38" s="228">
        <v>4729</v>
      </c>
      <c r="D38" s="229"/>
      <c r="E38" s="216">
        <f>SUM(B38:D38)</f>
        <v>5331</v>
      </c>
      <c r="F38" s="219"/>
      <c r="G38" s="228">
        <v>11</v>
      </c>
      <c r="H38" s="229"/>
      <c r="I38" s="216">
        <v>602</v>
      </c>
    </row>
    <row r="39" spans="1:9" ht="13.8" thickBot="1" x14ac:dyDescent="0.3">
      <c r="A39" s="30" t="s">
        <v>87</v>
      </c>
      <c r="B39" s="217"/>
      <c r="C39" s="230">
        <v>23</v>
      </c>
      <c r="D39" s="231"/>
      <c r="E39" s="218">
        <f>SUM(B39:D39)</f>
        <v>23</v>
      </c>
      <c r="F39" s="220"/>
      <c r="G39" s="230">
        <v>22</v>
      </c>
      <c r="H39" s="231"/>
      <c r="I39" s="221"/>
    </row>
    <row r="40" spans="1:9" ht="11.1" customHeight="1" x14ac:dyDescent="0.25">
      <c r="A40" s="109"/>
      <c r="F40" s="144"/>
    </row>
    <row r="41" spans="1:9" ht="13.8" x14ac:dyDescent="0.25">
      <c r="A41" s="23" t="s">
        <v>169</v>
      </c>
    </row>
    <row r="42" spans="1:9" x14ac:dyDescent="0.25">
      <c r="A42" s="28" t="s">
        <v>170</v>
      </c>
    </row>
  </sheetData>
  <mergeCells count="5">
    <mergeCell ref="B37:I37"/>
    <mergeCell ref="C38:D38"/>
    <mergeCell ref="G38:H38"/>
    <mergeCell ref="C39:D39"/>
    <mergeCell ref="G39:H39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selection activeCell="I18" sqref="I18"/>
    </sheetView>
  </sheetViews>
  <sheetFormatPr baseColWidth="10" defaultColWidth="9.109375" defaultRowHeight="13.2" x14ac:dyDescent="0.25"/>
  <cols>
    <col min="1" max="1" width="11.6640625" style="43" customWidth="1"/>
    <col min="2" max="2" width="14" style="43" customWidth="1"/>
    <col min="3" max="3" width="16.44140625" style="43" customWidth="1"/>
    <col min="4" max="4" width="15.6640625" style="43" customWidth="1"/>
    <col min="5" max="5" width="15.33203125" style="43" customWidth="1"/>
    <col min="6" max="6" width="24.6640625" style="43" customWidth="1"/>
    <col min="7" max="16384" width="9.109375" style="43"/>
  </cols>
  <sheetData>
    <row r="1" spans="1:6" ht="13.8" thickBot="1" x14ac:dyDescent="0.3"/>
    <row r="2" spans="1:6" x14ac:dyDescent="0.25">
      <c r="A2" s="207" t="s">
        <v>52</v>
      </c>
      <c r="B2" s="125"/>
      <c r="C2" s="125"/>
      <c r="D2" s="125"/>
      <c r="E2" s="125"/>
      <c r="F2" s="126"/>
    </row>
    <row r="3" spans="1:6" x14ac:dyDescent="0.25">
      <c r="A3" s="208"/>
      <c r="B3" s="7" t="s">
        <v>160</v>
      </c>
      <c r="C3" s="7"/>
      <c r="D3" s="7"/>
      <c r="E3" s="7"/>
      <c r="F3" s="127"/>
    </row>
    <row r="4" spans="1:6" x14ac:dyDescent="0.25">
      <c r="A4" s="10"/>
      <c r="B4" s="7" t="s">
        <v>161</v>
      </c>
      <c r="C4" s="7"/>
      <c r="D4" s="7"/>
      <c r="E4" s="7"/>
      <c r="F4" s="127"/>
    </row>
    <row r="5" spans="1:6" x14ac:dyDescent="0.25">
      <c r="A5" s="10"/>
      <c r="B5" s="7"/>
      <c r="C5" s="7"/>
      <c r="D5" s="7"/>
      <c r="E5" s="7"/>
      <c r="F5" s="127"/>
    </row>
    <row r="6" spans="1:6" x14ac:dyDescent="0.25">
      <c r="A6" s="10"/>
      <c r="B6" s="7" t="s">
        <v>53</v>
      </c>
      <c r="C6" s="108" t="str">
        <f>'Tab I'!B9</f>
        <v>Norge</v>
      </c>
      <c r="D6" s="7"/>
      <c r="E6" s="7"/>
      <c r="F6" s="127"/>
    </row>
    <row r="7" spans="1:6" x14ac:dyDescent="0.25">
      <c r="A7" s="10"/>
      <c r="B7" s="7" t="s">
        <v>54</v>
      </c>
      <c r="C7" s="7">
        <f>'Tab I'!B10</f>
        <v>2019</v>
      </c>
      <c r="D7" s="108"/>
      <c r="E7" s="108"/>
      <c r="F7" s="127"/>
    </row>
    <row r="8" spans="1:6" x14ac:dyDescent="0.25">
      <c r="A8" s="10"/>
      <c r="B8" s="7" t="s">
        <v>55</v>
      </c>
      <c r="C8" s="44">
        <f>'Tab I'!B11</f>
        <v>44465</v>
      </c>
      <c r="D8" s="145"/>
      <c r="E8" s="145"/>
      <c r="F8" s="127"/>
    </row>
    <row r="9" spans="1:6" x14ac:dyDescent="0.25">
      <c r="A9" s="10"/>
      <c r="B9" s="7" t="s">
        <v>56</v>
      </c>
      <c r="C9" s="4" t="str">
        <f>'Tab I'!B12</f>
        <v>01.01 - 31.12.2019</v>
      </c>
      <c r="D9" s="108"/>
      <c r="E9" s="108"/>
      <c r="F9" s="127"/>
    </row>
    <row r="10" spans="1:6" ht="13.8" thickBot="1" x14ac:dyDescent="0.3">
      <c r="A10" s="11"/>
      <c r="B10" s="129"/>
      <c r="C10" s="129"/>
      <c r="D10" s="129"/>
      <c r="E10" s="129"/>
      <c r="F10" s="127"/>
    </row>
    <row r="11" spans="1:6" ht="15.6" x14ac:dyDescent="0.25">
      <c r="A11" s="31"/>
      <c r="B11" s="31"/>
      <c r="C11" s="146" t="s">
        <v>93</v>
      </c>
      <c r="D11" s="125"/>
      <c r="E11" s="126"/>
      <c r="F11" s="147" t="s">
        <v>173</v>
      </c>
    </row>
    <row r="12" spans="1:6" ht="13.8" thickBot="1" x14ac:dyDescent="0.3">
      <c r="A12" s="39"/>
      <c r="B12" s="148"/>
      <c r="C12" s="114"/>
      <c r="D12" s="33"/>
      <c r="E12" s="34"/>
      <c r="F12" s="149" t="s">
        <v>174</v>
      </c>
    </row>
    <row r="13" spans="1:6" x14ac:dyDescent="0.25">
      <c r="A13" s="32"/>
      <c r="B13" s="32"/>
      <c r="C13" s="36" t="s">
        <v>91</v>
      </c>
      <c r="D13" s="36" t="s">
        <v>57</v>
      </c>
      <c r="E13" s="31" t="s">
        <v>57</v>
      </c>
      <c r="F13" s="149" t="s">
        <v>63</v>
      </c>
    </row>
    <row r="14" spans="1:6" ht="15.6" x14ac:dyDescent="0.25">
      <c r="A14" s="32"/>
      <c r="B14" s="32"/>
      <c r="C14" s="38" t="s">
        <v>58</v>
      </c>
      <c r="D14" s="38" t="s">
        <v>59</v>
      </c>
      <c r="E14" s="38" t="s">
        <v>162</v>
      </c>
      <c r="F14" s="194" t="s">
        <v>175</v>
      </c>
    </row>
    <row r="15" spans="1:6" x14ac:dyDescent="0.25">
      <c r="A15" s="32" t="s">
        <v>11</v>
      </c>
      <c r="B15" s="32" t="s">
        <v>12</v>
      </c>
      <c r="C15" s="38" t="s">
        <v>60</v>
      </c>
      <c r="D15" s="38" t="s">
        <v>61</v>
      </c>
      <c r="E15" s="38" t="s">
        <v>62</v>
      </c>
      <c r="F15" s="39"/>
    </row>
    <row r="16" spans="1:6" x14ac:dyDescent="0.25">
      <c r="A16" s="32"/>
      <c r="B16" s="32"/>
      <c r="C16" s="38" t="s">
        <v>64</v>
      </c>
      <c r="D16" s="38" t="s">
        <v>65</v>
      </c>
      <c r="E16" s="38" t="s">
        <v>66</v>
      </c>
      <c r="F16" s="39"/>
    </row>
    <row r="17" spans="1:6" x14ac:dyDescent="0.25">
      <c r="A17" s="32"/>
      <c r="B17" s="32"/>
      <c r="C17" s="38" t="s">
        <v>68</v>
      </c>
      <c r="D17" s="150"/>
      <c r="E17" s="38" t="s">
        <v>63</v>
      </c>
      <c r="F17" s="39"/>
    </row>
    <row r="18" spans="1:6" ht="13.8" thickBot="1" x14ac:dyDescent="0.3">
      <c r="A18" s="32"/>
      <c r="B18" s="32"/>
      <c r="C18" s="40" t="s">
        <v>67</v>
      </c>
      <c r="D18" s="151"/>
      <c r="E18" s="40" t="s">
        <v>67</v>
      </c>
      <c r="F18" s="152"/>
    </row>
    <row r="19" spans="1:6" ht="13.8" thickBot="1" x14ac:dyDescent="0.3">
      <c r="A19" s="152"/>
      <c r="B19" s="30"/>
      <c r="C19" s="153" t="s">
        <v>13</v>
      </c>
      <c r="D19" s="42" t="s">
        <v>14</v>
      </c>
      <c r="E19" s="153" t="s">
        <v>69</v>
      </c>
      <c r="F19" s="154" t="s">
        <v>39</v>
      </c>
    </row>
    <row r="20" spans="1:6" ht="13.8" thickBot="1" x14ac:dyDescent="0.3">
      <c r="A20" s="155"/>
      <c r="B20" s="155"/>
      <c r="C20" s="42"/>
      <c r="D20" s="42"/>
      <c r="E20" s="42"/>
      <c r="F20" s="42"/>
    </row>
    <row r="21" spans="1:6" x14ac:dyDescent="0.25">
      <c r="A21" s="31" t="s">
        <v>31</v>
      </c>
      <c r="B21" s="32"/>
      <c r="C21" s="31"/>
      <c r="D21" s="31"/>
      <c r="E21" s="31"/>
      <c r="F21" s="31"/>
    </row>
    <row r="22" spans="1:6" x14ac:dyDescent="0.25">
      <c r="A22" s="32"/>
      <c r="B22" s="32" t="s">
        <v>80</v>
      </c>
      <c r="C22" s="70">
        <v>4610</v>
      </c>
      <c r="D22" s="70">
        <v>3450</v>
      </c>
      <c r="E22" s="70">
        <f>SUM(C22:D22)</f>
        <v>8060</v>
      </c>
      <c r="F22" s="70">
        <v>7970</v>
      </c>
    </row>
    <row r="23" spans="1:6" x14ac:dyDescent="0.25">
      <c r="A23" s="32"/>
      <c r="B23" s="32" t="s">
        <v>70</v>
      </c>
      <c r="C23" s="70">
        <v>4000</v>
      </c>
      <c r="D23" s="70">
        <v>4166</v>
      </c>
      <c r="E23" s="70">
        <f>SUM(C23:D23)</f>
        <v>8166</v>
      </c>
      <c r="F23" s="70">
        <v>7535</v>
      </c>
    </row>
    <row r="24" spans="1:6" x14ac:dyDescent="0.25">
      <c r="A24" s="32"/>
      <c r="B24" s="32" t="s">
        <v>180</v>
      </c>
      <c r="C24" s="70">
        <v>21518</v>
      </c>
      <c r="D24" s="70"/>
      <c r="E24" s="70">
        <v>21518</v>
      </c>
      <c r="F24" s="203">
        <v>24985</v>
      </c>
    </row>
    <row r="25" spans="1:6" ht="13.8" thickBot="1" x14ac:dyDescent="0.3">
      <c r="A25" s="32"/>
      <c r="B25" s="32" t="s">
        <v>71</v>
      </c>
      <c r="C25" s="70">
        <v>6592</v>
      </c>
      <c r="D25" s="70"/>
      <c r="E25" s="70">
        <f>SUM(C25:D25)</f>
        <v>6592</v>
      </c>
      <c r="F25" s="70">
        <v>6583</v>
      </c>
    </row>
    <row r="26" spans="1:6" ht="13.8" thickBot="1" x14ac:dyDescent="0.3">
      <c r="A26" s="155" t="s">
        <v>72</v>
      </c>
      <c r="B26" s="156"/>
      <c r="C26" s="71">
        <f>SUM(C22:C25)</f>
        <v>36720</v>
      </c>
      <c r="D26" s="71">
        <f>SUM(D22:D25)</f>
        <v>7616</v>
      </c>
      <c r="E26" s="71">
        <f>SUM(E22:E25)</f>
        <v>44336</v>
      </c>
      <c r="F26" s="71">
        <f>SUM(F22:F25)</f>
        <v>47073</v>
      </c>
    </row>
    <row r="27" spans="1:6" x14ac:dyDescent="0.25">
      <c r="A27" s="31" t="s">
        <v>16</v>
      </c>
      <c r="B27" s="119"/>
      <c r="C27" s="62"/>
      <c r="D27" s="62"/>
      <c r="E27" s="62"/>
      <c r="F27" s="63"/>
    </row>
    <row r="28" spans="1:6" x14ac:dyDescent="0.25">
      <c r="A28" s="32"/>
      <c r="B28" s="32" t="s">
        <v>80</v>
      </c>
      <c r="C28" s="70">
        <v>1075</v>
      </c>
      <c r="D28" s="70">
        <v>300</v>
      </c>
      <c r="E28" s="70">
        <f>SUM(C28:D28)</f>
        <v>1375</v>
      </c>
      <c r="F28" s="70">
        <v>588</v>
      </c>
    </row>
    <row r="29" spans="1:6" x14ac:dyDescent="0.25">
      <c r="A29" s="32"/>
      <c r="B29" s="32" t="s">
        <v>73</v>
      </c>
      <c r="C29" s="70">
        <v>900</v>
      </c>
      <c r="D29" s="70">
        <v>603</v>
      </c>
      <c r="E29" s="70">
        <f>SUM(C29:D29)</f>
        <v>1503</v>
      </c>
      <c r="F29" s="70">
        <v>1002</v>
      </c>
    </row>
    <row r="30" spans="1:6" x14ac:dyDescent="0.25">
      <c r="A30" s="32"/>
      <c r="B30" s="32" t="s">
        <v>180</v>
      </c>
      <c r="C30" s="70">
        <v>1100</v>
      </c>
      <c r="D30" s="70"/>
      <c r="E30" s="70">
        <f>SUM(C30:D30)</f>
        <v>1100</v>
      </c>
      <c r="F30" s="203">
        <v>1039</v>
      </c>
    </row>
    <row r="31" spans="1:6" ht="13.8" thickBot="1" x14ac:dyDescent="0.3">
      <c r="A31" s="32"/>
      <c r="B31" s="32" t="s">
        <v>71</v>
      </c>
      <c r="C31" s="70"/>
      <c r="D31" s="70"/>
      <c r="E31" s="70"/>
      <c r="F31" s="205">
        <v>391</v>
      </c>
    </row>
    <row r="32" spans="1:6" ht="13.8" thickBot="1" x14ac:dyDescent="0.3">
      <c r="A32" s="41" t="s">
        <v>72</v>
      </c>
      <c r="B32" s="156"/>
      <c r="C32" s="71">
        <f>SUM(C28:C31)</f>
        <v>3075</v>
      </c>
      <c r="D32" s="71">
        <f>SUM(D28:D31)</f>
        <v>903</v>
      </c>
      <c r="E32" s="71">
        <f>SUM(E28:E31)</f>
        <v>3978</v>
      </c>
      <c r="F32" s="71">
        <f>SUM(F28:F31)</f>
        <v>3020</v>
      </c>
    </row>
    <row r="33" spans="1:13" x14ac:dyDescent="0.25">
      <c r="A33" s="31" t="s">
        <v>74</v>
      </c>
      <c r="B33" s="119"/>
      <c r="C33" s="62"/>
      <c r="D33" s="62"/>
      <c r="E33" s="62"/>
      <c r="F33" s="63"/>
    </row>
    <row r="34" spans="1:13" x14ac:dyDescent="0.25">
      <c r="A34" s="32"/>
      <c r="B34" s="32" t="s">
        <v>80</v>
      </c>
      <c r="C34" s="61"/>
      <c r="D34" s="61"/>
      <c r="E34" s="61"/>
      <c r="F34" s="61"/>
      <c r="M34" s="202"/>
    </row>
    <row r="35" spans="1:13" x14ac:dyDescent="0.25">
      <c r="A35" s="32"/>
      <c r="B35" s="32" t="s">
        <v>73</v>
      </c>
      <c r="C35" s="61"/>
      <c r="D35" s="61"/>
      <c r="E35" s="61"/>
      <c r="F35" s="61"/>
    </row>
    <row r="36" spans="1:13" x14ac:dyDescent="0.25">
      <c r="A36" s="32"/>
      <c r="B36" s="32" t="s">
        <v>180</v>
      </c>
      <c r="C36" s="70">
        <v>50</v>
      </c>
      <c r="D36" s="70"/>
      <c r="E36" s="70">
        <f>SUM(C36:D36)</f>
        <v>50</v>
      </c>
      <c r="F36" s="203">
        <v>65</v>
      </c>
    </row>
    <row r="37" spans="1:13" ht="13.8" thickBot="1" x14ac:dyDescent="0.3">
      <c r="A37" s="32"/>
      <c r="B37" s="32" t="s">
        <v>71</v>
      </c>
      <c r="C37" s="70"/>
      <c r="D37" s="70"/>
      <c r="E37" s="70"/>
      <c r="F37" s="72"/>
    </row>
    <row r="38" spans="1:13" ht="13.8" thickBot="1" x14ac:dyDescent="0.3">
      <c r="A38" s="41" t="s">
        <v>72</v>
      </c>
      <c r="B38" s="156"/>
      <c r="C38" s="71">
        <f>SUM(C34:C37)</f>
        <v>50</v>
      </c>
      <c r="D38" s="71"/>
      <c r="E38" s="71">
        <f>SUM(E34:E37)</f>
        <v>50</v>
      </c>
      <c r="F38" s="71">
        <f>SUM(F34:F37)</f>
        <v>65</v>
      </c>
    </row>
    <row r="39" spans="1:13" s="28" customFormat="1" ht="13.8" x14ac:dyDescent="0.25">
      <c r="A39" s="157" t="s">
        <v>163</v>
      </c>
      <c r="B39" s="158"/>
      <c r="C39" s="158"/>
      <c r="D39" s="158"/>
      <c r="F39" s="29"/>
    </row>
    <row r="40" spans="1:13" ht="13.8" x14ac:dyDescent="0.25">
      <c r="A40" s="157"/>
    </row>
    <row r="41" spans="1:13" x14ac:dyDescent="0.25">
      <c r="A41" s="111"/>
      <c r="B41" s="111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Tab I</vt:lpstr>
      <vt:lpstr>Tab II</vt:lpstr>
      <vt:lpstr>Tab III</vt:lpstr>
      <vt:lpstr>Tab IV</vt:lpstr>
      <vt:lpstr>Tab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Synnøve Liabø</dc:creator>
  <cp:lastModifiedBy>Synnøve Liabø</cp:lastModifiedBy>
  <cp:lastPrinted>2021-10-01T13:12:12Z</cp:lastPrinted>
  <dcterms:created xsi:type="dcterms:W3CDTF">2000-10-24T13:58:08Z</dcterms:created>
  <dcterms:modified xsi:type="dcterms:W3CDTF">2021-10-13T10:36:22Z</dcterms:modified>
</cp:coreProperties>
</file>