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worksheets/sheet15.xml" ContentType="application/vnd.openxmlformats-officedocument.spreadsheetml.worksheet+xml"/>
  <Override PartName="/xl/worksheets/sheet17.xml" ContentType="application/vnd.openxmlformats-officedocument.spreadsheetml.worksheet+xml"/>
  <Override PartName="/xl/worksheets/sheet16.xml" ContentType="application/vnd.openxmlformats-officedocument.spreadsheetml.worksheet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H:\Budsjett\NB27\Tallene bak figurene\2. runde\"/>
    </mc:Choice>
  </mc:AlternateContent>
  <xr:revisionPtr revIDLastSave="0" documentId="13_ncr:1_{E210AA8B-871A-48A9-9D4D-FF52A351F4BD}" xr6:coauthVersionLast="47" xr6:coauthVersionMax="47" xr10:uidLastSave="{00000000-0000-0000-0000-000000000000}"/>
  <bookViews>
    <workbookView xWindow="-105" yWindow="0" windowWidth="28110" windowHeight="20985" xr2:uid="{00000000-000D-0000-FFFF-FFFF00000000}"/>
  </bookViews>
  <sheets>
    <sheet name="Innhold" sheetId="1" r:id="rId1"/>
    <sheet name="Fig6-1" sheetId="2" r:id="rId2"/>
    <sheet name="Fig6-2" sheetId="3" r:id="rId3"/>
    <sheet name="Fig6-3" sheetId="4" r:id="rId4"/>
    <sheet name="Fig6-4" sheetId="5" r:id="rId5"/>
    <sheet name="Fig6-5" sheetId="6" r:id="rId6"/>
    <sheet name="Fig6-6" sheetId="7" r:id="rId7"/>
    <sheet name="Fig6-7" sheetId="8" r:id="rId8"/>
    <sheet name="Fig6-8" sheetId="9" r:id="rId9"/>
    <sheet name="Fig6-9" sheetId="10" r:id="rId10"/>
    <sheet name="Fig6-10" sheetId="11" r:id="rId11"/>
    <sheet name="Fig6-11" sheetId="12" r:id="rId12"/>
    <sheet name="Fig6-12" sheetId="13" r:id="rId13"/>
    <sheet name="Fig6-13" sheetId="14" r:id="rId14"/>
    <sheet name="Fig6-15" sheetId="15" r:id="rId15"/>
    <sheet name="Fig6-16" sheetId="16" r:id="rId16"/>
    <sheet name="Fig6-17" sheetId="17" r:id="rId17"/>
    <sheet name="Fig6-18" sheetId="18" r:id="rId18"/>
    <sheet name="Fig6-19" sheetId="19" r:id="rId19"/>
    <sheet name="Fig6-20" sheetId="20" r:id="rId20"/>
    <sheet name="Fig6-21" sheetId="21" r:id="rId21"/>
    <sheet name="Fig6-22" sheetId="22" r:id="rId22"/>
    <sheet name="Fig6-23" sheetId="23" r:id="rId23"/>
    <sheet name="Fig6-24" sheetId="24" r:id="rId24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A24" i="1" l="1"/>
  <c r="A23" i="1"/>
  <c r="A22" i="1"/>
  <c r="A21" i="1"/>
  <c r="A20" i="1"/>
  <c r="A19" i="1"/>
  <c r="A18" i="1"/>
  <c r="A17" i="1"/>
  <c r="A16" i="1"/>
  <c r="A15" i="1"/>
  <c r="A14" i="1"/>
  <c r="A13" i="1"/>
  <c r="A12" i="1"/>
  <c r="A11" i="1"/>
  <c r="A10" i="1"/>
  <c r="A9" i="1"/>
  <c r="A8" i="1"/>
  <c r="A7" i="1"/>
  <c r="A6" i="1"/>
  <c r="A5" i="1"/>
  <c r="A4" i="1"/>
  <c r="A3" i="1"/>
  <c r="A2" i="1"/>
</calcChain>
</file>

<file path=xl/sharedStrings.xml><?xml version="1.0" encoding="utf-8"?>
<sst xmlns="http://schemas.openxmlformats.org/spreadsheetml/2006/main" count="238" uniqueCount="160">
  <si>
    <t>Gjennomsnittlig husholdningsjustert inntekt og skatt for ulike inntektsgrupper. 2024. Tusen kroner</t>
  </si>
  <si>
    <t>Gjennomsnittlig husholdningsjustert inntekt og skatt i nederste inntektsgruppe (1.-9. persentil). 2024. Tusen kroner</t>
  </si>
  <si>
    <t>Gjennomsnittlig husholdningsjustert inntekt og skatt i øverste inntektsgruppe (91.-100. persentil). 2024. Tusen kroner</t>
  </si>
  <si>
    <t>Utvikling i realinntekt i ulike deler av inntektsfordelingen. Indeks (2004=1). 2004-2024</t>
  </si>
  <si>
    <t>Inntektsulikhet målt ved ulike spredningsmål. 1992-2024</t>
  </si>
  <si>
    <t>Inntektsulikhet med ulike inntektsbegrep. 2001–2022</t>
  </si>
  <si>
    <t>Lønnsspredning i utvalgte land, EU og OECD (medianlønn=1). 2024</t>
  </si>
  <si>
    <t>Utviklingen i lønnsulikheten i Norge målt med P90/P10 og Gini. 1997–2025</t>
  </si>
  <si>
    <t>Husholdningenes gjennomsnittlige formue. Mill. kroner. 2010–2024</t>
  </si>
  <si>
    <t>Gjennomsnittlig husholdningsformue i ulike formuesgrupper. Mill. kroner. 2024</t>
  </si>
  <si>
    <t>Gjennomsnittlig husholdningsformue i øverste formuesgruppe (91.-100. persentil). Mill. kroner. 2024</t>
  </si>
  <si>
    <t>Gjennomsnittlig formue i ulike aldersgrupper i 2024. Mill. kroner</t>
  </si>
  <si>
    <t>Formuesutvikling i topp 1 pst. og resten av befolkningen. Indeks (2012=100). 2012–2024</t>
  </si>
  <si>
    <t>Spredning i inntekt. Formuespersentil 91–100. Mill. kroner. 2024</t>
  </si>
  <si>
    <t>Spredning i formue i ulike inntektsgrupper. Mill. kroner. 2024</t>
  </si>
  <si>
    <t>Gjennomsnittlig inntekt etter skatt og endring i nettoformue fra året før for de 1 pst. mest formuende personene. 2014–2024. Mill. kroner.</t>
  </si>
  <si>
    <t>Andelen av markedsinntekten som tilfalt topp 1 pst. med ulike inntektsbegrep. 2001–2022</t>
  </si>
  <si>
    <t>Barn i husholdninger med vedvarende lavinntekt. 2006-2024</t>
  </si>
  <si>
    <t>Inntektsulikhet før og etter skatt og overføringer</t>
  </si>
  <si>
    <t>Gjennomsnittlig inntekt og skatt i sentralitetsklasse 1–6. Tusen kroner. 2024</t>
  </si>
  <si>
    <t>Spredning i inntekt etter skatt i sentralitetsklasse 1–6. Tusen kroner. 2024</t>
  </si>
  <si>
    <t>Gjennomsnittlig husholdningsformue i sentralitetsklasse 1–6. Mill. kroner. 2024</t>
  </si>
  <si>
    <t>Spredning i husholdningenes nettoformue i sentralitetsklasse 1–6. Mill. kroner. 2024</t>
  </si>
  <si>
    <t>Innhold</t>
  </si>
  <si>
    <t>Figurtittel</t>
  </si>
  <si>
    <t>Desil</t>
  </si>
  <si>
    <t>Kapitalinntekt</t>
  </si>
  <si>
    <t>Næringsinntekt</t>
  </si>
  <si>
    <t>Overføringer (pensjoner mv.)</t>
  </si>
  <si>
    <t>Lønn</t>
  </si>
  <si>
    <t>Inntekt før skatt</t>
  </si>
  <si>
    <t>Skatt</t>
  </si>
  <si>
    <t>Inntekt etter skatt</t>
  </si>
  <si>
    <t>Fig6-1</t>
  </si>
  <si>
    <t>Persentil</t>
  </si>
  <si>
    <t>Fig6-2</t>
  </si>
  <si>
    <t>Fig6-3</t>
  </si>
  <si>
    <t>År</t>
  </si>
  <si>
    <t>P10</t>
  </si>
  <si>
    <t>P50</t>
  </si>
  <si>
    <t>P90</t>
  </si>
  <si>
    <t>Fig6-4</t>
  </si>
  <si>
    <t xml:space="preserve">Gini </t>
  </si>
  <si>
    <t>P90/P10 (høyre akse)</t>
  </si>
  <si>
    <t>Fig6-5</t>
  </si>
  <si>
    <t>Offisiell statistikk</t>
  </si>
  <si>
    <t>+ tilbakeholdte overskudd - utbytteskatt</t>
  </si>
  <si>
    <t>Fig6-6</t>
  </si>
  <si>
    <t>Sverige</t>
  </si>
  <si>
    <t>Norge</t>
  </si>
  <si>
    <t>Finland</t>
  </si>
  <si>
    <t>Danmark</t>
  </si>
  <si>
    <t>Tyskland</t>
  </si>
  <si>
    <t>Storbritannia</t>
  </si>
  <si>
    <t>Frankrike</t>
  </si>
  <si>
    <t>EU (27)</t>
  </si>
  <si>
    <t>OECD</t>
  </si>
  <si>
    <t>USA</t>
  </si>
  <si>
    <t>Land</t>
  </si>
  <si>
    <t>2024</t>
  </si>
  <si>
    <t>2024 (p90)</t>
  </si>
  <si>
    <t>2002</t>
  </si>
  <si>
    <t>2002 (p90)</t>
  </si>
  <si>
    <t>Fig6-7</t>
  </si>
  <si>
    <t>Gini</t>
  </si>
  <si>
    <t>Fig6-8</t>
  </si>
  <si>
    <t>Gjeld</t>
  </si>
  <si>
    <t>Øvrige eiendeler</t>
  </si>
  <si>
    <t>Aksjer, verdipapirer og fond</t>
  </si>
  <si>
    <t>Bankinnskudd</t>
  </si>
  <si>
    <t>Annen realkapital</t>
  </si>
  <si>
    <t>Primærbolig</t>
  </si>
  <si>
    <t>Bruttoformue</t>
  </si>
  <si>
    <t>Nettoformue</t>
  </si>
  <si>
    <t>Fig6-9</t>
  </si>
  <si>
    <t>Bruttofinanskapital</t>
  </si>
  <si>
    <t>Fig6-10</t>
  </si>
  <si>
    <t>Bruttofinanskapital (kr)</t>
  </si>
  <si>
    <t>Annen realkapital (kr)</t>
  </si>
  <si>
    <t>Primærbolig (kr)</t>
  </si>
  <si>
    <t>Gjeld (kr)</t>
  </si>
  <si>
    <t>Fig6-11</t>
  </si>
  <si>
    <t>&lt;25</t>
  </si>
  <si>
    <t>25 - 34</t>
  </si>
  <si>
    <t>35 - 44</t>
  </si>
  <si>
    <t>45 - 54</t>
  </si>
  <si>
    <t>55 - 66</t>
  </si>
  <si>
    <t>67 - 79</t>
  </si>
  <si>
    <t>&gt;80</t>
  </si>
  <si>
    <t>Aldersgruppe</t>
  </si>
  <si>
    <t>Gjennomsnittlig nettoformue</t>
  </si>
  <si>
    <t>Median nettoformue</t>
  </si>
  <si>
    <t>Fig6-12</t>
  </si>
  <si>
    <t>Topp 1 pst.</t>
  </si>
  <si>
    <t>Resten av befolkningen</t>
  </si>
  <si>
    <t>Fig6-13</t>
  </si>
  <si>
    <t>p5-p95</t>
  </si>
  <si>
    <t>p5-p95 (maks)</t>
  </si>
  <si>
    <t>p25-p75</t>
  </si>
  <si>
    <t>p25-p75 (maks)</t>
  </si>
  <si>
    <t>Median</t>
  </si>
  <si>
    <t>Gjennomsnitt</t>
  </si>
  <si>
    <t>Fig6-15</t>
  </si>
  <si>
    <t>p1</t>
  </si>
  <si>
    <t>p2</t>
  </si>
  <si>
    <t>p3</t>
  </si>
  <si>
    <t>p4</t>
  </si>
  <si>
    <t>p5</t>
  </si>
  <si>
    <t>p6</t>
  </si>
  <si>
    <t>p7</t>
  </si>
  <si>
    <t>p8</t>
  </si>
  <si>
    <t>p9</t>
  </si>
  <si>
    <t>p10</t>
  </si>
  <si>
    <t>d2</t>
  </si>
  <si>
    <t>d3</t>
  </si>
  <si>
    <t>d4</t>
  </si>
  <si>
    <t>d5</t>
  </si>
  <si>
    <t>d6</t>
  </si>
  <si>
    <t>d7</t>
  </si>
  <si>
    <t>d8</t>
  </si>
  <si>
    <t>d9</t>
  </si>
  <si>
    <t>p91</t>
  </si>
  <si>
    <t>p92</t>
  </si>
  <si>
    <t>p93</t>
  </si>
  <si>
    <t>p94</t>
  </si>
  <si>
    <t>p95</t>
  </si>
  <si>
    <t>p96</t>
  </si>
  <si>
    <t>p97</t>
  </si>
  <si>
    <t>p98</t>
  </si>
  <si>
    <t>p99</t>
  </si>
  <si>
    <t>p100</t>
  </si>
  <si>
    <t>Fig6-16</t>
  </si>
  <si>
    <t>Formuesvekst</t>
  </si>
  <si>
    <t>Fig6-17</t>
  </si>
  <si>
    <t>+tilbakeholdte overskudd</t>
  </si>
  <si>
    <t>Offisiell statistikk 2016-</t>
  </si>
  <si>
    <t>+tilbakeholdte overskudd 2016-</t>
  </si>
  <si>
    <t>Fig6-18</t>
  </si>
  <si>
    <t>Innvandrerbarn</t>
  </si>
  <si>
    <t>Norskfødte med innvandrerforeldre</t>
  </si>
  <si>
    <t>Barn uten innvandrerbakgrunn</t>
  </si>
  <si>
    <t>Vedvarende lavinntekt</t>
  </si>
  <si>
    <t>Fig6-19</t>
  </si>
  <si>
    <t>Inntekt før skatt og overføringer</t>
  </si>
  <si>
    <t>Inntekt etter skatt og overføringer</t>
  </si>
  <si>
    <t>Fig6-20</t>
  </si>
  <si>
    <t>Mest sentrale 1</t>
  </si>
  <si>
    <t>2</t>
  </si>
  <si>
    <t>3</t>
  </si>
  <si>
    <t>4</t>
  </si>
  <si>
    <t>5</t>
  </si>
  <si>
    <t>Minst sentrale 6</t>
  </si>
  <si>
    <t>Sentralitetsklasse</t>
  </si>
  <si>
    <t>Overføringer (pensjoner mv,)</t>
  </si>
  <si>
    <t>Lønnsinntekt</t>
  </si>
  <si>
    <t>Samlet inntekt</t>
  </si>
  <si>
    <t>Fig6-21</t>
  </si>
  <si>
    <t>Fig6-22</t>
  </si>
  <si>
    <t>Fig6-23</t>
  </si>
  <si>
    <t>Fig6-24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</si>
</sst>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"/>
    <numFmt numFmtId="165" formatCode="0.000"/>
  </numFmts>
  <fonts count="3" x14ac:knownFonts="1">
    <font>
      <sz val="11"/>
      <color theme="1"/>
      <name val="Calibri"/>
      <family val="2"/>
      <scheme val="minor"/>
    </font>
    <font>
      <sz val="11"/>
      <color theme="1"/>
      <name val="Open Sans"/>
      <family val="2"/>
    </font>
    <font>
      <b/>
      <sz val="11"/>
      <color theme="1"/>
      <name val="Open Sans"/>
      <family val="2"/>
    </font>
  </fonts>
  <fills count="3">
    <fill>
      <patternFill patternType="none"/>
    </fill>
    <fill>
      <patternFill patternType="gray125"/>
    </fill>
    <fill>
      <patternFill patternType="solid">
        <fgColor rgb="FFC8D5E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0" fontId="2" fillId="2" borderId="0" xfId="0" applyFont="1" applyFill="1" applyAlignment="1">
      <alignment vertical="top"/>
    </xf>
    <xf numFmtId="2" fontId="1" fillId="0" borderId="0" xfId="0" applyNumberFormat="1" applyFont="1"/>
    <xf numFmtId="164" fontId="1" fillId="0" borderId="0" xfId="0" applyNumberFormat="1" applyFont="1"/>
    <xf numFmtId="165" fontId="1" fillId="0" borderId="0" xfId="0" applyNumberFormat="1" applyFont="1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styles" Target="styles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customXml" Target="../customXml/item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calcChain" Target="calcChain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customXml" Target="../customXml/item3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sharedStrings" Target="sharedStrings.xml"/><Relationship Id="rId30" Type="http://schemas.openxmlformats.org/officeDocument/2006/relationships/customXml" Target="../customXml/item2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24"/>
  <sheetViews>
    <sheetView tabSelected="1" workbookViewId="0"/>
  </sheetViews>
  <sheetFormatPr baseColWidth="10" defaultColWidth="9.140625" defaultRowHeight="16.5" x14ac:dyDescent="0.3"/>
  <cols>
    <col min="1" max="1" width="20.7109375" style="1" customWidth="1"/>
    <col min="2" max="2" width="160.7109375" style="1" customWidth="1"/>
  </cols>
  <sheetData>
    <row r="1" spans="1:2" x14ac:dyDescent="0.25">
      <c r="A1" s="2" t="s">
        <v>23</v>
      </c>
      <c r="B1" s="2" t="s">
        <v>24</v>
      </c>
    </row>
    <row r="2" spans="1:2" x14ac:dyDescent="0.3">
      <c r="A2" s="1" t="str">
        <f>HYPERLINK("#'Fig6-1'!A1", "Fig6-1")</f>
        <v>Fig6-1</v>
      </c>
      <c r="B2" s="1" t="s">
        <v>0</v>
      </c>
    </row>
    <row r="3" spans="1:2" x14ac:dyDescent="0.3">
      <c r="A3" s="1" t="str">
        <f>HYPERLINK("#'Fig6-2'!A1", "Fig6-2")</f>
        <v>Fig6-2</v>
      </c>
      <c r="B3" s="1" t="s">
        <v>1</v>
      </c>
    </row>
    <row r="4" spans="1:2" x14ac:dyDescent="0.3">
      <c r="A4" s="1" t="str">
        <f>HYPERLINK("#'Fig6-3'!A1", "Fig6-3")</f>
        <v>Fig6-3</v>
      </c>
      <c r="B4" s="1" t="s">
        <v>2</v>
      </c>
    </row>
    <row r="5" spans="1:2" x14ac:dyDescent="0.3">
      <c r="A5" s="1" t="str">
        <f>HYPERLINK("#'Fig6-4'!A1", "Fig6-4")</f>
        <v>Fig6-4</v>
      </c>
      <c r="B5" s="1" t="s">
        <v>3</v>
      </c>
    </row>
    <row r="6" spans="1:2" x14ac:dyDescent="0.3">
      <c r="A6" s="1" t="str">
        <f>HYPERLINK("#'Fig6-5'!A1", "Fig6-5")</f>
        <v>Fig6-5</v>
      </c>
      <c r="B6" s="1" t="s">
        <v>4</v>
      </c>
    </row>
    <row r="7" spans="1:2" x14ac:dyDescent="0.3">
      <c r="A7" s="1" t="str">
        <f>HYPERLINK("#'Fig6-6'!A1", "Fig6-6")</f>
        <v>Fig6-6</v>
      </c>
      <c r="B7" s="1" t="s">
        <v>5</v>
      </c>
    </row>
    <row r="8" spans="1:2" x14ac:dyDescent="0.3">
      <c r="A8" s="1" t="str">
        <f>HYPERLINK("#'Fig6-7'!A1", "Fig6-7")</f>
        <v>Fig6-7</v>
      </c>
      <c r="B8" s="1" t="s">
        <v>6</v>
      </c>
    </row>
    <row r="9" spans="1:2" x14ac:dyDescent="0.3">
      <c r="A9" s="1" t="str">
        <f>HYPERLINK("#'Fig6-8'!A1", "Fig6-8")</f>
        <v>Fig6-8</v>
      </c>
      <c r="B9" s="1" t="s">
        <v>7</v>
      </c>
    </row>
    <row r="10" spans="1:2" x14ac:dyDescent="0.3">
      <c r="A10" s="1" t="str">
        <f>HYPERLINK("#'Fig6-9'!A1", "Fig6-9")</f>
        <v>Fig6-9</v>
      </c>
      <c r="B10" s="1" t="s">
        <v>8</v>
      </c>
    </row>
    <row r="11" spans="1:2" x14ac:dyDescent="0.3">
      <c r="A11" s="1" t="str">
        <f>HYPERLINK("#'Fig6-10'!A1", "Fig6-10")</f>
        <v>Fig6-10</v>
      </c>
      <c r="B11" s="1" t="s">
        <v>9</v>
      </c>
    </row>
    <row r="12" spans="1:2" x14ac:dyDescent="0.3">
      <c r="A12" s="1" t="str">
        <f>HYPERLINK("#'Fig6-11'!A1", "Fig6-11")</f>
        <v>Fig6-11</v>
      </c>
      <c r="B12" s="1" t="s">
        <v>10</v>
      </c>
    </row>
    <row r="13" spans="1:2" x14ac:dyDescent="0.3">
      <c r="A13" s="1" t="str">
        <f>HYPERLINK("#'Fig6-12'!A1", "Fig6-12")</f>
        <v>Fig6-12</v>
      </c>
      <c r="B13" s="1" t="s">
        <v>11</v>
      </c>
    </row>
    <row r="14" spans="1:2" x14ac:dyDescent="0.3">
      <c r="A14" s="1" t="str">
        <f>HYPERLINK("#'Fig6-13'!A1", "Fig6-13")</f>
        <v>Fig6-13</v>
      </c>
      <c r="B14" s="1" t="s">
        <v>12</v>
      </c>
    </row>
    <row r="15" spans="1:2" x14ac:dyDescent="0.3">
      <c r="A15" s="1" t="str">
        <f>HYPERLINK("#'Fig6-15'!A1", "Fig6-15")</f>
        <v>Fig6-15</v>
      </c>
      <c r="B15" s="1" t="s">
        <v>13</v>
      </c>
    </row>
    <row r="16" spans="1:2" x14ac:dyDescent="0.3">
      <c r="A16" s="1" t="str">
        <f>HYPERLINK("#'Fig6-16'!A1", "Fig6-16")</f>
        <v>Fig6-16</v>
      </c>
      <c r="B16" s="1" t="s">
        <v>14</v>
      </c>
    </row>
    <row r="17" spans="1:2" x14ac:dyDescent="0.3">
      <c r="A17" s="1" t="str">
        <f>HYPERLINK("#'Fig6-17'!A1", "Fig6-17")</f>
        <v>Fig6-17</v>
      </c>
      <c r="B17" s="1" t="s">
        <v>15</v>
      </c>
    </row>
    <row r="18" spans="1:2" x14ac:dyDescent="0.3">
      <c r="A18" s="1" t="str">
        <f>HYPERLINK("#'Fig6-18'!A1", "Fig6-18")</f>
        <v>Fig6-18</v>
      </c>
      <c r="B18" s="1" t="s">
        <v>16</v>
      </c>
    </row>
    <row r="19" spans="1:2" x14ac:dyDescent="0.3">
      <c r="A19" s="1" t="str">
        <f>HYPERLINK("#'Fig6-19'!A1", "Fig6-19")</f>
        <v>Fig6-19</v>
      </c>
      <c r="B19" s="1" t="s">
        <v>17</v>
      </c>
    </row>
    <row r="20" spans="1:2" x14ac:dyDescent="0.3">
      <c r="A20" s="1" t="str">
        <f>HYPERLINK("#'Fig6-20'!A1", "Fig6-20")</f>
        <v>Fig6-20</v>
      </c>
      <c r="B20" s="1" t="s">
        <v>18</v>
      </c>
    </row>
    <row r="21" spans="1:2" x14ac:dyDescent="0.3">
      <c r="A21" s="1" t="str">
        <f>HYPERLINK("#'Fig6-21'!A1", "Fig6-21")</f>
        <v>Fig6-21</v>
      </c>
      <c r="B21" s="1" t="s">
        <v>19</v>
      </c>
    </row>
    <row r="22" spans="1:2" x14ac:dyDescent="0.3">
      <c r="A22" s="1" t="str">
        <f>HYPERLINK("#'Fig6-22'!A1", "Fig6-22")</f>
        <v>Fig6-22</v>
      </c>
      <c r="B22" s="1" t="s">
        <v>20</v>
      </c>
    </row>
    <row r="23" spans="1:2" x14ac:dyDescent="0.3">
      <c r="A23" s="1" t="str">
        <f>HYPERLINK("#'Fig6-23'!A1", "Fig6-23")</f>
        <v>Fig6-23</v>
      </c>
      <c r="B23" s="1" t="s">
        <v>21</v>
      </c>
    </row>
    <row r="24" spans="1:2" x14ac:dyDescent="0.3">
      <c r="A24" s="1" t="str">
        <f>HYPERLINK("#'Fig6-24'!A1", "Fig6-24")</f>
        <v>Fig6-24</v>
      </c>
      <c r="B24" s="1" t="s">
        <v>22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H13"/>
  <sheetViews>
    <sheetView workbookViewId="0">
      <selection activeCell="F31" sqref="F31"/>
    </sheetView>
  </sheetViews>
  <sheetFormatPr baseColWidth="10" defaultColWidth="9.140625" defaultRowHeight="16.5" x14ac:dyDescent="0.3"/>
  <cols>
    <col min="1" max="3" width="20.7109375" style="1" customWidth="1"/>
    <col min="4" max="4" width="33.140625" style="1" bestFit="1" customWidth="1"/>
    <col min="5" max="7" width="20.7109375" style="1" customWidth="1"/>
    <col min="8" max="8" width="22" style="1" bestFit="1" customWidth="1"/>
  </cols>
  <sheetData>
    <row r="1" spans="1:8" x14ac:dyDescent="0.3">
      <c r="A1" s="2" t="s">
        <v>33</v>
      </c>
    </row>
    <row r="3" spans="1:8" x14ac:dyDescent="0.25">
      <c r="A3" s="2" t="s">
        <v>25</v>
      </c>
      <c r="B3" s="2" t="s">
        <v>26</v>
      </c>
      <c r="C3" s="2" t="s">
        <v>27</v>
      </c>
      <c r="D3" s="2" t="s">
        <v>28</v>
      </c>
      <c r="E3" s="2" t="s">
        <v>29</v>
      </c>
      <c r="F3" s="2" t="s">
        <v>30</v>
      </c>
      <c r="G3" s="2" t="s">
        <v>31</v>
      </c>
      <c r="H3" s="2" t="s">
        <v>32</v>
      </c>
    </row>
    <row r="4" spans="1:8" x14ac:dyDescent="0.3">
      <c r="A4" s="1">
        <v>1</v>
      </c>
      <c r="B4" s="4">
        <v>9.6</v>
      </c>
      <c r="C4" s="4">
        <v>6.7</v>
      </c>
      <c r="D4" s="4">
        <v>150.4</v>
      </c>
      <c r="E4" s="4">
        <v>95.8</v>
      </c>
      <c r="F4" s="4">
        <v>262.5</v>
      </c>
      <c r="G4" s="4">
        <v>-49.6</v>
      </c>
      <c r="H4" s="4">
        <v>213</v>
      </c>
    </row>
    <row r="5" spans="1:8" x14ac:dyDescent="0.3">
      <c r="A5" s="1">
        <v>2</v>
      </c>
      <c r="B5" s="4">
        <v>10</v>
      </c>
      <c r="C5" s="4">
        <v>7.3</v>
      </c>
      <c r="D5" s="4">
        <v>210.7</v>
      </c>
      <c r="E5" s="4">
        <v>174</v>
      </c>
      <c r="F5" s="4">
        <v>402</v>
      </c>
      <c r="G5" s="4">
        <v>-69</v>
      </c>
      <c r="H5" s="4">
        <v>333</v>
      </c>
    </row>
    <row r="6" spans="1:8" x14ac:dyDescent="0.3">
      <c r="A6" s="1">
        <v>3</v>
      </c>
      <c r="B6" s="4">
        <v>13.7</v>
      </c>
      <c r="C6" s="4">
        <v>9</v>
      </c>
      <c r="D6" s="4">
        <v>198.6</v>
      </c>
      <c r="E6" s="4">
        <v>267.10000000000002</v>
      </c>
      <c r="F6" s="4">
        <v>488.4</v>
      </c>
      <c r="G6" s="4">
        <v>-93.4</v>
      </c>
      <c r="H6" s="4">
        <v>395</v>
      </c>
    </row>
    <row r="7" spans="1:8" x14ac:dyDescent="0.3">
      <c r="A7" s="1">
        <v>4</v>
      </c>
      <c r="B7" s="4">
        <v>16.600000000000001</v>
      </c>
      <c r="C7" s="4">
        <v>10.4</v>
      </c>
      <c r="D7" s="4">
        <v>188.2</v>
      </c>
      <c r="E7" s="4">
        <v>344</v>
      </c>
      <c r="F7" s="4">
        <v>559.20000000000005</v>
      </c>
      <c r="G7" s="4">
        <v>-114.3</v>
      </c>
      <c r="H7" s="4">
        <v>444.9</v>
      </c>
    </row>
    <row r="8" spans="1:8" x14ac:dyDescent="0.3">
      <c r="A8" s="1">
        <v>5</v>
      </c>
      <c r="B8" s="4">
        <v>19.399999999999999</v>
      </c>
      <c r="C8" s="4">
        <v>12.7</v>
      </c>
      <c r="D8" s="4">
        <v>169.9</v>
      </c>
      <c r="E8" s="4">
        <v>426.2</v>
      </c>
      <c r="F8" s="4">
        <v>628.29999999999995</v>
      </c>
      <c r="G8" s="4">
        <v>-137.6</v>
      </c>
      <c r="H8" s="4">
        <v>490.6</v>
      </c>
    </row>
    <row r="9" spans="1:8" x14ac:dyDescent="0.3">
      <c r="A9" s="1">
        <v>6</v>
      </c>
      <c r="B9" s="4">
        <v>22.6</v>
      </c>
      <c r="C9" s="4">
        <v>14.9</v>
      </c>
      <c r="D9" s="4">
        <v>155.69999999999999</v>
      </c>
      <c r="E9" s="4">
        <v>507</v>
      </c>
      <c r="F9" s="4">
        <v>700.2</v>
      </c>
      <c r="G9" s="4">
        <v>-163</v>
      </c>
      <c r="H9" s="4">
        <v>537.20000000000005</v>
      </c>
    </row>
    <row r="10" spans="1:8" x14ac:dyDescent="0.3">
      <c r="A10" s="1">
        <v>7</v>
      </c>
      <c r="B10" s="4">
        <v>27.5</v>
      </c>
      <c r="C10" s="4">
        <v>19.399999999999999</v>
      </c>
      <c r="D10" s="4">
        <v>142.69999999999999</v>
      </c>
      <c r="E10" s="4">
        <v>592.6</v>
      </c>
      <c r="F10" s="4">
        <v>782.2</v>
      </c>
      <c r="G10" s="4">
        <v>-192.9</v>
      </c>
      <c r="H10" s="4">
        <v>589.29999999999995</v>
      </c>
    </row>
    <row r="11" spans="1:8" x14ac:dyDescent="0.3">
      <c r="A11" s="1">
        <v>8</v>
      </c>
      <c r="B11" s="4">
        <v>35.200000000000003</v>
      </c>
      <c r="C11" s="4">
        <v>27.3</v>
      </c>
      <c r="D11" s="4">
        <v>131.4</v>
      </c>
      <c r="E11" s="4">
        <v>694.2</v>
      </c>
      <c r="F11" s="4">
        <v>888.1</v>
      </c>
      <c r="G11" s="4">
        <v>-232.6</v>
      </c>
      <c r="H11" s="4">
        <v>655.5</v>
      </c>
    </row>
    <row r="12" spans="1:8" x14ac:dyDescent="0.3">
      <c r="A12" s="1">
        <v>9</v>
      </c>
      <c r="B12" s="4">
        <v>53.2</v>
      </c>
      <c r="C12" s="4">
        <v>42</v>
      </c>
      <c r="D12" s="4">
        <v>122.1</v>
      </c>
      <c r="E12" s="4">
        <v>835.1</v>
      </c>
      <c r="F12" s="4">
        <v>1052.4000000000001</v>
      </c>
      <c r="G12" s="4">
        <v>-297.3</v>
      </c>
      <c r="H12" s="4">
        <v>755.1</v>
      </c>
    </row>
    <row r="13" spans="1:8" x14ac:dyDescent="0.3">
      <c r="A13" s="1">
        <v>10</v>
      </c>
      <c r="B13" s="4">
        <v>352.3</v>
      </c>
      <c r="C13" s="4">
        <v>156.19999999999999</v>
      </c>
      <c r="D13" s="4">
        <v>125.8</v>
      </c>
      <c r="E13" s="4">
        <v>1178.0999999999999</v>
      </c>
      <c r="F13" s="4">
        <v>1812.4</v>
      </c>
      <c r="G13" s="4">
        <v>-623.70000000000005</v>
      </c>
      <c r="H13" s="4">
        <v>1188.8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H13"/>
  <sheetViews>
    <sheetView workbookViewId="0">
      <selection activeCell="J22" sqref="J22:J23"/>
    </sheetView>
  </sheetViews>
  <sheetFormatPr baseColWidth="10" defaultColWidth="9.140625" defaultRowHeight="16.5" x14ac:dyDescent="0.3"/>
  <cols>
    <col min="1" max="3" width="20.7109375" style="1" customWidth="1"/>
    <col min="4" max="4" width="33.140625" style="1" bestFit="1" customWidth="1"/>
    <col min="5" max="7" width="20.7109375" style="1" customWidth="1"/>
    <col min="8" max="8" width="22" style="1" bestFit="1" customWidth="1"/>
  </cols>
  <sheetData>
    <row r="1" spans="1:8" x14ac:dyDescent="0.3">
      <c r="A1" s="2" t="s">
        <v>35</v>
      </c>
    </row>
    <row r="3" spans="1:8" x14ac:dyDescent="0.25">
      <c r="A3" s="2" t="s">
        <v>34</v>
      </c>
      <c r="B3" s="2" t="s">
        <v>26</v>
      </c>
      <c r="C3" s="2" t="s">
        <v>27</v>
      </c>
      <c r="D3" s="2" t="s">
        <v>28</v>
      </c>
      <c r="E3" s="2" t="s">
        <v>29</v>
      </c>
      <c r="F3" s="2" t="s">
        <v>30</v>
      </c>
      <c r="G3" s="2" t="s">
        <v>31</v>
      </c>
      <c r="H3" s="2" t="s">
        <v>32</v>
      </c>
    </row>
    <row r="4" spans="1:8" x14ac:dyDescent="0.3">
      <c r="A4" s="1">
        <v>1</v>
      </c>
      <c r="B4" s="4">
        <v>44.6</v>
      </c>
      <c r="C4" s="4">
        <v>3.5</v>
      </c>
      <c r="D4" s="4">
        <v>20.399999999999999</v>
      </c>
      <c r="E4" s="4">
        <v>51.3</v>
      </c>
      <c r="F4" s="4">
        <v>119.7</v>
      </c>
      <c r="G4" s="4">
        <v>-115.5</v>
      </c>
      <c r="H4" s="4">
        <v>4.2</v>
      </c>
    </row>
    <row r="5" spans="1:8" x14ac:dyDescent="0.3">
      <c r="A5" s="1">
        <v>2</v>
      </c>
      <c r="B5" s="4">
        <v>8.1</v>
      </c>
      <c r="C5" s="4">
        <v>6.6</v>
      </c>
      <c r="D5" s="4">
        <v>64.599999999999994</v>
      </c>
      <c r="E5" s="4">
        <v>60.9</v>
      </c>
      <c r="F5" s="4">
        <v>140.19999999999999</v>
      </c>
      <c r="G5" s="4">
        <v>-37.700000000000003</v>
      </c>
      <c r="H5" s="4">
        <v>102.5</v>
      </c>
    </row>
    <row r="6" spans="1:8" x14ac:dyDescent="0.3">
      <c r="A6" s="1">
        <v>3</v>
      </c>
      <c r="B6" s="4">
        <v>6.2</v>
      </c>
      <c r="C6" s="4">
        <v>9.9</v>
      </c>
      <c r="D6" s="4">
        <v>123.1</v>
      </c>
      <c r="E6" s="4">
        <v>84.2</v>
      </c>
      <c r="F6" s="4">
        <v>223.3</v>
      </c>
      <c r="G6" s="4">
        <v>-37.799999999999997</v>
      </c>
      <c r="H6" s="4">
        <v>185.5</v>
      </c>
    </row>
    <row r="7" spans="1:8" x14ac:dyDescent="0.3">
      <c r="A7" s="1">
        <v>4</v>
      </c>
      <c r="B7" s="4">
        <v>4.7</v>
      </c>
      <c r="C7" s="4">
        <v>8.4</v>
      </c>
      <c r="D7" s="4">
        <v>148</v>
      </c>
      <c r="E7" s="4">
        <v>97.1</v>
      </c>
      <c r="F7" s="4">
        <v>258.3</v>
      </c>
      <c r="G7" s="4">
        <v>-38</v>
      </c>
      <c r="H7" s="4">
        <v>220.3</v>
      </c>
    </row>
    <row r="8" spans="1:8" x14ac:dyDescent="0.3">
      <c r="A8" s="1">
        <v>5</v>
      </c>
      <c r="B8" s="4">
        <v>4.7</v>
      </c>
      <c r="C8" s="4">
        <v>8.1</v>
      </c>
      <c r="D8" s="4">
        <v>159.69999999999999</v>
      </c>
      <c r="E8" s="4">
        <v>110.5</v>
      </c>
      <c r="F8" s="4">
        <v>283</v>
      </c>
      <c r="G8" s="4">
        <v>-42</v>
      </c>
      <c r="H8" s="4">
        <v>241</v>
      </c>
    </row>
    <row r="9" spans="1:8" x14ac:dyDescent="0.3">
      <c r="A9" s="1">
        <v>6</v>
      </c>
      <c r="B9" s="4">
        <v>4.2</v>
      </c>
      <c r="C9" s="4">
        <v>6.8</v>
      </c>
      <c r="D9" s="4">
        <v>181.4</v>
      </c>
      <c r="E9" s="4">
        <v>108.1</v>
      </c>
      <c r="F9" s="4">
        <v>300.5</v>
      </c>
      <c r="G9" s="4">
        <v>-44.7</v>
      </c>
      <c r="H9" s="4">
        <v>255.8</v>
      </c>
    </row>
    <row r="10" spans="1:8" x14ac:dyDescent="0.3">
      <c r="A10" s="1">
        <v>7</v>
      </c>
      <c r="B10" s="4">
        <v>4.5</v>
      </c>
      <c r="C10" s="4">
        <v>5.6</v>
      </c>
      <c r="D10" s="4">
        <v>194.9</v>
      </c>
      <c r="E10" s="4">
        <v>100.5</v>
      </c>
      <c r="F10" s="4">
        <v>305.39999999999998</v>
      </c>
      <c r="G10" s="4">
        <v>-39.1</v>
      </c>
      <c r="H10" s="4">
        <v>266.3</v>
      </c>
    </row>
    <row r="11" spans="1:8" x14ac:dyDescent="0.3">
      <c r="A11" s="1">
        <v>8</v>
      </c>
      <c r="B11" s="4">
        <v>6.4</v>
      </c>
      <c r="C11" s="4">
        <v>5.9</v>
      </c>
      <c r="D11" s="4">
        <v>196.4</v>
      </c>
      <c r="E11" s="4">
        <v>110.5</v>
      </c>
      <c r="F11" s="4">
        <v>319.2</v>
      </c>
      <c r="G11" s="4">
        <v>-43.3</v>
      </c>
      <c r="H11" s="4">
        <v>275.89999999999998</v>
      </c>
    </row>
    <row r="12" spans="1:8" x14ac:dyDescent="0.3">
      <c r="A12" s="1">
        <v>9</v>
      </c>
      <c r="B12" s="4">
        <v>6.3</v>
      </c>
      <c r="C12" s="4">
        <v>6.3</v>
      </c>
      <c r="D12" s="4">
        <v>199.4</v>
      </c>
      <c r="E12" s="4">
        <v>118.6</v>
      </c>
      <c r="F12" s="4">
        <v>330.7</v>
      </c>
      <c r="G12" s="4">
        <v>-45.7</v>
      </c>
      <c r="H12" s="4">
        <v>284.89999999999998</v>
      </c>
    </row>
    <row r="13" spans="1:8" x14ac:dyDescent="0.3">
      <c r="A13" s="1">
        <v>10</v>
      </c>
      <c r="B13" s="4">
        <v>6.4</v>
      </c>
      <c r="C13" s="4">
        <v>5.8</v>
      </c>
      <c r="D13" s="4">
        <v>216.5</v>
      </c>
      <c r="E13" s="4">
        <v>116.2</v>
      </c>
      <c r="F13" s="4">
        <v>344.9</v>
      </c>
      <c r="G13" s="4">
        <v>-51.7</v>
      </c>
      <c r="H13" s="4">
        <v>293.10000000000002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H13"/>
  <sheetViews>
    <sheetView workbookViewId="0">
      <selection activeCell="H28" sqref="H28"/>
    </sheetView>
  </sheetViews>
  <sheetFormatPr baseColWidth="10" defaultColWidth="9.140625" defaultRowHeight="16.5" x14ac:dyDescent="0.3"/>
  <cols>
    <col min="1" max="3" width="20.7109375" style="1" customWidth="1"/>
    <col min="4" max="4" width="33.140625" style="1" bestFit="1" customWidth="1"/>
    <col min="5" max="7" width="20.7109375" style="1" customWidth="1"/>
    <col min="8" max="8" width="22" style="1" bestFit="1" customWidth="1"/>
  </cols>
  <sheetData>
    <row r="1" spans="1:8" x14ac:dyDescent="0.3">
      <c r="A1" s="2" t="s">
        <v>36</v>
      </c>
    </row>
    <row r="3" spans="1:8" x14ac:dyDescent="0.25">
      <c r="A3" s="2" t="s">
        <v>34</v>
      </c>
      <c r="B3" s="2" t="s">
        <v>26</v>
      </c>
      <c r="C3" s="2" t="s">
        <v>27</v>
      </c>
      <c r="D3" s="2" t="s">
        <v>28</v>
      </c>
      <c r="E3" s="2" t="s">
        <v>29</v>
      </c>
      <c r="F3" s="2" t="s">
        <v>30</v>
      </c>
      <c r="G3" s="2" t="s">
        <v>31</v>
      </c>
      <c r="H3" s="2" t="s">
        <v>32</v>
      </c>
    </row>
    <row r="4" spans="1:8" x14ac:dyDescent="0.3">
      <c r="A4" s="1">
        <v>91</v>
      </c>
      <c r="B4" s="4">
        <v>73.400000000000006</v>
      </c>
      <c r="C4" s="4">
        <v>58</v>
      </c>
      <c r="D4" s="4">
        <v>118.1</v>
      </c>
      <c r="E4" s="4">
        <v>949.3</v>
      </c>
      <c r="F4" s="4">
        <v>1198.7</v>
      </c>
      <c r="G4" s="4">
        <v>-357.6</v>
      </c>
      <c r="H4" s="4">
        <v>841.1</v>
      </c>
    </row>
    <row r="5" spans="1:8" x14ac:dyDescent="0.3">
      <c r="A5" s="1">
        <v>92</v>
      </c>
      <c r="B5" s="4">
        <v>82</v>
      </c>
      <c r="C5" s="4">
        <v>62.6</v>
      </c>
      <c r="D5" s="4">
        <v>118.8</v>
      </c>
      <c r="E5" s="4">
        <v>975.8</v>
      </c>
      <c r="F5" s="4">
        <v>1239.0999999999999</v>
      </c>
      <c r="G5" s="4">
        <v>-375</v>
      </c>
      <c r="H5" s="4">
        <v>864.1</v>
      </c>
    </row>
    <row r="6" spans="1:8" x14ac:dyDescent="0.3">
      <c r="A6" s="1">
        <v>93</v>
      </c>
      <c r="B6" s="4">
        <v>90.3</v>
      </c>
      <c r="C6" s="4">
        <v>74.7</v>
      </c>
      <c r="D6" s="4">
        <v>117.2</v>
      </c>
      <c r="E6" s="4">
        <v>1004.8</v>
      </c>
      <c r="F6" s="4">
        <v>1287</v>
      </c>
      <c r="G6" s="4">
        <v>-396.3</v>
      </c>
      <c r="H6" s="4">
        <v>890.7</v>
      </c>
    </row>
    <row r="7" spans="1:8" x14ac:dyDescent="0.3">
      <c r="A7" s="1">
        <v>94</v>
      </c>
      <c r="B7" s="4">
        <v>101.2</v>
      </c>
      <c r="C7" s="4">
        <v>77.900000000000006</v>
      </c>
      <c r="D7" s="4">
        <v>119.7</v>
      </c>
      <c r="E7" s="4">
        <v>1043.7</v>
      </c>
      <c r="F7" s="4">
        <v>1342.5</v>
      </c>
      <c r="G7" s="4">
        <v>-420.3</v>
      </c>
      <c r="H7" s="4">
        <v>922.2</v>
      </c>
    </row>
    <row r="8" spans="1:8" x14ac:dyDescent="0.3">
      <c r="A8" s="1">
        <v>95</v>
      </c>
      <c r="B8" s="4">
        <v>121</v>
      </c>
      <c r="C8" s="4">
        <v>94.5</v>
      </c>
      <c r="D8" s="4">
        <v>122</v>
      </c>
      <c r="E8" s="4">
        <v>1072.7</v>
      </c>
      <c r="F8" s="4">
        <v>1410.2</v>
      </c>
      <c r="G8" s="4">
        <v>-449.5</v>
      </c>
      <c r="H8" s="4">
        <v>960.8</v>
      </c>
    </row>
    <row r="9" spans="1:8" x14ac:dyDescent="0.3">
      <c r="A9" s="1">
        <v>96</v>
      </c>
      <c r="B9" s="4">
        <v>142.1</v>
      </c>
      <c r="C9" s="4">
        <v>106.9</v>
      </c>
      <c r="D9" s="4">
        <v>118</v>
      </c>
      <c r="E9" s="4">
        <v>1131.5</v>
      </c>
      <c r="F9" s="4">
        <v>1498.5</v>
      </c>
      <c r="G9" s="4">
        <v>-488.2</v>
      </c>
      <c r="H9" s="4">
        <v>1010.3</v>
      </c>
    </row>
    <row r="10" spans="1:8" x14ac:dyDescent="0.3">
      <c r="A10" s="1">
        <v>97</v>
      </c>
      <c r="B10" s="4">
        <v>175.6</v>
      </c>
      <c r="C10" s="4">
        <v>132.69999999999999</v>
      </c>
      <c r="D10" s="4">
        <v>122.6</v>
      </c>
      <c r="E10" s="4">
        <v>1187.9000000000001</v>
      </c>
      <c r="F10" s="4">
        <v>1618.7</v>
      </c>
      <c r="G10" s="4">
        <v>-541.20000000000005</v>
      </c>
      <c r="H10" s="4">
        <v>1077.5999999999999</v>
      </c>
    </row>
    <row r="11" spans="1:8" x14ac:dyDescent="0.3">
      <c r="A11" s="1">
        <v>98</v>
      </c>
      <c r="B11" s="4">
        <v>248.8</v>
      </c>
      <c r="C11" s="4">
        <v>166.5</v>
      </c>
      <c r="D11" s="4">
        <v>130.80000000000001</v>
      </c>
      <c r="E11" s="4">
        <v>1261.0999999999999</v>
      </c>
      <c r="F11" s="4">
        <v>1807.2</v>
      </c>
      <c r="G11" s="4">
        <v>-625.1</v>
      </c>
      <c r="H11" s="4">
        <v>1182</v>
      </c>
    </row>
    <row r="12" spans="1:8" x14ac:dyDescent="0.3">
      <c r="A12" s="1">
        <v>99</v>
      </c>
      <c r="B12" s="4">
        <v>415.3</v>
      </c>
      <c r="C12" s="4">
        <v>239.6</v>
      </c>
      <c r="D12" s="4">
        <v>136.19999999999999</v>
      </c>
      <c r="E12" s="4">
        <v>1376.7</v>
      </c>
      <c r="F12" s="4">
        <v>2167.6999999999998</v>
      </c>
      <c r="G12" s="4">
        <v>-784.1</v>
      </c>
      <c r="H12" s="4">
        <v>1383.7</v>
      </c>
    </row>
    <row r="13" spans="1:8" x14ac:dyDescent="0.3">
      <c r="A13" s="1">
        <v>100</v>
      </c>
      <c r="B13" s="4">
        <v>2073.9</v>
      </c>
      <c r="C13" s="4">
        <v>548.29999999999995</v>
      </c>
      <c r="D13" s="4">
        <v>154.5</v>
      </c>
      <c r="E13" s="4">
        <v>1777.8</v>
      </c>
      <c r="F13" s="4">
        <v>4554.6000000000004</v>
      </c>
      <c r="G13" s="4">
        <v>-1799.2</v>
      </c>
      <c r="H13" s="4">
        <v>2755.3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D24"/>
  <sheetViews>
    <sheetView workbookViewId="0">
      <selection activeCell="J23" sqref="J23"/>
    </sheetView>
  </sheetViews>
  <sheetFormatPr baseColWidth="10" defaultColWidth="9.140625" defaultRowHeight="16.5" x14ac:dyDescent="0.3"/>
  <cols>
    <col min="1" max="4" width="20.7109375" style="1" customWidth="1"/>
  </cols>
  <sheetData>
    <row r="1" spans="1:4" x14ac:dyDescent="0.3">
      <c r="A1" s="2" t="s">
        <v>41</v>
      </c>
    </row>
    <row r="3" spans="1:4" x14ac:dyDescent="0.25">
      <c r="A3" s="2" t="s">
        <v>37</v>
      </c>
      <c r="B3" s="2" t="s">
        <v>38</v>
      </c>
      <c r="C3" s="2" t="s">
        <v>39</v>
      </c>
      <c r="D3" s="2" t="s">
        <v>40</v>
      </c>
    </row>
    <row r="4" spans="1:4" x14ac:dyDescent="0.3">
      <c r="A4" s="1">
        <v>2004</v>
      </c>
      <c r="B4" s="4">
        <v>100</v>
      </c>
      <c r="C4" s="4">
        <v>100</v>
      </c>
      <c r="D4" s="4">
        <v>100</v>
      </c>
    </row>
    <row r="5" spans="1:4" x14ac:dyDescent="0.3">
      <c r="A5" s="1">
        <v>2005</v>
      </c>
      <c r="B5" s="4">
        <v>102.7</v>
      </c>
      <c r="C5" s="4">
        <v>103.7</v>
      </c>
      <c r="D5" s="4">
        <v>106.7</v>
      </c>
    </row>
    <row r="6" spans="1:4" x14ac:dyDescent="0.3">
      <c r="A6" s="1">
        <v>2006</v>
      </c>
      <c r="B6" s="4">
        <v>104.7</v>
      </c>
      <c r="C6" s="4">
        <v>106.3</v>
      </c>
      <c r="D6" s="4">
        <v>106.5</v>
      </c>
    </row>
    <row r="7" spans="1:4" x14ac:dyDescent="0.3">
      <c r="A7" s="1">
        <v>2007</v>
      </c>
      <c r="B7" s="4">
        <v>112</v>
      </c>
      <c r="C7" s="4">
        <v>114.3</v>
      </c>
      <c r="D7" s="4">
        <v>115.8</v>
      </c>
    </row>
    <row r="8" spans="1:4" x14ac:dyDescent="0.3">
      <c r="A8" s="1">
        <v>2008</v>
      </c>
      <c r="B8" s="4">
        <v>115.8</v>
      </c>
      <c r="C8" s="4">
        <v>118.8</v>
      </c>
      <c r="D8" s="4">
        <v>119.9</v>
      </c>
    </row>
    <row r="9" spans="1:4" x14ac:dyDescent="0.3">
      <c r="A9" s="1">
        <v>2009</v>
      </c>
      <c r="B9" s="4">
        <v>116.8</v>
      </c>
      <c r="C9" s="4">
        <v>117.8</v>
      </c>
      <c r="D9" s="4">
        <v>117.9</v>
      </c>
    </row>
    <row r="10" spans="1:4" x14ac:dyDescent="0.3">
      <c r="A10" s="1">
        <v>2010</v>
      </c>
      <c r="B10" s="4">
        <v>117.9</v>
      </c>
      <c r="C10" s="4">
        <v>118.6</v>
      </c>
      <c r="D10" s="4">
        <v>119.3</v>
      </c>
    </row>
    <row r="11" spans="1:4" x14ac:dyDescent="0.3">
      <c r="A11" s="1">
        <v>2011</v>
      </c>
      <c r="B11" s="4">
        <v>120.9</v>
      </c>
      <c r="C11" s="4">
        <v>122.5</v>
      </c>
      <c r="D11" s="4">
        <v>123.8</v>
      </c>
    </row>
    <row r="12" spans="1:4" x14ac:dyDescent="0.3">
      <c r="A12" s="1">
        <v>2012</v>
      </c>
      <c r="B12" s="4">
        <v>123.6</v>
      </c>
      <c r="C12" s="4">
        <v>126.8</v>
      </c>
      <c r="D12" s="4">
        <v>129.1</v>
      </c>
    </row>
    <row r="13" spans="1:4" x14ac:dyDescent="0.3">
      <c r="A13" s="1">
        <v>2013</v>
      </c>
      <c r="B13" s="4">
        <v>124.4</v>
      </c>
      <c r="C13" s="4">
        <v>128.80000000000001</v>
      </c>
      <c r="D13" s="4">
        <v>132</v>
      </c>
    </row>
    <row r="14" spans="1:4" x14ac:dyDescent="0.3">
      <c r="A14" s="1">
        <v>2014</v>
      </c>
      <c r="B14" s="4">
        <v>124.9</v>
      </c>
      <c r="C14" s="4">
        <v>130.4</v>
      </c>
      <c r="D14" s="4">
        <v>134.6</v>
      </c>
    </row>
    <row r="15" spans="1:4" x14ac:dyDescent="0.3">
      <c r="A15" s="1">
        <v>2015</v>
      </c>
      <c r="B15" s="4">
        <v>124.6</v>
      </c>
      <c r="C15" s="4">
        <v>130.5</v>
      </c>
      <c r="D15" s="4">
        <v>135.69999999999999</v>
      </c>
    </row>
    <row r="16" spans="1:4" x14ac:dyDescent="0.3">
      <c r="A16" s="1">
        <v>2016</v>
      </c>
      <c r="B16" s="4">
        <v>121.8</v>
      </c>
      <c r="C16" s="4">
        <v>128</v>
      </c>
      <c r="D16" s="4">
        <v>132.1</v>
      </c>
    </row>
    <row r="17" spans="1:4" x14ac:dyDescent="0.3">
      <c r="A17" s="1">
        <v>2017</v>
      </c>
      <c r="B17" s="4">
        <v>122.3</v>
      </c>
      <c r="C17" s="4">
        <v>129.19999999999999</v>
      </c>
      <c r="D17" s="4">
        <v>133.5</v>
      </c>
    </row>
    <row r="18" spans="1:4" x14ac:dyDescent="0.3">
      <c r="A18" s="1">
        <v>2018</v>
      </c>
      <c r="B18" s="4">
        <v>122.9</v>
      </c>
      <c r="C18" s="4">
        <v>129.80000000000001</v>
      </c>
      <c r="D18" s="4">
        <v>134.30000000000001</v>
      </c>
    </row>
    <row r="19" spans="1:4" x14ac:dyDescent="0.3">
      <c r="A19" s="1">
        <v>2019</v>
      </c>
      <c r="B19" s="4">
        <v>125.3</v>
      </c>
      <c r="C19" s="4">
        <v>132.1</v>
      </c>
      <c r="D19" s="4">
        <v>136.5</v>
      </c>
    </row>
    <row r="20" spans="1:4" x14ac:dyDescent="0.3">
      <c r="A20" s="1">
        <v>2020</v>
      </c>
      <c r="B20" s="4">
        <v>126.3</v>
      </c>
      <c r="C20" s="4">
        <v>132.69999999999999</v>
      </c>
      <c r="D20" s="4">
        <v>137.5</v>
      </c>
    </row>
    <row r="21" spans="1:4" x14ac:dyDescent="0.3">
      <c r="A21" s="1">
        <v>2021</v>
      </c>
      <c r="B21" s="4">
        <v>128.5</v>
      </c>
      <c r="C21" s="4">
        <v>133.6</v>
      </c>
      <c r="D21" s="4">
        <v>141.1</v>
      </c>
    </row>
    <row r="22" spans="1:4" x14ac:dyDescent="0.3">
      <c r="A22" s="1">
        <v>2022</v>
      </c>
      <c r="B22" s="4">
        <v>127.2</v>
      </c>
      <c r="C22" s="4">
        <v>132.80000000000001</v>
      </c>
      <c r="D22" s="4">
        <v>137.6</v>
      </c>
    </row>
    <row r="23" spans="1:4" x14ac:dyDescent="0.3">
      <c r="A23" s="1">
        <v>2023</v>
      </c>
      <c r="B23" s="4">
        <v>130</v>
      </c>
      <c r="C23" s="4">
        <v>135.69999999999999</v>
      </c>
      <c r="D23" s="4">
        <v>139.6</v>
      </c>
    </row>
    <row r="24" spans="1:4" x14ac:dyDescent="0.3">
      <c r="A24" s="1">
        <v>2024</v>
      </c>
      <c r="B24" s="4">
        <v>134</v>
      </c>
      <c r="C24" s="4">
        <v>140.69999999999999</v>
      </c>
      <c r="D24" s="4">
        <v>144.5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C36"/>
  <sheetViews>
    <sheetView workbookViewId="0">
      <selection activeCell="J12" sqref="J12"/>
    </sheetView>
  </sheetViews>
  <sheetFormatPr baseColWidth="10" defaultColWidth="9.140625" defaultRowHeight="16.5" x14ac:dyDescent="0.3"/>
  <cols>
    <col min="1" max="2" width="20.7109375" style="1" customWidth="1"/>
    <col min="3" max="3" width="23.85546875" style="1" bestFit="1" customWidth="1"/>
  </cols>
  <sheetData>
    <row r="1" spans="1:3" x14ac:dyDescent="0.3">
      <c r="A1" s="2" t="s">
        <v>44</v>
      </c>
    </row>
    <row r="3" spans="1:3" x14ac:dyDescent="0.25">
      <c r="A3" s="2" t="s">
        <v>37</v>
      </c>
      <c r="B3" s="2" t="s">
        <v>42</v>
      </c>
      <c r="C3" s="2" t="s">
        <v>43</v>
      </c>
    </row>
    <row r="4" spans="1:3" x14ac:dyDescent="0.3">
      <c r="A4" s="1">
        <v>1992</v>
      </c>
      <c r="B4" s="4">
        <v>21.9</v>
      </c>
      <c r="C4" s="3">
        <v>2.59</v>
      </c>
    </row>
    <row r="5" spans="1:3" x14ac:dyDescent="0.3">
      <c r="A5" s="1">
        <v>1993</v>
      </c>
      <c r="B5" s="4">
        <v>22.6</v>
      </c>
      <c r="C5" s="3">
        <v>2.61</v>
      </c>
    </row>
    <row r="6" spans="1:3" x14ac:dyDescent="0.3">
      <c r="A6" s="1">
        <v>1994</v>
      </c>
      <c r="B6" s="4">
        <v>23.5</v>
      </c>
      <c r="C6" s="3">
        <v>2.69</v>
      </c>
    </row>
    <row r="7" spans="1:3" x14ac:dyDescent="0.3">
      <c r="A7" s="1">
        <v>1995</v>
      </c>
      <c r="B7" s="4">
        <v>23.1</v>
      </c>
      <c r="C7" s="3">
        <v>2.63</v>
      </c>
    </row>
    <row r="8" spans="1:3" x14ac:dyDescent="0.3">
      <c r="A8" s="1">
        <v>1996</v>
      </c>
      <c r="B8" s="4">
        <v>24</v>
      </c>
      <c r="C8" s="3">
        <v>2.63</v>
      </c>
    </row>
    <row r="9" spans="1:3" x14ac:dyDescent="0.3">
      <c r="A9" s="1">
        <v>1997</v>
      </c>
      <c r="B9" s="4">
        <v>24.3</v>
      </c>
      <c r="C9" s="3">
        <v>2.64</v>
      </c>
    </row>
    <row r="10" spans="1:3" x14ac:dyDescent="0.3">
      <c r="A10" s="1">
        <v>1998</v>
      </c>
      <c r="B10" s="4">
        <v>23.3</v>
      </c>
      <c r="C10" s="3">
        <v>2.6</v>
      </c>
    </row>
    <row r="11" spans="1:3" x14ac:dyDescent="0.3">
      <c r="A11" s="1">
        <v>1999</v>
      </c>
      <c r="B11" s="4">
        <v>23.6</v>
      </c>
      <c r="C11" s="3">
        <v>2.61</v>
      </c>
    </row>
    <row r="12" spans="1:3" x14ac:dyDescent="0.3">
      <c r="A12" s="1">
        <v>2000</v>
      </c>
      <c r="B12" s="4">
        <v>25.7</v>
      </c>
      <c r="C12" s="3">
        <v>2.6</v>
      </c>
    </row>
    <row r="13" spans="1:3" x14ac:dyDescent="0.3">
      <c r="A13" s="1">
        <v>2001</v>
      </c>
      <c r="B13" s="4">
        <v>22.3</v>
      </c>
      <c r="C13" s="3">
        <v>2.54</v>
      </c>
    </row>
    <row r="14" spans="1:3" x14ac:dyDescent="0.3">
      <c r="A14" s="1">
        <v>2002</v>
      </c>
      <c r="B14" s="4">
        <v>25.8</v>
      </c>
      <c r="C14" s="3">
        <v>2.63</v>
      </c>
    </row>
    <row r="15" spans="1:3" x14ac:dyDescent="0.3">
      <c r="A15" s="1">
        <v>2003</v>
      </c>
      <c r="B15" s="4">
        <v>26.7</v>
      </c>
      <c r="C15" s="3">
        <v>2.65</v>
      </c>
    </row>
    <row r="16" spans="1:3" x14ac:dyDescent="0.3">
      <c r="A16" s="1">
        <v>2004</v>
      </c>
      <c r="B16" s="4">
        <v>27.6</v>
      </c>
      <c r="C16" s="3">
        <v>2.59</v>
      </c>
    </row>
    <row r="17" spans="1:3" x14ac:dyDescent="0.3">
      <c r="A17" s="1">
        <v>2005</v>
      </c>
      <c r="B17" s="4">
        <v>31.9</v>
      </c>
      <c r="C17" s="3">
        <v>2.69</v>
      </c>
    </row>
    <row r="18" spans="1:3" x14ac:dyDescent="0.3">
      <c r="A18" s="1">
        <v>2006</v>
      </c>
      <c r="B18" s="4">
        <v>23.5</v>
      </c>
      <c r="C18" s="3">
        <v>2.64</v>
      </c>
    </row>
    <row r="19" spans="1:3" x14ac:dyDescent="0.3">
      <c r="A19" s="1">
        <v>2007</v>
      </c>
      <c r="B19" s="4">
        <v>24.4</v>
      </c>
      <c r="C19" s="3">
        <v>2.68</v>
      </c>
    </row>
    <row r="20" spans="1:3" x14ac:dyDescent="0.3">
      <c r="A20" s="1">
        <v>2008</v>
      </c>
      <c r="B20" s="4">
        <v>24</v>
      </c>
      <c r="C20" s="3">
        <v>2.69</v>
      </c>
    </row>
    <row r="21" spans="1:3" x14ac:dyDescent="0.3">
      <c r="A21" s="1">
        <v>2009</v>
      </c>
      <c r="B21" s="4">
        <v>23.1</v>
      </c>
      <c r="C21" s="3">
        <v>2.62</v>
      </c>
    </row>
    <row r="22" spans="1:3" x14ac:dyDescent="0.3">
      <c r="A22" s="1">
        <v>2010</v>
      </c>
      <c r="B22" s="4">
        <v>23.6</v>
      </c>
      <c r="C22" s="3">
        <v>2.62</v>
      </c>
    </row>
    <row r="23" spans="1:3" x14ac:dyDescent="0.3">
      <c r="A23" s="1">
        <v>2011</v>
      </c>
      <c r="B23" s="4">
        <v>23.7</v>
      </c>
      <c r="C23" s="3">
        <v>2.66</v>
      </c>
    </row>
    <row r="24" spans="1:3" x14ac:dyDescent="0.3">
      <c r="A24" s="1">
        <v>2012</v>
      </c>
      <c r="B24" s="4">
        <v>23.9</v>
      </c>
      <c r="C24" s="3">
        <v>2.71</v>
      </c>
    </row>
    <row r="25" spans="1:3" x14ac:dyDescent="0.3">
      <c r="A25" s="1">
        <v>2013</v>
      </c>
      <c r="B25" s="4">
        <v>24.1</v>
      </c>
      <c r="C25" s="3">
        <v>2.75</v>
      </c>
    </row>
    <row r="26" spans="1:3" x14ac:dyDescent="0.3">
      <c r="A26" s="1">
        <v>2014</v>
      </c>
      <c r="B26" s="4">
        <v>24.7</v>
      </c>
      <c r="C26" s="3">
        <v>2.79</v>
      </c>
    </row>
    <row r="27" spans="1:3" x14ac:dyDescent="0.3">
      <c r="A27" s="1">
        <v>2015</v>
      </c>
      <c r="B27" s="4">
        <v>26.3</v>
      </c>
      <c r="C27" s="3">
        <v>2.82</v>
      </c>
    </row>
    <row r="28" spans="1:3" x14ac:dyDescent="0.3">
      <c r="A28" s="1">
        <v>2016</v>
      </c>
      <c r="B28" s="4">
        <v>25.2</v>
      </c>
      <c r="C28" s="3">
        <v>2.81</v>
      </c>
    </row>
    <row r="29" spans="1:3" x14ac:dyDescent="0.3">
      <c r="A29" s="1">
        <v>2017</v>
      </c>
      <c r="B29" s="4">
        <v>25.2</v>
      </c>
      <c r="C29" s="3">
        <v>2.83</v>
      </c>
    </row>
    <row r="30" spans="1:3" x14ac:dyDescent="0.3">
      <c r="A30" s="1">
        <v>2018</v>
      </c>
      <c r="B30" s="4">
        <v>25.1</v>
      </c>
      <c r="C30" s="3">
        <v>2.83</v>
      </c>
    </row>
    <row r="31" spans="1:3" x14ac:dyDescent="0.3">
      <c r="A31" s="1">
        <v>2019</v>
      </c>
      <c r="B31" s="4">
        <v>25</v>
      </c>
      <c r="C31" s="3">
        <v>2.83</v>
      </c>
    </row>
    <row r="32" spans="1:3" x14ac:dyDescent="0.3">
      <c r="A32" s="1">
        <v>2020</v>
      </c>
      <c r="B32" s="4">
        <v>25.2</v>
      </c>
      <c r="C32" s="3">
        <v>2.82</v>
      </c>
    </row>
    <row r="33" spans="1:3" x14ac:dyDescent="0.3">
      <c r="A33" s="1">
        <v>2021</v>
      </c>
      <c r="B33" s="4">
        <v>27.9</v>
      </c>
      <c r="C33" s="3">
        <v>2.85</v>
      </c>
    </row>
    <row r="34" spans="1:3" x14ac:dyDescent="0.3">
      <c r="A34" s="1">
        <v>2022</v>
      </c>
      <c r="B34" s="4">
        <v>25.3</v>
      </c>
      <c r="C34" s="3">
        <v>2.8</v>
      </c>
    </row>
    <row r="35" spans="1:3" x14ac:dyDescent="0.3">
      <c r="A35" s="1">
        <v>2023</v>
      </c>
      <c r="B35" s="4">
        <v>24.8</v>
      </c>
      <c r="C35" s="3">
        <v>2.79</v>
      </c>
    </row>
    <row r="36" spans="1:3" x14ac:dyDescent="0.3">
      <c r="A36" s="1">
        <v>2024</v>
      </c>
      <c r="B36" s="4">
        <v>24.8</v>
      </c>
      <c r="C36" s="3">
        <v>2.8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C25"/>
  <sheetViews>
    <sheetView workbookViewId="0">
      <selection activeCell="H11" sqref="H11"/>
    </sheetView>
  </sheetViews>
  <sheetFormatPr baseColWidth="10" defaultColWidth="9.140625" defaultRowHeight="16.5" x14ac:dyDescent="0.3"/>
  <cols>
    <col min="1" max="1" width="20.7109375" style="1" customWidth="1"/>
    <col min="2" max="2" width="20.85546875" style="1" bestFit="1" customWidth="1"/>
    <col min="3" max="3" width="46" style="1" bestFit="1" customWidth="1"/>
  </cols>
  <sheetData>
    <row r="1" spans="1:3" x14ac:dyDescent="0.3">
      <c r="A1" s="2" t="s">
        <v>47</v>
      </c>
    </row>
    <row r="3" spans="1:3" x14ac:dyDescent="0.25">
      <c r="A3" s="2" t="s">
        <v>37</v>
      </c>
      <c r="B3" s="2" t="s">
        <v>45</v>
      </c>
      <c r="C3" s="2" t="s">
        <v>46</v>
      </c>
    </row>
    <row r="4" spans="1:3" x14ac:dyDescent="0.3">
      <c r="A4" s="1">
        <v>2001</v>
      </c>
      <c r="B4" s="4">
        <v>22.3</v>
      </c>
      <c r="C4" s="4">
        <v>25.7</v>
      </c>
    </row>
    <row r="5" spans="1:3" x14ac:dyDescent="0.3">
      <c r="A5" s="1">
        <v>2002</v>
      </c>
      <c r="B5" s="4">
        <v>25.8</v>
      </c>
      <c r="C5" s="4">
        <v>24.9</v>
      </c>
    </row>
    <row r="6" spans="1:3" x14ac:dyDescent="0.3">
      <c r="A6" s="1">
        <v>2003</v>
      </c>
      <c r="B6" s="4">
        <v>26.7</v>
      </c>
      <c r="C6" s="4">
        <v>25.6</v>
      </c>
    </row>
    <row r="7" spans="1:3" x14ac:dyDescent="0.3">
      <c r="A7" s="1">
        <v>2004</v>
      </c>
      <c r="B7" s="4">
        <v>27.6</v>
      </c>
      <c r="C7" s="4">
        <v>30.2</v>
      </c>
    </row>
    <row r="8" spans="1:3" x14ac:dyDescent="0.3">
      <c r="A8" s="1">
        <v>2005</v>
      </c>
      <c r="B8" s="4">
        <v>31.9</v>
      </c>
      <c r="C8" s="4">
        <v>31.7</v>
      </c>
    </row>
    <row r="9" spans="1:3" x14ac:dyDescent="0.3">
      <c r="A9" s="1">
        <v>2006</v>
      </c>
      <c r="B9" s="4">
        <v>23.5</v>
      </c>
      <c r="C9" s="4">
        <v>34.799999999999997</v>
      </c>
    </row>
    <row r="10" spans="1:3" x14ac:dyDescent="0.3">
      <c r="A10" s="1">
        <v>2007</v>
      </c>
      <c r="B10" s="4">
        <v>24.4</v>
      </c>
      <c r="C10" s="4">
        <v>35.1</v>
      </c>
    </row>
    <row r="11" spans="1:3" x14ac:dyDescent="0.3">
      <c r="A11" s="1">
        <v>2008</v>
      </c>
      <c r="B11" s="4">
        <v>24</v>
      </c>
      <c r="C11" s="4">
        <v>28.3</v>
      </c>
    </row>
    <row r="12" spans="1:3" x14ac:dyDescent="0.3">
      <c r="A12" s="1">
        <v>2009</v>
      </c>
      <c r="B12" s="4">
        <v>23.1</v>
      </c>
      <c r="C12" s="4">
        <v>29</v>
      </c>
    </row>
    <row r="13" spans="1:3" x14ac:dyDescent="0.3">
      <c r="A13" s="1">
        <v>2010</v>
      </c>
      <c r="B13" s="4">
        <v>23.6</v>
      </c>
      <c r="C13" s="4">
        <v>29.4</v>
      </c>
    </row>
    <row r="14" spans="1:3" x14ac:dyDescent="0.3">
      <c r="A14" s="1">
        <v>2011</v>
      </c>
      <c r="B14" s="4">
        <v>23.7</v>
      </c>
      <c r="C14" s="4">
        <v>28.8</v>
      </c>
    </row>
    <row r="15" spans="1:3" x14ac:dyDescent="0.3">
      <c r="A15" s="1">
        <v>2012</v>
      </c>
      <c r="B15" s="4">
        <v>23.9</v>
      </c>
      <c r="C15" s="4">
        <v>30.2</v>
      </c>
    </row>
    <row r="16" spans="1:3" x14ac:dyDescent="0.3">
      <c r="A16" s="1">
        <v>2013</v>
      </c>
      <c r="B16" s="4">
        <v>24.1</v>
      </c>
      <c r="C16" s="4">
        <v>30</v>
      </c>
    </row>
    <row r="17" spans="1:3" x14ac:dyDescent="0.3">
      <c r="A17" s="1">
        <v>2014</v>
      </c>
      <c r="B17" s="4">
        <v>24.7</v>
      </c>
      <c r="C17" s="4">
        <v>31</v>
      </c>
    </row>
    <row r="18" spans="1:3" x14ac:dyDescent="0.3">
      <c r="A18" s="1">
        <v>2015</v>
      </c>
      <c r="B18" s="4">
        <v>26.3</v>
      </c>
      <c r="C18" s="4">
        <v>31.5</v>
      </c>
    </row>
    <row r="19" spans="1:3" x14ac:dyDescent="0.3">
      <c r="A19" s="1">
        <v>2016</v>
      </c>
      <c r="B19" s="4">
        <v>25.2</v>
      </c>
      <c r="C19" s="4">
        <v>32.799999999999997</v>
      </c>
    </row>
    <row r="20" spans="1:3" x14ac:dyDescent="0.3">
      <c r="A20" s="1">
        <v>2017</v>
      </c>
      <c r="B20" s="4">
        <v>25.2</v>
      </c>
      <c r="C20" s="4">
        <v>33</v>
      </c>
    </row>
    <row r="21" spans="1:3" x14ac:dyDescent="0.3">
      <c r="A21" s="1">
        <v>2018</v>
      </c>
      <c r="B21" s="4">
        <v>25.1</v>
      </c>
      <c r="C21" s="4">
        <v>31.5</v>
      </c>
    </row>
    <row r="22" spans="1:3" x14ac:dyDescent="0.3">
      <c r="A22" s="1">
        <v>2019</v>
      </c>
      <c r="B22" s="4">
        <v>25</v>
      </c>
      <c r="C22" s="4">
        <v>32.5</v>
      </c>
    </row>
    <row r="23" spans="1:3" x14ac:dyDescent="0.3">
      <c r="A23" s="1">
        <v>2020</v>
      </c>
      <c r="B23" s="4">
        <v>25.2</v>
      </c>
      <c r="C23" s="4">
        <v>33.6</v>
      </c>
    </row>
    <row r="24" spans="1:3" x14ac:dyDescent="0.3">
      <c r="A24" s="1">
        <v>2021</v>
      </c>
      <c r="B24" s="4">
        <v>27.9</v>
      </c>
      <c r="C24" s="4">
        <v>37.700000000000003</v>
      </c>
    </row>
    <row r="25" spans="1:3" x14ac:dyDescent="0.3">
      <c r="A25" s="1">
        <v>2022</v>
      </c>
      <c r="B25" s="4">
        <v>25.3</v>
      </c>
      <c r="C25" s="4">
        <v>33.1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E13"/>
  <sheetViews>
    <sheetView workbookViewId="0">
      <selection activeCell="I10" sqref="I10"/>
    </sheetView>
  </sheetViews>
  <sheetFormatPr baseColWidth="10" defaultColWidth="9.140625" defaultRowHeight="16.5" x14ac:dyDescent="0.3"/>
  <cols>
    <col min="1" max="5" width="20.7109375" style="1" customWidth="1"/>
  </cols>
  <sheetData>
    <row r="1" spans="1:5" x14ac:dyDescent="0.3">
      <c r="A1" s="2" t="s">
        <v>63</v>
      </c>
    </row>
    <row r="3" spans="1:5" x14ac:dyDescent="0.25">
      <c r="A3" s="2" t="s">
        <v>58</v>
      </c>
      <c r="B3" s="2" t="s">
        <v>59</v>
      </c>
      <c r="C3" s="2" t="s">
        <v>60</v>
      </c>
      <c r="D3" s="2" t="s">
        <v>61</v>
      </c>
      <c r="E3" s="2" t="s">
        <v>62</v>
      </c>
    </row>
    <row r="4" spans="1:5" x14ac:dyDescent="0.3">
      <c r="A4" s="1" t="s">
        <v>48</v>
      </c>
      <c r="B4" s="1">
        <v>0.73</v>
      </c>
      <c r="C4" s="1">
        <v>1.62</v>
      </c>
      <c r="D4" s="1">
        <v>0.78</v>
      </c>
      <c r="E4" s="1">
        <v>1.57</v>
      </c>
    </row>
    <row r="5" spans="1:5" x14ac:dyDescent="0.3">
      <c r="A5" s="1" t="s">
        <v>49</v>
      </c>
      <c r="B5" s="1">
        <v>0.71</v>
      </c>
      <c r="C5" s="1">
        <v>1.64</v>
      </c>
      <c r="D5" s="1">
        <v>0.76</v>
      </c>
      <c r="E5" s="1">
        <v>1.58</v>
      </c>
    </row>
    <row r="6" spans="1:5" x14ac:dyDescent="0.3">
      <c r="A6" s="1" t="s">
        <v>50</v>
      </c>
      <c r="B6" s="1">
        <v>0.69</v>
      </c>
      <c r="C6" s="1">
        <v>1.68</v>
      </c>
      <c r="D6" s="1">
        <v>0.73</v>
      </c>
      <c r="E6" s="1">
        <v>1.63</v>
      </c>
    </row>
    <row r="7" spans="1:5" x14ac:dyDescent="0.3">
      <c r="A7" s="1" t="s">
        <v>51</v>
      </c>
      <c r="B7" s="1">
        <v>0.67</v>
      </c>
      <c r="C7" s="1">
        <v>1.74</v>
      </c>
      <c r="D7" s="1">
        <v>0.71</v>
      </c>
      <c r="E7" s="1">
        <v>1.68</v>
      </c>
    </row>
    <row r="8" spans="1:5" x14ac:dyDescent="0.3">
      <c r="A8" s="1" t="s">
        <v>52</v>
      </c>
      <c r="B8" s="1">
        <v>0.61</v>
      </c>
      <c r="C8" s="1">
        <v>1.77</v>
      </c>
      <c r="D8" s="1">
        <v>0.56999999999999995</v>
      </c>
      <c r="E8" s="1">
        <v>1.73</v>
      </c>
    </row>
    <row r="9" spans="1:5" x14ac:dyDescent="0.3">
      <c r="A9" s="1" t="s">
        <v>53</v>
      </c>
      <c r="B9" s="1">
        <v>0.64</v>
      </c>
      <c r="C9" s="1">
        <v>1.89</v>
      </c>
      <c r="D9" s="1">
        <v>0.55000000000000004</v>
      </c>
      <c r="E9" s="1">
        <v>1.95</v>
      </c>
    </row>
    <row r="10" spans="1:5" x14ac:dyDescent="0.3">
      <c r="A10" s="1" t="s">
        <v>54</v>
      </c>
      <c r="B10" s="1">
        <v>0.68</v>
      </c>
      <c r="C10" s="1">
        <v>1.92</v>
      </c>
      <c r="D10" s="1">
        <v>0.68</v>
      </c>
      <c r="E10" s="1">
        <v>1.98</v>
      </c>
    </row>
    <row r="11" spans="1:5" x14ac:dyDescent="0.3">
      <c r="A11" s="1" t="s">
        <v>55</v>
      </c>
      <c r="B11" s="1">
        <v>0.62</v>
      </c>
      <c r="C11" s="1">
        <v>1.95</v>
      </c>
      <c r="D11" s="1">
        <v>0.57999999999999996</v>
      </c>
      <c r="E11" s="1">
        <v>1.99</v>
      </c>
    </row>
    <row r="12" spans="1:5" x14ac:dyDescent="0.3">
      <c r="A12" s="1" t="s">
        <v>56</v>
      </c>
      <c r="B12" s="1">
        <v>0.63</v>
      </c>
      <c r="C12" s="1">
        <v>1.99</v>
      </c>
      <c r="D12" s="1">
        <v>0.59</v>
      </c>
      <c r="E12" s="1">
        <v>2.0499999999999998</v>
      </c>
    </row>
    <row r="13" spans="1:5" x14ac:dyDescent="0.3">
      <c r="A13" s="1" t="s">
        <v>57</v>
      </c>
      <c r="B13" s="1">
        <v>0.52</v>
      </c>
      <c r="C13" s="1">
        <v>2.48</v>
      </c>
      <c r="D13" s="1">
        <v>0.49</v>
      </c>
      <c r="E13" s="1">
        <v>2.2599999999999998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C32"/>
  <sheetViews>
    <sheetView workbookViewId="0">
      <selection activeCell="K15" sqref="K15"/>
    </sheetView>
  </sheetViews>
  <sheetFormatPr baseColWidth="10" defaultColWidth="9.140625" defaultRowHeight="16.5" x14ac:dyDescent="0.3"/>
  <cols>
    <col min="1" max="1" width="20.7109375" style="1" customWidth="1"/>
    <col min="2" max="2" width="23.85546875" style="1" bestFit="1" customWidth="1"/>
    <col min="3" max="3" width="20.7109375" style="1" customWidth="1"/>
  </cols>
  <sheetData>
    <row r="1" spans="1:3" x14ac:dyDescent="0.3">
      <c r="A1" s="2" t="s">
        <v>65</v>
      </c>
    </row>
    <row r="3" spans="1:3" x14ac:dyDescent="0.25">
      <c r="A3" s="2" t="s">
        <v>37</v>
      </c>
      <c r="B3" s="2" t="s">
        <v>43</v>
      </c>
      <c r="C3" s="2" t="s">
        <v>64</v>
      </c>
    </row>
    <row r="4" spans="1:3" x14ac:dyDescent="0.3">
      <c r="A4" s="1">
        <v>1997</v>
      </c>
      <c r="B4" s="3">
        <v>1.94</v>
      </c>
      <c r="C4" s="4">
        <v>16.5</v>
      </c>
    </row>
    <row r="5" spans="1:3" x14ac:dyDescent="0.3">
      <c r="A5" s="1">
        <v>1998</v>
      </c>
      <c r="B5" s="3">
        <v>1.95</v>
      </c>
      <c r="C5" s="4">
        <v>16.3</v>
      </c>
    </row>
    <row r="6" spans="1:3" x14ac:dyDescent="0.3">
      <c r="A6" s="1">
        <v>1999</v>
      </c>
      <c r="B6" s="3">
        <v>1.97</v>
      </c>
      <c r="C6" s="4">
        <v>16.5</v>
      </c>
    </row>
    <row r="7" spans="1:3" x14ac:dyDescent="0.3">
      <c r="A7" s="1">
        <v>2000</v>
      </c>
      <c r="B7" s="3">
        <v>2</v>
      </c>
      <c r="C7" s="4">
        <v>16.899999999999999</v>
      </c>
    </row>
    <row r="8" spans="1:3" x14ac:dyDescent="0.3">
      <c r="A8" s="1">
        <v>2001</v>
      </c>
      <c r="B8" s="3">
        <v>2.04</v>
      </c>
      <c r="C8" s="4">
        <v>17.600000000000001</v>
      </c>
    </row>
    <row r="9" spans="1:3" x14ac:dyDescent="0.3">
      <c r="A9" s="1">
        <v>2002</v>
      </c>
      <c r="B9" s="3">
        <v>2.04</v>
      </c>
      <c r="C9" s="4">
        <v>17.899999999999999</v>
      </c>
    </row>
    <row r="10" spans="1:3" x14ac:dyDescent="0.3">
      <c r="A10" s="1">
        <v>2003</v>
      </c>
      <c r="B10" s="3">
        <v>2.0699999999999998</v>
      </c>
      <c r="C10" s="4">
        <v>18</v>
      </c>
    </row>
    <row r="11" spans="1:3" x14ac:dyDescent="0.3">
      <c r="A11" s="1">
        <v>2004</v>
      </c>
      <c r="B11" s="3">
        <v>2.0499999999999998</v>
      </c>
      <c r="C11" s="4">
        <v>18</v>
      </c>
    </row>
    <row r="12" spans="1:3" x14ac:dyDescent="0.3">
      <c r="A12" s="1">
        <v>2005</v>
      </c>
      <c r="B12" s="3">
        <v>2.0699999999999998</v>
      </c>
      <c r="C12" s="4">
        <v>18.2</v>
      </c>
    </row>
    <row r="13" spans="1:3" x14ac:dyDescent="0.3">
      <c r="A13" s="1">
        <v>2006</v>
      </c>
      <c r="B13" s="3">
        <v>2.09</v>
      </c>
      <c r="C13" s="4">
        <v>18.600000000000001</v>
      </c>
    </row>
    <row r="14" spans="1:3" x14ac:dyDescent="0.3">
      <c r="A14" s="1">
        <v>2007</v>
      </c>
      <c r="B14" s="3">
        <v>2.16</v>
      </c>
      <c r="C14" s="4">
        <v>19.100000000000001</v>
      </c>
    </row>
    <row r="15" spans="1:3" x14ac:dyDescent="0.3">
      <c r="A15" s="1">
        <v>2008</v>
      </c>
      <c r="B15" s="3">
        <v>2.1800000000000002</v>
      </c>
      <c r="C15" s="4">
        <v>19.3</v>
      </c>
    </row>
    <row r="16" spans="1:3" x14ac:dyDescent="0.3">
      <c r="A16" s="1">
        <v>2009</v>
      </c>
      <c r="B16" s="3">
        <v>2.2000000000000002</v>
      </c>
      <c r="C16" s="4">
        <v>19.399999999999999</v>
      </c>
    </row>
    <row r="17" spans="1:3" x14ac:dyDescent="0.3">
      <c r="A17" s="1">
        <v>2010</v>
      </c>
      <c r="B17" s="3">
        <v>2.21</v>
      </c>
      <c r="C17" s="4">
        <v>19.5</v>
      </c>
    </row>
    <row r="18" spans="1:3" x14ac:dyDescent="0.3">
      <c r="A18" s="1">
        <v>2011</v>
      </c>
      <c r="B18" s="3">
        <v>2.2400000000000002</v>
      </c>
      <c r="C18" s="4">
        <v>19.8</v>
      </c>
    </row>
    <row r="19" spans="1:3" x14ac:dyDescent="0.3">
      <c r="A19" s="1">
        <v>2012</v>
      </c>
      <c r="B19" s="3">
        <v>2.2599999999999998</v>
      </c>
      <c r="C19" s="4">
        <v>19.8</v>
      </c>
    </row>
    <row r="20" spans="1:3" x14ac:dyDescent="0.3">
      <c r="A20" s="1">
        <v>2013</v>
      </c>
      <c r="B20" s="3">
        <v>2.29</v>
      </c>
      <c r="C20" s="4">
        <v>20.100000000000001</v>
      </c>
    </row>
    <row r="21" spans="1:3" x14ac:dyDescent="0.3">
      <c r="A21" s="1">
        <v>2014</v>
      </c>
      <c r="B21" s="3">
        <v>2.31</v>
      </c>
      <c r="C21" s="4">
        <v>20.100000000000001</v>
      </c>
    </row>
    <row r="22" spans="1:3" x14ac:dyDescent="0.3">
      <c r="A22" s="1">
        <v>2015</v>
      </c>
      <c r="B22" s="3">
        <v>2.33</v>
      </c>
      <c r="C22" s="4">
        <v>20.7</v>
      </c>
    </row>
    <row r="23" spans="1:3" x14ac:dyDescent="0.3">
      <c r="A23" s="1">
        <v>2016</v>
      </c>
      <c r="B23" s="3">
        <v>2.2999999999999998</v>
      </c>
      <c r="C23" s="4">
        <v>20.5</v>
      </c>
    </row>
    <row r="24" spans="1:3" x14ac:dyDescent="0.3">
      <c r="A24" s="1">
        <v>2017</v>
      </c>
      <c r="B24" s="3">
        <v>2.2999999999999998</v>
      </c>
      <c r="C24" s="4">
        <v>20.399999999999999</v>
      </c>
    </row>
    <row r="25" spans="1:3" x14ac:dyDescent="0.3">
      <c r="A25" s="1">
        <v>2018</v>
      </c>
      <c r="B25" s="3">
        <v>2.31</v>
      </c>
      <c r="C25" s="4">
        <v>20.6</v>
      </c>
    </row>
    <row r="26" spans="1:3" x14ac:dyDescent="0.3">
      <c r="A26" s="1">
        <v>2019</v>
      </c>
      <c r="B26" s="3">
        <v>2.33</v>
      </c>
      <c r="C26" s="4">
        <v>20.6</v>
      </c>
    </row>
    <row r="27" spans="1:3" x14ac:dyDescent="0.3">
      <c r="A27" s="1">
        <v>2020</v>
      </c>
      <c r="B27" s="3">
        <v>2.33</v>
      </c>
      <c r="C27" s="4">
        <v>20.6</v>
      </c>
    </row>
    <row r="28" spans="1:3" x14ac:dyDescent="0.3">
      <c r="A28" s="1">
        <v>2021</v>
      </c>
      <c r="B28" s="3">
        <v>2.34</v>
      </c>
      <c r="C28" s="4">
        <v>20.9</v>
      </c>
    </row>
    <row r="29" spans="1:3" x14ac:dyDescent="0.3">
      <c r="A29" s="1">
        <v>2022</v>
      </c>
      <c r="B29" s="3">
        <v>2.36</v>
      </c>
      <c r="C29" s="4">
        <v>21.1</v>
      </c>
    </row>
    <row r="30" spans="1:3" x14ac:dyDescent="0.3">
      <c r="A30" s="1">
        <v>2023</v>
      </c>
      <c r="B30" s="3">
        <v>2.34</v>
      </c>
      <c r="C30" s="4">
        <v>20.8</v>
      </c>
    </row>
    <row r="31" spans="1:3" x14ac:dyDescent="0.3">
      <c r="A31" s="1">
        <v>2024</v>
      </c>
      <c r="B31" s="3">
        <v>2.34</v>
      </c>
      <c r="C31" s="4">
        <v>20.9</v>
      </c>
    </row>
    <row r="32" spans="1:3" x14ac:dyDescent="0.3">
      <c r="A32" s="1">
        <v>2025</v>
      </c>
      <c r="B32" s="3">
        <v>2.35</v>
      </c>
      <c r="C32" s="4">
        <v>21.1</v>
      </c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I18"/>
  <sheetViews>
    <sheetView workbookViewId="0">
      <selection activeCell="G22" sqref="G22"/>
    </sheetView>
  </sheetViews>
  <sheetFormatPr baseColWidth="10" defaultColWidth="9.140625" defaultRowHeight="16.5" x14ac:dyDescent="0.3"/>
  <cols>
    <col min="1" max="3" width="20.7109375" style="1" customWidth="1"/>
    <col min="4" max="4" width="31.42578125" style="1" bestFit="1" customWidth="1"/>
    <col min="5" max="9" width="20.7109375" style="1" customWidth="1"/>
  </cols>
  <sheetData>
    <row r="1" spans="1:9" x14ac:dyDescent="0.3">
      <c r="A1" s="2" t="s">
        <v>74</v>
      </c>
    </row>
    <row r="3" spans="1:9" x14ac:dyDescent="0.25">
      <c r="A3" s="2" t="s">
        <v>37</v>
      </c>
      <c r="B3" s="2" t="s">
        <v>66</v>
      </c>
      <c r="C3" s="2" t="s">
        <v>67</v>
      </c>
      <c r="D3" s="2" t="s">
        <v>68</v>
      </c>
      <c r="E3" s="2" t="s">
        <v>69</v>
      </c>
      <c r="F3" s="2" t="s">
        <v>70</v>
      </c>
      <c r="G3" s="2" t="s">
        <v>71</v>
      </c>
      <c r="H3" s="2" t="s">
        <v>72</v>
      </c>
      <c r="I3" s="2" t="s">
        <v>73</v>
      </c>
    </row>
    <row r="4" spans="1:9" x14ac:dyDescent="0.3">
      <c r="A4" s="1">
        <v>2010</v>
      </c>
      <c r="B4" s="1">
        <v>-0.99199999999999999</v>
      </c>
      <c r="C4" s="5">
        <v>9.6000000000000002E-2</v>
      </c>
      <c r="D4" s="5">
        <v>0.33200000000000002</v>
      </c>
      <c r="E4" s="5">
        <v>0.33500000000000002</v>
      </c>
      <c r="F4" s="5">
        <v>0.33800000000000002</v>
      </c>
      <c r="G4" s="5">
        <v>1.6140000000000001</v>
      </c>
      <c r="H4" s="5">
        <v>2.7160000000000002</v>
      </c>
      <c r="I4" s="5">
        <v>1.724</v>
      </c>
    </row>
    <row r="5" spans="1:9" x14ac:dyDescent="0.3">
      <c r="A5" s="1">
        <v>2011</v>
      </c>
      <c r="B5" s="1">
        <v>-1.048</v>
      </c>
      <c r="C5" s="5">
        <v>9.0999999999999998E-2</v>
      </c>
      <c r="D5" s="5">
        <v>0.32800000000000001</v>
      </c>
      <c r="E5" s="5">
        <v>0.35799999999999998</v>
      </c>
      <c r="F5" s="5">
        <v>0.36199999999999999</v>
      </c>
      <c r="G5" s="5">
        <v>1.7370000000000001</v>
      </c>
      <c r="H5" s="5">
        <v>2.875</v>
      </c>
      <c r="I5" s="5">
        <v>1.827</v>
      </c>
    </row>
    <row r="6" spans="1:9" x14ac:dyDescent="0.3">
      <c r="A6" s="1">
        <v>2012</v>
      </c>
      <c r="B6" s="1">
        <v>-1.107</v>
      </c>
      <c r="C6" s="5">
        <v>0.09</v>
      </c>
      <c r="D6" s="5">
        <v>0.33500000000000002</v>
      </c>
      <c r="E6" s="5">
        <v>0.38</v>
      </c>
      <c r="F6" s="5">
        <v>0.39600000000000002</v>
      </c>
      <c r="G6" s="5">
        <v>1.883</v>
      </c>
      <c r="H6" s="5">
        <v>3.0840000000000001</v>
      </c>
      <c r="I6" s="5">
        <v>1.978</v>
      </c>
    </row>
    <row r="7" spans="1:9" x14ac:dyDescent="0.3">
      <c r="A7" s="1">
        <v>2013</v>
      </c>
      <c r="B7" s="1">
        <v>-1.175</v>
      </c>
      <c r="C7" s="5">
        <v>9.0999999999999998E-2</v>
      </c>
      <c r="D7" s="5">
        <v>0.37</v>
      </c>
      <c r="E7" s="5">
        <v>0.40200000000000002</v>
      </c>
      <c r="F7" s="5">
        <v>0.41899999999999998</v>
      </c>
      <c r="G7" s="5">
        <v>1.9590000000000001</v>
      </c>
      <c r="H7" s="5">
        <v>3.242</v>
      </c>
      <c r="I7" s="5">
        <v>2.0670000000000002</v>
      </c>
    </row>
    <row r="8" spans="1:9" x14ac:dyDescent="0.3">
      <c r="A8" s="1">
        <v>2014</v>
      </c>
      <c r="B8" s="1">
        <v>-1.226</v>
      </c>
      <c r="C8" s="5">
        <v>8.8999999999999996E-2</v>
      </c>
      <c r="D8" s="5">
        <v>0.41199999999999998</v>
      </c>
      <c r="E8" s="5">
        <v>0.43</v>
      </c>
      <c r="F8" s="5">
        <v>0.41299999999999998</v>
      </c>
      <c r="G8" s="5">
        <v>2.0179999999999998</v>
      </c>
      <c r="H8" s="5">
        <v>3.3620000000000001</v>
      </c>
      <c r="I8" s="5">
        <v>2.1360000000000001</v>
      </c>
    </row>
    <row r="9" spans="1:9" x14ac:dyDescent="0.3">
      <c r="A9" s="1">
        <v>2015</v>
      </c>
      <c r="B9" s="1">
        <v>-1.288</v>
      </c>
      <c r="C9" s="5">
        <v>9.9000000000000005E-2</v>
      </c>
      <c r="D9" s="5">
        <v>0.47399999999999998</v>
      </c>
      <c r="E9" s="5">
        <v>0.45400000000000001</v>
      </c>
      <c r="F9" s="5">
        <v>0.436</v>
      </c>
      <c r="G9" s="5">
        <v>2.1779999999999999</v>
      </c>
      <c r="H9" s="5">
        <v>3.64</v>
      </c>
      <c r="I9" s="5">
        <v>2.3519999999999999</v>
      </c>
    </row>
    <row r="10" spans="1:9" x14ac:dyDescent="0.3">
      <c r="A10" s="1">
        <v>2016</v>
      </c>
      <c r="B10" s="5">
        <v>-1.35</v>
      </c>
      <c r="C10" s="5">
        <v>0.10299999999999999</v>
      </c>
      <c r="D10" s="5">
        <v>0.52600000000000002</v>
      </c>
      <c r="E10" s="5">
        <v>0.47199999999999998</v>
      </c>
      <c r="F10" s="5">
        <v>0.45</v>
      </c>
      <c r="G10" s="5">
        <v>2.3530000000000002</v>
      </c>
      <c r="H10" s="5">
        <v>3.903</v>
      </c>
      <c r="I10" s="5">
        <v>2.5529999999999999</v>
      </c>
    </row>
    <row r="11" spans="1:9" x14ac:dyDescent="0.3">
      <c r="A11" s="1">
        <v>2017</v>
      </c>
      <c r="B11" s="1">
        <v>-1.4179999999999999</v>
      </c>
      <c r="C11" s="5">
        <v>0.109</v>
      </c>
      <c r="D11" s="5">
        <v>0.63700000000000001</v>
      </c>
      <c r="E11" s="5">
        <v>0.48699999999999999</v>
      </c>
      <c r="F11" s="5">
        <v>0.46500000000000002</v>
      </c>
      <c r="G11" s="5">
        <v>2.5139999999999998</v>
      </c>
      <c r="H11" s="5">
        <v>4.2119999999999997</v>
      </c>
      <c r="I11" s="5">
        <v>2.794</v>
      </c>
    </row>
    <row r="12" spans="1:9" x14ac:dyDescent="0.3">
      <c r="A12" s="1">
        <v>2018</v>
      </c>
      <c r="B12" s="1">
        <v>-1.478</v>
      </c>
      <c r="C12" s="5">
        <v>0.125</v>
      </c>
      <c r="D12" s="5">
        <v>0.67800000000000005</v>
      </c>
      <c r="E12" s="5">
        <v>0.503</v>
      </c>
      <c r="F12" s="5">
        <v>0.48</v>
      </c>
      <c r="G12" s="5">
        <v>2.5390000000000001</v>
      </c>
      <c r="H12" s="5">
        <v>4.3239999999999998</v>
      </c>
      <c r="I12" s="5">
        <v>2.8460000000000001</v>
      </c>
    </row>
    <row r="13" spans="1:9" x14ac:dyDescent="0.3">
      <c r="A13" s="1">
        <v>2019</v>
      </c>
      <c r="B13" s="1">
        <v>-1.5289999999999999</v>
      </c>
      <c r="C13" s="5">
        <v>0.106</v>
      </c>
      <c r="D13" s="5">
        <v>0.78200000000000003</v>
      </c>
      <c r="E13" s="5">
        <v>0.51900000000000002</v>
      </c>
      <c r="F13" s="5">
        <v>0.52200000000000002</v>
      </c>
      <c r="G13" s="5">
        <v>2.5950000000000002</v>
      </c>
      <c r="H13" s="5">
        <v>4.524</v>
      </c>
      <c r="I13" s="5">
        <v>2.9950000000000001</v>
      </c>
    </row>
    <row r="14" spans="1:9" x14ac:dyDescent="0.3">
      <c r="A14" s="1">
        <v>2020</v>
      </c>
      <c r="B14" s="1">
        <v>-1.5820000000000001</v>
      </c>
      <c r="C14" s="5">
        <v>0.11799999999999999</v>
      </c>
      <c r="D14" s="5">
        <v>0.88900000000000001</v>
      </c>
      <c r="E14" s="5">
        <v>0.56100000000000005</v>
      </c>
      <c r="F14" s="5">
        <v>0.54400000000000004</v>
      </c>
      <c r="G14" s="5">
        <v>2.6819999999999999</v>
      </c>
      <c r="H14" s="5">
        <v>4.7939999999999996</v>
      </c>
      <c r="I14" s="5">
        <v>3.2120000000000002</v>
      </c>
    </row>
    <row r="15" spans="1:9" x14ac:dyDescent="0.3">
      <c r="A15" s="1">
        <v>2021</v>
      </c>
      <c r="B15" s="1">
        <v>-1.639</v>
      </c>
      <c r="C15" s="5">
        <v>0.13800000000000001</v>
      </c>
      <c r="D15" s="5">
        <v>1.02</v>
      </c>
      <c r="E15" s="5">
        <v>0.58899999999999997</v>
      </c>
      <c r="F15" s="5">
        <v>0.57999999999999996</v>
      </c>
      <c r="G15" s="5">
        <v>2.9670000000000001</v>
      </c>
      <c r="H15" s="5">
        <v>5.2930000000000001</v>
      </c>
      <c r="I15" s="5">
        <v>3.6539999999999999</v>
      </c>
    </row>
    <row r="16" spans="1:9" x14ac:dyDescent="0.3">
      <c r="A16" s="1">
        <v>2022</v>
      </c>
      <c r="B16" s="1">
        <v>-1.6779999999999999</v>
      </c>
      <c r="C16" s="5">
        <v>0.11600000000000001</v>
      </c>
      <c r="D16" s="5">
        <v>0.998</v>
      </c>
      <c r="E16" s="5">
        <v>0.60299999999999998</v>
      </c>
      <c r="F16" s="5">
        <v>0.63400000000000001</v>
      </c>
      <c r="G16" s="5">
        <v>3.1070000000000002</v>
      </c>
      <c r="H16" s="5">
        <v>5.4569999999999999</v>
      </c>
      <c r="I16" s="5">
        <v>3.7789999999999999</v>
      </c>
    </row>
    <row r="17" spans="1:9" x14ac:dyDescent="0.3">
      <c r="A17" s="1">
        <v>2023</v>
      </c>
      <c r="B17" s="1">
        <v>-1.7130000000000001</v>
      </c>
      <c r="C17" s="5">
        <v>0.11899999999999999</v>
      </c>
      <c r="D17" s="5">
        <v>1.0049999999999999</v>
      </c>
      <c r="E17" s="5">
        <v>0.61599999999999999</v>
      </c>
      <c r="F17" s="5">
        <v>0.63800000000000001</v>
      </c>
      <c r="G17" s="5">
        <v>3.077</v>
      </c>
      <c r="H17" s="5">
        <v>5.4560000000000004</v>
      </c>
      <c r="I17" s="5">
        <v>3.7429999999999999</v>
      </c>
    </row>
    <row r="18" spans="1:9" x14ac:dyDescent="0.3">
      <c r="A18" s="1">
        <v>2024</v>
      </c>
      <c r="B18" s="1">
        <v>-1.7569999999999999</v>
      </c>
      <c r="C18" s="5">
        <v>0.129</v>
      </c>
      <c r="D18" s="5">
        <v>1.081</v>
      </c>
      <c r="E18" s="5">
        <v>0.63900000000000001</v>
      </c>
      <c r="F18" s="5">
        <v>0.64700000000000002</v>
      </c>
      <c r="G18" s="5">
        <v>3.1509999999999998</v>
      </c>
      <c r="H18" s="5">
        <v>5.6479999999999997</v>
      </c>
      <c r="I18" s="5">
        <v>3.89</v>
      </c>
    </row>
  </sheetData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F13"/>
  <sheetViews>
    <sheetView workbookViewId="0">
      <selection activeCell="K22" sqref="K22"/>
    </sheetView>
  </sheetViews>
  <sheetFormatPr baseColWidth="10" defaultColWidth="9.140625" defaultRowHeight="16.5" x14ac:dyDescent="0.3"/>
  <cols>
    <col min="1" max="1" width="20.7109375" style="1" customWidth="1"/>
    <col min="2" max="2" width="23" style="1" bestFit="1" customWidth="1"/>
    <col min="3" max="3" width="20.85546875" style="1" bestFit="1" customWidth="1"/>
    <col min="4" max="6" width="20.7109375" style="1" customWidth="1"/>
  </cols>
  <sheetData>
    <row r="1" spans="1:6" x14ac:dyDescent="0.3">
      <c r="A1" s="2" t="s">
        <v>76</v>
      </c>
    </row>
    <row r="3" spans="1:6" x14ac:dyDescent="0.25">
      <c r="A3" s="2" t="s">
        <v>25</v>
      </c>
      <c r="B3" s="2" t="s">
        <v>75</v>
      </c>
      <c r="C3" s="2" t="s">
        <v>70</v>
      </c>
      <c r="D3" s="2" t="s">
        <v>71</v>
      </c>
      <c r="E3" s="2" t="s">
        <v>66</v>
      </c>
      <c r="F3" s="2" t="s">
        <v>73</v>
      </c>
    </row>
    <row r="4" spans="1:6" x14ac:dyDescent="0.3">
      <c r="A4" s="1">
        <v>1</v>
      </c>
      <c r="B4" s="5">
        <v>0.21099999999999999</v>
      </c>
      <c r="C4" s="5">
        <v>0.38700000000000001</v>
      </c>
      <c r="D4" s="5">
        <v>0.95699999999999996</v>
      </c>
      <c r="E4" s="5">
        <v>-2.59</v>
      </c>
      <c r="F4" s="5">
        <v>-1.036</v>
      </c>
    </row>
    <row r="5" spans="1:6" x14ac:dyDescent="0.3">
      <c r="A5" s="1">
        <v>2</v>
      </c>
      <c r="B5" s="5">
        <v>6.5000000000000002E-2</v>
      </c>
      <c r="C5" s="5">
        <v>6.3E-2</v>
      </c>
      <c r="D5" s="5">
        <v>0.30099999999999999</v>
      </c>
      <c r="E5" s="5">
        <v>-0.47299999999999998</v>
      </c>
      <c r="F5" s="5">
        <v>-4.2999999999999997E-2</v>
      </c>
    </row>
    <row r="6" spans="1:6" x14ac:dyDescent="0.3">
      <c r="A6" s="1">
        <v>3</v>
      </c>
      <c r="B6" s="5">
        <v>0.193</v>
      </c>
      <c r="C6" s="5">
        <v>0.125</v>
      </c>
      <c r="D6" s="5">
        <v>0.72099999999999997</v>
      </c>
      <c r="E6" s="5">
        <v>-0.879</v>
      </c>
      <c r="F6" s="5">
        <v>0.16</v>
      </c>
    </row>
    <row r="7" spans="1:6" x14ac:dyDescent="0.3">
      <c r="A7" s="1">
        <v>4</v>
      </c>
      <c r="B7" s="5">
        <v>0.40300000000000002</v>
      </c>
      <c r="C7" s="5">
        <v>0.27900000000000003</v>
      </c>
      <c r="D7" s="5">
        <v>2.1480000000000001</v>
      </c>
      <c r="E7" s="5">
        <v>-2.0819999999999999</v>
      </c>
      <c r="F7" s="5">
        <v>0.749</v>
      </c>
    </row>
    <row r="8" spans="1:6" x14ac:dyDescent="0.3">
      <c r="A8" s="1">
        <v>5</v>
      </c>
      <c r="B8" s="5">
        <v>0.49099999999999999</v>
      </c>
      <c r="C8" s="5">
        <v>0.35099999999999998</v>
      </c>
      <c r="D8" s="5">
        <v>2.9710000000000001</v>
      </c>
      <c r="E8" s="5">
        <v>-2.2749999999999999</v>
      </c>
      <c r="F8" s="5">
        <v>1.538</v>
      </c>
    </row>
    <row r="9" spans="1:6" x14ac:dyDescent="0.3">
      <c r="A9" s="1">
        <v>6</v>
      </c>
      <c r="B9" s="5">
        <v>0.626</v>
      </c>
      <c r="C9" s="5">
        <v>0.41199999999999998</v>
      </c>
      <c r="D9" s="5">
        <v>3.4430000000000001</v>
      </c>
      <c r="E9" s="5">
        <v>-2.0739999999999998</v>
      </c>
      <c r="F9" s="5">
        <v>2.4060000000000001</v>
      </c>
    </row>
    <row r="10" spans="1:6" x14ac:dyDescent="0.3">
      <c r="A10" s="1">
        <v>7</v>
      </c>
      <c r="B10" s="5">
        <v>0.85599999999999998</v>
      </c>
      <c r="C10" s="5">
        <v>0.497</v>
      </c>
      <c r="D10" s="5">
        <v>3.8740000000000001</v>
      </c>
      <c r="E10" s="5">
        <v>-1.8109999999999999</v>
      </c>
      <c r="F10" s="5">
        <v>3.4159999999999999</v>
      </c>
    </row>
    <row r="11" spans="1:6" x14ac:dyDescent="0.3">
      <c r="A11" s="1">
        <v>8</v>
      </c>
      <c r="B11" s="5">
        <v>1.2509999999999999</v>
      </c>
      <c r="C11" s="5">
        <v>0.65</v>
      </c>
      <c r="D11" s="5">
        <v>4.4219999999999997</v>
      </c>
      <c r="E11" s="5">
        <v>-1.607</v>
      </c>
      <c r="F11" s="5">
        <v>4.7149999999999999</v>
      </c>
    </row>
    <row r="12" spans="1:6" x14ac:dyDescent="0.3">
      <c r="A12" s="1">
        <v>9</v>
      </c>
      <c r="B12" s="5">
        <v>2.0819999999999999</v>
      </c>
      <c r="C12" s="5">
        <v>0.998</v>
      </c>
      <c r="D12" s="5">
        <v>5.2489999999999997</v>
      </c>
      <c r="E12" s="5">
        <v>-1.5409999999999999</v>
      </c>
      <c r="F12" s="5">
        <v>6.7880000000000003</v>
      </c>
    </row>
    <row r="13" spans="1:6" x14ac:dyDescent="0.3">
      <c r="A13" s="1">
        <v>10</v>
      </c>
      <c r="B13" s="5">
        <v>12.321999999999999</v>
      </c>
      <c r="C13" s="5">
        <v>2.7029999999999998</v>
      </c>
      <c r="D13" s="5">
        <v>7.4260000000000002</v>
      </c>
      <c r="E13" s="5">
        <v>-2.2389999999999999</v>
      </c>
      <c r="F13" s="5">
        <v>20.210999999999999</v>
      </c>
    </row>
  </sheetData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F13"/>
  <sheetViews>
    <sheetView workbookViewId="0">
      <selection activeCell="I12" sqref="I12"/>
    </sheetView>
  </sheetViews>
  <sheetFormatPr baseColWidth="10" defaultColWidth="9.140625" defaultRowHeight="16.5" x14ac:dyDescent="0.3"/>
  <cols>
    <col min="1" max="1" width="20.7109375" style="1" customWidth="1"/>
    <col min="2" max="2" width="27.42578125" style="1" bestFit="1" customWidth="1"/>
    <col min="3" max="3" width="25.28515625" style="1" bestFit="1" customWidth="1"/>
    <col min="4" max="6" width="20.7109375" style="1" customWidth="1"/>
  </cols>
  <sheetData>
    <row r="1" spans="1:6" x14ac:dyDescent="0.3">
      <c r="A1" s="2" t="s">
        <v>81</v>
      </c>
    </row>
    <row r="3" spans="1:6" x14ac:dyDescent="0.25">
      <c r="A3" s="2" t="s">
        <v>34</v>
      </c>
      <c r="B3" s="2" t="s">
        <v>77</v>
      </c>
      <c r="C3" s="2" t="s">
        <v>78</v>
      </c>
      <c r="D3" s="2" t="s">
        <v>79</v>
      </c>
      <c r="E3" s="2" t="s">
        <v>80</v>
      </c>
      <c r="F3" s="2" t="s">
        <v>73</v>
      </c>
    </row>
    <row r="4" spans="1:6" x14ac:dyDescent="0.3">
      <c r="A4" s="1">
        <v>91</v>
      </c>
      <c r="B4" s="5">
        <v>2.9430000000000001</v>
      </c>
      <c r="C4" s="5">
        <v>1.399</v>
      </c>
      <c r="D4" s="5">
        <v>6.0069999999999997</v>
      </c>
      <c r="E4" s="5">
        <v>1.649</v>
      </c>
      <c r="F4" s="5">
        <v>8.6989999999999998</v>
      </c>
    </row>
    <row r="5" spans="1:6" x14ac:dyDescent="0.3">
      <c r="A5" s="1">
        <v>92</v>
      </c>
      <c r="B5" s="5">
        <v>3.2120000000000002</v>
      </c>
      <c r="C5" s="5">
        <v>1.468</v>
      </c>
      <c r="D5" s="5">
        <v>6.1710000000000003</v>
      </c>
      <c r="E5" s="5">
        <v>1.6160000000000001</v>
      </c>
      <c r="F5" s="5">
        <v>9.2349999999999994</v>
      </c>
    </row>
    <row r="6" spans="1:6" x14ac:dyDescent="0.3">
      <c r="A6" s="1">
        <v>93</v>
      </c>
      <c r="B6" s="5">
        <v>3.5270000000000001</v>
      </c>
      <c r="C6" s="5">
        <v>1.619</v>
      </c>
      <c r="D6" s="5">
        <v>6.415</v>
      </c>
      <c r="E6" s="5">
        <v>1.6950000000000001</v>
      </c>
      <c r="F6" s="5">
        <v>9.8650000000000002</v>
      </c>
    </row>
    <row r="7" spans="1:6" x14ac:dyDescent="0.3">
      <c r="A7" s="1">
        <v>94</v>
      </c>
      <c r="B7" s="5">
        <v>3.9089999999999998</v>
      </c>
      <c r="C7" s="5">
        <v>1.76</v>
      </c>
      <c r="D7" s="5">
        <v>6.6859999999999999</v>
      </c>
      <c r="E7" s="5">
        <v>1.7230000000000001</v>
      </c>
      <c r="F7" s="5">
        <v>10.632</v>
      </c>
    </row>
    <row r="8" spans="1:6" x14ac:dyDescent="0.3">
      <c r="A8" s="1">
        <v>95</v>
      </c>
      <c r="B8" s="5">
        <v>4.4480000000000004</v>
      </c>
      <c r="C8" s="5">
        <v>1.9770000000000001</v>
      </c>
      <c r="D8" s="5">
        <v>6.9889999999999999</v>
      </c>
      <c r="E8" s="5">
        <v>1.833</v>
      </c>
      <c r="F8" s="5">
        <v>11.581</v>
      </c>
    </row>
    <row r="9" spans="1:6" x14ac:dyDescent="0.3">
      <c r="A9" s="1">
        <v>96</v>
      </c>
      <c r="B9" s="5">
        <v>5.1159999999999997</v>
      </c>
      <c r="C9" s="5">
        <v>2.242</v>
      </c>
      <c r="D9" s="5">
        <v>7.3680000000000003</v>
      </c>
      <c r="E9" s="5">
        <v>1.9019999999999999</v>
      </c>
      <c r="F9" s="5">
        <v>12.824999999999999</v>
      </c>
    </row>
    <row r="10" spans="1:6" x14ac:dyDescent="0.3">
      <c r="A10" s="1">
        <v>97</v>
      </c>
      <c r="B10" s="5">
        <v>6.1929999999999996</v>
      </c>
      <c r="C10" s="5">
        <v>2.5819999999999999</v>
      </c>
      <c r="D10" s="5">
        <v>7.8</v>
      </c>
      <c r="E10" s="5">
        <v>2.0190000000000001</v>
      </c>
      <c r="F10" s="5">
        <v>14.555999999999999</v>
      </c>
    </row>
    <row r="11" spans="1:6" x14ac:dyDescent="0.3">
      <c r="A11" s="1">
        <v>98</v>
      </c>
      <c r="B11" s="5">
        <v>8.0410000000000004</v>
      </c>
      <c r="C11" s="5">
        <v>3.0910000000000002</v>
      </c>
      <c r="D11" s="5">
        <v>8.3539999999999992</v>
      </c>
      <c r="E11" s="5">
        <v>2.1930000000000001</v>
      </c>
      <c r="F11" s="5">
        <v>17.292999999999999</v>
      </c>
    </row>
    <row r="12" spans="1:6" x14ac:dyDescent="0.3">
      <c r="A12" s="1">
        <v>99</v>
      </c>
      <c r="B12" s="5">
        <v>12.489000000000001</v>
      </c>
      <c r="C12" s="5">
        <v>4.125</v>
      </c>
      <c r="D12" s="5">
        <v>8.8580000000000005</v>
      </c>
      <c r="E12" s="5">
        <v>2.5990000000000002</v>
      </c>
      <c r="F12" s="5">
        <v>22.873000000000001</v>
      </c>
    </row>
    <row r="13" spans="1:6" x14ac:dyDescent="0.3">
      <c r="A13" s="1">
        <v>100</v>
      </c>
      <c r="B13" s="5">
        <v>73.340999999999994</v>
      </c>
      <c r="C13" s="5">
        <v>6.7629999999999999</v>
      </c>
      <c r="D13" s="5">
        <v>9.6080000000000005</v>
      </c>
      <c r="E13" s="5">
        <v>5.1609999999999996</v>
      </c>
      <c r="F13" s="5">
        <v>84.551000000000002</v>
      </c>
    </row>
  </sheetData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dimension ref="A1:J10"/>
  <sheetViews>
    <sheetView workbookViewId="0">
      <selection activeCell="J16" sqref="J16"/>
    </sheetView>
  </sheetViews>
  <sheetFormatPr baseColWidth="10" defaultColWidth="9.140625" defaultRowHeight="16.5" x14ac:dyDescent="0.3"/>
  <cols>
    <col min="1" max="3" width="20.7109375" style="1" customWidth="1"/>
    <col min="4" max="4" width="31.42578125" style="1" bestFit="1" customWidth="1"/>
    <col min="5" max="5" width="20.7109375" style="1" customWidth="1"/>
    <col min="6" max="6" width="20.85546875" style="1" bestFit="1" customWidth="1"/>
    <col min="7" max="8" width="20.7109375" style="1" customWidth="1"/>
    <col min="9" max="9" width="34" style="1" bestFit="1" customWidth="1"/>
    <col min="10" max="10" width="24.140625" style="1" bestFit="1" customWidth="1"/>
  </cols>
  <sheetData>
    <row r="1" spans="1:10" x14ac:dyDescent="0.3">
      <c r="A1" s="2" t="s">
        <v>92</v>
      </c>
    </row>
    <row r="3" spans="1:10" x14ac:dyDescent="0.25">
      <c r="A3" s="2" t="s">
        <v>89</v>
      </c>
      <c r="B3" s="2" t="s">
        <v>66</v>
      </c>
      <c r="C3" s="2" t="s">
        <v>67</v>
      </c>
      <c r="D3" s="2" t="s">
        <v>68</v>
      </c>
      <c r="E3" s="2" t="s">
        <v>69</v>
      </c>
      <c r="F3" s="2" t="s">
        <v>70</v>
      </c>
      <c r="G3" s="2" t="s">
        <v>71</v>
      </c>
      <c r="H3" s="2" t="s">
        <v>72</v>
      </c>
      <c r="I3" s="2" t="s">
        <v>90</v>
      </c>
      <c r="J3" s="2" t="s">
        <v>91</v>
      </c>
    </row>
    <row r="4" spans="1:10" x14ac:dyDescent="0.3">
      <c r="A4" s="1" t="s">
        <v>82</v>
      </c>
      <c r="B4" s="5">
        <v>-0.80800000000000005</v>
      </c>
      <c r="C4" s="5">
        <v>2.1999999999999999E-2</v>
      </c>
      <c r="D4" s="5">
        <v>0.3</v>
      </c>
      <c r="E4" s="5">
        <v>0.18099999999999999</v>
      </c>
      <c r="F4" s="5">
        <v>0.155</v>
      </c>
      <c r="G4" s="5">
        <v>0.84</v>
      </c>
      <c r="H4" s="5">
        <v>1.4970000000000001</v>
      </c>
      <c r="I4" s="5">
        <v>0.68899999999999995</v>
      </c>
      <c r="J4" s="1">
        <v>2.3599999999999999E-2</v>
      </c>
    </row>
    <row r="5" spans="1:10" x14ac:dyDescent="0.3">
      <c r="A5" s="1" t="s">
        <v>83</v>
      </c>
      <c r="B5" s="5">
        <v>-2.0880000000000001</v>
      </c>
      <c r="C5" s="5">
        <v>5.1999999999999998E-2</v>
      </c>
      <c r="D5" s="5">
        <v>0.58399999999999996</v>
      </c>
      <c r="E5" s="5">
        <v>0.28100000000000003</v>
      </c>
      <c r="F5" s="5">
        <v>0.32300000000000001</v>
      </c>
      <c r="G5" s="5">
        <v>2.1989999999999998</v>
      </c>
      <c r="H5" s="5">
        <v>3.4390000000000001</v>
      </c>
      <c r="I5" s="5">
        <v>1.351</v>
      </c>
      <c r="J5" s="1">
        <v>0.31869999999999998</v>
      </c>
    </row>
    <row r="6" spans="1:10" x14ac:dyDescent="0.3">
      <c r="A6" s="1" t="s">
        <v>84</v>
      </c>
      <c r="B6" s="5">
        <v>-2.5760000000000001</v>
      </c>
      <c r="C6" s="5">
        <v>0.106</v>
      </c>
      <c r="D6" s="5">
        <v>0.79</v>
      </c>
      <c r="E6" s="5">
        <v>0.34100000000000003</v>
      </c>
      <c r="F6" s="5">
        <v>0.54200000000000004</v>
      </c>
      <c r="G6" s="5">
        <v>3.1749999999999998</v>
      </c>
      <c r="H6" s="5">
        <v>4.9530000000000003</v>
      </c>
      <c r="I6" s="5">
        <v>2.3780000000000001</v>
      </c>
      <c r="J6" s="1">
        <v>1.0536000000000001</v>
      </c>
    </row>
    <row r="7" spans="1:10" x14ac:dyDescent="0.3">
      <c r="A7" s="1" t="s">
        <v>85</v>
      </c>
      <c r="B7" s="5">
        <v>-2.4039999999999999</v>
      </c>
      <c r="C7" s="5">
        <v>0.158</v>
      </c>
      <c r="D7" s="5">
        <v>1.427</v>
      </c>
      <c r="E7" s="5">
        <v>0.497</v>
      </c>
      <c r="F7" s="5">
        <v>0.81699999999999995</v>
      </c>
      <c r="G7" s="5">
        <v>3.593</v>
      </c>
      <c r="H7" s="5">
        <v>6.4909999999999997</v>
      </c>
      <c r="I7" s="5">
        <v>4.0860000000000003</v>
      </c>
      <c r="J7" s="1">
        <v>2.0105</v>
      </c>
    </row>
    <row r="8" spans="1:10" x14ac:dyDescent="0.3">
      <c r="A8" s="1" t="s">
        <v>86</v>
      </c>
      <c r="B8" s="5">
        <v>-1.66</v>
      </c>
      <c r="C8" s="5">
        <v>0.2</v>
      </c>
      <c r="D8" s="5">
        <v>1.6439999999999999</v>
      </c>
      <c r="E8" s="5">
        <v>0.81699999999999995</v>
      </c>
      <c r="F8" s="5">
        <v>0.97699999999999998</v>
      </c>
      <c r="G8" s="5">
        <v>3.6339999999999999</v>
      </c>
      <c r="H8" s="5">
        <v>7.2720000000000002</v>
      </c>
      <c r="I8" s="5">
        <v>5.6130000000000004</v>
      </c>
      <c r="J8" s="1">
        <v>3.2966000000000002</v>
      </c>
    </row>
    <row r="9" spans="1:10" x14ac:dyDescent="0.3">
      <c r="A9" s="1" t="s">
        <v>87</v>
      </c>
      <c r="B9" s="5">
        <v>-0.755</v>
      </c>
      <c r="C9" s="5">
        <v>0.159</v>
      </c>
      <c r="D9" s="5">
        <v>1.2609999999999999</v>
      </c>
      <c r="E9" s="5">
        <v>1.1559999999999999</v>
      </c>
      <c r="F9" s="5">
        <v>0.75900000000000001</v>
      </c>
      <c r="G9" s="5">
        <v>3.5579999999999998</v>
      </c>
      <c r="H9" s="5">
        <v>6.8920000000000003</v>
      </c>
      <c r="I9" s="5">
        <v>6.1369999999999996</v>
      </c>
      <c r="J9" s="1">
        <v>4.2182000000000004</v>
      </c>
    </row>
    <row r="10" spans="1:10" x14ac:dyDescent="0.3">
      <c r="A10" s="1" t="s">
        <v>88</v>
      </c>
      <c r="B10" s="5">
        <v>-0.34699999999999998</v>
      </c>
      <c r="C10" s="5">
        <v>9.1999999999999998E-2</v>
      </c>
      <c r="D10" s="5">
        <v>0.59399999999999997</v>
      </c>
      <c r="E10" s="5">
        <v>1.17</v>
      </c>
      <c r="F10" s="5">
        <v>0.35199999999999998</v>
      </c>
      <c r="G10" s="5">
        <v>3.1949999999999998</v>
      </c>
      <c r="H10" s="5">
        <v>5.4020000000000001</v>
      </c>
      <c r="I10" s="5">
        <v>5.056</v>
      </c>
      <c r="J10" s="1">
        <v>3.9186000000000001</v>
      </c>
    </row>
  </sheetData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dimension ref="A1:C17"/>
  <sheetViews>
    <sheetView workbookViewId="0">
      <selection activeCell="I14" sqref="I14"/>
    </sheetView>
  </sheetViews>
  <sheetFormatPr baseColWidth="10" defaultColWidth="9.140625" defaultRowHeight="16.5" x14ac:dyDescent="0.3"/>
  <cols>
    <col min="1" max="2" width="20.7109375" style="1" customWidth="1"/>
    <col min="3" max="3" width="27" style="1" bestFit="1" customWidth="1"/>
  </cols>
  <sheetData>
    <row r="1" spans="1:3" x14ac:dyDescent="0.3">
      <c r="A1" s="2" t="s">
        <v>95</v>
      </c>
    </row>
    <row r="3" spans="1:3" x14ac:dyDescent="0.25">
      <c r="A3" s="2" t="s">
        <v>37</v>
      </c>
      <c r="B3" s="2" t="s">
        <v>93</v>
      </c>
      <c r="C3" s="2" t="s">
        <v>94</v>
      </c>
    </row>
    <row r="4" spans="1:3" x14ac:dyDescent="0.3">
      <c r="A4" s="1">
        <v>2012</v>
      </c>
      <c r="B4" s="1">
        <v>100</v>
      </c>
      <c r="C4" s="1">
        <v>100</v>
      </c>
    </row>
    <row r="5" spans="1:3" x14ac:dyDescent="0.3">
      <c r="A5" s="1">
        <v>2013</v>
      </c>
      <c r="B5" s="1">
        <v>106</v>
      </c>
      <c r="C5" s="1">
        <v>104</v>
      </c>
    </row>
    <row r="6" spans="1:3" x14ac:dyDescent="0.3">
      <c r="A6" s="1">
        <v>2014</v>
      </c>
      <c r="B6" s="1">
        <v>113</v>
      </c>
      <c r="C6" s="1">
        <v>107</v>
      </c>
    </row>
    <row r="7" spans="1:3" x14ac:dyDescent="0.3">
      <c r="A7" s="1">
        <v>2015</v>
      </c>
      <c r="B7" s="1">
        <v>130</v>
      </c>
      <c r="C7" s="1">
        <v>116</v>
      </c>
    </row>
    <row r="8" spans="1:3" x14ac:dyDescent="0.3">
      <c r="A8" s="1">
        <v>2016</v>
      </c>
      <c r="B8" s="1">
        <v>141</v>
      </c>
      <c r="C8" s="1">
        <v>126</v>
      </c>
    </row>
    <row r="9" spans="1:3" x14ac:dyDescent="0.3">
      <c r="A9" s="1">
        <v>2017</v>
      </c>
      <c r="B9" s="1">
        <v>163</v>
      </c>
      <c r="C9" s="1">
        <v>136</v>
      </c>
    </row>
    <row r="10" spans="1:3" x14ac:dyDescent="0.3">
      <c r="A10" s="1">
        <v>2018</v>
      </c>
      <c r="B10" s="1">
        <v>177</v>
      </c>
      <c r="C10" s="1">
        <v>137</v>
      </c>
    </row>
    <row r="11" spans="1:3" x14ac:dyDescent="0.3">
      <c r="A11" s="1">
        <v>2019</v>
      </c>
      <c r="B11" s="1">
        <v>193</v>
      </c>
      <c r="C11" s="1">
        <v>142</v>
      </c>
    </row>
    <row r="12" spans="1:3" x14ac:dyDescent="0.3">
      <c r="A12" s="1">
        <v>2020</v>
      </c>
      <c r="B12" s="1">
        <v>214</v>
      </c>
      <c r="C12" s="1">
        <v>151</v>
      </c>
    </row>
    <row r="13" spans="1:3" x14ac:dyDescent="0.3">
      <c r="A13" s="1">
        <v>2021</v>
      </c>
      <c r="B13" s="1">
        <v>239</v>
      </c>
      <c r="C13" s="1">
        <v>173</v>
      </c>
    </row>
    <row r="14" spans="1:3" x14ac:dyDescent="0.3">
      <c r="A14" s="1">
        <v>2022</v>
      </c>
      <c r="B14" s="1">
        <v>235</v>
      </c>
      <c r="C14" s="1">
        <v>181</v>
      </c>
    </row>
    <row r="15" spans="1:3" x14ac:dyDescent="0.3">
      <c r="A15" s="1">
        <v>2023</v>
      </c>
      <c r="B15" s="1">
        <v>228</v>
      </c>
      <c r="C15" s="1">
        <v>181</v>
      </c>
    </row>
    <row r="16" spans="1:3" x14ac:dyDescent="0.3">
      <c r="A16" s="1">
        <v>2024</v>
      </c>
      <c r="B16" s="1">
        <v>242</v>
      </c>
      <c r="C16" s="1">
        <v>188</v>
      </c>
    </row>
    <row r="17" spans="1:1" x14ac:dyDescent="0.3">
      <c r="A17" s="1">
        <v>2025</v>
      </c>
    </row>
  </sheetData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dimension ref="A1:G13"/>
  <sheetViews>
    <sheetView workbookViewId="0">
      <selection activeCell="J21" sqref="J21"/>
    </sheetView>
  </sheetViews>
  <sheetFormatPr baseColWidth="10" defaultColWidth="9.140625" defaultRowHeight="16.5" x14ac:dyDescent="0.3"/>
  <cols>
    <col min="1" max="7" width="20.7109375" style="1" customWidth="1"/>
  </cols>
  <sheetData>
    <row r="1" spans="1:7" x14ac:dyDescent="0.3">
      <c r="A1" s="2" t="s">
        <v>102</v>
      </c>
    </row>
    <row r="3" spans="1:7" x14ac:dyDescent="0.25">
      <c r="A3" s="2" t="s">
        <v>34</v>
      </c>
      <c r="B3" s="2" t="s">
        <v>96</v>
      </c>
      <c r="C3" s="2" t="s">
        <v>97</v>
      </c>
      <c r="D3" s="2" t="s">
        <v>98</v>
      </c>
      <c r="E3" s="2" t="s">
        <v>99</v>
      </c>
      <c r="F3" s="2" t="s">
        <v>100</v>
      </c>
      <c r="G3" s="2" t="s">
        <v>101</v>
      </c>
    </row>
    <row r="4" spans="1:7" x14ac:dyDescent="0.3">
      <c r="A4" s="1">
        <v>91</v>
      </c>
      <c r="B4" s="5">
        <v>0.35399999999999998</v>
      </c>
      <c r="C4" s="5">
        <v>1.169</v>
      </c>
      <c r="D4" s="5">
        <v>0.497</v>
      </c>
      <c r="E4" s="5">
        <v>0.78400000000000003</v>
      </c>
      <c r="F4" s="5">
        <v>0.61699999999999999</v>
      </c>
      <c r="G4" s="5">
        <v>0.67600000000000005</v>
      </c>
    </row>
    <row r="5" spans="1:7" x14ac:dyDescent="0.3">
      <c r="A5" s="1">
        <v>92</v>
      </c>
      <c r="B5" s="5">
        <v>0.35499999999999998</v>
      </c>
      <c r="C5" s="5">
        <v>1.2030000000000001</v>
      </c>
      <c r="D5" s="5">
        <v>0.502</v>
      </c>
      <c r="E5" s="5">
        <v>0.79300000000000004</v>
      </c>
      <c r="F5" s="5">
        <v>0.622</v>
      </c>
      <c r="G5" s="5">
        <v>0.68400000000000005</v>
      </c>
    </row>
    <row r="6" spans="1:7" x14ac:dyDescent="0.3">
      <c r="A6" s="1">
        <v>93</v>
      </c>
      <c r="B6" s="5">
        <v>0.36</v>
      </c>
      <c r="C6" s="5">
        <v>1.2470000000000001</v>
      </c>
      <c r="D6" s="5">
        <v>0.51100000000000001</v>
      </c>
      <c r="E6" s="5">
        <v>0.81499999999999995</v>
      </c>
      <c r="F6" s="5">
        <v>0.63400000000000001</v>
      </c>
      <c r="G6" s="5">
        <v>0.70299999999999996</v>
      </c>
    </row>
    <row r="7" spans="1:7" x14ac:dyDescent="0.3">
      <c r="A7" s="1">
        <v>94</v>
      </c>
      <c r="B7" s="5">
        <v>0.36199999999999999</v>
      </c>
      <c r="C7" s="5">
        <v>1.28</v>
      </c>
      <c r="D7" s="5">
        <v>0.52200000000000002</v>
      </c>
      <c r="E7" s="5">
        <v>0.83599999999999997</v>
      </c>
      <c r="F7" s="5">
        <v>0.65200000000000002</v>
      </c>
      <c r="G7" s="5">
        <v>0.72399999999999998</v>
      </c>
    </row>
    <row r="8" spans="1:7" x14ac:dyDescent="0.3">
      <c r="A8" s="1">
        <v>95</v>
      </c>
      <c r="B8" s="5">
        <v>0.36699999999999999</v>
      </c>
      <c r="C8" s="5">
        <v>1.353</v>
      </c>
      <c r="D8" s="5">
        <v>0.53700000000000003</v>
      </c>
      <c r="E8" s="5">
        <v>0.86699999999999999</v>
      </c>
      <c r="F8" s="5">
        <v>0.67500000000000004</v>
      </c>
      <c r="G8" s="5">
        <v>0.75</v>
      </c>
    </row>
    <row r="9" spans="1:7" x14ac:dyDescent="0.3">
      <c r="A9" s="1">
        <v>96</v>
      </c>
      <c r="B9" s="5">
        <v>0.36899999999999999</v>
      </c>
      <c r="C9" s="5">
        <v>1.4490000000000001</v>
      </c>
      <c r="D9" s="5">
        <v>0.54600000000000004</v>
      </c>
      <c r="E9" s="5">
        <v>0.90600000000000003</v>
      </c>
      <c r="F9" s="5">
        <v>0.69399999999999995</v>
      </c>
      <c r="G9" s="5">
        <v>0.78200000000000003</v>
      </c>
    </row>
    <row r="10" spans="1:7" x14ac:dyDescent="0.3">
      <c r="A10" s="1">
        <v>97</v>
      </c>
      <c r="B10" s="5">
        <v>0.379</v>
      </c>
      <c r="C10" s="5">
        <v>1.5680000000000001</v>
      </c>
      <c r="D10" s="5">
        <v>0.56899999999999995</v>
      </c>
      <c r="E10" s="5">
        <v>0.95399999999999996</v>
      </c>
      <c r="F10" s="5">
        <v>0.72599999999999998</v>
      </c>
      <c r="G10" s="5">
        <v>0.82699999999999996</v>
      </c>
    </row>
    <row r="11" spans="1:7" x14ac:dyDescent="0.3">
      <c r="A11" s="1">
        <v>98</v>
      </c>
      <c r="B11" s="5">
        <v>0.375</v>
      </c>
      <c r="C11" s="5">
        <v>1.7989999999999999</v>
      </c>
      <c r="D11" s="5">
        <v>0.59</v>
      </c>
      <c r="E11" s="5">
        <v>1.03</v>
      </c>
      <c r="F11" s="5">
        <v>0.76900000000000002</v>
      </c>
      <c r="G11" s="5">
        <v>0.9</v>
      </c>
    </row>
    <row r="12" spans="1:7" x14ac:dyDescent="0.3">
      <c r="A12" s="1">
        <v>99</v>
      </c>
      <c r="B12" s="5">
        <v>0.36299999999999999</v>
      </c>
      <c r="C12" s="5">
        <v>2.21</v>
      </c>
      <c r="D12" s="5">
        <v>0.621</v>
      </c>
      <c r="E12" s="5">
        <v>1.17</v>
      </c>
      <c r="F12" s="5">
        <v>0.84</v>
      </c>
      <c r="G12" s="5">
        <v>1.026</v>
      </c>
    </row>
    <row r="13" spans="1:7" x14ac:dyDescent="0.3">
      <c r="A13" s="1">
        <v>100</v>
      </c>
      <c r="B13" s="5">
        <v>0.14499999999999999</v>
      </c>
      <c r="C13" s="5">
        <v>4.9249999999999998</v>
      </c>
      <c r="D13" s="5">
        <v>0.65200000000000002</v>
      </c>
      <c r="E13" s="5">
        <v>1.7470000000000001</v>
      </c>
      <c r="F13" s="5">
        <v>1.034</v>
      </c>
      <c r="G13" s="5">
        <v>1.6439999999999999</v>
      </c>
    </row>
  </sheetData>
  <pageMargins left="0.7" right="0.7" top="0.75" bottom="0.75" header="0.3" footer="0.3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dimension ref="A1:G31"/>
  <sheetViews>
    <sheetView workbookViewId="0">
      <selection activeCell="L24" sqref="L24"/>
    </sheetView>
  </sheetViews>
  <sheetFormatPr baseColWidth="10" defaultColWidth="9.140625" defaultRowHeight="16.5" x14ac:dyDescent="0.3"/>
  <cols>
    <col min="1" max="7" width="20.7109375" style="1" customWidth="1"/>
  </cols>
  <sheetData>
    <row r="1" spans="1:7" x14ac:dyDescent="0.3">
      <c r="A1" s="2" t="s">
        <v>131</v>
      </c>
    </row>
    <row r="3" spans="1:7" x14ac:dyDescent="0.25">
      <c r="A3" s="2" t="s">
        <v>34</v>
      </c>
      <c r="B3" s="2" t="s">
        <v>96</v>
      </c>
      <c r="C3" s="2" t="s">
        <v>97</v>
      </c>
      <c r="D3" s="2" t="s">
        <v>98</v>
      </c>
      <c r="E3" s="2" t="s">
        <v>99</v>
      </c>
      <c r="F3" s="2" t="s">
        <v>100</v>
      </c>
      <c r="G3" s="2" t="s">
        <v>101</v>
      </c>
    </row>
    <row r="4" spans="1:7" x14ac:dyDescent="0.3">
      <c r="A4" s="1" t="s">
        <v>103</v>
      </c>
      <c r="B4" s="5">
        <v>-0.46400000000000002</v>
      </c>
      <c r="C4" s="5">
        <v>12.055999999999999</v>
      </c>
      <c r="D4" s="5">
        <v>0</v>
      </c>
      <c r="E4" s="5">
        <v>1E-3</v>
      </c>
      <c r="F4" s="5">
        <v>0</v>
      </c>
      <c r="G4" s="5">
        <v>15.015000000000001</v>
      </c>
    </row>
    <row r="5" spans="1:7" x14ac:dyDescent="0.3">
      <c r="A5" s="1" t="s">
        <v>104</v>
      </c>
      <c r="B5" s="5">
        <v>-0.60399999999999998</v>
      </c>
      <c r="C5" s="5">
        <v>4.4249999999999998</v>
      </c>
      <c r="D5" s="5">
        <v>0</v>
      </c>
      <c r="E5" s="5">
        <v>7.4999999999999997E-2</v>
      </c>
      <c r="F5" s="5">
        <v>1E-3</v>
      </c>
      <c r="G5" s="5">
        <v>1.135</v>
      </c>
    </row>
    <row r="6" spans="1:7" x14ac:dyDescent="0.3">
      <c r="A6" s="1" t="s">
        <v>105</v>
      </c>
      <c r="B6" s="5">
        <v>-0.51200000000000001</v>
      </c>
      <c r="C6" s="5">
        <v>5.9729999999999999</v>
      </c>
      <c r="D6" s="5">
        <v>0</v>
      </c>
      <c r="E6" s="5">
        <v>0.13400000000000001</v>
      </c>
      <c r="F6" s="5">
        <v>8.0000000000000002E-3</v>
      </c>
      <c r="G6" s="5">
        <v>1.456</v>
      </c>
    </row>
    <row r="7" spans="1:7" x14ac:dyDescent="0.3">
      <c r="A7" s="1" t="s">
        <v>106</v>
      </c>
      <c r="B7" s="5">
        <v>-0.56699999999999995</v>
      </c>
      <c r="C7" s="5">
        <v>5.1130000000000004</v>
      </c>
      <c r="D7" s="5">
        <v>-0.01</v>
      </c>
      <c r="E7" s="5">
        <v>0.153</v>
      </c>
      <c r="F7" s="5">
        <v>0.01</v>
      </c>
      <c r="G7" s="5">
        <v>1.17</v>
      </c>
    </row>
    <row r="8" spans="1:7" x14ac:dyDescent="0.3">
      <c r="A8" s="1" t="s">
        <v>107</v>
      </c>
      <c r="B8" s="5">
        <v>-0.625</v>
      </c>
      <c r="C8" s="5">
        <v>4.7</v>
      </c>
      <c r="D8" s="5">
        <v>-4.2999999999999997E-2</v>
      </c>
      <c r="E8" s="5">
        <v>0.16400000000000001</v>
      </c>
      <c r="F8" s="5">
        <v>0.01</v>
      </c>
      <c r="G8" s="5">
        <v>0.94499999999999995</v>
      </c>
    </row>
    <row r="9" spans="1:7" x14ac:dyDescent="0.3">
      <c r="A9" s="1" t="s">
        <v>108</v>
      </c>
      <c r="B9" s="5">
        <v>-0.65</v>
      </c>
      <c r="C9" s="5">
        <v>4.7190000000000003</v>
      </c>
      <c r="D9" s="5">
        <v>-7.2999999999999995E-2</v>
      </c>
      <c r="E9" s="5">
        <v>0.23200000000000001</v>
      </c>
      <c r="F9" s="5">
        <v>1.0999999999999999E-2</v>
      </c>
      <c r="G9" s="5">
        <v>0.85199999999999998</v>
      </c>
    </row>
    <row r="10" spans="1:7" x14ac:dyDescent="0.3">
      <c r="A10" s="1" t="s">
        <v>109</v>
      </c>
      <c r="B10" s="5">
        <v>-0.64500000000000002</v>
      </c>
      <c r="C10" s="5">
        <v>4.6909999999999998</v>
      </c>
      <c r="D10" s="5">
        <v>-9.0999999999999998E-2</v>
      </c>
      <c r="E10" s="5">
        <v>0.249</v>
      </c>
      <c r="F10" s="5">
        <v>1.0999999999999999E-2</v>
      </c>
      <c r="G10" s="5">
        <v>0.85099999999999998</v>
      </c>
    </row>
    <row r="11" spans="1:7" x14ac:dyDescent="0.3">
      <c r="A11" s="1" t="s">
        <v>110</v>
      </c>
      <c r="B11" s="5">
        <v>-0.59099999999999997</v>
      </c>
      <c r="C11" s="5">
        <v>4.2990000000000004</v>
      </c>
      <c r="D11" s="5">
        <v>-5.1999999999999998E-2</v>
      </c>
      <c r="E11" s="5">
        <v>0.52500000000000002</v>
      </c>
      <c r="F11" s="5">
        <v>2.5000000000000001E-2</v>
      </c>
      <c r="G11" s="5">
        <v>0.81200000000000006</v>
      </c>
    </row>
    <row r="12" spans="1:7" x14ac:dyDescent="0.3">
      <c r="A12" s="1" t="s">
        <v>111</v>
      </c>
      <c r="B12" s="5">
        <v>-0.54300000000000004</v>
      </c>
      <c r="C12" s="5">
        <v>4.766</v>
      </c>
      <c r="D12" s="5">
        <v>-1.4E-2</v>
      </c>
      <c r="E12" s="5">
        <v>1.722</v>
      </c>
      <c r="F12" s="5">
        <v>0.113</v>
      </c>
      <c r="G12" s="5">
        <v>1.165</v>
      </c>
    </row>
    <row r="13" spans="1:7" x14ac:dyDescent="0.3">
      <c r="A13" s="1" t="s">
        <v>112</v>
      </c>
      <c r="B13" s="5">
        <v>-0.51600000000000001</v>
      </c>
      <c r="C13" s="5">
        <v>5.0330000000000004</v>
      </c>
      <c r="D13" s="5">
        <v>-3.0000000000000001E-3</v>
      </c>
      <c r="E13" s="5">
        <v>1.9279999999999999</v>
      </c>
      <c r="F13" s="5">
        <v>0.16900000000000001</v>
      </c>
      <c r="G13" s="5">
        <v>1.363</v>
      </c>
    </row>
    <row r="14" spans="1:7" x14ac:dyDescent="0.3">
      <c r="A14" s="1" t="s">
        <v>113</v>
      </c>
      <c r="B14" s="5">
        <v>-0.51600000000000001</v>
      </c>
      <c r="C14" s="5">
        <v>5.6130000000000004</v>
      </c>
      <c r="D14" s="5">
        <v>5.0000000000000001E-3</v>
      </c>
      <c r="E14" s="5">
        <v>2.4769999999999999</v>
      </c>
      <c r="F14" s="5">
        <v>0.46500000000000002</v>
      </c>
      <c r="G14" s="5">
        <v>1.5449999999999999</v>
      </c>
    </row>
    <row r="15" spans="1:7" x14ac:dyDescent="0.3">
      <c r="A15" s="1" t="s">
        <v>114</v>
      </c>
      <c r="B15" s="5">
        <v>-0.54</v>
      </c>
      <c r="C15" s="5">
        <v>6.9320000000000004</v>
      </c>
      <c r="D15" s="5">
        <v>5.7000000000000002E-2</v>
      </c>
      <c r="E15" s="5">
        <v>3.4319999999999999</v>
      </c>
      <c r="F15" s="5">
        <v>1.411</v>
      </c>
      <c r="G15" s="5">
        <v>2.194</v>
      </c>
    </row>
    <row r="16" spans="1:7" x14ac:dyDescent="0.3">
      <c r="A16" s="1" t="s">
        <v>115</v>
      </c>
      <c r="B16" s="5">
        <v>-0.54800000000000004</v>
      </c>
      <c r="C16" s="5">
        <v>7.8570000000000002</v>
      </c>
      <c r="D16" s="5">
        <v>0.18099999999999999</v>
      </c>
      <c r="E16" s="5">
        <v>3.96</v>
      </c>
      <c r="F16" s="5">
        <v>1.7829999999999999</v>
      </c>
      <c r="G16" s="5">
        <v>2.5710000000000002</v>
      </c>
    </row>
    <row r="17" spans="1:7" x14ac:dyDescent="0.3">
      <c r="A17" s="1" t="s">
        <v>116</v>
      </c>
      <c r="B17" s="5">
        <v>-0.57599999999999996</v>
      </c>
      <c r="C17" s="5">
        <v>8.8610000000000007</v>
      </c>
      <c r="D17" s="5">
        <v>0.34399999999999997</v>
      </c>
      <c r="E17" s="5">
        <v>4.3819999999999997</v>
      </c>
      <c r="F17" s="5">
        <v>1.9830000000000001</v>
      </c>
      <c r="G17" s="5">
        <v>2.89</v>
      </c>
    </row>
    <row r="18" spans="1:7" x14ac:dyDescent="0.3">
      <c r="A18" s="1" t="s">
        <v>117</v>
      </c>
      <c r="B18" s="5">
        <v>-0.60899999999999999</v>
      </c>
      <c r="C18" s="5">
        <v>9.7940000000000005</v>
      </c>
      <c r="D18" s="5">
        <v>0.49099999999999999</v>
      </c>
      <c r="E18" s="5">
        <v>4.681</v>
      </c>
      <c r="F18" s="5">
        <v>2.1379999999999999</v>
      </c>
      <c r="G18" s="5">
        <v>3.1459999999999999</v>
      </c>
    </row>
    <row r="19" spans="1:7" x14ac:dyDescent="0.3">
      <c r="A19" s="1" t="s">
        <v>118</v>
      </c>
      <c r="B19" s="5">
        <v>-0.63900000000000001</v>
      </c>
      <c r="C19" s="5">
        <v>10.843</v>
      </c>
      <c r="D19" s="5">
        <v>0.69</v>
      </c>
      <c r="E19" s="5">
        <v>5.0430000000000001</v>
      </c>
      <c r="F19" s="5">
        <v>2.387</v>
      </c>
      <c r="G19" s="5">
        <v>3.516</v>
      </c>
    </row>
    <row r="20" spans="1:7" x14ac:dyDescent="0.3">
      <c r="A20" s="1" t="s">
        <v>119</v>
      </c>
      <c r="B20" s="5">
        <v>-0.69499999999999995</v>
      </c>
      <c r="C20" s="5">
        <v>12.361000000000001</v>
      </c>
      <c r="D20" s="5">
        <v>0.91400000000000003</v>
      </c>
      <c r="E20" s="5">
        <v>5.6269999999999998</v>
      </c>
      <c r="F20" s="5">
        <v>2.7490000000000001</v>
      </c>
      <c r="G20" s="5">
        <v>4.0220000000000002</v>
      </c>
    </row>
    <row r="21" spans="1:7" x14ac:dyDescent="0.3">
      <c r="A21" s="1" t="s">
        <v>120</v>
      </c>
      <c r="B21" s="5">
        <v>-0.7</v>
      </c>
      <c r="C21" s="5">
        <v>14.811</v>
      </c>
      <c r="D21" s="5">
        <v>1.2869999999999999</v>
      </c>
      <c r="E21" s="5">
        <v>6.7149999999999999</v>
      </c>
      <c r="F21" s="5">
        <v>3.4529999999999998</v>
      </c>
      <c r="G21" s="5">
        <v>4.9329999999999998</v>
      </c>
    </row>
    <row r="22" spans="1:7" x14ac:dyDescent="0.3">
      <c r="A22" s="1" t="s">
        <v>121</v>
      </c>
      <c r="B22" s="5">
        <v>-0.72399999999999998</v>
      </c>
      <c r="C22" s="5">
        <v>17.204999999999998</v>
      </c>
      <c r="D22" s="5">
        <v>1.65</v>
      </c>
      <c r="E22" s="5">
        <v>7.7450000000000001</v>
      </c>
      <c r="F22" s="5">
        <v>4.0839999999999996</v>
      </c>
      <c r="G22" s="5">
        <v>5.8630000000000004</v>
      </c>
    </row>
    <row r="23" spans="1:7" x14ac:dyDescent="0.3">
      <c r="A23" s="1" t="s">
        <v>122</v>
      </c>
      <c r="B23" s="5">
        <v>-0.73699999999999999</v>
      </c>
      <c r="C23" s="5">
        <v>18.279</v>
      </c>
      <c r="D23" s="5">
        <v>1.748</v>
      </c>
      <c r="E23" s="5">
        <v>8.1170000000000009</v>
      </c>
      <c r="F23" s="5">
        <v>4.2939999999999996</v>
      </c>
      <c r="G23" s="5">
        <v>6.157</v>
      </c>
    </row>
    <row r="24" spans="1:7" x14ac:dyDescent="0.3">
      <c r="A24" s="1" t="s">
        <v>123</v>
      </c>
      <c r="B24" s="5">
        <v>-0.71499999999999997</v>
      </c>
      <c r="C24" s="5">
        <v>18.498999999999999</v>
      </c>
      <c r="D24" s="5">
        <v>1.8620000000000001</v>
      </c>
      <c r="E24" s="5">
        <v>8.4209999999999994</v>
      </c>
      <c r="F24" s="5">
        <v>4.5199999999999996</v>
      </c>
      <c r="G24" s="5">
        <v>6.45</v>
      </c>
    </row>
    <row r="25" spans="1:7" x14ac:dyDescent="0.3">
      <c r="A25" s="1" t="s">
        <v>124</v>
      </c>
      <c r="B25" s="5">
        <v>-0.74199999999999999</v>
      </c>
      <c r="C25" s="5">
        <v>20.074000000000002</v>
      </c>
      <c r="D25" s="5">
        <v>2.056</v>
      </c>
      <c r="E25" s="5">
        <v>8.9369999999999994</v>
      </c>
      <c r="F25" s="5">
        <v>4.8730000000000002</v>
      </c>
      <c r="G25" s="5">
        <v>6.9260000000000002</v>
      </c>
    </row>
    <row r="26" spans="1:7" x14ac:dyDescent="0.3">
      <c r="A26" s="1" t="s">
        <v>125</v>
      </c>
      <c r="B26" s="5">
        <v>-0.69899999999999995</v>
      </c>
      <c r="C26" s="5">
        <v>21.797999999999998</v>
      </c>
      <c r="D26" s="5">
        <v>2.2349999999999999</v>
      </c>
      <c r="E26" s="5">
        <v>9.5459999999999994</v>
      </c>
      <c r="F26" s="5">
        <v>5.234</v>
      </c>
      <c r="G26" s="5">
        <v>7.5119999999999996</v>
      </c>
    </row>
    <row r="27" spans="1:7" x14ac:dyDescent="0.3">
      <c r="A27" s="1" t="s">
        <v>126</v>
      </c>
      <c r="B27" s="5">
        <v>-0.76400000000000001</v>
      </c>
      <c r="C27" s="5">
        <v>23.183</v>
      </c>
      <c r="D27" s="5">
        <v>2.407</v>
      </c>
      <c r="E27" s="5">
        <v>10.346</v>
      </c>
      <c r="F27" s="5">
        <v>5.6479999999999997</v>
      </c>
      <c r="G27" s="5">
        <v>8.2910000000000004</v>
      </c>
    </row>
    <row r="28" spans="1:7" x14ac:dyDescent="0.3">
      <c r="A28" s="1" t="s">
        <v>127</v>
      </c>
      <c r="B28" s="5">
        <v>-0.82799999999999996</v>
      </c>
      <c r="C28" s="5">
        <v>26.603999999999999</v>
      </c>
      <c r="D28" s="5">
        <v>2.7160000000000002</v>
      </c>
      <c r="E28" s="5">
        <v>11.452999999999999</v>
      </c>
      <c r="F28" s="5">
        <v>6.1929999999999996</v>
      </c>
      <c r="G28" s="5">
        <v>9.0069999999999997</v>
      </c>
    </row>
    <row r="29" spans="1:7" x14ac:dyDescent="0.3">
      <c r="A29" s="1" t="s">
        <v>128</v>
      </c>
      <c r="B29" s="5">
        <v>-0.78800000000000003</v>
      </c>
      <c r="C29" s="5">
        <v>31.494</v>
      </c>
      <c r="D29" s="5">
        <v>3.206</v>
      </c>
      <c r="E29" s="5">
        <v>13.06</v>
      </c>
      <c r="F29" s="5">
        <v>7.1790000000000003</v>
      </c>
      <c r="G29" s="5">
        <v>10.843</v>
      </c>
    </row>
    <row r="30" spans="1:7" x14ac:dyDescent="0.3">
      <c r="A30" s="1" t="s">
        <v>129</v>
      </c>
      <c r="B30" s="5">
        <v>-0.68600000000000005</v>
      </c>
      <c r="C30" s="5">
        <v>41.981999999999999</v>
      </c>
      <c r="D30" s="5">
        <v>4.1740000000000004</v>
      </c>
      <c r="E30" s="5">
        <v>16.454000000000001</v>
      </c>
      <c r="F30" s="5">
        <v>9.0380000000000003</v>
      </c>
      <c r="G30" s="5">
        <v>14.144</v>
      </c>
    </row>
    <row r="31" spans="1:7" x14ac:dyDescent="0.3">
      <c r="A31" s="1" t="s">
        <v>130</v>
      </c>
      <c r="B31" s="5">
        <v>0.193</v>
      </c>
      <c r="C31" s="5">
        <v>133.23599999999999</v>
      </c>
      <c r="D31" s="5">
        <v>7.6609999999999996</v>
      </c>
      <c r="E31" s="5">
        <v>33.863</v>
      </c>
      <c r="F31" s="5">
        <v>16.236999999999998</v>
      </c>
      <c r="G31" s="5">
        <v>40.683</v>
      </c>
    </row>
  </sheetData>
  <pageMargins left="0.7" right="0.7" top="0.75" bottom="0.75" header="0.3" footer="0.3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dimension ref="A1:C14"/>
  <sheetViews>
    <sheetView workbookViewId="0">
      <selection activeCell="L13" sqref="L13"/>
    </sheetView>
  </sheetViews>
  <sheetFormatPr baseColWidth="10" defaultColWidth="9.140625" defaultRowHeight="16.5" x14ac:dyDescent="0.3"/>
  <cols>
    <col min="1" max="1" width="20.7109375" style="1" customWidth="1"/>
    <col min="2" max="2" width="22" style="1" bestFit="1" customWidth="1"/>
    <col min="3" max="3" width="20.7109375" style="1" customWidth="1"/>
  </cols>
  <sheetData>
    <row r="1" spans="1:3" x14ac:dyDescent="0.3">
      <c r="A1" s="2" t="s">
        <v>133</v>
      </c>
    </row>
    <row r="3" spans="1:3" x14ac:dyDescent="0.25">
      <c r="A3" s="2" t="s">
        <v>37</v>
      </c>
      <c r="B3" s="2" t="s">
        <v>32</v>
      </c>
      <c r="C3" s="2" t="s">
        <v>132</v>
      </c>
    </row>
    <row r="4" spans="1:3" x14ac:dyDescent="0.3">
      <c r="A4" s="1">
        <v>2014</v>
      </c>
      <c r="B4" s="5">
        <v>1.091</v>
      </c>
      <c r="C4" s="5">
        <v>2.6739999999999999</v>
      </c>
    </row>
    <row r="5" spans="1:3" x14ac:dyDescent="0.3">
      <c r="A5" s="1">
        <v>2015</v>
      </c>
      <c r="B5" s="5">
        <v>1.681</v>
      </c>
      <c r="C5" s="5">
        <v>4.6500000000000004</v>
      </c>
    </row>
    <row r="6" spans="1:3" x14ac:dyDescent="0.3">
      <c r="A6" s="1">
        <v>2016</v>
      </c>
      <c r="B6" s="5">
        <v>1.236</v>
      </c>
      <c r="C6" s="5">
        <v>3.9209999999999998</v>
      </c>
    </row>
    <row r="7" spans="1:3" x14ac:dyDescent="0.3">
      <c r="A7" s="1">
        <v>2017</v>
      </c>
      <c r="B7" s="5">
        <v>1.2589999999999999</v>
      </c>
      <c r="C7" s="5">
        <v>6.0410000000000004</v>
      </c>
    </row>
    <row r="8" spans="1:3" x14ac:dyDescent="0.3">
      <c r="A8" s="1">
        <v>2018</v>
      </c>
      <c r="B8" s="5">
        <v>1.2849999999999999</v>
      </c>
      <c r="C8" s="5">
        <v>4.59</v>
      </c>
    </row>
    <row r="9" spans="1:3" x14ac:dyDescent="0.3">
      <c r="A9" s="1">
        <v>2019</v>
      </c>
      <c r="B9" s="5">
        <v>1.2889999999999999</v>
      </c>
      <c r="C9" s="5">
        <v>4.7190000000000003</v>
      </c>
    </row>
    <row r="10" spans="1:3" x14ac:dyDescent="0.3">
      <c r="A10" s="1">
        <v>2020</v>
      </c>
      <c r="B10" s="5">
        <v>1.367</v>
      </c>
      <c r="C10" s="5">
        <v>5.931</v>
      </c>
    </row>
    <row r="11" spans="1:3" x14ac:dyDescent="0.3">
      <c r="A11" s="1">
        <v>2021</v>
      </c>
      <c r="B11" s="5">
        <v>2.6230000000000002</v>
      </c>
      <c r="C11" s="5">
        <v>7.69</v>
      </c>
    </row>
    <row r="12" spans="1:3" x14ac:dyDescent="0.3">
      <c r="A12" s="1">
        <v>2022</v>
      </c>
      <c r="B12" s="5">
        <v>1.373</v>
      </c>
      <c r="C12" s="5">
        <v>2.496</v>
      </c>
    </row>
    <row r="13" spans="1:3" x14ac:dyDescent="0.3">
      <c r="A13" s="1">
        <v>2023</v>
      </c>
      <c r="B13" s="5">
        <v>1.498</v>
      </c>
      <c r="C13" s="5">
        <v>1.0629999999999999</v>
      </c>
    </row>
    <row r="14" spans="1:3" x14ac:dyDescent="0.3">
      <c r="A14" s="1">
        <v>2024</v>
      </c>
      <c r="B14" s="5">
        <v>1.667</v>
      </c>
      <c r="C14" s="5">
        <v>3.6890000000000001</v>
      </c>
    </row>
  </sheetData>
  <pageMargins left="0.7" right="0.7" top="0.75" bottom="0.75" header="0.3" footer="0.3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dimension ref="A1:E25"/>
  <sheetViews>
    <sheetView workbookViewId="0">
      <selection activeCell="I26" sqref="I26"/>
    </sheetView>
  </sheetViews>
  <sheetFormatPr baseColWidth="10" defaultColWidth="9.140625" defaultRowHeight="16.5" x14ac:dyDescent="0.3"/>
  <cols>
    <col min="1" max="2" width="20.7109375" style="1" customWidth="1"/>
    <col min="3" max="3" width="29.28515625" style="1" bestFit="1" customWidth="1"/>
    <col min="4" max="4" width="27.5703125" style="1" bestFit="1" customWidth="1"/>
    <col min="5" max="5" width="35.85546875" style="1" bestFit="1" customWidth="1"/>
  </cols>
  <sheetData>
    <row r="1" spans="1:5" x14ac:dyDescent="0.3">
      <c r="A1" s="2" t="s">
        <v>137</v>
      </c>
    </row>
    <row r="3" spans="1:5" x14ac:dyDescent="0.25">
      <c r="A3" s="2" t="s">
        <v>37</v>
      </c>
      <c r="B3" s="2" t="s">
        <v>45</v>
      </c>
      <c r="C3" s="2" t="s">
        <v>134</v>
      </c>
      <c r="D3" s="2" t="s">
        <v>135</v>
      </c>
      <c r="E3" s="2" t="s">
        <v>136</v>
      </c>
    </row>
    <row r="4" spans="1:5" x14ac:dyDescent="0.3">
      <c r="A4" s="1">
        <v>2001</v>
      </c>
      <c r="B4" s="4">
        <v>8</v>
      </c>
      <c r="C4" s="4">
        <v>10.9</v>
      </c>
    </row>
    <row r="5" spans="1:5" x14ac:dyDescent="0.3">
      <c r="A5" s="1">
        <v>2002</v>
      </c>
      <c r="B5" s="4">
        <v>10.5</v>
      </c>
      <c r="C5" s="4">
        <v>10.9</v>
      </c>
    </row>
    <row r="6" spans="1:5" x14ac:dyDescent="0.3">
      <c r="A6" s="1">
        <v>2003</v>
      </c>
      <c r="B6" s="4">
        <v>11.4</v>
      </c>
      <c r="C6" s="4">
        <v>11.8</v>
      </c>
    </row>
    <row r="7" spans="1:5" x14ac:dyDescent="0.3">
      <c r="A7" s="1">
        <v>2004</v>
      </c>
      <c r="B7" s="4">
        <v>12.5</v>
      </c>
      <c r="C7" s="4">
        <v>17.100000000000001</v>
      </c>
    </row>
    <row r="8" spans="1:5" x14ac:dyDescent="0.3">
      <c r="A8" s="1">
        <v>2005</v>
      </c>
      <c r="B8" s="4">
        <v>16.600000000000001</v>
      </c>
      <c r="C8" s="4">
        <v>18.899999999999999</v>
      </c>
    </row>
    <row r="9" spans="1:5" x14ac:dyDescent="0.3">
      <c r="A9" s="1">
        <v>2006</v>
      </c>
      <c r="B9" s="4">
        <v>8.1999999999999993</v>
      </c>
      <c r="C9" s="4">
        <v>22.5</v>
      </c>
    </row>
    <row r="10" spans="1:5" x14ac:dyDescent="0.3">
      <c r="A10" s="1">
        <v>2007</v>
      </c>
      <c r="B10" s="4">
        <v>8.6999999999999993</v>
      </c>
      <c r="C10" s="4">
        <v>22.2</v>
      </c>
    </row>
    <row r="11" spans="1:5" x14ac:dyDescent="0.3">
      <c r="A11" s="1">
        <v>2008</v>
      </c>
      <c r="B11" s="4">
        <v>8.3000000000000007</v>
      </c>
      <c r="C11" s="4">
        <v>14.4</v>
      </c>
    </row>
    <row r="12" spans="1:5" x14ac:dyDescent="0.3">
      <c r="A12" s="1">
        <v>2009</v>
      </c>
      <c r="B12" s="4">
        <v>7.8</v>
      </c>
      <c r="C12" s="4">
        <v>15.3</v>
      </c>
    </row>
    <row r="13" spans="1:5" x14ac:dyDescent="0.3">
      <c r="A13" s="1">
        <v>2010</v>
      </c>
      <c r="B13" s="4">
        <v>8.4</v>
      </c>
      <c r="C13" s="4">
        <v>15.5</v>
      </c>
    </row>
    <row r="14" spans="1:5" x14ac:dyDescent="0.3">
      <c r="A14" s="1">
        <v>2011</v>
      </c>
      <c r="B14" s="4">
        <v>8.3000000000000007</v>
      </c>
      <c r="C14" s="4">
        <v>15.4</v>
      </c>
    </row>
    <row r="15" spans="1:5" x14ac:dyDescent="0.3">
      <c r="A15" s="1">
        <v>2012</v>
      </c>
      <c r="B15" s="4">
        <v>8.1</v>
      </c>
      <c r="C15" s="4">
        <v>15.7</v>
      </c>
    </row>
    <row r="16" spans="1:5" x14ac:dyDescent="0.3">
      <c r="A16" s="1">
        <v>2013</v>
      </c>
      <c r="B16" s="4">
        <v>8.1999999999999993</v>
      </c>
      <c r="C16" s="4">
        <v>15.6</v>
      </c>
    </row>
    <row r="17" spans="1:5" x14ac:dyDescent="0.3">
      <c r="A17" s="1">
        <v>2014</v>
      </c>
      <c r="B17" s="4">
        <v>8.6</v>
      </c>
      <c r="C17" s="4">
        <v>17.399999999999999</v>
      </c>
    </row>
    <row r="18" spans="1:5" x14ac:dyDescent="0.3">
      <c r="A18" s="1">
        <v>2015</v>
      </c>
      <c r="B18" s="4">
        <v>10.8</v>
      </c>
      <c r="C18" s="4">
        <v>18.5</v>
      </c>
    </row>
    <row r="19" spans="1:5" x14ac:dyDescent="0.3">
      <c r="A19" s="1">
        <v>2016</v>
      </c>
      <c r="B19" s="4">
        <v>8.8000000000000007</v>
      </c>
      <c r="C19" s="4">
        <v>20</v>
      </c>
      <c r="D19" s="4">
        <v>9.5</v>
      </c>
      <c r="E19" s="4">
        <v>20.100000000000001</v>
      </c>
    </row>
    <row r="20" spans="1:5" x14ac:dyDescent="0.3">
      <c r="A20" s="1">
        <v>2017</v>
      </c>
      <c r="B20" s="4">
        <v>8.6999999999999993</v>
      </c>
      <c r="C20" s="4">
        <v>20.399999999999999</v>
      </c>
      <c r="D20" s="4">
        <v>9.6</v>
      </c>
      <c r="E20" s="4">
        <v>20.7</v>
      </c>
    </row>
    <row r="21" spans="1:5" x14ac:dyDescent="0.3">
      <c r="A21" s="1">
        <v>2018</v>
      </c>
      <c r="B21" s="4">
        <v>8.8000000000000007</v>
      </c>
      <c r="C21" s="4">
        <v>19</v>
      </c>
      <c r="D21" s="4">
        <v>9.5</v>
      </c>
      <c r="E21" s="4">
        <v>19.100000000000001</v>
      </c>
    </row>
    <row r="22" spans="1:5" x14ac:dyDescent="0.3">
      <c r="A22" s="1">
        <v>2019</v>
      </c>
      <c r="D22" s="4">
        <v>9.1999999999999993</v>
      </c>
      <c r="E22" s="4">
        <v>20.7</v>
      </c>
    </row>
    <row r="23" spans="1:5" x14ac:dyDescent="0.3">
      <c r="A23" s="1">
        <v>2020</v>
      </c>
      <c r="D23" s="4">
        <v>9.8000000000000007</v>
      </c>
      <c r="E23" s="4">
        <v>22.2</v>
      </c>
    </row>
    <row r="24" spans="1:5" x14ac:dyDescent="0.3">
      <c r="A24" s="1">
        <v>2021</v>
      </c>
      <c r="D24" s="4">
        <v>13.7</v>
      </c>
      <c r="E24" s="4">
        <v>28.2</v>
      </c>
    </row>
    <row r="25" spans="1:5" x14ac:dyDescent="0.3">
      <c r="A25" s="1">
        <v>2022</v>
      </c>
      <c r="D25" s="4">
        <v>9.9</v>
      </c>
      <c r="E25" s="4">
        <v>23</v>
      </c>
    </row>
  </sheetData>
  <pageMargins left="0.7" right="0.7" top="0.75" bottom="0.75" header="0.3" footer="0.3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dimension ref="A1:E22"/>
  <sheetViews>
    <sheetView workbookViewId="0">
      <selection activeCell="H20" sqref="H20"/>
    </sheetView>
  </sheetViews>
  <sheetFormatPr baseColWidth="10" defaultColWidth="9.140625" defaultRowHeight="16.5" x14ac:dyDescent="0.3"/>
  <cols>
    <col min="1" max="2" width="20.7109375" style="1" customWidth="1"/>
    <col min="3" max="3" width="40.7109375" style="1" bestFit="1" customWidth="1"/>
    <col min="4" max="4" width="35.7109375" style="1" bestFit="1" customWidth="1"/>
    <col min="5" max="5" width="26.42578125" style="1" bestFit="1" customWidth="1"/>
  </cols>
  <sheetData>
    <row r="1" spans="1:5" x14ac:dyDescent="0.3">
      <c r="A1" s="2" t="s">
        <v>142</v>
      </c>
    </row>
    <row r="3" spans="1:5" x14ac:dyDescent="0.25">
      <c r="A3" s="2" t="s">
        <v>37</v>
      </c>
      <c r="B3" s="2" t="s">
        <v>138</v>
      </c>
      <c r="C3" s="2" t="s">
        <v>139</v>
      </c>
      <c r="D3" s="2" t="s">
        <v>140</v>
      </c>
      <c r="E3" s="2" t="s">
        <v>141</v>
      </c>
    </row>
    <row r="4" spans="1:5" x14ac:dyDescent="0.3">
      <c r="A4" s="1">
        <v>2006</v>
      </c>
      <c r="B4" s="4">
        <v>1.2</v>
      </c>
      <c r="C4" s="4">
        <v>1.5</v>
      </c>
      <c r="D4" s="4">
        <v>4.3</v>
      </c>
      <c r="E4" s="4">
        <v>7</v>
      </c>
    </row>
    <row r="5" spans="1:5" x14ac:dyDescent="0.3">
      <c r="A5" s="1">
        <v>2007</v>
      </c>
      <c r="B5" s="4">
        <v>1.3</v>
      </c>
      <c r="C5" s="4">
        <v>1.7</v>
      </c>
      <c r="D5" s="4">
        <v>4.3</v>
      </c>
      <c r="E5" s="4">
        <v>7.3</v>
      </c>
    </row>
    <row r="6" spans="1:5" x14ac:dyDescent="0.3">
      <c r="A6" s="1">
        <v>2008</v>
      </c>
      <c r="B6" s="4">
        <v>1.3</v>
      </c>
      <c r="C6" s="4">
        <v>1.8</v>
      </c>
      <c r="D6" s="4">
        <v>4.4000000000000004</v>
      </c>
      <c r="E6" s="4">
        <v>7.6</v>
      </c>
    </row>
    <row r="7" spans="1:5" x14ac:dyDescent="0.3">
      <c r="A7" s="1">
        <v>2009</v>
      </c>
      <c r="B7" s="4">
        <v>1.4</v>
      </c>
      <c r="C7" s="4">
        <v>1.9</v>
      </c>
      <c r="D7" s="4">
        <v>4.4000000000000004</v>
      </c>
      <c r="E7" s="4">
        <v>7.7</v>
      </c>
    </row>
    <row r="8" spans="1:5" x14ac:dyDescent="0.3">
      <c r="A8" s="1">
        <v>2010</v>
      </c>
      <c r="B8" s="4">
        <v>1.5</v>
      </c>
      <c r="C8" s="4">
        <v>2</v>
      </c>
      <c r="D8" s="4">
        <v>4.3</v>
      </c>
      <c r="E8" s="4">
        <v>7.7</v>
      </c>
    </row>
    <row r="9" spans="1:5" x14ac:dyDescent="0.3">
      <c r="A9" s="1">
        <v>2011</v>
      </c>
      <c r="B9" s="4">
        <v>1.6</v>
      </c>
      <c r="C9" s="4">
        <v>2</v>
      </c>
      <c r="D9" s="4">
        <v>4.0999999999999996</v>
      </c>
      <c r="E9" s="4">
        <v>7.6</v>
      </c>
    </row>
    <row r="10" spans="1:5" x14ac:dyDescent="0.3">
      <c r="A10" s="1">
        <v>2012</v>
      </c>
      <c r="B10" s="4">
        <v>1.7</v>
      </c>
      <c r="C10" s="4">
        <v>2.2000000000000002</v>
      </c>
      <c r="D10" s="4">
        <v>4.0999999999999996</v>
      </c>
      <c r="E10" s="4">
        <v>8</v>
      </c>
    </row>
    <row r="11" spans="1:5" x14ac:dyDescent="0.3">
      <c r="A11" s="1">
        <v>2013</v>
      </c>
      <c r="B11" s="4">
        <v>1.9</v>
      </c>
      <c r="C11" s="4">
        <v>2.4</v>
      </c>
      <c r="D11" s="4">
        <v>4.3</v>
      </c>
      <c r="E11" s="4">
        <v>8.6</v>
      </c>
    </row>
    <row r="12" spans="1:5" x14ac:dyDescent="0.3">
      <c r="A12" s="1">
        <v>2014</v>
      </c>
      <c r="B12" s="4">
        <v>2.1</v>
      </c>
      <c r="C12" s="4">
        <v>2.7</v>
      </c>
      <c r="D12" s="4">
        <v>4.5999999999999996</v>
      </c>
      <c r="E12" s="4">
        <v>9.4</v>
      </c>
    </row>
    <row r="13" spans="1:5" x14ac:dyDescent="0.3">
      <c r="A13" s="1">
        <v>2015</v>
      </c>
      <c r="B13" s="4">
        <v>2.2999999999999998</v>
      </c>
      <c r="C13" s="4">
        <v>3.1</v>
      </c>
      <c r="D13" s="4">
        <v>4.7</v>
      </c>
      <c r="E13" s="4">
        <v>10</v>
      </c>
    </row>
    <row r="14" spans="1:5" x14ac:dyDescent="0.3">
      <c r="A14" s="1">
        <v>2016</v>
      </c>
      <c r="B14" s="4">
        <v>2.2999999999999998</v>
      </c>
      <c r="C14" s="4">
        <v>3.3</v>
      </c>
      <c r="D14" s="4">
        <v>4.7</v>
      </c>
      <c r="E14" s="4">
        <v>10.3</v>
      </c>
    </row>
    <row r="15" spans="1:5" x14ac:dyDescent="0.3">
      <c r="A15" s="1">
        <v>2017</v>
      </c>
      <c r="B15" s="4">
        <v>2.5</v>
      </c>
      <c r="C15" s="4">
        <v>3.5</v>
      </c>
      <c r="D15" s="4">
        <v>4.8</v>
      </c>
      <c r="E15" s="4">
        <v>10.7</v>
      </c>
    </row>
    <row r="16" spans="1:5" x14ac:dyDescent="0.3">
      <c r="A16" s="1">
        <v>2018</v>
      </c>
      <c r="B16" s="4">
        <v>2.7</v>
      </c>
      <c r="C16" s="4">
        <v>3.7</v>
      </c>
      <c r="D16" s="4">
        <v>4.8</v>
      </c>
      <c r="E16" s="4">
        <v>11.3</v>
      </c>
    </row>
    <row r="17" spans="1:5" x14ac:dyDescent="0.3">
      <c r="A17" s="1">
        <v>2019</v>
      </c>
      <c r="B17" s="4">
        <v>3</v>
      </c>
      <c r="C17" s="4">
        <v>3.9</v>
      </c>
      <c r="D17" s="4">
        <v>4.8</v>
      </c>
      <c r="E17" s="4">
        <v>11.7</v>
      </c>
    </row>
    <row r="18" spans="1:5" x14ac:dyDescent="0.3">
      <c r="A18" s="1">
        <v>2020</v>
      </c>
      <c r="B18" s="4">
        <v>2.9</v>
      </c>
      <c r="C18" s="4">
        <v>4.0999999999999996</v>
      </c>
      <c r="D18" s="4">
        <v>4.8</v>
      </c>
      <c r="E18" s="4">
        <v>11.7</v>
      </c>
    </row>
    <row r="19" spans="1:5" x14ac:dyDescent="0.3">
      <c r="A19" s="1">
        <v>2021</v>
      </c>
      <c r="B19" s="4">
        <v>2.8</v>
      </c>
      <c r="C19" s="4">
        <v>4</v>
      </c>
      <c r="D19" s="4">
        <v>4.5999999999999996</v>
      </c>
      <c r="E19" s="4">
        <v>11.3</v>
      </c>
    </row>
    <row r="20" spans="1:5" x14ac:dyDescent="0.3">
      <c r="A20" s="1">
        <v>2022</v>
      </c>
      <c r="B20" s="4">
        <v>2.5</v>
      </c>
      <c r="C20" s="4">
        <v>3.8</v>
      </c>
      <c r="D20" s="4">
        <v>4.3</v>
      </c>
      <c r="E20" s="4">
        <v>10.6</v>
      </c>
    </row>
    <row r="21" spans="1:5" x14ac:dyDescent="0.3">
      <c r="A21" s="1">
        <v>2023</v>
      </c>
      <c r="B21" s="4">
        <v>2.4</v>
      </c>
      <c r="C21" s="4">
        <v>3.6</v>
      </c>
      <c r="D21" s="4">
        <v>4</v>
      </c>
      <c r="E21" s="4">
        <v>9.9</v>
      </c>
    </row>
    <row r="22" spans="1:5" x14ac:dyDescent="0.3">
      <c r="A22" s="1">
        <v>2024</v>
      </c>
      <c r="B22" s="4">
        <v>2.94</v>
      </c>
      <c r="C22" s="4">
        <v>3.51</v>
      </c>
      <c r="D22" s="4">
        <v>3.74</v>
      </c>
      <c r="E22" s="4">
        <v>10.199999999999999</v>
      </c>
    </row>
  </sheetData>
  <pageMargins left="0.7" right="0.7" top="0.75" bottom="0.75" header="0.3" footer="0.3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dimension ref="A1:C36"/>
  <sheetViews>
    <sheetView workbookViewId="0">
      <selection activeCell="I19" sqref="I19"/>
    </sheetView>
  </sheetViews>
  <sheetFormatPr baseColWidth="10" defaultColWidth="9.140625" defaultRowHeight="16.5" x14ac:dyDescent="0.3"/>
  <cols>
    <col min="1" max="1" width="20.7109375" style="1" customWidth="1"/>
    <col min="2" max="2" width="37.140625" style="1" bestFit="1" customWidth="1"/>
    <col min="3" max="3" width="39.5703125" style="1" bestFit="1" customWidth="1"/>
  </cols>
  <sheetData>
    <row r="1" spans="1:3" x14ac:dyDescent="0.3">
      <c r="A1" s="2" t="s">
        <v>145</v>
      </c>
    </row>
    <row r="3" spans="1:3" x14ac:dyDescent="0.25">
      <c r="A3" s="2" t="s">
        <v>37</v>
      </c>
      <c r="B3" s="2" t="s">
        <v>143</v>
      </c>
      <c r="C3" s="2" t="s">
        <v>144</v>
      </c>
    </row>
    <row r="4" spans="1:3" x14ac:dyDescent="0.3">
      <c r="A4" s="1">
        <v>1992</v>
      </c>
      <c r="B4" s="4">
        <v>38.5</v>
      </c>
      <c r="C4" s="4">
        <v>21.9</v>
      </c>
    </row>
    <row r="5" spans="1:3" x14ac:dyDescent="0.3">
      <c r="A5" s="1">
        <v>1993</v>
      </c>
      <c r="B5" s="4">
        <v>38.9</v>
      </c>
      <c r="C5" s="4">
        <v>22.6</v>
      </c>
    </row>
    <row r="6" spans="1:3" x14ac:dyDescent="0.3">
      <c r="A6" s="1">
        <v>1994</v>
      </c>
      <c r="B6" s="4">
        <v>40.5</v>
      </c>
      <c r="C6" s="4">
        <v>23.5</v>
      </c>
    </row>
    <row r="7" spans="1:3" x14ac:dyDescent="0.3">
      <c r="A7" s="1">
        <v>1995</v>
      </c>
      <c r="B7" s="4">
        <v>39.6</v>
      </c>
      <c r="C7" s="4">
        <v>23.1</v>
      </c>
    </row>
    <row r="8" spans="1:3" x14ac:dyDescent="0.3">
      <c r="A8" s="1">
        <v>1996</v>
      </c>
      <c r="B8" s="4">
        <v>40.5</v>
      </c>
      <c r="C8" s="4">
        <v>24</v>
      </c>
    </row>
    <row r="9" spans="1:3" x14ac:dyDescent="0.3">
      <c r="A9" s="1">
        <v>1997</v>
      </c>
      <c r="B9" s="4">
        <v>40.6</v>
      </c>
      <c r="C9" s="4">
        <v>24.3</v>
      </c>
    </row>
    <row r="10" spans="1:3" x14ac:dyDescent="0.3">
      <c r="A10" s="1">
        <v>1998</v>
      </c>
      <c r="B10" s="4">
        <v>39.5</v>
      </c>
      <c r="C10" s="4">
        <v>23.3</v>
      </c>
    </row>
    <row r="11" spans="1:3" x14ac:dyDescent="0.3">
      <c r="A11" s="1">
        <v>1999</v>
      </c>
      <c r="B11" s="4">
        <v>39.4</v>
      </c>
      <c r="C11" s="4">
        <v>23.6</v>
      </c>
    </row>
    <row r="12" spans="1:3" x14ac:dyDescent="0.3">
      <c r="A12" s="1">
        <v>2000</v>
      </c>
      <c r="B12" s="4">
        <v>41.3</v>
      </c>
      <c r="C12" s="4">
        <v>25.7</v>
      </c>
    </row>
    <row r="13" spans="1:3" x14ac:dyDescent="0.3">
      <c r="A13" s="1">
        <v>2001</v>
      </c>
      <c r="B13" s="4">
        <v>38.4</v>
      </c>
      <c r="C13" s="4">
        <v>22.3</v>
      </c>
    </row>
    <row r="14" spans="1:3" x14ac:dyDescent="0.3">
      <c r="A14" s="1">
        <v>2002</v>
      </c>
      <c r="B14" s="4">
        <v>41</v>
      </c>
      <c r="C14" s="4">
        <v>25.8</v>
      </c>
    </row>
    <row r="15" spans="1:3" x14ac:dyDescent="0.3">
      <c r="A15" s="1">
        <v>2003</v>
      </c>
      <c r="B15" s="4">
        <v>42.3</v>
      </c>
      <c r="C15" s="4">
        <v>26.7</v>
      </c>
    </row>
    <row r="16" spans="1:3" x14ac:dyDescent="0.3">
      <c r="A16" s="1">
        <v>2004</v>
      </c>
      <c r="B16" s="4">
        <v>43.1</v>
      </c>
      <c r="C16" s="4">
        <v>27.6</v>
      </c>
    </row>
    <row r="17" spans="1:3" x14ac:dyDescent="0.3">
      <c r="A17" s="1">
        <v>2005</v>
      </c>
      <c r="B17" s="4">
        <v>46.4</v>
      </c>
      <c r="C17" s="4">
        <v>31.9</v>
      </c>
    </row>
    <row r="18" spans="1:3" x14ac:dyDescent="0.3">
      <c r="A18" s="1">
        <v>2006</v>
      </c>
      <c r="B18" s="4">
        <v>39.9</v>
      </c>
      <c r="C18" s="4">
        <v>23.5</v>
      </c>
    </row>
    <row r="19" spans="1:3" x14ac:dyDescent="0.3">
      <c r="A19" s="1">
        <v>2007</v>
      </c>
      <c r="B19" s="4">
        <v>39.9</v>
      </c>
      <c r="C19" s="4">
        <v>24.4</v>
      </c>
    </row>
    <row r="20" spans="1:3" x14ac:dyDescent="0.3">
      <c r="A20" s="1">
        <v>2008</v>
      </c>
      <c r="B20" s="4">
        <v>39.1</v>
      </c>
      <c r="C20" s="4">
        <v>24</v>
      </c>
    </row>
    <row r="21" spans="1:3" x14ac:dyDescent="0.3">
      <c r="A21" s="1">
        <v>2009</v>
      </c>
      <c r="B21" s="4">
        <v>39.299999999999997</v>
      </c>
      <c r="C21" s="4">
        <v>23.1</v>
      </c>
    </row>
    <row r="22" spans="1:3" x14ac:dyDescent="0.3">
      <c r="A22" s="1">
        <v>2010</v>
      </c>
      <c r="B22" s="4">
        <v>40.1</v>
      </c>
      <c r="C22" s="4">
        <v>23.6</v>
      </c>
    </row>
    <row r="23" spans="1:3" x14ac:dyDescent="0.3">
      <c r="A23" s="1">
        <v>2011</v>
      </c>
      <c r="B23" s="4">
        <v>40.1</v>
      </c>
      <c r="C23" s="4">
        <v>23.7</v>
      </c>
    </row>
    <row r="24" spans="1:3" x14ac:dyDescent="0.3">
      <c r="A24" s="1">
        <v>2012</v>
      </c>
      <c r="B24" s="4">
        <v>40.1</v>
      </c>
      <c r="C24" s="4">
        <v>23.9</v>
      </c>
    </row>
    <row r="25" spans="1:3" x14ac:dyDescent="0.3">
      <c r="A25" s="1">
        <v>2013</v>
      </c>
      <c r="B25" s="4">
        <v>40.6</v>
      </c>
      <c r="C25" s="4">
        <v>24.1</v>
      </c>
    </row>
    <row r="26" spans="1:3" x14ac:dyDescent="0.3">
      <c r="A26" s="1">
        <v>2014</v>
      </c>
      <c r="B26" s="4">
        <v>41</v>
      </c>
      <c r="C26" s="4">
        <v>24.7</v>
      </c>
    </row>
    <row r="27" spans="1:3" x14ac:dyDescent="0.3">
      <c r="A27" s="1">
        <v>2015</v>
      </c>
      <c r="B27" s="4">
        <v>42.7</v>
      </c>
      <c r="C27" s="4">
        <v>26.3</v>
      </c>
    </row>
    <row r="28" spans="1:3" x14ac:dyDescent="0.3">
      <c r="A28" s="1">
        <v>2016</v>
      </c>
      <c r="B28" s="4">
        <v>42.2</v>
      </c>
      <c r="C28" s="4">
        <v>25.2</v>
      </c>
    </row>
    <row r="29" spans="1:3" x14ac:dyDescent="0.3">
      <c r="A29" s="1">
        <v>2017</v>
      </c>
      <c r="B29" s="4">
        <v>42.3</v>
      </c>
      <c r="C29" s="4">
        <v>25.2</v>
      </c>
    </row>
    <row r="30" spans="1:3" x14ac:dyDescent="0.3">
      <c r="A30" s="1">
        <v>2018</v>
      </c>
      <c r="B30" s="4">
        <v>42.2</v>
      </c>
      <c r="C30" s="4">
        <v>25.1</v>
      </c>
    </row>
    <row r="31" spans="1:3" x14ac:dyDescent="0.3">
      <c r="A31" s="1">
        <v>2019</v>
      </c>
      <c r="B31" s="4">
        <v>42</v>
      </c>
      <c r="C31" s="4">
        <v>25</v>
      </c>
    </row>
    <row r="32" spans="1:3" x14ac:dyDescent="0.3">
      <c r="A32" s="1">
        <v>2020</v>
      </c>
      <c r="B32" s="4">
        <v>42.9</v>
      </c>
      <c r="C32" s="4">
        <v>25.2</v>
      </c>
    </row>
    <row r="33" spans="1:3" x14ac:dyDescent="0.3">
      <c r="A33" s="1">
        <v>2021</v>
      </c>
      <c r="B33" s="4">
        <v>45.6</v>
      </c>
      <c r="C33" s="4">
        <v>27.9</v>
      </c>
    </row>
    <row r="34" spans="1:3" x14ac:dyDescent="0.3">
      <c r="A34" s="1">
        <v>2022</v>
      </c>
      <c r="B34" s="4">
        <v>42.8</v>
      </c>
      <c r="C34" s="4">
        <v>25.3</v>
      </c>
    </row>
    <row r="35" spans="1:3" x14ac:dyDescent="0.3">
      <c r="A35" s="1">
        <v>2023</v>
      </c>
      <c r="B35" s="4">
        <v>42.5</v>
      </c>
      <c r="C35" s="4">
        <v>24.8</v>
      </c>
    </row>
    <row r="36" spans="1:3" x14ac:dyDescent="0.3">
      <c r="A36" s="1">
        <v>2024</v>
      </c>
      <c r="B36" s="4">
        <v>42.6</v>
      </c>
      <c r="C36" s="4">
        <v>24.8</v>
      </c>
    </row>
  </sheetData>
  <pageMargins left="0.7" right="0.7" top="0.75" bottom="0.75" header="0.3" footer="0.3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400-000000000000}">
  <dimension ref="A1:H9"/>
  <sheetViews>
    <sheetView workbookViewId="0"/>
  </sheetViews>
  <sheetFormatPr baseColWidth="10" defaultColWidth="9.140625" defaultRowHeight="16.5" x14ac:dyDescent="0.3"/>
  <cols>
    <col min="1" max="4" width="20.7109375" style="1" customWidth="1"/>
    <col min="5" max="5" width="33.140625" style="1" bestFit="1" customWidth="1"/>
    <col min="6" max="7" width="20.7109375" style="1" customWidth="1"/>
    <col min="8" max="8" width="22" style="1" bestFit="1" customWidth="1"/>
  </cols>
  <sheetData>
    <row r="1" spans="1:8" x14ac:dyDescent="0.3">
      <c r="A1" s="2" t="s">
        <v>156</v>
      </c>
    </row>
    <row r="3" spans="1:8" x14ac:dyDescent="0.25">
      <c r="A3" s="2" t="s">
        <v>152</v>
      </c>
      <c r="B3" s="2" t="s">
        <v>31</v>
      </c>
      <c r="C3" s="2" t="s">
        <v>26</v>
      </c>
      <c r="D3" s="2" t="s">
        <v>27</v>
      </c>
      <c r="E3" s="2" t="s">
        <v>153</v>
      </c>
      <c r="F3" s="2" t="s">
        <v>154</v>
      </c>
      <c r="G3" s="2" t="s">
        <v>155</v>
      </c>
      <c r="H3" s="2" t="s">
        <v>32</v>
      </c>
    </row>
    <row r="4" spans="1:8" x14ac:dyDescent="0.3">
      <c r="A4" s="1" t="s">
        <v>146</v>
      </c>
      <c r="B4" s="1">
        <v>-252</v>
      </c>
      <c r="C4" s="1">
        <v>89</v>
      </c>
      <c r="D4" s="1">
        <v>42</v>
      </c>
      <c r="E4" s="1">
        <v>132</v>
      </c>
      <c r="F4" s="1">
        <v>610</v>
      </c>
      <c r="G4" s="1">
        <v>873</v>
      </c>
      <c r="H4" s="1">
        <v>621</v>
      </c>
    </row>
    <row r="5" spans="1:8" x14ac:dyDescent="0.3">
      <c r="A5" s="1" t="s">
        <v>147</v>
      </c>
      <c r="B5" s="1">
        <v>-207</v>
      </c>
      <c r="C5" s="1">
        <v>58</v>
      </c>
      <c r="D5" s="1">
        <v>25</v>
      </c>
      <c r="E5" s="1">
        <v>153</v>
      </c>
      <c r="F5" s="1">
        <v>542</v>
      </c>
      <c r="G5" s="1">
        <v>779</v>
      </c>
      <c r="H5" s="1">
        <v>572</v>
      </c>
    </row>
    <row r="6" spans="1:8" x14ac:dyDescent="0.3">
      <c r="A6" s="1" t="s">
        <v>148</v>
      </c>
      <c r="B6" s="1">
        <v>-177</v>
      </c>
      <c r="C6" s="1">
        <v>45</v>
      </c>
      <c r="D6" s="1">
        <v>25</v>
      </c>
      <c r="E6" s="1">
        <v>167</v>
      </c>
      <c r="F6" s="1">
        <v>476</v>
      </c>
      <c r="G6" s="1">
        <v>714</v>
      </c>
      <c r="H6" s="1">
        <v>537</v>
      </c>
    </row>
    <row r="7" spans="1:8" x14ac:dyDescent="0.3">
      <c r="A7" s="1" t="s">
        <v>149</v>
      </c>
      <c r="B7" s="1">
        <v>-173</v>
      </c>
      <c r="C7" s="1">
        <v>41</v>
      </c>
      <c r="D7" s="1">
        <v>27</v>
      </c>
      <c r="E7" s="1">
        <v>173</v>
      </c>
      <c r="F7" s="1">
        <v>466</v>
      </c>
      <c r="G7" s="1">
        <v>708</v>
      </c>
      <c r="H7" s="1">
        <v>535</v>
      </c>
    </row>
    <row r="8" spans="1:8" x14ac:dyDescent="0.3">
      <c r="A8" s="1" t="s">
        <v>150</v>
      </c>
      <c r="B8" s="1">
        <v>-172</v>
      </c>
      <c r="C8" s="1">
        <v>45</v>
      </c>
      <c r="D8" s="1">
        <v>38</v>
      </c>
      <c r="E8" s="1">
        <v>174</v>
      </c>
      <c r="F8" s="1">
        <v>446</v>
      </c>
      <c r="G8" s="1">
        <v>703</v>
      </c>
      <c r="H8" s="1">
        <v>531</v>
      </c>
    </row>
    <row r="9" spans="1:8" x14ac:dyDescent="0.3">
      <c r="A9" s="1" t="s">
        <v>151</v>
      </c>
      <c r="B9" s="1">
        <v>-165</v>
      </c>
      <c r="C9" s="1">
        <v>42</v>
      </c>
      <c r="D9" s="1">
        <v>46</v>
      </c>
      <c r="E9" s="1">
        <v>187</v>
      </c>
      <c r="F9" s="1">
        <v>411</v>
      </c>
      <c r="G9" s="1">
        <v>686</v>
      </c>
      <c r="H9" s="1">
        <v>521</v>
      </c>
    </row>
  </sheetData>
  <pageMargins left="0.7" right="0.7" top="0.75" bottom="0.75" header="0.3" footer="0.3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500-000000000000}">
  <dimension ref="A1:F9"/>
  <sheetViews>
    <sheetView workbookViewId="0">
      <selection activeCell="F21" sqref="F21"/>
    </sheetView>
  </sheetViews>
  <sheetFormatPr baseColWidth="10" defaultColWidth="9.140625" defaultRowHeight="16.5" x14ac:dyDescent="0.3"/>
  <cols>
    <col min="1" max="6" width="20.7109375" style="1" customWidth="1"/>
  </cols>
  <sheetData>
    <row r="1" spans="1:6" x14ac:dyDescent="0.3">
      <c r="A1" s="2" t="s">
        <v>157</v>
      </c>
    </row>
    <row r="3" spans="1:6" x14ac:dyDescent="0.25">
      <c r="A3" s="2" t="s">
        <v>152</v>
      </c>
      <c r="B3" s="2" t="s">
        <v>96</v>
      </c>
      <c r="C3" s="2" t="s">
        <v>97</v>
      </c>
      <c r="D3" s="2" t="s">
        <v>98</v>
      </c>
      <c r="E3" s="2" t="s">
        <v>99</v>
      </c>
      <c r="F3" s="2" t="s">
        <v>100</v>
      </c>
    </row>
    <row r="4" spans="1:6" x14ac:dyDescent="0.3">
      <c r="A4" s="1">
        <v>1</v>
      </c>
      <c r="B4" s="1">
        <v>226</v>
      </c>
      <c r="C4" s="1">
        <v>1160</v>
      </c>
      <c r="D4" s="1">
        <v>398</v>
      </c>
      <c r="E4" s="1">
        <v>720</v>
      </c>
      <c r="F4" s="1">
        <v>546</v>
      </c>
    </row>
    <row r="5" spans="1:6" x14ac:dyDescent="0.3">
      <c r="A5" s="1">
        <v>2</v>
      </c>
      <c r="B5" s="1">
        <v>250</v>
      </c>
      <c r="C5" s="1">
        <v>1018</v>
      </c>
      <c r="D5" s="1">
        <v>401</v>
      </c>
      <c r="E5" s="1">
        <v>669</v>
      </c>
      <c r="F5" s="1">
        <v>524</v>
      </c>
    </row>
    <row r="6" spans="1:6" x14ac:dyDescent="0.3">
      <c r="A6" s="1">
        <v>3</v>
      </c>
      <c r="B6" s="1">
        <v>255</v>
      </c>
      <c r="C6" s="1">
        <v>915</v>
      </c>
      <c r="D6" s="1">
        <v>392</v>
      </c>
      <c r="E6" s="1">
        <v>628</v>
      </c>
      <c r="F6" s="1">
        <v>501</v>
      </c>
    </row>
    <row r="7" spans="1:6" x14ac:dyDescent="0.3">
      <c r="A7" s="1">
        <v>4</v>
      </c>
      <c r="B7" s="1">
        <v>261</v>
      </c>
      <c r="C7" s="1">
        <v>903</v>
      </c>
      <c r="D7" s="1">
        <v>397</v>
      </c>
      <c r="E7" s="1">
        <v>628</v>
      </c>
      <c r="F7" s="1">
        <v>502</v>
      </c>
    </row>
    <row r="8" spans="1:6" x14ac:dyDescent="0.3">
      <c r="A8" s="1">
        <v>5</v>
      </c>
      <c r="B8" s="1">
        <v>255</v>
      </c>
      <c r="C8" s="1">
        <v>898</v>
      </c>
      <c r="D8" s="1">
        <v>391</v>
      </c>
      <c r="E8" s="1">
        <v>627</v>
      </c>
      <c r="F8" s="1">
        <v>499</v>
      </c>
    </row>
    <row r="9" spans="1:6" x14ac:dyDescent="0.3">
      <c r="A9" s="1">
        <v>6</v>
      </c>
      <c r="B9" s="1">
        <v>240</v>
      </c>
      <c r="C9" s="1">
        <v>880</v>
      </c>
      <c r="D9" s="1">
        <v>380</v>
      </c>
      <c r="E9" s="1">
        <v>623</v>
      </c>
      <c r="F9" s="1">
        <v>491</v>
      </c>
    </row>
  </sheetData>
  <pageMargins left="0.7" right="0.7" top="0.75" bottom="0.75" header="0.3" footer="0.3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600-000000000000}">
  <dimension ref="A1:G9"/>
  <sheetViews>
    <sheetView workbookViewId="0">
      <selection activeCell="M24" sqref="M24"/>
    </sheetView>
  </sheetViews>
  <sheetFormatPr baseColWidth="10" defaultColWidth="9.140625" defaultRowHeight="16.5" x14ac:dyDescent="0.3"/>
  <cols>
    <col min="1" max="2" width="20.7109375" style="1" customWidth="1"/>
    <col min="3" max="3" width="23" style="1" bestFit="1" customWidth="1"/>
    <col min="4" max="7" width="20.7109375" style="1" customWidth="1"/>
  </cols>
  <sheetData>
    <row r="1" spans="1:7" x14ac:dyDescent="0.3">
      <c r="A1" s="2" t="s">
        <v>158</v>
      </c>
    </row>
    <row r="3" spans="1:7" x14ac:dyDescent="0.25">
      <c r="A3" s="2" t="s">
        <v>152</v>
      </c>
      <c r="B3" s="2" t="s">
        <v>66</v>
      </c>
      <c r="C3" s="2" t="s">
        <v>75</v>
      </c>
      <c r="D3" s="2" t="s">
        <v>70</v>
      </c>
      <c r="E3" s="2" t="s">
        <v>71</v>
      </c>
      <c r="F3" s="2" t="s">
        <v>73</v>
      </c>
      <c r="G3" s="2" t="s">
        <v>72</v>
      </c>
    </row>
    <row r="4" spans="1:7" x14ac:dyDescent="0.3">
      <c r="A4" s="1" t="s">
        <v>146</v>
      </c>
      <c r="B4" s="1">
        <v>-2.2400000000000002</v>
      </c>
      <c r="C4" s="3">
        <v>2.8</v>
      </c>
      <c r="D4" s="3">
        <v>0.79</v>
      </c>
      <c r="E4" s="3">
        <v>4.84</v>
      </c>
      <c r="F4" s="3">
        <v>6.18</v>
      </c>
      <c r="G4" s="3">
        <v>8.42</v>
      </c>
    </row>
    <row r="5" spans="1:7" x14ac:dyDescent="0.3">
      <c r="A5" s="1" t="s">
        <v>147</v>
      </c>
      <c r="B5" s="1">
        <v>-1.88</v>
      </c>
      <c r="C5" s="3">
        <v>1.87</v>
      </c>
      <c r="D5" s="3">
        <v>0.62</v>
      </c>
      <c r="E5" s="3">
        <v>3.54</v>
      </c>
      <c r="F5" s="3">
        <v>4.1500000000000004</v>
      </c>
      <c r="G5" s="3">
        <v>6.03</v>
      </c>
    </row>
    <row r="6" spans="1:7" x14ac:dyDescent="0.3">
      <c r="A6" s="1" t="s">
        <v>148</v>
      </c>
      <c r="B6" s="1">
        <v>-1.67</v>
      </c>
      <c r="C6" s="3">
        <v>1.45</v>
      </c>
      <c r="D6" s="3">
        <v>0.59</v>
      </c>
      <c r="E6" s="3">
        <v>2.81</v>
      </c>
      <c r="F6" s="3">
        <v>3.18</v>
      </c>
      <c r="G6" s="3">
        <v>4.8499999999999996</v>
      </c>
    </row>
    <row r="7" spans="1:7" x14ac:dyDescent="0.3">
      <c r="A7" s="1" t="s">
        <v>149</v>
      </c>
      <c r="B7" s="1">
        <v>-1.53</v>
      </c>
      <c r="C7" s="3">
        <v>1.4</v>
      </c>
      <c r="D7" s="3">
        <v>0.59</v>
      </c>
      <c r="E7" s="3">
        <v>2.31</v>
      </c>
      <c r="F7" s="3">
        <v>2.76</v>
      </c>
      <c r="G7" s="3">
        <v>4.3</v>
      </c>
    </row>
    <row r="8" spans="1:7" x14ac:dyDescent="0.3">
      <c r="A8" s="1" t="s">
        <v>150</v>
      </c>
      <c r="B8" s="1">
        <v>-1.31</v>
      </c>
      <c r="C8" s="3">
        <v>1.64</v>
      </c>
      <c r="D8" s="3">
        <v>0.66</v>
      </c>
      <c r="E8" s="3">
        <v>1.72</v>
      </c>
      <c r="F8" s="3">
        <v>2.71</v>
      </c>
      <c r="G8" s="3">
        <v>4.0199999999999996</v>
      </c>
    </row>
    <row r="9" spans="1:7" x14ac:dyDescent="0.3">
      <c r="A9" s="1" t="s">
        <v>151</v>
      </c>
      <c r="B9" s="1">
        <v>-1.05</v>
      </c>
      <c r="C9" s="3">
        <v>1.94</v>
      </c>
      <c r="D9" s="3">
        <v>0.67</v>
      </c>
      <c r="E9" s="3">
        <v>1.18</v>
      </c>
      <c r="F9" s="3">
        <v>2.74</v>
      </c>
      <c r="G9" s="3">
        <v>3.79</v>
      </c>
    </row>
  </sheetData>
  <pageMargins left="0.7" right="0.7" top="0.75" bottom="0.75" header="0.3" footer="0.3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700-000000000000}">
  <dimension ref="A1:F9"/>
  <sheetViews>
    <sheetView workbookViewId="0">
      <selection activeCell="H12" sqref="H12"/>
    </sheetView>
  </sheetViews>
  <sheetFormatPr baseColWidth="10" defaultColWidth="9.140625" defaultRowHeight="16.5" x14ac:dyDescent="0.3"/>
  <cols>
    <col min="1" max="6" width="20.7109375" style="1" customWidth="1"/>
  </cols>
  <sheetData>
    <row r="1" spans="1:6" x14ac:dyDescent="0.3">
      <c r="A1" s="2" t="s">
        <v>159</v>
      </c>
    </row>
    <row r="3" spans="1:6" x14ac:dyDescent="0.25">
      <c r="A3" s="2" t="s">
        <v>152</v>
      </c>
      <c r="B3" s="2" t="s">
        <v>96</v>
      </c>
      <c r="C3" s="2" t="s">
        <v>97</v>
      </c>
      <c r="D3" s="2" t="s">
        <v>98</v>
      </c>
      <c r="E3" s="2" t="s">
        <v>99</v>
      </c>
      <c r="F3" s="2" t="s">
        <v>100</v>
      </c>
    </row>
    <row r="4" spans="1:6" x14ac:dyDescent="0.3">
      <c r="A4" s="1">
        <v>1</v>
      </c>
      <c r="B4" s="1">
        <v>-0.50900000000000001</v>
      </c>
      <c r="C4" s="5">
        <v>18.489000000000001</v>
      </c>
      <c r="D4" s="5">
        <v>0.09</v>
      </c>
      <c r="E4" s="1">
        <v>7.0289999999999999</v>
      </c>
      <c r="F4" s="1">
        <v>2.8069999999999999</v>
      </c>
    </row>
    <row r="5" spans="1:6" x14ac:dyDescent="0.3">
      <c r="A5" s="1">
        <v>2</v>
      </c>
      <c r="B5" s="1">
        <v>-0.48199999999999998</v>
      </c>
      <c r="C5" s="5">
        <v>12.401</v>
      </c>
      <c r="D5" s="5">
        <v>0.184</v>
      </c>
      <c r="E5" s="1">
        <v>5.2569999999999997</v>
      </c>
      <c r="F5" s="1">
        <v>2.3250000000000002</v>
      </c>
    </row>
    <row r="6" spans="1:6" x14ac:dyDescent="0.3">
      <c r="A6" s="1">
        <v>3</v>
      </c>
      <c r="B6" s="1">
        <v>-0.59599999999999997</v>
      </c>
      <c r="C6" s="5">
        <v>9.7460000000000004</v>
      </c>
      <c r="D6" s="5">
        <v>0.157</v>
      </c>
      <c r="E6" s="1">
        <v>4.2270000000000003</v>
      </c>
      <c r="F6" s="1">
        <v>1.8839999999999999</v>
      </c>
    </row>
    <row r="7" spans="1:6" x14ac:dyDescent="0.3">
      <c r="A7" s="1">
        <v>4</v>
      </c>
      <c r="B7" s="1">
        <v>-0.72799999999999998</v>
      </c>
      <c r="C7" s="5">
        <v>8.74</v>
      </c>
      <c r="D7" s="5">
        <v>0.14699999999999999</v>
      </c>
      <c r="E7" s="1">
        <v>3.7490000000000001</v>
      </c>
      <c r="F7" s="1">
        <v>1.6319999999999999</v>
      </c>
    </row>
    <row r="8" spans="1:6" x14ac:dyDescent="0.3">
      <c r="A8" s="1">
        <v>5</v>
      </c>
      <c r="B8" s="1">
        <v>-0.86599999999999999</v>
      </c>
      <c r="C8" s="5">
        <v>8.3670000000000009</v>
      </c>
      <c r="D8" s="5">
        <v>0.1</v>
      </c>
      <c r="E8" s="1">
        <v>3.4049999999999998</v>
      </c>
      <c r="F8" s="1">
        <v>1.4330000000000001</v>
      </c>
    </row>
    <row r="9" spans="1:6" x14ac:dyDescent="0.3">
      <c r="A9" s="1">
        <v>6</v>
      </c>
      <c r="B9" s="1">
        <v>-0.871</v>
      </c>
      <c r="C9" s="5">
        <v>7.34</v>
      </c>
      <c r="D9" s="5">
        <v>6.6000000000000003E-2</v>
      </c>
      <c r="E9" s="1">
        <v>2.887</v>
      </c>
      <c r="F9" s="1">
        <v>1.1990000000000001</v>
      </c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Tekstdokument" ma:contentTypeID="0x01010027399BDA455B493DBFDF30E876AC73C3005A153D680AA72C488BD48F7C2E55A967" ma:contentTypeVersion="18" ma:contentTypeDescription="Opprett et nytt dokument." ma:contentTypeScope="" ma:versionID="dfff06ae5e95d640d987ebe5be61f8b4">
  <xsd:schema xmlns:xsd="http://www.w3.org/2001/XMLSchema" xmlns:xs="http://www.w3.org/2001/XMLSchema" xmlns:p="http://schemas.microsoft.com/office/2006/metadata/properties" xmlns:ns1="http://schemas.microsoft.com/sharepoint/v3" xmlns:ns2="53a41531-c52f-4666-9dc9-85b04ba3dc1e" xmlns:ns3="c76c20a7-bb09-404c-a5e4-6212ccc9d1b7" targetNamespace="http://schemas.microsoft.com/office/2006/metadata/properties" ma:root="true" ma:fieldsID="1f2882e2249921eecc2c5915400022cb" ns1:_="" ns2:_="" ns3:_="">
    <xsd:import namespace="http://schemas.microsoft.com/sharepoint/v3"/>
    <xsd:import namespace="53a41531-c52f-4666-9dc9-85b04ba3dc1e"/>
    <xsd:import namespace="c76c20a7-bb09-404c-a5e4-6212ccc9d1b7"/>
    <xsd:element name="properties">
      <xsd:complexType>
        <xsd:sequence>
          <xsd:element name="documentManagement">
            <xsd:complexType>
              <xsd:all>
                <xsd:element ref="ns1:AssignedTo" minOccurs="0"/>
                <xsd:element ref="ns2:SharedWithUsers" minOccurs="0"/>
                <xsd:element ref="ns3:Dokumentstatus" minOccurs="0"/>
                <xsd:element ref="ns2:SharedWithDetails" minOccurs="0"/>
                <xsd:element ref="ns3:Flaktype" minOccurs="0"/>
                <xsd:element ref="ns2:TaxCatchAll" minOccurs="0"/>
                <xsd:element ref="ns3:Avdeling" minOccurs="0"/>
                <xsd:element ref="ns3:Saksbehandler" minOccurs="0"/>
                <xsd:element ref="ns3:Godkjenner" minOccurs="0"/>
                <xsd:element ref="ns3:Ansvarlig_x0020_statssekret_x00e6_r" minOccurs="0"/>
                <xsd:element ref="ns3:Kommentar" minOccurs="0"/>
                <xsd:element ref="ns3:_x00c5_pen_x0020_for_x0020_redigering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AssignedTo" ma:index="2" nillable="true" ma:displayName="Tilordnet til" ma:list="UserInfo" ma:internalName="AssignedTo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3a41531-c52f-4666-9dc9-85b04ba3dc1e" elementFormDefault="qualified">
    <xsd:import namespace="http://schemas.microsoft.com/office/2006/documentManagement/types"/>
    <xsd:import namespace="http://schemas.microsoft.com/office/infopath/2007/PartnerControls"/>
    <xsd:element name="SharedWithUsers" ma:index="9" nillable="true" ma:displayName="Delt med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Delingsdetaljer" ma:internalName="SharedWithDetails" ma:readOnly="true">
      <xsd:simpleType>
        <xsd:restriction base="dms:Note">
          <xsd:maxLength value="255"/>
        </xsd:restriction>
      </xsd:simpleType>
    </xsd:element>
    <xsd:element name="TaxCatchAll" ma:index="13" nillable="true" ma:displayName="Global taksonomikolonne" ma:hidden="true" ma:list="{68d2fe6e-45bf-43b9-a65d-a563ad329a3b}" ma:internalName="TaxCatchAll" ma:showField="CatchAllData" ma:web="53a41531-c52f-4666-9dc9-85b04ba3dc1e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76c20a7-bb09-404c-a5e4-6212ccc9d1b7" elementFormDefault="qualified">
    <xsd:import namespace="http://schemas.microsoft.com/office/2006/documentManagement/types"/>
    <xsd:import namespace="http://schemas.microsoft.com/office/infopath/2007/PartnerControls"/>
    <xsd:element name="Dokumentstatus" ma:index="10" nillable="true" ma:displayName="Dokumentstatus" ma:format="Dropdown" ma:internalName="Dokumentstatus">
      <xsd:simpleType>
        <xsd:restriction base="dms:Choice">
          <xsd:enumeration value="Under arbeid AVD"/>
          <xsd:enumeration value="Til sjekk i AVD"/>
          <xsd:enumeration value="Godkjent AVD"/>
          <xsd:enumeration value="Til sjekk POL"/>
          <xsd:enumeration value="Godkjent POL"/>
          <xsd:enumeration value="Endelig versjon"/>
        </xsd:restriction>
      </xsd:simpleType>
    </xsd:element>
    <xsd:element name="Flaktype" ma:index="12" nillable="true" ma:displayName="Flaktype" ma:format="Dropdown" ma:internalName="Flaktype">
      <xsd:simpleType>
        <xsd:restriction base="dms:Choice">
          <xsd:enumeration value="Budsjett"/>
          <xsd:enumeration value="Spontan"/>
          <xsd:enumeration value="Spontan SMK"/>
        </xsd:restriction>
      </xsd:simpleType>
    </xsd:element>
    <xsd:element name="Avdeling" ma:index="14" nillable="true" ma:displayName="Avdeling" ma:format="Dropdown" ma:internalName="Avdeling">
      <xsd:simpleType>
        <xsd:restriction base="dms:Choice">
          <xsd:enumeration value="SØ"/>
          <xsd:enumeration value="SL"/>
          <xsd:enumeration value="ØA"/>
          <xsd:enumeration value="FA"/>
          <xsd:enumeration value="ES"/>
          <xsd:enumeration value="FMA"/>
          <xsd:enumeration value="AFF"/>
          <xsd:enumeration value="KOM"/>
        </xsd:restriction>
      </xsd:simpleType>
    </xsd:element>
    <xsd:element name="Saksbehandler" ma:index="15" nillable="true" ma:displayName="Saksbehandler" ma:list="UserInfo" ma:SharePointGroup="0" ma:internalName="Saksbehandler" ma:showField="Titl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Godkjenner" ma:index="16" nillable="true" ma:displayName="Godkjenner" ma:list="UserInfo" ma:SharePointGroup="0" ma:internalName="Godkjenner" ma:showField="Titl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Ansvarlig_x0020_statssekret_x00e6_r" ma:index="17" nillable="true" ma:displayName="Ansvarlig statssekretær" ma:format="Dropdown" ma:internalName="Ansvarlig_x0020_statssekret_x00e6_r">
      <xsd:simpleType>
        <xsd:restriction base="dms:Choice">
          <xsd:enumeration value="Ellen Reitan"/>
          <xsd:enumeration value="Astrid Huitfeldt"/>
          <xsd:enumeration value="Torgeir Micaelsen"/>
          <xsd:enumeration value="Sissel Kruse Larsen"/>
        </xsd:restriction>
      </xsd:simpleType>
    </xsd:element>
    <xsd:element name="Kommentar" ma:index="18" nillable="true" ma:displayName="Kommentar" ma:internalName="Kommentar">
      <xsd:simpleType>
        <xsd:restriction base="dms:Note">
          <xsd:maxLength value="255"/>
        </xsd:restriction>
      </xsd:simpleType>
    </xsd:element>
    <xsd:element name="_x00c5_pen_x0020_for_x0020_redigering" ma:index="19" nillable="true" ma:displayName="Åpen for redigering" ma:format="Dropdown" ma:internalName="_x00c5_pen_x0020_for_x0020_redigering">
      <xsd:simpleType>
        <xsd:restriction base="dms:Choice">
          <xsd:enumeration value="Ja"/>
          <xsd:enumeration value="Nei. Kontakt KOM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6" ma:displayName="Innholdstype"/>
        <xsd:element ref="dc:title" minOccurs="0" maxOccurs="1" ma:index="1" ma:displayName="Tit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Dokumentstatus xmlns="c76c20a7-bb09-404c-a5e4-6212ccc9d1b7" xsi:nil="true"/>
    <AssignedTo xmlns="http://schemas.microsoft.com/sharepoint/v3">
      <UserInfo>
        <DisplayName/>
        <AccountId xsi:nil="true"/>
        <AccountType/>
      </UserInfo>
    </AssignedTo>
    <Saksbehandler xmlns="c76c20a7-bb09-404c-a5e4-6212ccc9d1b7">
      <UserInfo>
        <DisplayName/>
        <AccountId xsi:nil="true"/>
        <AccountType/>
      </UserInfo>
    </Saksbehandler>
    <Ansvarlig_x0020_statssekret_x00e6_r xmlns="c76c20a7-bb09-404c-a5e4-6212ccc9d1b7" xsi:nil="true"/>
    <Flaktype xmlns="c76c20a7-bb09-404c-a5e4-6212ccc9d1b7" xsi:nil="true"/>
    <Godkjenner xmlns="c76c20a7-bb09-404c-a5e4-6212ccc9d1b7">
      <UserInfo>
        <DisplayName/>
        <AccountId xsi:nil="true"/>
        <AccountType/>
      </UserInfo>
    </Godkjenner>
    <_x00c5_pen_x0020_for_x0020_redigering xmlns="c76c20a7-bb09-404c-a5e4-6212ccc9d1b7" xsi:nil="true"/>
    <TaxCatchAll xmlns="53a41531-c52f-4666-9dc9-85b04ba3dc1e"/>
    <Kommentar xmlns="c76c20a7-bb09-404c-a5e4-6212ccc9d1b7" xsi:nil="true"/>
    <Avdeling xmlns="c76c20a7-bb09-404c-a5e4-6212ccc9d1b7" xsi:nil="true"/>
  </documentManagement>
</p:properties>
</file>

<file path=customXml/itemProps1.xml><?xml version="1.0" encoding="utf-8"?>
<ds:datastoreItem xmlns:ds="http://schemas.openxmlformats.org/officeDocument/2006/customXml" ds:itemID="{B4A68F86-7B4F-4810-BBEF-94892E9F8F68}"/>
</file>

<file path=customXml/itemProps2.xml><?xml version="1.0" encoding="utf-8"?>
<ds:datastoreItem xmlns:ds="http://schemas.openxmlformats.org/officeDocument/2006/customXml" ds:itemID="{C2553FE9-F207-41E7-A1B0-2FC3C028E564}"/>
</file>

<file path=customXml/itemProps3.xml><?xml version="1.0" encoding="utf-8"?>
<ds:datastoreItem xmlns:ds="http://schemas.openxmlformats.org/officeDocument/2006/customXml" ds:itemID="{37537588-1133-401E-B1FB-C532A1966FAF}"/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Regneark</vt:lpstr>
      </vt:variant>
      <vt:variant>
        <vt:i4>24</vt:i4>
      </vt:variant>
    </vt:vector>
  </HeadingPairs>
  <TitlesOfParts>
    <vt:vector size="24" baseType="lpstr">
      <vt:lpstr>Innhold</vt:lpstr>
      <vt:lpstr>Fig6-1</vt:lpstr>
      <vt:lpstr>Fig6-2</vt:lpstr>
      <vt:lpstr>Fig6-3</vt:lpstr>
      <vt:lpstr>Fig6-4</vt:lpstr>
      <vt:lpstr>Fig6-5</vt:lpstr>
      <vt:lpstr>Fig6-6</vt:lpstr>
      <vt:lpstr>Fig6-7</vt:lpstr>
      <vt:lpstr>Fig6-8</vt:lpstr>
      <vt:lpstr>Fig6-9</vt:lpstr>
      <vt:lpstr>Fig6-10</vt:lpstr>
      <vt:lpstr>Fig6-11</vt:lpstr>
      <vt:lpstr>Fig6-12</vt:lpstr>
      <vt:lpstr>Fig6-13</vt:lpstr>
      <vt:lpstr>Fig6-15</vt:lpstr>
      <vt:lpstr>Fig6-16</vt:lpstr>
      <vt:lpstr>Fig6-17</vt:lpstr>
      <vt:lpstr>Fig6-18</vt:lpstr>
      <vt:lpstr>Fig6-19</vt:lpstr>
      <vt:lpstr>Fig6-20</vt:lpstr>
      <vt:lpstr>Fig6-21</vt:lpstr>
      <vt:lpstr>Fig6-22</vt:lpstr>
      <vt:lpstr>Fig6-23</vt:lpstr>
      <vt:lpstr>Fig6-24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/>
  <dcterms:created xsi:type="dcterms:W3CDTF">2026-10-01T07:18:50Z</dcterms:created>
  <dcterms:modified xsi:type="dcterms:W3CDTF">2026-10-01T07:24:16Z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0x01010027399BDA455B493DBFDF30E876AC73C3005A153D680AA72C488BD48F7C2E55A967</vt:lpwstr>
  </property>
</Properties>
</file>