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nhold" sheetId="1" r:id="rId1"/>
    <sheet name="Fig3-1" sheetId="2" r:id="rId2"/>
    <sheet name="Fig3-2" sheetId="3" r:id="rId3"/>
    <sheet name="Fig3-3" sheetId="4" r:id="rId4"/>
    <sheet name="Fig3-4" sheetId="5" r:id="rId5"/>
    <sheet name="Fig3-5" sheetId="6" r:id="rId6"/>
    <sheet name="Fig3-6" sheetId="7" r:id="rId7"/>
    <sheet name="Fig3-7" sheetId="8" r:id="rId8"/>
    <sheet name="Fig3-8" sheetId="9" r:id="rId9"/>
    <sheet name="Fig3-9" sheetId="10" r:id="rId10"/>
    <sheet name="Fig3-10" sheetId="11" r:id="rId11"/>
    <sheet name="Fig3-11" sheetId="12" r:id="rId12"/>
    <sheet name="Fig3-12" sheetId="13" r:id="rId13"/>
    <sheet name="Fig3-13" sheetId="14" r:id="rId14"/>
    <sheet name="Fig3-15" sheetId="15" r:id="rId15"/>
    <sheet name="Fig3-16" sheetId="16" r:id="rId16"/>
    <sheet name="Fig3-17" sheetId="17" r:id="rId17"/>
    <sheet name="Fig3-18" sheetId="18" r:id="rId18"/>
    <sheet name="Fig3-19" sheetId="19" r:id="rId19"/>
    <sheet name="Fig3-20" sheetId="20" r:id="rId20"/>
    <sheet name="Fig3-21" sheetId="21" r:id="rId21"/>
    <sheet name="Fig3-22" sheetId="22" r:id="rId22"/>
    <sheet name="Fig3-23" sheetId="23" r:id="rId23"/>
    <sheet name="Fig3-24" sheetId="24" r:id="rId24"/>
    <sheet name="Fig3-25" sheetId="25" r:id="rId25"/>
    <sheet name="Fig3-27" sheetId="26" r:id="rId26"/>
    <sheet name="Fig3-28" sheetId="27" r:id="rId27"/>
    <sheet name="Fig3-29" sheetId="28" r:id="rId28"/>
    <sheet name="Fig3-30" sheetId="29" r:id="rId29"/>
    <sheet name="Fig3-31" sheetId="30" r:id="rId30"/>
    <sheet name="Fig3-32" sheetId="31" r:id="rId31"/>
    <sheet name="Fig3-33" sheetId="32" r:id="rId32"/>
  </sheets>
  <calcPr calcId="124519" fullCalcOnLoad="1"/>
</workbook>
</file>

<file path=xl/sharedStrings.xml><?xml version="1.0" encoding="utf-8"?>
<sst xmlns="http://schemas.openxmlformats.org/spreadsheetml/2006/main" count="295" uniqueCount="246">
  <si>
    <t xml:space="preserve"> Netto nasjonalformue. 2024-kroner. Prosent</t>
  </si>
  <si>
    <t xml:space="preserve"> Utviklingen i beregnet, realisert grunnrente for kraftproduksjon, havbruk, fiske og fangst. 1984-2022. Mrd. 2022-kroner</t>
  </si>
  <si>
    <t xml:space="preserve"> Utviklingen i beregnet, realisert grunnrente for olje- og gassutvinning. 1984-2022. Mrd. 2022-kroner</t>
  </si>
  <si>
    <t xml:space="preserve"> Produksjon og anslått fremtidig produksjon av petroleum på norsk sokkel. Mill. Sm3 oljeekvivalenter</t>
  </si>
  <si>
    <t xml:space="preserve"> Etterspørselen fra petroleumsvirksomheten. Prosentvis andel av BNP for Fastlands-Norge. 1970-2030</t>
  </si>
  <si>
    <t xml:space="preserve"> NVEs anslag for utvikling i kraftbalanse i 2022–2040. TWh</t>
  </si>
  <si>
    <t xml:space="preserve"> Statens netto kontantstrøm fra petroleumsvirksomheten i mrd. 2024-kroner og oljepris i 2024-kroner per fat. 1971-2023</t>
  </si>
  <si>
    <t xml:space="preserve"> Nåverdi av statens netto kontantstrøm fra petroleumsvirksomheten og verdien på Statens pensjonsfond utland på ulike tidspunkt. Mrd. 2024-kroner</t>
  </si>
  <si>
    <t xml:space="preserve"> Markedsverdien av SPU</t>
  </si>
  <si>
    <t xml:space="preserve"> Statens pensjonsfond utland og netto kontantstrøm</t>
  </si>
  <si>
    <t xml:space="preserve"> Realkapitalbeholdning etter art. 2022. Prosent</t>
  </si>
  <si>
    <t xml:space="preserve">  Realkapital per timeverk. Målt i faste 2015-kroner per timeverk. Utførte timeverk for lønnstakere og selvstendige</t>
  </si>
  <si>
    <t xml:space="preserve"> Befolkningens tilknytning til arbeidsmarkedet. 1 000 personer. 15–74 år. 2023</t>
  </si>
  <si>
    <t xml:space="preserve"> Utførte timeverk per innbygger i gjennomsnitt. Årlig. 2023</t>
  </si>
  <si>
    <t xml:space="preserve">  Nye jobber og jobber som opphører som pst. av antall jobber i samme periode året før. Gjennomsnitt 1. kv. 2017-4. kv. 2023</t>
  </si>
  <si>
    <t xml:space="preserve">  Sysselsatte som prosent av samlet sysselsetting etter næring</t>
  </si>
  <si>
    <t xml:space="preserve"> Mottakere av uføretrygd. Prosent av befolkningen 20-64 år. 2007 og 2018 eller seneste år</t>
  </si>
  <si>
    <t xml:space="preserve"> Mottakere av arbeidsavklaringspenger og uføretrygd som prosent av befolkningen. Registrert bosatte. Korrigert for dobbeltellinger</t>
  </si>
  <si>
    <t xml:space="preserve"> Yrkesaktive som prosent av hele befolkningen. 2000–2060</t>
  </si>
  <si>
    <t xml:space="preserve">  Historisk og fremskrevet årlig vekst i antall sysselsatte etter sektor. 1 000 personer. Referanseforløpet</t>
  </si>
  <si>
    <t xml:space="preserve"> Antall sysselsatte per ikke-sysselsatt person over 67 år etter kommunesentralitet. Fremskriving basert på konstante sysselsettingsandeler etter aldersgruppe i hver kommune.</t>
  </si>
  <si>
    <t xml:space="preserve"> Økning i antall sysselsatte og antall årsverk ved ulike retningsvalg. 1 000. Full effekt</t>
  </si>
  <si>
    <t xml:space="preserve"> Gjennomsnittlig årlig sysselsettingsvekst etter innvandringskategori. Per 4. kvartal. Registerbasert sysselsetting</t>
  </si>
  <si>
    <t xml:space="preserve"> Sysselsettingsandel blant innvandrere etter landbakgrunn. Prosent av befolkningen 20-66 år</t>
  </si>
  <si>
    <t xml:space="preserve"> Sykefravær i utvalgte europeiske land. Prosent av sysselsatte 20-64 år.</t>
  </si>
  <si>
    <t xml:space="preserve"> Sysselsatte som prosent av befolkningen 20-66 år etter utdanningsnivå. 2022</t>
  </si>
  <si>
    <t xml:space="preserve"> Årlig vekst i antall sysselsatte etter sektor. 2025–2060. 1 000 personer</t>
  </si>
  <si>
    <t xml:space="preserve">  Antall yrkesaktive som prosent av hele befolkningen ved ulike alternative forutsetninger</t>
  </si>
  <si>
    <t xml:space="preserve"> Endring i folketallet. Prosent. 2013–2023</t>
  </si>
  <si>
    <t xml:space="preserve"> Fremskrevet prosentvis endring i folketallet i utvalgte fylker og kommuner 2023–2050</t>
  </si>
  <si>
    <t xml:space="preserve"> Effektiv marginalskatt på lønn for enslig ufør med to barn. Inntekt på 4 G før uførhet. Regler per 1. januar 2024</t>
  </si>
  <si>
    <t>Innhold</t>
  </si>
  <si>
    <t>Figurtittel</t>
  </si>
  <si>
    <t>Humankapital</t>
  </si>
  <si>
    <t>Fast realkapital</t>
  </si>
  <si>
    <t>Finanskapital</t>
  </si>
  <si>
    <t>Naturressurser</t>
  </si>
  <si>
    <t>Kategorier</t>
  </si>
  <si>
    <t>Netto nasjonalformue</t>
  </si>
  <si>
    <t>Fig3-1</t>
  </si>
  <si>
    <t>År</t>
  </si>
  <si>
    <t>Kraftproduksjon</t>
  </si>
  <si>
    <t>Havbruk</t>
  </si>
  <si>
    <t>Fiske og fangst</t>
  </si>
  <si>
    <t>Fig3-2</t>
  </si>
  <si>
    <t>Olje- og gassutvinning (ekskl. tjenester)</t>
  </si>
  <si>
    <t>Fig3-3</t>
  </si>
  <si>
    <t>Produksjon</t>
  </si>
  <si>
    <t>Anslått produksjon</t>
  </si>
  <si>
    <t>Fig3-4</t>
  </si>
  <si>
    <t>Investeringer</t>
  </si>
  <si>
    <t>Produktinnsats</t>
  </si>
  <si>
    <t>Lønnskostnader</t>
  </si>
  <si>
    <t>Anslag</t>
  </si>
  <si>
    <t>Fig3-5</t>
  </si>
  <si>
    <t>Forbruk</t>
  </si>
  <si>
    <t>Fig3-6</t>
  </si>
  <si>
    <t>Statens netto kontantstrøm</t>
  </si>
  <si>
    <t>Oljepris</t>
  </si>
  <si>
    <t>Fig3-7</t>
  </si>
  <si>
    <t>null</t>
  </si>
  <si>
    <t>Nåverdi av statens netto kontantstrøm</t>
  </si>
  <si>
    <t>Markedsverdi av Statens pensjonsfond utland</t>
  </si>
  <si>
    <t>Fig3-8</t>
  </si>
  <si>
    <t>Netto kontantstrøm</t>
  </si>
  <si>
    <t>Oljekorrigert underskudd mv.</t>
  </si>
  <si>
    <t>Nominell avkastning</t>
  </si>
  <si>
    <t>Kronekurs</t>
  </si>
  <si>
    <t>Fondsverdi</t>
  </si>
  <si>
    <t>Fig3-9</t>
  </si>
  <si>
    <t xml:space="preserve">SPU </t>
  </si>
  <si>
    <t>SPU (venstre akse)</t>
  </si>
  <si>
    <t>Statens netto kontantstrøm (høyre akse)</t>
  </si>
  <si>
    <t>Fig3-10</t>
  </si>
  <si>
    <t>Bolig</t>
  </si>
  <si>
    <t>Bygg og anlegg ekskl. bolig</t>
  </si>
  <si>
    <t>Oljeboring, leting og rørledninger</t>
  </si>
  <si>
    <t>Oljeutvinnings-plattformer, borerigger &lt;br&gt;og moduler</t>
  </si>
  <si>
    <t>Transportmidler m.m.</t>
  </si>
  <si>
    <t>FOU og annen immatriell realkapital</t>
  </si>
  <si>
    <t>Maskiner og utstyr</t>
  </si>
  <si>
    <t>Art</t>
  </si>
  <si>
    <t>Pst.</t>
  </si>
  <si>
    <t>Fig3-11</t>
  </si>
  <si>
    <t>Norge</t>
  </si>
  <si>
    <t>Fastlands-Norge</t>
  </si>
  <si>
    <t>Markedsrettet virksomhet Fastlands-Norge</t>
  </si>
  <si>
    <t>Offentlig sektor</t>
  </si>
  <si>
    <t>Fig3-12</t>
  </si>
  <si>
    <t>Arbeidsstyrken/yrkesaktive</t>
  </si>
  <si>
    <t>Utenfor arbeidsstyrken</t>
  </si>
  <si>
    <t>Befolkningens tilknytning til arbeidsmarkedet</t>
  </si>
  <si>
    <t>Arbeidsledig, 3 pst.</t>
  </si>
  <si>
    <t>Sysselsatte deltid, 18 pst.</t>
  </si>
  <si>
    <t>Sysselsatte heltid, 52 pst.</t>
  </si>
  <si>
    <t>Øvrig, 3 pst.</t>
  </si>
  <si>
    <t>Student/skoleelev, 6 pst.</t>
  </si>
  <si>
    <t>Arbeidsufør, 9 pst.</t>
  </si>
  <si>
    <t>Alderspensjonist, 10 pst.</t>
  </si>
  <si>
    <t>Fig3-13</t>
  </si>
  <si>
    <t>Polen</t>
  </si>
  <si>
    <t>Sveits*</t>
  </si>
  <si>
    <t>Island</t>
  </si>
  <si>
    <t>Nederland</t>
  </si>
  <si>
    <t>Sverige</t>
  </si>
  <si>
    <t>EU27</t>
  </si>
  <si>
    <t>Finland</t>
  </si>
  <si>
    <t>Danmark</t>
  </si>
  <si>
    <t>Tyskland</t>
  </si>
  <si>
    <t>Frankrike</t>
  </si>
  <si>
    <t>Column 1</t>
  </si>
  <si>
    <t>Utførte timeverk per innbygger</t>
  </si>
  <si>
    <t>Fig3-15</t>
  </si>
  <si>
    <t>Jobboppgang</t>
  </si>
  <si>
    <t>Jobbnedgang</t>
  </si>
  <si>
    <t>Virksomheter utvider</t>
  </si>
  <si>
    <t>Virksomheter starter opp</t>
  </si>
  <si>
    <t>Virksomheter reduseres</t>
  </si>
  <si>
    <t>Virksomheter legges ned</t>
  </si>
  <si>
    <t>Fig3-16</t>
  </si>
  <si>
    <t>Øvrig</t>
  </si>
  <si>
    <t>Helse- og omsorgstjenester</t>
  </si>
  <si>
    <t>Undervisning</t>
  </si>
  <si>
    <t>Varehandel og reperasjon av motorvogn</t>
  </si>
  <si>
    <t>Bygge- og anleggsvirksomhet</t>
  </si>
  <si>
    <t>Industri</t>
  </si>
  <si>
    <t>Jordbruk- og skogbruk</t>
  </si>
  <si>
    <t>Fig3-17</t>
  </si>
  <si>
    <t>Sveits</t>
  </si>
  <si>
    <t>OECD</t>
  </si>
  <si>
    <t>2018</t>
  </si>
  <si>
    <t>2007</t>
  </si>
  <si>
    <t>Fig3-18</t>
  </si>
  <si>
    <t>18 – 66</t>
  </si>
  <si>
    <t>18 – 29</t>
  </si>
  <si>
    <t>&amp;nbsp;30 – 39</t>
  </si>
  <si>
    <t>40 – 49</t>
  </si>
  <si>
    <t>50 – 59</t>
  </si>
  <si>
    <t>60 – 66</t>
  </si>
  <si>
    <t>Aldersgrupper</t>
  </si>
  <si>
    <t>1992</t>
  </si>
  <si>
    <t>2000</t>
  </si>
  <si>
    <t>2008</t>
  </si>
  <si>
    <t>2016</t>
  </si>
  <si>
    <t>2023</t>
  </si>
  <si>
    <t>Fig3-19</t>
  </si>
  <si>
    <t>Historisk utvikling</t>
  </si>
  <si>
    <t>Konstante yrkesfrekvenser</t>
  </si>
  <si>
    <t>Referanseforløpet</t>
  </si>
  <si>
    <t>Fig3-20</t>
  </si>
  <si>
    <t>1971 - 2024</t>
  </si>
  <si>
    <t>2025 - 2060</t>
  </si>
  <si>
    <t>Samlet sysselsetting</t>
  </si>
  <si>
    <t>Øvrig offentlig forvaltning</t>
  </si>
  <si>
    <t>Helse og omsorg</t>
  </si>
  <si>
    <t>Petroleumsvirksomhet</t>
  </si>
  <si>
    <t>Øvrige næringer</t>
  </si>
  <si>
    <t>Fig3-21</t>
  </si>
  <si>
    <t>Hele&lt;br&gt; landet</t>
  </si>
  <si>
    <t>Mest &lt;br&gt;sentrale</t>
  </si>
  <si>
    <t>Nest &lt;br&gt;mest &lt;br&gt;sentrale</t>
  </si>
  <si>
    <t>Over &lt;br&gt;middels &lt;br&gt;sentrale</t>
  </si>
  <si>
    <t>Middels &lt;br&gt;sentrale</t>
  </si>
  <si>
    <t>Nest&lt;br&gt; minst &lt;br&gt;sentrale</t>
  </si>
  <si>
    <t>Minst &lt;br&gt;sentrale</t>
  </si>
  <si>
    <t>Område</t>
  </si>
  <si>
    <t>2022</t>
  </si>
  <si>
    <t>2040</t>
  </si>
  <si>
    <t>Fig3-22</t>
  </si>
  <si>
    <t>Økt yrkesdeltakelse blant eldre</t>
  </si>
  <si>
    <t>Økt sysselsetting blant innvandrere</t>
  </si>
  <si>
    <t>Redusert overgang til uføretrygd</t>
  </si>
  <si>
    <t xml:space="preserve">Flere uføre i arbeid </t>
  </si>
  <si>
    <t>Økt gjennomføring av yrkesfag</t>
  </si>
  <si>
    <t>Tidligere fullføring av utdanning</t>
  </si>
  <si>
    <t>Redusert ufrivillig deltid</t>
  </si>
  <si>
    <t>Redusert sykefravær til svensk nivå</t>
  </si>
  <si>
    <t>Retningsvalg</t>
  </si>
  <si>
    <t>Sysselsatte</t>
  </si>
  <si>
    <t>Årsverk</t>
  </si>
  <si>
    <t>Fig3-23</t>
  </si>
  <si>
    <t>2003-2014</t>
  </si>
  <si>
    <t>2015-2019</t>
  </si>
  <si>
    <t>2019-2023</t>
  </si>
  <si>
    <t>Befolkningen eksklusive innvandrere</t>
  </si>
  <si>
    <t>Nye EU-land etter 2004</t>
  </si>
  <si>
    <t>Asia</t>
  </si>
  <si>
    <t>Afrika</t>
  </si>
  <si>
    <t>Øvrige innvandrere</t>
  </si>
  <si>
    <t>Ikke-bosatte</t>
  </si>
  <si>
    <t>Fig3-24</t>
  </si>
  <si>
    <t>Norskfødte med &lt;br&gt;innvandrerforeldre</t>
  </si>
  <si>
    <t>Uten &lt;br&gt;innvandringsbakgrunn</t>
  </si>
  <si>
    <t>Innvandrere i alt</t>
  </si>
  <si>
    <t>Norden utenom Norge</t>
  </si>
  <si>
    <t>EU/EFTA fram til 2004 &lt;br&gt;utenom Norden</t>
  </si>
  <si>
    <t>Europa utenom EU/&lt;br&gt;EFTA/Storbritannia</t>
  </si>
  <si>
    <t>Nord-Amerika &lt;br&gt;og Oseania</t>
  </si>
  <si>
    <t>Latin-Amerika og &lt;br&gt;Karibia</t>
  </si>
  <si>
    <t>Landbakgrunn</t>
  </si>
  <si>
    <t>2015</t>
  </si>
  <si>
    <t>Hele befolkningen 2023</t>
  </si>
  <si>
    <t>Fig3-25</t>
  </si>
  <si>
    <t>Fig3-27</t>
  </si>
  <si>
    <t>20-24 år</t>
  </si>
  <si>
    <t>25-29 år</t>
  </si>
  <si>
    <t>30-39 år</t>
  </si>
  <si>
    <t>40-49 år</t>
  </si>
  <si>
    <t>50-61 år</t>
  </si>
  <si>
    <t>Alle utdanningsnivå</t>
  </si>
  <si>
    <t>Grunnskolenivå</t>
  </si>
  <si>
    <t>Studiespesialiserende - VGO</t>
  </si>
  <si>
    <t>Yrkesfag - VGO</t>
  </si>
  <si>
    <t>Universitets- og høgskolenivå</t>
  </si>
  <si>
    <t>Uoppgitt eller ingen fullført utdanning</t>
  </si>
  <si>
    <t>Fig3-28</t>
  </si>
  <si>
    <t>Referanseforløp</t>
  </si>
  <si>
    <t>Høy innvandring</t>
  </si>
  <si>
    <t>Forløp</t>
  </si>
  <si>
    <t>Fig3-29</t>
  </si>
  <si>
    <t>Høy fruktbarhet</t>
  </si>
  <si>
    <t>Lav fruktbarhet</t>
  </si>
  <si>
    <t>Fig3-30</t>
  </si>
  <si>
    <t>Troms</t>
  </si>
  <si>
    <t>Finnmark</t>
  </si>
  <si>
    <t>&lt;br&gt;</t>
  </si>
  <si>
    <t>Nest minst &lt;br&gt;sentrale &lt;br&gt;kommuner</t>
  </si>
  <si>
    <t>Minst&lt;br&gt; sentrale&lt;br&gt; kommuner</t>
  </si>
  <si>
    <t>Hele &lt;br&gt;landet</t>
  </si>
  <si>
    <t>Netto innenlandsk flytting</t>
  </si>
  <si>
    <t>Nettoinnvandring</t>
  </si>
  <si>
    <t>Fødselsoverskudd</t>
  </si>
  <si>
    <t>Samlet endring</t>
  </si>
  <si>
    <t>Fig3-31</t>
  </si>
  <si>
    <t>Troms og &lt;br&gt;Finnmark</t>
  </si>
  <si>
    <t>Minst &lt;br&gt;sentrale &lt;br&gt;kommuner</t>
  </si>
  <si>
    <t>Befolkningsvekst</t>
  </si>
  <si>
    <t>Befolkningsvekst – netto null innenlandske flyttinger</t>
  </si>
  <si>
    <t>Fig3-32</t>
  </si>
  <si>
    <t xml:space="preserve"> Lønn </t>
  </si>
  <si>
    <t>Marginalskatt på lønn (med og uten barnetrygd)</t>
  </si>
  <si>
    <t>Avkorting av uføretrygd</t>
  </si>
  <si>
    <t>Behovsprøvd barnetillegg</t>
  </si>
  <si>
    <t>Behovsprøvd barnehagepris</t>
  </si>
  <si>
    <t>Behovsprøvd bostøtte</t>
  </si>
  <si>
    <t>Fig3-33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</si>
</sst>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32"/>
  <sheetViews>
    <sheetView tabSelected="1" workbookViewId="0"/>
  </sheetViews>
  <sheetFormatPr defaultRowHeight="15"/>
  <cols>
    <col min="1" max="1" width="20.7109375" style="1" customWidth="1"/>
    <col min="2" max="2" width="160.7109375" style="1" customWidth="1"/>
  </cols>
  <sheetData>
    <row r="1" spans="1:2">
      <c r="A1" s="2" t="s">
        <v>31</v>
      </c>
      <c r="B1" s="2" t="s">
        <v>32</v>
      </c>
    </row>
    <row r="2" spans="1:2">
      <c r="A2" s="1">
        <f>HYPERLINK("#'Fig3-1'!A1", "Fig3-1")</f>
        <v>0</v>
      </c>
      <c r="B2" s="1" t="s">
        <v>0</v>
      </c>
    </row>
    <row r="3" spans="1:2">
      <c r="A3" s="1">
        <f>HYPERLINK("#'Fig3-2'!A1", "Fig3-2")</f>
        <v>0</v>
      </c>
      <c r="B3" s="1" t="s">
        <v>1</v>
      </c>
    </row>
    <row r="4" spans="1:2">
      <c r="A4" s="1">
        <f>HYPERLINK("#'Fig3-3'!A1", "Fig3-3")</f>
        <v>0</v>
      </c>
      <c r="B4" s="1" t="s">
        <v>2</v>
      </c>
    </row>
    <row r="5" spans="1:2">
      <c r="A5" s="1">
        <f>HYPERLINK("#'Fig3-4'!A1", "Fig3-4")</f>
        <v>0</v>
      </c>
      <c r="B5" s="1" t="s">
        <v>3</v>
      </c>
    </row>
    <row r="6" spans="1:2">
      <c r="A6" s="1">
        <f>HYPERLINK("#'Fig3-5'!A1", "Fig3-5")</f>
        <v>0</v>
      </c>
      <c r="B6" s="1" t="s">
        <v>4</v>
      </c>
    </row>
    <row r="7" spans="1:2">
      <c r="A7" s="1">
        <f>HYPERLINK("#'Fig3-6'!A1", "Fig3-6")</f>
        <v>0</v>
      </c>
      <c r="B7" s="1" t="s">
        <v>5</v>
      </c>
    </row>
    <row r="8" spans="1:2">
      <c r="A8" s="1">
        <f>HYPERLINK("#'Fig3-7'!A1", "Fig3-7")</f>
        <v>0</v>
      </c>
      <c r="B8" s="1" t="s">
        <v>6</v>
      </c>
    </row>
    <row r="9" spans="1:2">
      <c r="A9" s="1">
        <f>HYPERLINK("#'Fig3-8'!A1", "Fig3-8")</f>
        <v>0</v>
      </c>
      <c r="B9" s="1" t="s">
        <v>7</v>
      </c>
    </row>
    <row r="10" spans="1:2">
      <c r="A10" s="1">
        <f>HYPERLINK("#'Fig3-9'!A1", "Fig3-9")</f>
        <v>0</v>
      </c>
      <c r="B10" s="1" t="s">
        <v>8</v>
      </c>
    </row>
    <row r="11" spans="1:2">
      <c r="A11" s="1">
        <f>HYPERLINK("#'Fig3-10'!A1", "Fig3-10")</f>
        <v>0</v>
      </c>
      <c r="B11" s="1" t="s">
        <v>9</v>
      </c>
    </row>
    <row r="12" spans="1:2">
      <c r="A12" s="1">
        <f>HYPERLINK("#'Fig3-11'!A1", "Fig3-11")</f>
        <v>0</v>
      </c>
      <c r="B12" s="1" t="s">
        <v>10</v>
      </c>
    </row>
    <row r="13" spans="1:2">
      <c r="A13" s="1">
        <f>HYPERLINK("#'Fig3-12'!A1", "Fig3-12")</f>
        <v>0</v>
      </c>
      <c r="B13" s="1" t="s">
        <v>11</v>
      </c>
    </row>
    <row r="14" spans="1:2">
      <c r="A14" s="1">
        <f>HYPERLINK("#'Fig3-13'!A1", "Fig3-13")</f>
        <v>0</v>
      </c>
      <c r="B14" s="1" t="s">
        <v>12</v>
      </c>
    </row>
    <row r="15" spans="1:2">
      <c r="A15" s="1">
        <f>HYPERLINK("#'Fig3-15'!A1", "Fig3-15")</f>
        <v>0</v>
      </c>
      <c r="B15" s="1" t="s">
        <v>13</v>
      </c>
    </row>
    <row r="16" spans="1:2">
      <c r="A16" s="1">
        <f>HYPERLINK("#'Fig3-16'!A1", "Fig3-16")</f>
        <v>0</v>
      </c>
      <c r="B16" s="1" t="s">
        <v>14</v>
      </c>
    </row>
    <row r="17" spans="1:2">
      <c r="A17" s="1">
        <f>HYPERLINK("#'Fig3-17'!A1", "Fig3-17")</f>
        <v>0</v>
      </c>
      <c r="B17" s="1" t="s">
        <v>15</v>
      </c>
    </row>
    <row r="18" spans="1:2">
      <c r="A18" s="1">
        <f>HYPERLINK("#'Fig3-18'!A1", "Fig3-18")</f>
        <v>0</v>
      </c>
      <c r="B18" s="1" t="s">
        <v>16</v>
      </c>
    </row>
    <row r="19" spans="1:2">
      <c r="A19" s="1">
        <f>HYPERLINK("#'Fig3-19'!A1", "Fig3-19")</f>
        <v>0</v>
      </c>
      <c r="B19" s="1" t="s">
        <v>17</v>
      </c>
    </row>
    <row r="20" spans="1:2">
      <c r="A20" s="1">
        <f>HYPERLINK("#'Fig3-20'!A1", "Fig3-20")</f>
        <v>0</v>
      </c>
      <c r="B20" s="1" t="s">
        <v>18</v>
      </c>
    </row>
    <row r="21" spans="1:2">
      <c r="A21" s="1">
        <f>HYPERLINK("#'Fig3-21'!A1", "Fig3-21")</f>
        <v>0</v>
      </c>
      <c r="B21" s="1" t="s">
        <v>19</v>
      </c>
    </row>
    <row r="22" spans="1:2">
      <c r="A22" s="1">
        <f>HYPERLINK("#'Fig3-22'!A1", "Fig3-22")</f>
        <v>0</v>
      </c>
      <c r="B22" s="1" t="s">
        <v>20</v>
      </c>
    </row>
    <row r="23" spans="1:2">
      <c r="A23" s="1">
        <f>HYPERLINK("#'Fig3-23'!A1", "Fig3-23")</f>
        <v>0</v>
      </c>
      <c r="B23" s="1" t="s">
        <v>21</v>
      </c>
    </row>
    <row r="24" spans="1:2">
      <c r="A24" s="1">
        <f>HYPERLINK("#'Fig3-24'!A1", "Fig3-24")</f>
        <v>0</v>
      </c>
      <c r="B24" s="1" t="s">
        <v>22</v>
      </c>
    </row>
    <row r="25" spans="1:2">
      <c r="A25" s="1">
        <f>HYPERLINK("#'Fig3-25'!A1", "Fig3-25")</f>
        <v>0</v>
      </c>
      <c r="B25" s="1" t="s">
        <v>23</v>
      </c>
    </row>
    <row r="26" spans="1:2">
      <c r="A26" s="1">
        <f>HYPERLINK("#'Fig3-27'!A1", "Fig3-27")</f>
        <v>0</v>
      </c>
      <c r="B26" s="1" t="s">
        <v>24</v>
      </c>
    </row>
    <row r="27" spans="1:2">
      <c r="A27" s="1">
        <f>HYPERLINK("#'Fig3-28'!A1", "Fig3-28")</f>
        <v>0</v>
      </c>
      <c r="B27" s="1" t="s">
        <v>25</v>
      </c>
    </row>
    <row r="28" spans="1:2">
      <c r="A28" s="1">
        <f>HYPERLINK("#'Fig3-29'!A1", "Fig3-29")</f>
        <v>0</v>
      </c>
      <c r="B28" s="1" t="s">
        <v>26</v>
      </c>
    </row>
    <row r="29" spans="1:2">
      <c r="A29" s="1">
        <f>HYPERLINK("#'Fig3-30'!A1", "Fig3-30")</f>
        <v>0</v>
      </c>
      <c r="B29" s="1" t="s">
        <v>27</v>
      </c>
    </row>
    <row r="30" spans="1:2">
      <c r="A30" s="1">
        <f>HYPERLINK("#'Fig3-31'!A1", "Fig3-31")</f>
        <v>0</v>
      </c>
      <c r="B30" s="1" t="s">
        <v>28</v>
      </c>
    </row>
    <row r="31" spans="1:2">
      <c r="A31" s="1">
        <f>HYPERLINK("#'Fig3-32'!A1", "Fig3-32")</f>
        <v>0</v>
      </c>
      <c r="B31" s="1" t="s">
        <v>29</v>
      </c>
    </row>
    <row r="32" spans="1:2">
      <c r="A32" s="1">
        <f>HYPERLINK("#'Fig3-33'!A1", "Fig3-33")</f>
        <v>0</v>
      </c>
      <c r="B32" s="1" t="s">
        <v>30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1"/>
  <sheetViews>
    <sheetView workbookViewId="0"/>
  </sheetViews>
  <sheetFormatPr defaultRowHeight="15"/>
  <cols>
    <col min="1" max="6" width="20.7109375" style="1" customWidth="1"/>
  </cols>
  <sheetData>
    <row r="1" spans="1:6">
      <c r="A1" s="2" t="s">
        <v>69</v>
      </c>
    </row>
    <row r="3" spans="1:6">
      <c r="A3" s="2" t="s">
        <v>40</v>
      </c>
      <c r="B3" s="2" t="s">
        <v>64</v>
      </c>
      <c r="C3" s="2" t="s">
        <v>65</v>
      </c>
      <c r="D3" s="2" t="s">
        <v>66</v>
      </c>
      <c r="E3" s="2" t="s">
        <v>67</v>
      </c>
      <c r="F3" s="2" t="s">
        <v>68</v>
      </c>
    </row>
    <row r="4" spans="1:6">
      <c r="A4" s="1">
        <v>1996</v>
      </c>
      <c r="B4" s="1">
        <v>69.90000000000001</v>
      </c>
      <c r="C4" s="1">
        <v>-22.4</v>
      </c>
      <c r="D4" s="1">
        <v>0.1</v>
      </c>
      <c r="E4" s="1">
        <v>0</v>
      </c>
      <c r="F4" s="1">
        <v>47.6</v>
      </c>
    </row>
    <row r="5" spans="1:6">
      <c r="A5" s="1">
        <v>1997</v>
      </c>
      <c r="B5" s="1">
        <v>156.7</v>
      </c>
      <c r="C5" s="1">
        <v>-48.3</v>
      </c>
      <c r="D5" s="1">
        <v>0</v>
      </c>
      <c r="E5" s="1">
        <v>5</v>
      </c>
      <c r="F5" s="1">
        <v>113.4</v>
      </c>
    </row>
    <row r="6" spans="1:6">
      <c r="A6" s="1">
        <v>1998</v>
      </c>
      <c r="B6" s="1">
        <v>201.7</v>
      </c>
      <c r="C6" s="1">
        <v>-60.4</v>
      </c>
      <c r="D6" s="1">
        <v>12.5</v>
      </c>
      <c r="E6" s="1">
        <v>18</v>
      </c>
      <c r="F6" s="1">
        <v>171.8</v>
      </c>
    </row>
    <row r="7" spans="1:6">
      <c r="A7" s="1">
        <v>1999</v>
      </c>
      <c r="B7" s="1">
        <v>246.4</v>
      </c>
      <c r="C7" s="1">
        <v>-80.59999999999999</v>
      </c>
      <c r="D7" s="1">
        <v>35.4</v>
      </c>
      <c r="E7" s="1">
        <v>21</v>
      </c>
      <c r="F7" s="1">
        <v>222.2</v>
      </c>
    </row>
    <row r="8" spans="1:6">
      <c r="A8" s="1">
        <v>2000</v>
      </c>
      <c r="B8" s="1">
        <v>407.7</v>
      </c>
      <c r="C8" s="1">
        <v>-91.90000000000001</v>
      </c>
      <c r="D8" s="1">
        <v>41.3</v>
      </c>
      <c r="E8" s="1">
        <v>29</v>
      </c>
      <c r="F8" s="1">
        <v>386.1</v>
      </c>
    </row>
    <row r="9" spans="1:6">
      <c r="A9" s="1">
        <v>2001</v>
      </c>
      <c r="B9" s="1">
        <v>651</v>
      </c>
      <c r="C9" s="1">
        <v>-83.5</v>
      </c>
      <c r="D9" s="1">
        <v>31.9</v>
      </c>
      <c r="E9" s="1">
        <v>14</v>
      </c>
      <c r="F9" s="1">
        <v>613.3</v>
      </c>
    </row>
    <row r="10" spans="1:6">
      <c r="A10" s="1">
        <v>2002</v>
      </c>
      <c r="B10" s="1">
        <v>820.2</v>
      </c>
      <c r="C10" s="1">
        <v>-127</v>
      </c>
      <c r="D10" s="1">
        <v>2.3</v>
      </c>
      <c r="E10" s="1">
        <v>-87</v>
      </c>
      <c r="F10" s="1">
        <v>608.4</v>
      </c>
    </row>
    <row r="11" spans="1:6">
      <c r="A11" s="1">
        <v>2003</v>
      </c>
      <c r="B11" s="1">
        <v>993.9</v>
      </c>
      <c r="C11" s="1">
        <v>-196.2</v>
      </c>
      <c r="D11" s="1">
        <v>92.90000000000001</v>
      </c>
      <c r="E11" s="1">
        <v>-46</v>
      </c>
      <c r="F11" s="1">
        <v>844.5</v>
      </c>
    </row>
    <row r="12" spans="1:6">
      <c r="A12" s="1">
        <v>2004</v>
      </c>
      <c r="B12" s="1">
        <v>1197.3</v>
      </c>
      <c r="C12" s="1">
        <v>-260.7</v>
      </c>
      <c r="D12" s="1">
        <v>173.8</v>
      </c>
      <c r="E12" s="1">
        <v>-95</v>
      </c>
      <c r="F12" s="1">
        <v>1015.4</v>
      </c>
    </row>
    <row r="13" spans="1:6">
      <c r="A13" s="1">
        <v>2005</v>
      </c>
      <c r="B13" s="1">
        <v>1472.8</v>
      </c>
      <c r="C13" s="1">
        <v>-314.9</v>
      </c>
      <c r="D13" s="1">
        <v>298.9</v>
      </c>
      <c r="E13" s="1">
        <v>-59</v>
      </c>
      <c r="F13" s="1">
        <v>1397.8</v>
      </c>
    </row>
    <row r="14" spans="1:6">
      <c r="A14" s="1">
        <v>2006</v>
      </c>
      <c r="B14" s="1">
        <v>1828.2</v>
      </c>
      <c r="C14" s="1">
        <v>-380.8</v>
      </c>
      <c r="D14" s="1">
        <v>421.8</v>
      </c>
      <c r="E14" s="1">
        <v>-87</v>
      </c>
      <c r="F14" s="1">
        <v>1782.2</v>
      </c>
    </row>
    <row r="15" spans="1:6">
      <c r="A15" s="1">
        <v>2007</v>
      </c>
      <c r="B15" s="1">
        <v>2144.6</v>
      </c>
      <c r="C15" s="1">
        <v>-382</v>
      </c>
      <c r="D15" s="1">
        <v>494.3</v>
      </c>
      <c r="E15" s="1">
        <v>-240</v>
      </c>
      <c r="F15" s="1">
        <v>2016.9</v>
      </c>
    </row>
    <row r="16" spans="1:6">
      <c r="A16" s="1">
        <v>2008</v>
      </c>
      <c r="B16" s="1">
        <v>2560.4</v>
      </c>
      <c r="C16" s="1">
        <v>-412.3</v>
      </c>
      <c r="D16" s="1">
        <v>-141</v>
      </c>
      <c r="E16" s="1">
        <v>266.2</v>
      </c>
      <c r="F16" s="1">
        <v>2273.3</v>
      </c>
    </row>
    <row r="17" spans="1:6">
      <c r="A17" s="1">
        <v>2009</v>
      </c>
      <c r="B17" s="1">
        <v>2840.2</v>
      </c>
      <c r="C17" s="1">
        <v>-520.5</v>
      </c>
      <c r="D17" s="1">
        <v>468.6</v>
      </c>
      <c r="E17" s="1">
        <v>-151.4</v>
      </c>
      <c r="F17" s="1">
        <v>2636.8</v>
      </c>
    </row>
    <row r="18" spans="1:6">
      <c r="A18" s="1">
        <v>2010</v>
      </c>
      <c r="B18" s="1">
        <v>3116.2</v>
      </c>
      <c r="C18" s="1">
        <v>-611.3</v>
      </c>
      <c r="D18" s="1">
        <v>729.5</v>
      </c>
      <c r="E18" s="1">
        <v>-159.9</v>
      </c>
      <c r="F18" s="1">
        <v>3074.5</v>
      </c>
    </row>
    <row r="19" spans="1:6">
      <c r="A19" s="1">
        <v>2011</v>
      </c>
      <c r="B19" s="1">
        <v>3467</v>
      </c>
      <c r="C19" s="1">
        <v>-687.9</v>
      </c>
      <c r="D19" s="1">
        <v>640.7</v>
      </c>
      <c r="E19" s="1">
        <v>-110.7</v>
      </c>
      <c r="F19" s="1">
        <v>3309</v>
      </c>
    </row>
    <row r="20" spans="1:6">
      <c r="A20" s="1">
        <v>2012</v>
      </c>
      <c r="B20" s="1">
        <v>3862.5</v>
      </c>
      <c r="C20" s="1">
        <v>-804.5</v>
      </c>
      <c r="D20" s="1">
        <v>1085.9</v>
      </c>
      <c r="E20" s="1">
        <v>-330.3</v>
      </c>
      <c r="F20" s="1">
        <v>3813.6</v>
      </c>
    </row>
    <row r="21" spans="1:6">
      <c r="A21" s="1">
        <v>2013</v>
      </c>
      <c r="B21" s="1">
        <v>4207.6</v>
      </c>
      <c r="C21" s="1">
        <v>-908.5</v>
      </c>
      <c r="D21" s="1">
        <v>1774.6</v>
      </c>
      <c r="E21" s="1">
        <v>-38.9</v>
      </c>
      <c r="F21" s="1">
        <v>5034.8</v>
      </c>
    </row>
    <row r="22" spans="1:6">
      <c r="A22" s="1">
        <v>2014</v>
      </c>
      <c r="B22" s="1">
        <v>4519.3</v>
      </c>
      <c r="C22" s="1">
        <v>-1070.1</v>
      </c>
      <c r="D22" s="1">
        <v>2315</v>
      </c>
      <c r="E22" s="1">
        <v>663.4</v>
      </c>
      <c r="F22" s="1">
        <v>6427.5</v>
      </c>
    </row>
    <row r="23" spans="1:6">
      <c r="A23" s="1">
        <v>2015</v>
      </c>
      <c r="B23" s="1">
        <v>4737.6</v>
      </c>
      <c r="C23" s="1">
        <v>-1242.7</v>
      </c>
      <c r="D23" s="1">
        <v>2644.8</v>
      </c>
      <c r="E23" s="1">
        <v>1331.5</v>
      </c>
      <c r="F23" s="1">
        <v>7471.2</v>
      </c>
    </row>
    <row r="24" spans="1:6">
      <c r="A24" s="1">
        <v>2016</v>
      </c>
      <c r="B24" s="1">
        <v>4862.3</v>
      </c>
      <c r="C24" s="1">
        <v>-1468.8</v>
      </c>
      <c r="D24" s="1">
        <v>3087.8</v>
      </c>
      <c r="E24" s="1">
        <v>1025.4</v>
      </c>
      <c r="F24" s="1">
        <v>7506.8</v>
      </c>
    </row>
    <row r="25" spans="1:6">
      <c r="A25" s="1">
        <v>2017</v>
      </c>
      <c r="B25" s="1">
        <v>5030.2</v>
      </c>
      <c r="C25" s="1">
        <v>-1697.4</v>
      </c>
      <c r="D25" s="1">
        <v>4110.8</v>
      </c>
      <c r="E25" s="1">
        <v>1040.1</v>
      </c>
      <c r="F25" s="1">
        <v>8483.700000000001</v>
      </c>
    </row>
    <row r="26" spans="1:6">
      <c r="A26" s="1">
        <v>2018</v>
      </c>
      <c r="B26" s="1">
        <v>5281.1</v>
      </c>
      <c r="C26" s="1">
        <v>-1914.6</v>
      </c>
      <c r="D26" s="1">
        <v>3621.1</v>
      </c>
      <c r="E26" s="1">
        <v>1263.7</v>
      </c>
      <c r="F26" s="1">
        <v>8251.4</v>
      </c>
    </row>
    <row r="27" spans="1:6">
      <c r="A27" s="1">
        <v>2019</v>
      </c>
      <c r="B27" s="1">
        <v>5538.1</v>
      </c>
      <c r="C27" s="1">
        <v>-2153.6</v>
      </c>
      <c r="D27" s="1">
        <v>5308.9</v>
      </c>
      <c r="E27" s="1">
        <v>1390.4</v>
      </c>
      <c r="F27" s="1">
        <v>10083.8</v>
      </c>
    </row>
    <row r="28" spans="1:6">
      <c r="A28" s="1">
        <v>2020</v>
      </c>
      <c r="B28" s="1">
        <v>5644.9</v>
      </c>
      <c r="C28" s="1">
        <v>-2558.1</v>
      </c>
      <c r="D28" s="1">
        <v>6373.3</v>
      </c>
      <c r="E28" s="1">
        <v>1448.4</v>
      </c>
      <c r="F28" s="1">
        <v>10908.5</v>
      </c>
    </row>
    <row r="29" spans="1:6">
      <c r="A29" s="1">
        <v>2021</v>
      </c>
      <c r="B29" s="1">
        <v>5932.4</v>
      </c>
      <c r="C29" s="1">
        <v>-2964.6</v>
      </c>
      <c r="D29" s="1">
        <v>7943.3</v>
      </c>
      <c r="E29" s="1">
        <v>1423.8</v>
      </c>
      <c r="F29" s="1">
        <v>12334.9</v>
      </c>
    </row>
    <row r="30" spans="1:6">
      <c r="A30" s="1">
        <v>2022</v>
      </c>
      <c r="B30" s="1">
        <v>7217.6</v>
      </c>
      <c r="C30" s="1">
        <v>-3160</v>
      </c>
      <c r="D30" s="1">
        <v>6306.1</v>
      </c>
      <c r="E30" s="1">
        <v>2065.6</v>
      </c>
      <c r="F30" s="1">
        <v>12429.3</v>
      </c>
    </row>
    <row r="31" spans="1:6">
      <c r="A31" s="1">
        <v>2023</v>
      </c>
      <c r="B31" s="1">
        <v>8204</v>
      </c>
      <c r="C31" s="1">
        <v>-3435.4</v>
      </c>
      <c r="D31" s="1">
        <v>8513.799999999999</v>
      </c>
      <c r="E31" s="1">
        <v>2474.4</v>
      </c>
      <c r="F31" s="1">
        <v>15756.7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40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73</v>
      </c>
    </row>
    <row r="3" spans="1:3">
      <c r="A3" s="2" t="s">
        <v>70</v>
      </c>
      <c r="B3" s="2" t="s">
        <v>71</v>
      </c>
      <c r="C3" s="2" t="s">
        <v>72</v>
      </c>
    </row>
    <row r="4" spans="1:3">
      <c r="A4" s="1">
        <v>2024</v>
      </c>
      <c r="B4" s="1">
        <v>17900</v>
      </c>
      <c r="C4" s="1">
        <v>673</v>
      </c>
    </row>
    <row r="5" spans="1:3">
      <c r="A5" s="1">
        <v>2025</v>
      </c>
      <c r="B5" s="1">
        <v>18257</v>
      </c>
      <c r="C5" s="1">
        <v>629</v>
      </c>
    </row>
    <row r="6" spans="1:3">
      <c r="A6" s="1">
        <v>2026</v>
      </c>
      <c r="B6" s="1">
        <v>18754</v>
      </c>
      <c r="C6" s="1">
        <v>597</v>
      </c>
    </row>
    <row r="7" spans="1:3">
      <c r="A7" s="1">
        <v>2027</v>
      </c>
      <c r="B7" s="1">
        <v>19167</v>
      </c>
      <c r="C7" s="1">
        <v>519</v>
      </c>
    </row>
    <row r="8" spans="1:3">
      <c r="A8" s="1">
        <v>2028</v>
      </c>
      <c r="B8" s="1">
        <v>19525</v>
      </c>
      <c r="C8" s="1">
        <v>468</v>
      </c>
    </row>
    <row r="9" spans="1:3">
      <c r="A9" s="1">
        <v>2029</v>
      </c>
      <c r="B9" s="1">
        <v>19817</v>
      </c>
      <c r="C9" s="1">
        <v>404</v>
      </c>
    </row>
    <row r="10" spans="1:3">
      <c r="A10" s="1">
        <v>2030</v>
      </c>
      <c r="B10" s="1">
        <v>20055</v>
      </c>
      <c r="C10" s="1">
        <v>351</v>
      </c>
    </row>
    <row r="11" spans="1:3">
      <c r="A11" s="1">
        <v>2031</v>
      </c>
      <c r="B11" s="1">
        <v>20258</v>
      </c>
      <c r="C11" s="1">
        <v>318</v>
      </c>
    </row>
    <row r="12" spans="1:3">
      <c r="A12" s="1">
        <v>2032</v>
      </c>
      <c r="B12" s="1">
        <v>20440</v>
      </c>
      <c r="C12" s="1">
        <v>299</v>
      </c>
    </row>
    <row r="13" spans="1:3">
      <c r="A13" s="1">
        <v>2033</v>
      </c>
      <c r="B13" s="1">
        <v>20613</v>
      </c>
      <c r="C13" s="1">
        <v>291</v>
      </c>
    </row>
    <row r="14" spans="1:3">
      <c r="A14" s="1">
        <v>2034</v>
      </c>
      <c r="B14" s="1">
        <v>20777</v>
      </c>
      <c r="C14" s="1">
        <v>285</v>
      </c>
    </row>
    <row r="15" spans="1:3">
      <c r="A15" s="1">
        <v>2035</v>
      </c>
      <c r="B15" s="1">
        <v>20928</v>
      </c>
      <c r="C15" s="1">
        <v>274</v>
      </c>
    </row>
    <row r="16" spans="1:3">
      <c r="A16" s="1">
        <v>2036</v>
      </c>
      <c r="B16" s="1">
        <v>21071</v>
      </c>
      <c r="C16" s="1">
        <v>267</v>
      </c>
    </row>
    <row r="17" spans="1:3">
      <c r="A17" s="1">
        <v>2037</v>
      </c>
      <c r="B17" s="1">
        <v>21204</v>
      </c>
      <c r="C17" s="1">
        <v>259</v>
      </c>
    </row>
    <row r="18" spans="1:3">
      <c r="A18" s="1">
        <v>2038</v>
      </c>
      <c r="B18" s="1">
        <v>21324</v>
      </c>
      <c r="C18" s="1">
        <v>246</v>
      </c>
    </row>
    <row r="19" spans="1:3">
      <c r="A19" s="1">
        <v>2039</v>
      </c>
      <c r="B19" s="1">
        <v>21428</v>
      </c>
      <c r="C19" s="1">
        <v>231</v>
      </c>
    </row>
    <row r="20" spans="1:3">
      <c r="A20" s="1">
        <v>2040</v>
      </c>
      <c r="B20" s="1">
        <v>21517</v>
      </c>
      <c r="C20" s="1">
        <v>216</v>
      </c>
    </row>
    <row r="21" spans="1:3">
      <c r="A21" s="1">
        <v>2041</v>
      </c>
      <c r="B21" s="1">
        <v>21590</v>
      </c>
      <c r="C21" s="1">
        <v>200</v>
      </c>
    </row>
    <row r="22" spans="1:3">
      <c r="A22" s="1">
        <v>2042</v>
      </c>
      <c r="B22" s="1">
        <v>21645</v>
      </c>
      <c r="C22" s="1">
        <v>182</v>
      </c>
    </row>
    <row r="23" spans="1:3">
      <c r="A23" s="1">
        <v>2043</v>
      </c>
      <c r="B23" s="1">
        <v>21686</v>
      </c>
      <c r="C23" s="1">
        <v>167</v>
      </c>
    </row>
    <row r="24" spans="1:3">
      <c r="A24" s="1">
        <v>2044</v>
      </c>
      <c r="B24" s="1">
        <v>21715</v>
      </c>
      <c r="C24" s="1">
        <v>155</v>
      </c>
    </row>
    <row r="25" spans="1:3">
      <c r="A25" s="1">
        <v>2045</v>
      </c>
      <c r="B25" s="1">
        <v>21730</v>
      </c>
      <c r="C25" s="1">
        <v>140</v>
      </c>
    </row>
    <row r="26" spans="1:3">
      <c r="A26" s="1">
        <v>2046</v>
      </c>
      <c r="B26" s="1">
        <v>21734</v>
      </c>
      <c r="C26" s="1">
        <v>128</v>
      </c>
    </row>
    <row r="27" spans="1:3">
      <c r="A27" s="1">
        <v>2047</v>
      </c>
      <c r="B27" s="1">
        <v>21729</v>
      </c>
      <c r="C27" s="1">
        <v>118</v>
      </c>
    </row>
    <row r="28" spans="1:3">
      <c r="A28" s="1">
        <v>2048</v>
      </c>
      <c r="B28" s="1">
        <v>21716</v>
      </c>
      <c r="C28" s="1">
        <v>110</v>
      </c>
    </row>
    <row r="29" spans="1:3">
      <c r="A29" s="1">
        <v>2049</v>
      </c>
      <c r="B29" s="1">
        <v>21696</v>
      </c>
      <c r="C29" s="1">
        <v>103</v>
      </c>
    </row>
    <row r="30" spans="1:3">
      <c r="A30" s="1">
        <v>2050</v>
      </c>
      <c r="B30" s="1">
        <v>21669</v>
      </c>
      <c r="C30" s="1">
        <v>95</v>
      </c>
    </row>
    <row r="31" spans="1:3">
      <c r="A31" s="1">
        <v>2051</v>
      </c>
      <c r="B31" s="1">
        <v>21635</v>
      </c>
      <c r="C31" s="1">
        <v>86</v>
      </c>
    </row>
    <row r="32" spans="1:3">
      <c r="A32" s="1">
        <v>2052</v>
      </c>
      <c r="B32" s="1">
        <v>21596</v>
      </c>
      <c r="C32" s="1">
        <v>82</v>
      </c>
    </row>
    <row r="33" spans="1:3">
      <c r="A33" s="1">
        <v>2053</v>
      </c>
      <c r="B33" s="1">
        <v>21552</v>
      </c>
      <c r="C33" s="1">
        <v>76</v>
      </c>
    </row>
    <row r="34" spans="1:3">
      <c r="A34" s="1">
        <v>2054</v>
      </c>
      <c r="B34" s="1">
        <v>21504</v>
      </c>
      <c r="C34" s="1">
        <v>71</v>
      </c>
    </row>
    <row r="35" spans="1:3">
      <c r="A35" s="1">
        <v>2055</v>
      </c>
      <c r="B35" s="1">
        <v>21453</v>
      </c>
      <c r="C35" s="1">
        <v>67</v>
      </c>
    </row>
    <row r="36" spans="1:3">
      <c r="A36" s="1">
        <v>2056</v>
      </c>
      <c r="B36" s="1">
        <v>21399</v>
      </c>
      <c r="C36" s="1">
        <v>64</v>
      </c>
    </row>
    <row r="37" spans="1:3">
      <c r="A37" s="1">
        <v>2057</v>
      </c>
      <c r="B37" s="1">
        <v>21344</v>
      </c>
      <c r="C37" s="1">
        <v>62</v>
      </c>
    </row>
    <row r="38" spans="1:3">
      <c r="A38" s="1">
        <v>2058</v>
      </c>
      <c r="B38" s="1">
        <v>21285</v>
      </c>
      <c r="C38" s="1">
        <v>59</v>
      </c>
    </row>
    <row r="39" spans="1:3">
      <c r="A39" s="1">
        <v>2059</v>
      </c>
      <c r="B39" s="1">
        <v>21224</v>
      </c>
      <c r="C39" s="1">
        <v>55</v>
      </c>
    </row>
    <row r="40" spans="1:3">
      <c r="A40" s="1">
        <v>2060</v>
      </c>
      <c r="B40" s="1">
        <v>21163</v>
      </c>
      <c r="C40" s="1">
        <v>54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83</v>
      </c>
    </row>
    <row r="3" spans="1:2">
      <c r="A3" s="2" t="s">
        <v>81</v>
      </c>
      <c r="B3" s="2" t="s">
        <v>82</v>
      </c>
    </row>
    <row r="4" spans="1:2">
      <c r="A4" s="1" t="s">
        <v>74</v>
      </c>
      <c r="B4" s="1">
        <v>36.06</v>
      </c>
    </row>
    <row r="5" spans="1:2">
      <c r="A5" s="1" t="s">
        <v>75</v>
      </c>
      <c r="B5" s="1">
        <v>36.62</v>
      </c>
    </row>
    <row r="6" spans="1:2">
      <c r="A6" s="1" t="s">
        <v>76</v>
      </c>
      <c r="B6" s="1">
        <v>7.32</v>
      </c>
    </row>
    <row r="7" spans="1:2">
      <c r="A7" s="1" t="s">
        <v>77</v>
      </c>
      <c r="B7" s="1">
        <v>6.19</v>
      </c>
    </row>
    <row r="8" spans="1:2">
      <c r="A8" s="1" t="s">
        <v>78</v>
      </c>
      <c r="B8" s="1">
        <v>4.2</v>
      </c>
    </row>
    <row r="9" spans="1:2">
      <c r="A9" s="1" t="s">
        <v>79</v>
      </c>
      <c r="B9" s="1">
        <v>3.44</v>
      </c>
    </row>
    <row r="10" spans="1:2">
      <c r="A10" s="1" t="s">
        <v>80</v>
      </c>
      <c r="B10" s="1">
        <v>6.17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56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88</v>
      </c>
    </row>
    <row r="3" spans="1:5">
      <c r="A3" s="2" t="s">
        <v>40</v>
      </c>
      <c r="B3" s="2" t="s">
        <v>84</v>
      </c>
      <c r="C3" s="2" t="s">
        <v>85</v>
      </c>
      <c r="D3" s="2" t="s">
        <v>86</v>
      </c>
      <c r="E3" s="2" t="s">
        <v>87</v>
      </c>
    </row>
    <row r="4" spans="1:5">
      <c r="A4" s="1">
        <v>1970</v>
      </c>
      <c r="B4" s="1">
        <v>854</v>
      </c>
      <c r="C4" s="1">
        <v>808</v>
      </c>
      <c r="D4" s="1">
        <v>420</v>
      </c>
      <c r="E4" s="1">
        <v>856</v>
      </c>
    </row>
    <row r="5" spans="1:5">
      <c r="A5" s="1">
        <v>1971</v>
      </c>
      <c r="B5" s="1">
        <v>886</v>
      </c>
      <c r="C5" s="1">
        <v>836</v>
      </c>
      <c r="D5" s="1">
        <v>437</v>
      </c>
      <c r="E5" s="1">
        <v>883</v>
      </c>
    </row>
    <row r="6" spans="1:5">
      <c r="A6" s="1">
        <v>1972</v>
      </c>
      <c r="B6" s="1">
        <v>944</v>
      </c>
      <c r="C6" s="1">
        <v>892</v>
      </c>
      <c r="D6" s="1">
        <v>464</v>
      </c>
      <c r="E6" s="1">
        <v>946</v>
      </c>
    </row>
    <row r="7" spans="1:5">
      <c r="A7" s="1">
        <v>1973</v>
      </c>
      <c r="B7" s="1">
        <v>984</v>
      </c>
      <c r="C7" s="1">
        <v>925</v>
      </c>
      <c r="D7" s="1">
        <v>477</v>
      </c>
      <c r="E7" s="1">
        <v>976</v>
      </c>
    </row>
    <row r="8" spans="1:5">
      <c r="A8" s="1">
        <v>1974</v>
      </c>
      <c r="B8" s="1">
        <v>1040</v>
      </c>
      <c r="C8" s="1">
        <v>970</v>
      </c>
      <c r="D8" s="1">
        <v>496</v>
      </c>
      <c r="E8" s="1">
        <v>1000</v>
      </c>
    </row>
    <row r="9" spans="1:5">
      <c r="A9" s="1">
        <v>1975</v>
      </c>
      <c r="B9" s="1">
        <v>1085</v>
      </c>
      <c r="C9" s="1">
        <v>996</v>
      </c>
      <c r="D9" s="1">
        <v>507</v>
      </c>
      <c r="E9" s="1">
        <v>977</v>
      </c>
    </row>
    <row r="10" spans="1:5">
      <c r="A10" s="1">
        <v>1976</v>
      </c>
      <c r="B10" s="1">
        <v>1148</v>
      </c>
      <c r="C10" s="1">
        <v>1041</v>
      </c>
      <c r="D10" s="1">
        <v>525</v>
      </c>
      <c r="E10" s="1">
        <v>977</v>
      </c>
    </row>
    <row r="11" spans="1:5">
      <c r="A11" s="1">
        <v>1977</v>
      </c>
      <c r="B11" s="1">
        <v>1220</v>
      </c>
      <c r="C11" s="1">
        <v>1097</v>
      </c>
      <c r="D11" s="1">
        <v>554</v>
      </c>
      <c r="E11" s="1">
        <v>1021</v>
      </c>
    </row>
    <row r="12" spans="1:5">
      <c r="A12" s="1">
        <v>1978</v>
      </c>
      <c r="B12" s="1">
        <v>1286</v>
      </c>
      <c r="C12" s="1">
        <v>1160</v>
      </c>
      <c r="D12" s="1">
        <v>589</v>
      </c>
      <c r="E12" s="1">
        <v>1076</v>
      </c>
    </row>
    <row r="13" spans="1:5">
      <c r="A13" s="1">
        <v>1979</v>
      </c>
      <c r="B13" s="1">
        <v>1336</v>
      </c>
      <c r="C13" s="1">
        <v>1208</v>
      </c>
      <c r="D13" s="1">
        <v>617</v>
      </c>
      <c r="E13" s="1">
        <v>1085</v>
      </c>
    </row>
    <row r="14" spans="1:5">
      <c r="A14" s="1">
        <v>1980</v>
      </c>
      <c r="B14" s="1">
        <v>1358</v>
      </c>
      <c r="C14" s="1">
        <v>1227</v>
      </c>
      <c r="D14" s="1">
        <v>625</v>
      </c>
      <c r="E14" s="1">
        <v>1091</v>
      </c>
    </row>
    <row r="15" spans="1:5">
      <c r="A15" s="1">
        <v>1981</v>
      </c>
      <c r="B15" s="1">
        <v>1397</v>
      </c>
      <c r="C15" s="1">
        <v>1266</v>
      </c>
      <c r="D15" s="1">
        <v>649</v>
      </c>
      <c r="E15" s="1">
        <v>1094</v>
      </c>
    </row>
    <row r="16" spans="1:5">
      <c r="A16" s="1">
        <v>1982</v>
      </c>
      <c r="B16" s="1">
        <v>1460</v>
      </c>
      <c r="C16" s="1">
        <v>1321</v>
      </c>
      <c r="D16" s="1">
        <v>679</v>
      </c>
      <c r="E16" s="1">
        <v>1120</v>
      </c>
    </row>
    <row r="17" spans="1:5">
      <c r="A17" s="1">
        <v>1983</v>
      </c>
      <c r="B17" s="1">
        <v>1524</v>
      </c>
      <c r="C17" s="1">
        <v>1369</v>
      </c>
      <c r="D17" s="1">
        <v>705</v>
      </c>
      <c r="E17" s="1">
        <v>1135</v>
      </c>
    </row>
    <row r="18" spans="1:5">
      <c r="A18" s="1">
        <v>1984</v>
      </c>
      <c r="B18" s="1">
        <v>1575</v>
      </c>
      <c r="C18" s="1">
        <v>1402</v>
      </c>
      <c r="D18" s="1">
        <v>720</v>
      </c>
      <c r="E18" s="1">
        <v>1155</v>
      </c>
    </row>
    <row r="19" spans="1:5">
      <c r="A19" s="1">
        <v>1985</v>
      </c>
      <c r="B19" s="1">
        <v>1588</v>
      </c>
      <c r="C19" s="1">
        <v>1411</v>
      </c>
      <c r="D19" s="1">
        <v>724</v>
      </c>
      <c r="E19" s="1">
        <v>1157</v>
      </c>
    </row>
    <row r="20" spans="1:5">
      <c r="A20" s="1">
        <v>1986</v>
      </c>
      <c r="B20" s="1">
        <v>1599</v>
      </c>
      <c r="C20" s="1">
        <v>1421</v>
      </c>
      <c r="D20" s="1">
        <v>728</v>
      </c>
      <c r="E20" s="1">
        <v>1180</v>
      </c>
    </row>
    <row r="21" spans="1:5">
      <c r="A21" s="1">
        <v>1987</v>
      </c>
      <c r="B21" s="1">
        <v>1650</v>
      </c>
      <c r="C21" s="1">
        <v>1465</v>
      </c>
      <c r="D21" s="1">
        <v>752</v>
      </c>
      <c r="E21" s="1">
        <v>1199</v>
      </c>
    </row>
    <row r="22" spans="1:5">
      <c r="A22" s="1">
        <v>1988</v>
      </c>
      <c r="B22" s="1">
        <v>1707</v>
      </c>
      <c r="C22" s="1">
        <v>1509</v>
      </c>
      <c r="D22" s="1">
        <v>771</v>
      </c>
      <c r="E22" s="1">
        <v>1236</v>
      </c>
    </row>
    <row r="23" spans="1:5">
      <c r="A23" s="1">
        <v>1989</v>
      </c>
      <c r="B23" s="1">
        <v>1803</v>
      </c>
      <c r="C23" s="1">
        <v>1590</v>
      </c>
      <c r="D23" s="1">
        <v>812</v>
      </c>
      <c r="E23" s="1">
        <v>1276</v>
      </c>
    </row>
    <row r="24" spans="1:5">
      <c r="A24" s="1">
        <v>1990</v>
      </c>
      <c r="B24" s="1">
        <v>1861</v>
      </c>
      <c r="C24" s="1">
        <v>1635</v>
      </c>
      <c r="D24" s="1">
        <v>822</v>
      </c>
      <c r="E24" s="1">
        <v>1336</v>
      </c>
    </row>
    <row r="25" spans="1:5">
      <c r="A25" s="1">
        <v>1991</v>
      </c>
      <c r="B25" s="1">
        <v>1931</v>
      </c>
      <c r="C25" s="1">
        <v>1673</v>
      </c>
      <c r="D25" s="1">
        <v>843</v>
      </c>
      <c r="E25" s="1">
        <v>1327</v>
      </c>
    </row>
    <row r="26" spans="1:5">
      <c r="A26" s="1">
        <v>1992</v>
      </c>
      <c r="B26" s="1">
        <v>1942</v>
      </c>
      <c r="C26" s="1">
        <v>1673</v>
      </c>
      <c r="D26" s="1">
        <v>835</v>
      </c>
      <c r="E26" s="1">
        <v>1334</v>
      </c>
    </row>
    <row r="27" spans="1:5">
      <c r="A27" s="1">
        <v>1993</v>
      </c>
      <c r="B27" s="1">
        <v>1948</v>
      </c>
      <c r="C27" s="1">
        <v>1668</v>
      </c>
      <c r="D27" s="1">
        <v>834</v>
      </c>
      <c r="E27" s="1">
        <v>1312</v>
      </c>
    </row>
    <row r="28" spans="1:5">
      <c r="A28" s="1">
        <v>1994</v>
      </c>
      <c r="B28" s="1">
        <v>1944</v>
      </c>
      <c r="C28" s="1">
        <v>1658</v>
      </c>
      <c r="D28" s="1">
        <v>817</v>
      </c>
      <c r="E28" s="1">
        <v>1331</v>
      </c>
    </row>
    <row r="29" spans="1:5">
      <c r="A29" s="1">
        <v>1995</v>
      </c>
      <c r="B29" s="1">
        <v>1955</v>
      </c>
      <c r="C29" s="1">
        <v>1663</v>
      </c>
      <c r="D29" s="1">
        <v>811</v>
      </c>
      <c r="E29" s="1">
        <v>1359</v>
      </c>
    </row>
    <row r="30" spans="1:5">
      <c r="A30" s="1">
        <v>1996</v>
      </c>
      <c r="B30" s="1">
        <v>1958</v>
      </c>
      <c r="C30" s="1">
        <v>1668</v>
      </c>
      <c r="D30" s="1">
        <v>818</v>
      </c>
      <c r="E30" s="1">
        <v>1360</v>
      </c>
    </row>
    <row r="31" spans="1:5">
      <c r="A31" s="1">
        <v>1997</v>
      </c>
      <c r="B31" s="1">
        <v>1958</v>
      </c>
      <c r="C31" s="1">
        <v>1664</v>
      </c>
      <c r="D31" s="1">
        <v>811</v>
      </c>
      <c r="E31" s="1">
        <v>1386</v>
      </c>
    </row>
    <row r="32" spans="1:5">
      <c r="A32" s="1">
        <v>1998</v>
      </c>
      <c r="B32" s="1">
        <v>1966</v>
      </c>
      <c r="C32" s="1">
        <v>1667</v>
      </c>
      <c r="D32" s="1">
        <v>812</v>
      </c>
      <c r="E32" s="1">
        <v>1407</v>
      </c>
    </row>
    <row r="33" spans="1:5">
      <c r="A33" s="1">
        <v>1999</v>
      </c>
      <c r="B33" s="1">
        <v>1998</v>
      </c>
      <c r="C33" s="1">
        <v>1692</v>
      </c>
      <c r="D33" s="1">
        <v>828</v>
      </c>
      <c r="E33" s="1">
        <v>1421</v>
      </c>
    </row>
    <row r="34" spans="1:5">
      <c r="A34" s="1">
        <v>2000</v>
      </c>
      <c r="B34" s="1">
        <v>2047</v>
      </c>
      <c r="C34" s="1">
        <v>1737</v>
      </c>
      <c r="D34" s="1">
        <v>849</v>
      </c>
      <c r="E34" s="1">
        <v>1457</v>
      </c>
    </row>
    <row r="35" spans="1:5">
      <c r="A35" s="1">
        <v>2001</v>
      </c>
      <c r="B35" s="1">
        <v>2114</v>
      </c>
      <c r="C35" s="1">
        <v>1797</v>
      </c>
      <c r="D35" s="1">
        <v>883</v>
      </c>
      <c r="E35" s="1">
        <v>1480</v>
      </c>
    </row>
    <row r="36" spans="1:5">
      <c r="A36" s="1">
        <v>2002</v>
      </c>
      <c r="B36" s="1">
        <v>2159</v>
      </c>
      <c r="C36" s="1">
        <v>1848</v>
      </c>
      <c r="D36" s="1">
        <v>910</v>
      </c>
      <c r="E36" s="1">
        <v>1505</v>
      </c>
    </row>
    <row r="37" spans="1:5">
      <c r="A37" s="1">
        <v>2003</v>
      </c>
      <c r="B37" s="1">
        <v>2238</v>
      </c>
      <c r="C37" s="1">
        <v>1916</v>
      </c>
      <c r="D37" s="1">
        <v>926</v>
      </c>
      <c r="E37" s="1">
        <v>1581</v>
      </c>
    </row>
    <row r="38" spans="1:5">
      <c r="A38" s="1">
        <v>2004</v>
      </c>
      <c r="B38" s="1">
        <v>2241</v>
      </c>
      <c r="C38" s="1">
        <v>1921</v>
      </c>
      <c r="D38" s="1">
        <v>925</v>
      </c>
      <c r="E38" s="1">
        <v>1591</v>
      </c>
    </row>
    <row r="39" spans="1:5">
      <c r="A39" s="1">
        <v>2005</v>
      </c>
      <c r="B39" s="1">
        <v>2268</v>
      </c>
      <c r="C39" s="1">
        <v>1941</v>
      </c>
      <c r="D39" s="1">
        <v>931</v>
      </c>
      <c r="E39" s="1">
        <v>1616</v>
      </c>
    </row>
    <row r="40" spans="1:5">
      <c r="A40" s="1">
        <v>2006</v>
      </c>
      <c r="B40" s="1">
        <v>2270</v>
      </c>
      <c r="C40" s="1">
        <v>1936</v>
      </c>
      <c r="D40" s="1">
        <v>925</v>
      </c>
      <c r="E40" s="1">
        <v>1636</v>
      </c>
    </row>
    <row r="41" spans="1:5">
      <c r="A41" s="1">
        <v>2007</v>
      </c>
      <c r="B41" s="1">
        <v>2250</v>
      </c>
      <c r="C41" s="1">
        <v>1918</v>
      </c>
      <c r="D41" s="1">
        <v>924</v>
      </c>
      <c r="E41" s="1">
        <v>1627</v>
      </c>
    </row>
    <row r="42" spans="1:5">
      <c r="A42" s="1">
        <v>2008</v>
      </c>
      <c r="B42" s="1">
        <v>2249</v>
      </c>
      <c r="C42" s="1">
        <v>1914</v>
      </c>
      <c r="D42" s="1">
        <v>933</v>
      </c>
      <c r="E42" s="1">
        <v>1625</v>
      </c>
    </row>
    <row r="43" spans="1:5">
      <c r="A43" s="1">
        <v>2009</v>
      </c>
      <c r="B43" s="1">
        <v>2349</v>
      </c>
      <c r="C43" s="1">
        <v>1994</v>
      </c>
      <c r="D43" s="1">
        <v>985</v>
      </c>
      <c r="E43" s="1">
        <v>1649</v>
      </c>
    </row>
    <row r="44" spans="1:5">
      <c r="A44" s="1">
        <v>2010</v>
      </c>
      <c r="B44" s="1">
        <v>2383</v>
      </c>
      <c r="C44" s="1">
        <v>2022</v>
      </c>
      <c r="D44" s="1">
        <v>995</v>
      </c>
      <c r="E44" s="1">
        <v>1659</v>
      </c>
    </row>
    <row r="45" spans="1:5">
      <c r="A45" s="1">
        <v>2011</v>
      </c>
      <c r="B45" s="1">
        <v>2392</v>
      </c>
      <c r="C45" s="1">
        <v>2022</v>
      </c>
      <c r="D45" s="1">
        <v>987</v>
      </c>
      <c r="E45" s="1">
        <v>1659</v>
      </c>
    </row>
    <row r="46" spans="1:5">
      <c r="A46" s="1">
        <v>2012</v>
      </c>
      <c r="B46" s="1">
        <v>2411</v>
      </c>
      <c r="C46" s="1">
        <v>2032</v>
      </c>
      <c r="D46" s="1">
        <v>982</v>
      </c>
      <c r="E46" s="1">
        <v>1678</v>
      </c>
    </row>
    <row r="47" spans="1:5">
      <c r="A47" s="1">
        <v>2013</v>
      </c>
      <c r="B47" s="1">
        <v>2469</v>
      </c>
      <c r="C47" s="1">
        <v>2069</v>
      </c>
      <c r="D47" s="1">
        <v>989</v>
      </c>
      <c r="E47" s="1">
        <v>1711</v>
      </c>
    </row>
    <row r="48" spans="1:5">
      <c r="A48" s="1">
        <v>2014</v>
      </c>
      <c r="B48" s="1">
        <v>2495</v>
      </c>
      <c r="C48" s="1">
        <v>2080</v>
      </c>
      <c r="D48" s="1">
        <v>980</v>
      </c>
      <c r="E48" s="1">
        <v>1734</v>
      </c>
    </row>
    <row r="49" spans="1:5">
      <c r="A49" s="1">
        <v>2015</v>
      </c>
      <c r="B49" s="1">
        <v>2530</v>
      </c>
      <c r="C49" s="1">
        <v>2106</v>
      </c>
      <c r="D49" s="1">
        <v>983</v>
      </c>
      <c r="E49" s="1">
        <v>1751</v>
      </c>
    </row>
    <row r="50" spans="1:5">
      <c r="A50" s="1">
        <v>2016</v>
      </c>
      <c r="B50" s="1">
        <v>2571</v>
      </c>
      <c r="C50" s="1">
        <v>2144</v>
      </c>
      <c r="D50" s="1">
        <v>1001</v>
      </c>
      <c r="E50" s="1">
        <v>1763</v>
      </c>
    </row>
    <row r="51" spans="1:5">
      <c r="A51" s="1">
        <v>2017</v>
      </c>
      <c r="B51" s="1">
        <v>2617</v>
      </c>
      <c r="C51" s="1">
        <v>2191</v>
      </c>
      <c r="D51" s="1">
        <v>1019</v>
      </c>
      <c r="E51" s="1">
        <v>1795</v>
      </c>
    </row>
    <row r="52" spans="1:5">
      <c r="A52" s="1">
        <v>2018</v>
      </c>
      <c r="B52" s="1">
        <v>2631</v>
      </c>
      <c r="C52" s="1">
        <v>2210</v>
      </c>
      <c r="D52" s="1">
        <v>1022</v>
      </c>
      <c r="E52" s="1">
        <v>1829</v>
      </c>
    </row>
    <row r="53" spans="1:5">
      <c r="A53" s="1">
        <v>2019</v>
      </c>
      <c r="B53" s="1">
        <v>2661</v>
      </c>
      <c r="C53" s="1">
        <v>2235</v>
      </c>
      <c r="D53" s="1">
        <v>1028</v>
      </c>
      <c r="E53" s="1">
        <v>1878</v>
      </c>
    </row>
    <row r="54" spans="1:5">
      <c r="A54" s="1">
        <v>2020</v>
      </c>
      <c r="B54" s="1">
        <v>2776</v>
      </c>
      <c r="C54" s="1">
        <v>2335</v>
      </c>
      <c r="D54" s="1">
        <v>1081</v>
      </c>
      <c r="E54" s="1">
        <v>1925</v>
      </c>
    </row>
    <row r="55" spans="1:5">
      <c r="A55" s="1">
        <v>2021</v>
      </c>
      <c r="B55" s="1">
        <v>2765</v>
      </c>
      <c r="C55" s="1">
        <v>2328</v>
      </c>
      <c r="D55" s="1">
        <v>1072</v>
      </c>
      <c r="E55" s="1">
        <v>1930</v>
      </c>
    </row>
    <row r="56" spans="1:5">
      <c r="A56" s="1">
        <v>2022</v>
      </c>
      <c r="B56" s="1">
        <v>2719</v>
      </c>
      <c r="C56" s="1">
        <v>2296</v>
      </c>
      <c r="D56" s="1">
        <v>1052</v>
      </c>
      <c r="E56" s="1">
        <v>1955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5"/>
  <cols>
    <col min="1" max="8" width="20.7109375" style="1" customWidth="1"/>
  </cols>
  <sheetData>
    <row r="1" spans="1:8">
      <c r="A1" s="2" t="s">
        <v>99</v>
      </c>
    </row>
    <row r="3" spans="1:8">
      <c r="A3" s="2" t="s">
        <v>91</v>
      </c>
      <c r="B3" s="2" t="s">
        <v>92</v>
      </c>
      <c r="C3" s="2" t="s">
        <v>93</v>
      </c>
      <c r="D3" s="2" t="s">
        <v>94</v>
      </c>
      <c r="E3" s="2" t="s">
        <v>95</v>
      </c>
      <c r="F3" s="2" t="s">
        <v>96</v>
      </c>
      <c r="G3" s="2" t="s">
        <v>97</v>
      </c>
      <c r="H3" s="2" t="s">
        <v>98</v>
      </c>
    </row>
    <row r="4" spans="1:8">
      <c r="A4" s="1" t="s">
        <v>89</v>
      </c>
      <c r="B4" s="1">
        <v>107</v>
      </c>
      <c r="C4" s="1">
        <v>731</v>
      </c>
      <c r="D4" s="1">
        <v>2145</v>
      </c>
    </row>
    <row r="5" spans="1:8">
      <c r="A5" s="1" t="s">
        <v>90</v>
      </c>
      <c r="E5" s="1">
        <v>117</v>
      </c>
      <c r="F5" s="1">
        <v>250</v>
      </c>
      <c r="G5" s="1">
        <v>353</v>
      </c>
      <c r="H5" s="1">
        <v>397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B14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112</v>
      </c>
    </row>
    <row r="3" spans="1:2">
      <c r="A3" s="2" t="s">
        <v>110</v>
      </c>
      <c r="B3" s="2" t="s">
        <v>111</v>
      </c>
    </row>
    <row r="4" spans="1:2">
      <c r="A4" s="1" t="s">
        <v>100</v>
      </c>
      <c r="B4" s="1">
        <v>937.1</v>
      </c>
    </row>
    <row r="5" spans="1:2">
      <c r="A5" s="1" t="s">
        <v>101</v>
      </c>
      <c r="B5" s="1">
        <v>902.5</v>
      </c>
    </row>
    <row r="6" spans="1:2">
      <c r="A6" s="1" t="s">
        <v>102</v>
      </c>
      <c r="B6" s="1">
        <v>838.3</v>
      </c>
    </row>
    <row r="7" spans="1:2">
      <c r="A7" s="1" t="s">
        <v>103</v>
      </c>
      <c r="B7" s="1">
        <v>808.6</v>
      </c>
    </row>
    <row r="8" spans="1:2">
      <c r="A8" s="1" t="s">
        <v>104</v>
      </c>
      <c r="B8" s="1">
        <v>796</v>
      </c>
    </row>
    <row r="9" spans="1:2">
      <c r="A9" s="1" t="s">
        <v>105</v>
      </c>
      <c r="B9" s="1">
        <v>769.7</v>
      </c>
    </row>
    <row r="10" spans="1:2">
      <c r="A10" s="1" t="s">
        <v>106</v>
      </c>
      <c r="B10" s="1">
        <v>769.5</v>
      </c>
    </row>
    <row r="11" spans="1:2">
      <c r="A11" s="1" t="s">
        <v>84</v>
      </c>
      <c r="B11" s="1">
        <v>760.9</v>
      </c>
    </row>
    <row r="12" spans="1:2">
      <c r="A12" s="1" t="s">
        <v>107</v>
      </c>
      <c r="B12" s="1">
        <v>745.9</v>
      </c>
    </row>
    <row r="13" spans="1:2">
      <c r="A13" s="1" t="s">
        <v>108</v>
      </c>
      <c r="B13" s="1">
        <v>729.4</v>
      </c>
    </row>
    <row r="14" spans="1:2">
      <c r="A14" s="1" t="s">
        <v>109</v>
      </c>
      <c r="B14" s="1">
        <v>663.6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5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119</v>
      </c>
    </row>
    <row r="3" spans="1:5">
      <c r="A3" s="2" t="s">
        <v>60</v>
      </c>
      <c r="B3" s="2" t="s">
        <v>115</v>
      </c>
      <c r="C3" s="2" t="s">
        <v>116</v>
      </c>
      <c r="D3" s="2" t="s">
        <v>117</v>
      </c>
      <c r="E3" s="2" t="s">
        <v>118</v>
      </c>
    </row>
    <row r="4" spans="1:5">
      <c r="A4" s="1" t="s">
        <v>113</v>
      </c>
      <c r="B4" s="1">
        <v>7.9</v>
      </c>
      <c r="C4" s="1">
        <v>3.1</v>
      </c>
    </row>
    <row r="5" spans="1:5">
      <c r="A5" s="1" t="s">
        <v>114</v>
      </c>
      <c r="D5" s="1">
        <v>6.5</v>
      </c>
      <c r="E5" s="1">
        <v>2.8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5"/>
  <cols>
    <col min="1" max="8" width="20.7109375" style="1" customWidth="1"/>
  </cols>
  <sheetData>
    <row r="1" spans="1:8">
      <c r="A1" s="2" t="s">
        <v>127</v>
      </c>
    </row>
    <row r="3" spans="1:8">
      <c r="A3" s="2" t="s">
        <v>40</v>
      </c>
      <c r="B3" s="2" t="s">
        <v>120</v>
      </c>
      <c r="C3" s="2" t="s">
        <v>121</v>
      </c>
      <c r="D3" s="2" t="s">
        <v>122</v>
      </c>
      <c r="E3" s="2" t="s">
        <v>123</v>
      </c>
      <c r="F3" s="2" t="s">
        <v>124</v>
      </c>
      <c r="G3" s="2" t="s">
        <v>125</v>
      </c>
      <c r="H3" s="2" t="s">
        <v>126</v>
      </c>
    </row>
    <row r="4" spans="1:8">
      <c r="A4" s="1">
        <v>1900</v>
      </c>
      <c r="B4" s="1">
        <v>27.5</v>
      </c>
      <c r="C4" s="1">
        <v>1.2</v>
      </c>
      <c r="D4" s="1">
        <v>1.2</v>
      </c>
      <c r="E4" s="1">
        <v>5.7</v>
      </c>
      <c r="F4" s="1">
        <v>5.7</v>
      </c>
      <c r="G4" s="1">
        <v>17.1</v>
      </c>
      <c r="H4" s="1">
        <v>41.6</v>
      </c>
    </row>
    <row r="5" spans="1:8">
      <c r="A5" s="1">
        <v>1970</v>
      </c>
      <c r="B5" s="1">
        <v>32.4</v>
      </c>
      <c r="C5" s="1">
        <v>7</v>
      </c>
      <c r="D5" s="1">
        <v>5.6</v>
      </c>
      <c r="E5" s="1">
        <v>14.4</v>
      </c>
      <c r="F5" s="1">
        <v>7</v>
      </c>
      <c r="G5" s="1">
        <v>22</v>
      </c>
      <c r="H5" s="1">
        <v>11.6</v>
      </c>
    </row>
    <row r="6" spans="1:8">
      <c r="A6" s="1">
        <v>2023</v>
      </c>
      <c r="B6" s="1">
        <v>41.2</v>
      </c>
      <c r="C6" s="1">
        <v>20.6</v>
      </c>
      <c r="D6" s="1">
        <v>7.9</v>
      </c>
      <c r="E6" s="1">
        <v>12.3</v>
      </c>
      <c r="F6" s="1">
        <v>8.800000000000001</v>
      </c>
      <c r="G6" s="1">
        <v>7.5</v>
      </c>
      <c r="H6" s="1">
        <v>1.6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11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132</v>
      </c>
    </row>
    <row r="3" spans="1:3">
      <c r="A3" s="2" t="s">
        <v>60</v>
      </c>
      <c r="B3" s="2" t="s">
        <v>130</v>
      </c>
      <c r="C3" s="2" t="s">
        <v>131</v>
      </c>
    </row>
    <row r="4" spans="1:3">
      <c r="A4" s="1" t="s">
        <v>128</v>
      </c>
      <c r="B4" s="1">
        <v>4.2</v>
      </c>
      <c r="C4" s="1">
        <v>5.3</v>
      </c>
    </row>
    <row r="5" spans="1:3">
      <c r="A5" s="1" t="s">
        <v>129</v>
      </c>
      <c r="B5" s="1">
        <v>5.8</v>
      </c>
      <c r="C5" s="1">
        <v>5.9</v>
      </c>
    </row>
    <row r="6" spans="1:3">
      <c r="A6" s="1" t="s">
        <v>107</v>
      </c>
      <c r="B6" s="1">
        <v>6</v>
      </c>
      <c r="C6" s="1">
        <v>7.5</v>
      </c>
    </row>
    <row r="7" spans="1:3">
      <c r="A7" s="1" t="s">
        <v>104</v>
      </c>
      <c r="B7" s="1">
        <v>6.1</v>
      </c>
      <c r="C7" s="1">
        <v>11.4</v>
      </c>
    </row>
    <row r="8" spans="1:3">
      <c r="A8" s="1" t="s">
        <v>106</v>
      </c>
      <c r="B8" s="1">
        <v>6.9</v>
      </c>
      <c r="C8" s="1">
        <v>9</v>
      </c>
    </row>
    <row r="9" spans="1:3">
      <c r="A9" s="1" t="s">
        <v>103</v>
      </c>
      <c r="B9" s="1">
        <v>7.5</v>
      </c>
      <c r="C9" s="1">
        <v>8.5</v>
      </c>
    </row>
    <row r="10" spans="1:3">
      <c r="A10" s="1" t="s">
        <v>102</v>
      </c>
      <c r="B10" s="1">
        <v>9.5</v>
      </c>
      <c r="C10" s="1">
        <v>7.9</v>
      </c>
    </row>
    <row r="11" spans="1:3">
      <c r="A11" s="1" t="s">
        <v>84</v>
      </c>
      <c r="B11" s="1">
        <v>10.8</v>
      </c>
      <c r="C11" s="1">
        <v>10.5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9"/>
  <sheetViews>
    <sheetView workbookViewId="0"/>
  </sheetViews>
  <sheetFormatPr defaultRowHeight="15"/>
  <cols>
    <col min="1" max="6" width="20.7109375" style="1" customWidth="1"/>
  </cols>
  <sheetData>
    <row r="1" spans="1:6">
      <c r="A1" s="2" t="s">
        <v>145</v>
      </c>
    </row>
    <row r="3" spans="1:6">
      <c r="A3" s="2" t="s">
        <v>139</v>
      </c>
      <c r="B3" s="2" t="s">
        <v>140</v>
      </c>
      <c r="C3" s="2" t="s">
        <v>141</v>
      </c>
      <c r="D3" s="2" t="s">
        <v>142</v>
      </c>
      <c r="E3" s="2" t="s">
        <v>143</v>
      </c>
      <c r="F3" s="2" t="s">
        <v>144</v>
      </c>
    </row>
    <row r="4" spans="1:6">
      <c r="A4" s="1" t="s">
        <v>133</v>
      </c>
      <c r="B4" s="1">
        <v>10.7</v>
      </c>
      <c r="C4" s="1">
        <v>12.3</v>
      </c>
      <c r="D4" s="1">
        <v>13.8</v>
      </c>
      <c r="E4" s="1">
        <v>13.3</v>
      </c>
      <c r="F4" s="1">
        <v>14.1</v>
      </c>
    </row>
    <row r="5" spans="1:6">
      <c r="A5" s="1" t="s">
        <v>134</v>
      </c>
      <c r="B5" s="1">
        <v>2.8</v>
      </c>
      <c r="C5" s="1">
        <v>3.4</v>
      </c>
      <c r="D5" s="1">
        <v>4</v>
      </c>
      <c r="E5" s="1">
        <v>5.1</v>
      </c>
      <c r="F5" s="1">
        <v>6.1</v>
      </c>
    </row>
    <row r="6" spans="1:6">
      <c r="A6" s="1" t="s">
        <v>135</v>
      </c>
      <c r="B6" s="1">
        <v>5.6</v>
      </c>
      <c r="C6" s="1">
        <v>7</v>
      </c>
      <c r="D6" s="1">
        <v>7.8</v>
      </c>
      <c r="E6" s="1">
        <v>7.7</v>
      </c>
      <c r="F6" s="1">
        <v>9.4</v>
      </c>
    </row>
    <row r="7" spans="1:6">
      <c r="A7" s="1" t="s">
        <v>136</v>
      </c>
      <c r="B7" s="1">
        <v>9.5</v>
      </c>
      <c r="C7" s="1">
        <v>11.3</v>
      </c>
      <c r="D7" s="1">
        <v>12.6</v>
      </c>
      <c r="E7" s="1">
        <v>12.5</v>
      </c>
      <c r="F7" s="1">
        <v>13.3</v>
      </c>
    </row>
    <row r="8" spans="1:6">
      <c r="A8" s="1" t="s">
        <v>137</v>
      </c>
      <c r="B8" s="1">
        <v>19.5</v>
      </c>
      <c r="C8" s="1">
        <v>19.7</v>
      </c>
      <c r="D8" s="1">
        <v>20.9</v>
      </c>
      <c r="E8" s="1">
        <v>20.1</v>
      </c>
      <c r="F8" s="1">
        <v>20.5</v>
      </c>
    </row>
    <row r="9" spans="1:6">
      <c r="A9" s="1" t="s">
        <v>138</v>
      </c>
      <c r="B9" s="1">
        <v>37.3</v>
      </c>
      <c r="C9" s="1">
        <v>37.3</v>
      </c>
      <c r="D9" s="1">
        <v>34.6</v>
      </c>
      <c r="E9" s="1">
        <v>30.6</v>
      </c>
      <c r="F9" s="1">
        <v>28.4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39</v>
      </c>
    </row>
    <row r="3" spans="1:2">
      <c r="A3" s="2" t="s">
        <v>37</v>
      </c>
      <c r="B3" s="2" t="s">
        <v>38</v>
      </c>
    </row>
    <row r="4" spans="1:2">
      <c r="A4" s="1" t="s">
        <v>33</v>
      </c>
      <c r="B4" s="1">
        <v>65</v>
      </c>
    </row>
    <row r="5" spans="1:2">
      <c r="A5" s="1" t="s">
        <v>34</v>
      </c>
      <c r="B5" s="1">
        <v>15</v>
      </c>
    </row>
    <row r="6" spans="1:2">
      <c r="A6" s="1" t="s">
        <v>35</v>
      </c>
      <c r="B6" s="1">
        <v>15</v>
      </c>
    </row>
    <row r="7" spans="1:2">
      <c r="A7" s="1" t="s">
        <v>36</v>
      </c>
      <c r="B7" s="1">
        <v>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D64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149</v>
      </c>
    </row>
    <row r="3" spans="1:4">
      <c r="A3" s="2" t="s">
        <v>40</v>
      </c>
      <c r="B3" s="2" t="s">
        <v>146</v>
      </c>
      <c r="C3" s="2" t="s">
        <v>147</v>
      </c>
      <c r="D3" s="2" t="s">
        <v>148</v>
      </c>
    </row>
    <row r="4" spans="1:4">
      <c r="A4" s="1">
        <v>2000</v>
      </c>
      <c r="B4" s="1">
        <v>52.3</v>
      </c>
    </row>
    <row r="5" spans="1:4">
      <c r="A5" s="1">
        <v>2001</v>
      </c>
      <c r="B5" s="1">
        <v>52.3</v>
      </c>
    </row>
    <row r="6" spans="1:4">
      <c r="A6" s="1">
        <v>2002</v>
      </c>
      <c r="B6" s="1">
        <v>52.4</v>
      </c>
    </row>
    <row r="7" spans="1:4">
      <c r="A7" s="1">
        <v>2003</v>
      </c>
      <c r="B7" s="1">
        <v>52</v>
      </c>
    </row>
    <row r="8" spans="1:4">
      <c r="A8" s="1">
        <v>2004</v>
      </c>
      <c r="B8" s="1">
        <v>51.9</v>
      </c>
    </row>
    <row r="9" spans="1:4">
      <c r="A9" s="1">
        <v>2005</v>
      </c>
      <c r="B9" s="1">
        <v>51.9</v>
      </c>
    </row>
    <row r="10" spans="1:4">
      <c r="A10" s="1">
        <v>2006</v>
      </c>
      <c r="B10" s="1">
        <v>52.3</v>
      </c>
    </row>
    <row r="11" spans="1:4">
      <c r="A11" s="1">
        <v>2007</v>
      </c>
      <c r="B11" s="1">
        <v>53.1</v>
      </c>
    </row>
    <row r="12" spans="1:4">
      <c r="A12" s="1">
        <v>2008</v>
      </c>
      <c r="B12" s="1">
        <v>54</v>
      </c>
    </row>
    <row r="13" spans="1:4">
      <c r="A13" s="1">
        <v>2009</v>
      </c>
      <c r="B13" s="1">
        <v>53.4</v>
      </c>
    </row>
    <row r="14" spans="1:4">
      <c r="A14" s="1">
        <v>2010</v>
      </c>
      <c r="B14" s="1">
        <v>53.1</v>
      </c>
    </row>
    <row r="15" spans="1:4">
      <c r="A15" s="1">
        <v>2011</v>
      </c>
      <c r="B15" s="1">
        <v>53.1</v>
      </c>
    </row>
    <row r="16" spans="1:4">
      <c r="A16" s="1">
        <v>2012</v>
      </c>
      <c r="B16" s="1">
        <v>53.2</v>
      </c>
    </row>
    <row r="17" spans="1:4">
      <c r="A17" s="1">
        <v>2013</v>
      </c>
      <c r="B17" s="1">
        <v>53.2</v>
      </c>
    </row>
    <row r="18" spans="1:4">
      <c r="A18" s="1">
        <v>2014</v>
      </c>
      <c r="B18" s="1">
        <v>53</v>
      </c>
    </row>
    <row r="19" spans="1:4">
      <c r="A19" s="1">
        <v>2015</v>
      </c>
      <c r="B19" s="1">
        <v>53.3</v>
      </c>
    </row>
    <row r="20" spans="1:4">
      <c r="A20" s="1">
        <v>2016</v>
      </c>
      <c r="B20" s="1">
        <v>52.9</v>
      </c>
    </row>
    <row r="21" spans="1:4">
      <c r="A21" s="1">
        <v>2017</v>
      </c>
      <c r="B21" s="1">
        <v>52.4</v>
      </c>
    </row>
    <row r="22" spans="1:4">
      <c r="A22" s="1">
        <v>2018</v>
      </c>
      <c r="B22" s="1">
        <v>52.7</v>
      </c>
    </row>
    <row r="23" spans="1:4">
      <c r="A23" s="1">
        <v>2019</v>
      </c>
      <c r="B23" s="1">
        <v>52.9</v>
      </c>
    </row>
    <row r="24" spans="1:4">
      <c r="A24" s="1">
        <v>2020</v>
      </c>
      <c r="B24" s="1">
        <v>52.8</v>
      </c>
    </row>
    <row r="25" spans="1:4">
      <c r="A25" s="1">
        <v>2021</v>
      </c>
      <c r="B25" s="1">
        <v>53.7</v>
      </c>
    </row>
    <row r="26" spans="1:4">
      <c r="A26" s="1">
        <v>2022</v>
      </c>
      <c r="B26" s="1">
        <v>53.9</v>
      </c>
    </row>
    <row r="27" spans="1:4">
      <c r="A27" s="1">
        <v>2023</v>
      </c>
      <c r="B27" s="1">
        <v>54</v>
      </c>
      <c r="C27" s="1">
        <v>54</v>
      </c>
      <c r="D27" s="1">
        <v>54</v>
      </c>
    </row>
    <row r="28" spans="1:4">
      <c r="A28" s="1">
        <v>2024</v>
      </c>
      <c r="C28" s="1">
        <v>54</v>
      </c>
      <c r="D28" s="1">
        <v>54</v>
      </c>
    </row>
    <row r="29" spans="1:4">
      <c r="A29" s="1">
        <v>2025</v>
      </c>
      <c r="C29" s="1">
        <v>53.9</v>
      </c>
      <c r="D29" s="1">
        <v>53.9</v>
      </c>
    </row>
    <row r="30" spans="1:4">
      <c r="A30" s="1">
        <v>2026</v>
      </c>
      <c r="C30" s="1">
        <v>53.7</v>
      </c>
      <c r="D30" s="1">
        <v>53.8</v>
      </c>
    </row>
    <row r="31" spans="1:4">
      <c r="A31" s="1">
        <v>2027</v>
      </c>
      <c r="C31" s="1">
        <v>53.6</v>
      </c>
      <c r="D31" s="1">
        <v>53.7</v>
      </c>
    </row>
    <row r="32" spans="1:4">
      <c r="A32" s="1">
        <v>2028</v>
      </c>
      <c r="C32" s="1">
        <v>53.4</v>
      </c>
      <c r="D32" s="1">
        <v>53.5</v>
      </c>
    </row>
    <row r="33" spans="1:4">
      <c r="A33" s="1">
        <v>2029</v>
      </c>
      <c r="C33" s="1">
        <v>53.2</v>
      </c>
      <c r="D33" s="1">
        <v>53.4</v>
      </c>
    </row>
    <row r="34" spans="1:4">
      <c r="A34" s="1">
        <v>2030</v>
      </c>
      <c r="C34" s="1">
        <v>53.1</v>
      </c>
      <c r="D34" s="1">
        <v>53.3</v>
      </c>
    </row>
    <row r="35" spans="1:4">
      <c r="A35" s="1">
        <v>2031</v>
      </c>
      <c r="C35" s="1">
        <v>52.8</v>
      </c>
      <c r="D35" s="1">
        <v>53.1</v>
      </c>
    </row>
    <row r="36" spans="1:4">
      <c r="A36" s="1">
        <v>2032</v>
      </c>
      <c r="C36" s="1">
        <v>52.6</v>
      </c>
      <c r="D36" s="1">
        <v>52.9</v>
      </c>
    </row>
    <row r="37" spans="1:4">
      <c r="A37" s="1">
        <v>2033</v>
      </c>
      <c r="C37" s="1">
        <v>52.4</v>
      </c>
      <c r="D37" s="1">
        <v>52.7</v>
      </c>
    </row>
    <row r="38" spans="1:4">
      <c r="A38" s="1">
        <v>2034</v>
      </c>
      <c r="C38" s="1">
        <v>52.1</v>
      </c>
      <c r="D38" s="1">
        <v>52.5</v>
      </c>
    </row>
    <row r="39" spans="1:4">
      <c r="A39" s="1">
        <v>2035</v>
      </c>
      <c r="C39" s="1">
        <v>51.8</v>
      </c>
      <c r="D39" s="1">
        <v>52.3</v>
      </c>
    </row>
    <row r="40" spans="1:4">
      <c r="A40" s="1">
        <v>2036</v>
      </c>
      <c r="C40" s="1">
        <v>51.6</v>
      </c>
      <c r="D40" s="1">
        <v>52.1</v>
      </c>
    </row>
    <row r="41" spans="1:4">
      <c r="A41" s="1">
        <v>2037</v>
      </c>
      <c r="C41" s="1">
        <v>51.3</v>
      </c>
      <c r="D41" s="1">
        <v>51.9</v>
      </c>
    </row>
    <row r="42" spans="1:4">
      <c r="A42" s="1">
        <v>2038</v>
      </c>
      <c r="C42" s="1">
        <v>51.1</v>
      </c>
      <c r="D42" s="1">
        <v>51.7</v>
      </c>
    </row>
    <row r="43" spans="1:4">
      <c r="A43" s="1">
        <v>2039</v>
      </c>
      <c r="C43" s="1">
        <v>50.8</v>
      </c>
      <c r="D43" s="1">
        <v>51.5</v>
      </c>
    </row>
    <row r="44" spans="1:4">
      <c r="A44" s="1">
        <v>2040</v>
      </c>
      <c r="C44" s="1">
        <v>50.6</v>
      </c>
      <c r="D44" s="1">
        <v>51.3</v>
      </c>
    </row>
    <row r="45" spans="1:4">
      <c r="A45" s="1">
        <v>2041</v>
      </c>
      <c r="C45" s="1">
        <v>50.4</v>
      </c>
      <c r="D45" s="1">
        <v>51.1</v>
      </c>
    </row>
    <row r="46" spans="1:4">
      <c r="A46" s="1">
        <v>2042</v>
      </c>
      <c r="C46" s="1">
        <v>50.2</v>
      </c>
      <c r="D46" s="1">
        <v>51</v>
      </c>
    </row>
    <row r="47" spans="1:4">
      <c r="A47" s="1">
        <v>2043</v>
      </c>
      <c r="C47" s="1">
        <v>50</v>
      </c>
      <c r="D47" s="1">
        <v>50.8</v>
      </c>
    </row>
    <row r="48" spans="1:4">
      <c r="A48" s="1">
        <v>2044</v>
      </c>
      <c r="C48" s="1">
        <v>49.9</v>
      </c>
      <c r="D48" s="1">
        <v>50.7</v>
      </c>
    </row>
    <row r="49" spans="1:4">
      <c r="A49" s="1">
        <v>2045</v>
      </c>
      <c r="C49" s="1">
        <v>49.7</v>
      </c>
      <c r="D49" s="1">
        <v>50.6</v>
      </c>
    </row>
    <row r="50" spans="1:4">
      <c r="A50" s="1">
        <v>2046</v>
      </c>
      <c r="C50" s="1">
        <v>49.6</v>
      </c>
      <c r="D50" s="1">
        <v>50.5</v>
      </c>
    </row>
    <row r="51" spans="1:4">
      <c r="A51" s="1">
        <v>2047</v>
      </c>
      <c r="C51" s="1">
        <v>49.5</v>
      </c>
      <c r="D51" s="1">
        <v>50.5</v>
      </c>
    </row>
    <row r="52" spans="1:4">
      <c r="A52" s="1">
        <v>2048</v>
      </c>
      <c r="C52" s="1">
        <v>49.3</v>
      </c>
      <c r="D52" s="1">
        <v>50.4</v>
      </c>
    </row>
    <row r="53" spans="1:4">
      <c r="A53" s="1">
        <v>2049</v>
      </c>
      <c r="C53" s="1">
        <v>49.2</v>
      </c>
      <c r="D53" s="1">
        <v>50.3</v>
      </c>
    </row>
    <row r="54" spans="1:4">
      <c r="A54" s="1">
        <v>2050</v>
      </c>
      <c r="C54" s="1">
        <v>49.1</v>
      </c>
      <c r="D54" s="1">
        <v>50.3</v>
      </c>
    </row>
    <row r="55" spans="1:4">
      <c r="A55" s="1">
        <v>2051</v>
      </c>
      <c r="C55" s="1">
        <v>49</v>
      </c>
      <c r="D55" s="1">
        <v>50.2</v>
      </c>
    </row>
    <row r="56" spans="1:4">
      <c r="A56" s="1">
        <v>2052</v>
      </c>
      <c r="C56" s="1">
        <v>48.9</v>
      </c>
      <c r="D56" s="1">
        <v>50.2</v>
      </c>
    </row>
    <row r="57" spans="1:4">
      <c r="A57" s="1">
        <v>2053</v>
      </c>
      <c r="C57" s="1">
        <v>48.8</v>
      </c>
      <c r="D57" s="1">
        <v>50.2</v>
      </c>
    </row>
    <row r="58" spans="1:4">
      <c r="A58" s="1">
        <v>2054</v>
      </c>
      <c r="C58" s="1">
        <v>48.7</v>
      </c>
      <c r="D58" s="1">
        <v>50.2</v>
      </c>
    </row>
    <row r="59" spans="1:4">
      <c r="A59" s="1">
        <v>2055</v>
      </c>
      <c r="C59" s="1">
        <v>48.6</v>
      </c>
      <c r="D59" s="1">
        <v>50.1</v>
      </c>
    </row>
    <row r="60" spans="1:4">
      <c r="A60" s="1">
        <v>2056</v>
      </c>
      <c r="C60" s="1">
        <v>48.5</v>
      </c>
      <c r="D60" s="1">
        <v>50.1</v>
      </c>
    </row>
    <row r="61" spans="1:4">
      <c r="A61" s="1">
        <v>2057</v>
      </c>
      <c r="C61" s="1">
        <v>48.4</v>
      </c>
      <c r="D61" s="1">
        <v>50</v>
      </c>
    </row>
    <row r="62" spans="1:4">
      <c r="A62" s="1">
        <v>2058</v>
      </c>
      <c r="C62" s="1">
        <v>48.3</v>
      </c>
      <c r="D62" s="1">
        <v>50</v>
      </c>
    </row>
    <row r="63" spans="1:4">
      <c r="A63" s="1">
        <v>2059</v>
      </c>
      <c r="C63" s="1">
        <v>48.2</v>
      </c>
      <c r="D63" s="1">
        <v>49.9</v>
      </c>
    </row>
    <row r="64" spans="1:4">
      <c r="A64" s="1">
        <v>2060</v>
      </c>
      <c r="C64" s="1">
        <v>48.1</v>
      </c>
      <c r="D64" s="1">
        <v>49.9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5"/>
  <sheetViews>
    <sheetView workbookViewId="0"/>
  </sheetViews>
  <sheetFormatPr defaultRowHeight="15"/>
  <cols>
    <col min="1" max="6" width="20.7109375" style="1" customWidth="1"/>
  </cols>
  <sheetData>
    <row r="1" spans="1:6">
      <c r="A1" s="2" t="s">
        <v>157</v>
      </c>
    </row>
    <row r="3" spans="1:6">
      <c r="A3" s="2" t="s">
        <v>40</v>
      </c>
      <c r="B3" s="2" t="s">
        <v>152</v>
      </c>
      <c r="C3" s="2" t="s">
        <v>153</v>
      </c>
      <c r="D3" s="2" t="s">
        <v>154</v>
      </c>
      <c r="E3" s="2" t="s">
        <v>155</v>
      </c>
      <c r="F3" s="2" t="s">
        <v>156</v>
      </c>
    </row>
    <row r="4" spans="1:6">
      <c r="A4" s="1" t="s">
        <v>150</v>
      </c>
      <c r="B4" s="1">
        <v>25.3</v>
      </c>
      <c r="C4" s="1">
        <v>4.9</v>
      </c>
      <c r="D4" s="1">
        <v>6.7</v>
      </c>
      <c r="E4" s="1">
        <v>2.9</v>
      </c>
      <c r="F4" s="1">
        <v>10.8</v>
      </c>
    </row>
    <row r="5" spans="1:6">
      <c r="A5" s="1" t="s">
        <v>151</v>
      </c>
      <c r="B5" s="1">
        <v>2.1</v>
      </c>
      <c r="C5" s="1">
        <v>0.6</v>
      </c>
      <c r="D5" s="1">
        <v>5.1</v>
      </c>
      <c r="E5" s="1">
        <v>-2.9</v>
      </c>
      <c r="F5" s="1">
        <v>-0.7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C10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168</v>
      </c>
    </row>
    <row r="3" spans="1:3">
      <c r="A3" s="2" t="s">
        <v>165</v>
      </c>
      <c r="B3" s="2" t="s">
        <v>166</v>
      </c>
      <c r="C3" s="2" t="s">
        <v>167</v>
      </c>
    </row>
    <row r="4" spans="1:3">
      <c r="A4" s="1" t="s">
        <v>158</v>
      </c>
      <c r="B4" s="1">
        <v>3.6</v>
      </c>
      <c r="C4" s="1">
        <v>2.4</v>
      </c>
    </row>
    <row r="5" spans="1:3">
      <c r="A5" s="1" t="s">
        <v>159</v>
      </c>
      <c r="B5" s="1">
        <v>4.9</v>
      </c>
      <c r="C5" s="1">
        <v>3.3</v>
      </c>
    </row>
    <row r="6" spans="1:3">
      <c r="A6" s="1" t="s">
        <v>160</v>
      </c>
      <c r="B6" s="1">
        <v>3.9</v>
      </c>
      <c r="C6" s="1">
        <v>2.6</v>
      </c>
    </row>
    <row r="7" spans="1:3">
      <c r="A7" s="1" t="s">
        <v>161</v>
      </c>
      <c r="B7" s="1">
        <v>3.4</v>
      </c>
      <c r="C7" s="1">
        <v>2.3</v>
      </c>
    </row>
    <row r="8" spans="1:3">
      <c r="A8" s="1" t="s">
        <v>162</v>
      </c>
      <c r="B8" s="1">
        <v>3.1</v>
      </c>
      <c r="C8" s="1">
        <v>2.1</v>
      </c>
    </row>
    <row r="9" spans="1:3">
      <c r="A9" s="1" t="s">
        <v>163</v>
      </c>
      <c r="B9" s="1">
        <v>2.9</v>
      </c>
      <c r="C9" s="1">
        <v>1.9</v>
      </c>
    </row>
    <row r="10" spans="1:3">
      <c r="A10" s="1" t="s">
        <v>164</v>
      </c>
      <c r="B10" s="1">
        <v>2.5</v>
      </c>
      <c r="C10" s="1">
        <v>1.7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C11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180</v>
      </c>
    </row>
    <row r="3" spans="1:3">
      <c r="A3" s="2" t="s">
        <v>177</v>
      </c>
      <c r="B3" s="2" t="s">
        <v>178</v>
      </c>
      <c r="C3" s="2" t="s">
        <v>179</v>
      </c>
    </row>
    <row r="4" spans="1:3">
      <c r="A4" s="1" t="s">
        <v>169</v>
      </c>
      <c r="B4" s="1">
        <v>53.6</v>
      </c>
      <c r="C4" s="1">
        <v>47.3</v>
      </c>
    </row>
    <row r="5" spans="1:3">
      <c r="A5" s="1" t="s">
        <v>170</v>
      </c>
      <c r="B5" s="1">
        <v>35</v>
      </c>
      <c r="C5" s="1">
        <v>30.9</v>
      </c>
    </row>
    <row r="6" spans="1:3">
      <c r="A6" s="1" t="s">
        <v>171</v>
      </c>
      <c r="B6" s="1">
        <v>108.3</v>
      </c>
      <c r="C6" s="1">
        <v>90.59999999999999</v>
      </c>
    </row>
    <row r="7" spans="1:3">
      <c r="A7" s="1" t="s">
        <v>172</v>
      </c>
      <c r="B7" s="1">
        <v>60.4</v>
      </c>
      <c r="C7" s="1">
        <v>18.1</v>
      </c>
    </row>
    <row r="8" spans="1:3">
      <c r="A8" s="1" t="s">
        <v>173</v>
      </c>
      <c r="B8" s="1">
        <v>16.2</v>
      </c>
      <c r="C8" s="1">
        <v>10.7</v>
      </c>
    </row>
    <row r="9" spans="1:3">
      <c r="A9" s="1" t="s">
        <v>174</v>
      </c>
      <c r="B9" s="1">
        <v>7.5</v>
      </c>
      <c r="C9" s="1">
        <v>15.5</v>
      </c>
    </row>
    <row r="10" spans="1:3">
      <c r="A10" s="1" t="s">
        <v>175</v>
      </c>
      <c r="C10" s="1">
        <v>38</v>
      </c>
    </row>
    <row r="11" spans="1:3">
      <c r="A11" s="1" t="s">
        <v>176</v>
      </c>
      <c r="C11" s="1">
        <v>40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G6"/>
  <sheetViews>
    <sheetView workbookViewId="0"/>
  </sheetViews>
  <sheetFormatPr defaultRowHeight="15"/>
  <cols>
    <col min="1" max="7" width="20.7109375" style="1" customWidth="1"/>
  </cols>
  <sheetData>
    <row r="1" spans="1:7">
      <c r="A1" s="2" t="s">
        <v>190</v>
      </c>
    </row>
    <row r="3" spans="1:7">
      <c r="A3" s="2" t="s">
        <v>40</v>
      </c>
      <c r="B3" s="2" t="s">
        <v>184</v>
      </c>
      <c r="C3" s="2" t="s">
        <v>185</v>
      </c>
      <c r="D3" s="2" t="s">
        <v>186</v>
      </c>
      <c r="E3" s="2" t="s">
        <v>187</v>
      </c>
      <c r="F3" s="2" t="s">
        <v>188</v>
      </c>
      <c r="G3" s="2" t="s">
        <v>189</v>
      </c>
    </row>
    <row r="4" spans="1:7">
      <c r="A4" s="1" t="s">
        <v>181</v>
      </c>
      <c r="B4" s="1">
        <v>13729</v>
      </c>
      <c r="C4" s="1">
        <v>10303</v>
      </c>
      <c r="D4" s="1">
        <v>4613</v>
      </c>
      <c r="E4" s="1">
        <v>1649</v>
      </c>
      <c r="F4" s="1">
        <v>5161</v>
      </c>
      <c r="G4" s="1">
        <v>6395</v>
      </c>
    </row>
    <row r="5" spans="1:7">
      <c r="A5" s="1" t="s">
        <v>182</v>
      </c>
      <c r="B5" s="1">
        <v>10551</v>
      </c>
      <c r="C5" s="1">
        <v>4348</v>
      </c>
      <c r="D5" s="1">
        <v>6840</v>
      </c>
      <c r="E5" s="1">
        <v>3470</v>
      </c>
      <c r="F5" s="1">
        <v>3134</v>
      </c>
      <c r="G5" s="1">
        <v>4487</v>
      </c>
    </row>
    <row r="6" spans="1:7">
      <c r="A6" s="1" t="s">
        <v>183</v>
      </c>
      <c r="B6" s="1">
        <v>12476</v>
      </c>
      <c r="C6" s="1">
        <v>4721</v>
      </c>
      <c r="D6" s="1">
        <v>6793</v>
      </c>
      <c r="E6" s="1">
        <v>3072</v>
      </c>
      <c r="F6" s="1">
        <v>6652</v>
      </c>
      <c r="G6" s="1">
        <v>-1941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D14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202</v>
      </c>
    </row>
    <row r="3" spans="1:4">
      <c r="A3" s="2" t="s">
        <v>199</v>
      </c>
      <c r="B3" s="2" t="s">
        <v>200</v>
      </c>
      <c r="C3" s="2" t="s">
        <v>144</v>
      </c>
      <c r="D3" s="2" t="s">
        <v>201</v>
      </c>
    </row>
    <row r="4" spans="1:4">
      <c r="A4" s="1" t="s">
        <v>191</v>
      </c>
      <c r="B4" s="1">
        <v>67.5</v>
      </c>
      <c r="C4" s="1">
        <v>74.7</v>
      </c>
      <c r="D4" s="1">
        <v>77.2</v>
      </c>
    </row>
    <row r="5" spans="1:4">
      <c r="A5" s="1" t="s">
        <v>192</v>
      </c>
      <c r="B5" s="1">
        <v>77.8</v>
      </c>
      <c r="C5" s="1">
        <v>79.90000000000001</v>
      </c>
      <c r="D5" s="1">
        <v>77.2</v>
      </c>
    </row>
    <row r="6" spans="1:4">
      <c r="A6" s="1" t="s">
        <v>193</v>
      </c>
      <c r="B6" s="1">
        <v>64</v>
      </c>
      <c r="C6" s="1">
        <v>68.2</v>
      </c>
      <c r="D6" s="1">
        <v>77.2</v>
      </c>
    </row>
    <row r="7" spans="1:4">
      <c r="A7" s="1" t="s">
        <v>194</v>
      </c>
      <c r="B7" s="1">
        <v>79.5</v>
      </c>
      <c r="C7" s="1">
        <v>80.5</v>
      </c>
      <c r="D7" s="1">
        <v>77.2</v>
      </c>
    </row>
    <row r="8" spans="1:4">
      <c r="A8" s="1" t="s">
        <v>195</v>
      </c>
      <c r="B8" s="1">
        <v>73.09999999999999</v>
      </c>
      <c r="C8" s="1">
        <v>76.5</v>
      </c>
      <c r="D8" s="1">
        <v>77.2</v>
      </c>
    </row>
    <row r="9" spans="1:4">
      <c r="A9" s="1" t="s">
        <v>185</v>
      </c>
      <c r="B9" s="1">
        <v>71.09999999999999</v>
      </c>
      <c r="C9" s="1">
        <v>77.2</v>
      </c>
      <c r="D9" s="1">
        <v>77.2</v>
      </c>
    </row>
    <row r="10" spans="1:4">
      <c r="A10" s="1" t="s">
        <v>196</v>
      </c>
      <c r="B10" s="1">
        <v>65.09999999999999</v>
      </c>
      <c r="C10" s="1">
        <v>51.5</v>
      </c>
      <c r="D10" s="1">
        <v>77.2</v>
      </c>
    </row>
    <row r="11" spans="1:4">
      <c r="A11" s="1" t="s">
        <v>187</v>
      </c>
      <c r="B11" s="1">
        <v>44.4</v>
      </c>
      <c r="C11" s="1">
        <v>61.6</v>
      </c>
      <c r="D11" s="1">
        <v>77.2</v>
      </c>
    </row>
    <row r="12" spans="1:4">
      <c r="A12" s="1" t="s">
        <v>186</v>
      </c>
      <c r="B12" s="1">
        <v>56.2</v>
      </c>
      <c r="C12" s="1">
        <v>64.5</v>
      </c>
      <c r="D12" s="1">
        <v>77.2</v>
      </c>
    </row>
    <row r="13" spans="1:4">
      <c r="A13" s="1" t="s">
        <v>197</v>
      </c>
      <c r="B13" s="1">
        <v>67</v>
      </c>
      <c r="C13" s="1">
        <v>69.40000000000001</v>
      </c>
      <c r="D13" s="1">
        <v>77.2</v>
      </c>
    </row>
    <row r="14" spans="1:4">
      <c r="A14" s="1" t="s">
        <v>198</v>
      </c>
      <c r="B14" s="1">
        <v>63.6</v>
      </c>
      <c r="C14" s="1">
        <v>72.09999999999999</v>
      </c>
      <c r="D14" s="1">
        <v>77.2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G21"/>
  <sheetViews>
    <sheetView workbookViewId="0"/>
  </sheetViews>
  <sheetFormatPr defaultRowHeight="15"/>
  <cols>
    <col min="1" max="7" width="20.7109375" style="1" customWidth="1"/>
  </cols>
  <sheetData>
    <row r="1" spans="1:7">
      <c r="A1" s="2" t="s">
        <v>203</v>
      </c>
    </row>
    <row r="3" spans="1:7">
      <c r="A3" s="2" t="s">
        <v>40</v>
      </c>
      <c r="B3" s="2" t="s">
        <v>107</v>
      </c>
      <c r="C3" s="2" t="s">
        <v>106</v>
      </c>
      <c r="D3" s="2" t="s">
        <v>108</v>
      </c>
      <c r="E3" s="2" t="s">
        <v>103</v>
      </c>
      <c r="F3" s="2" t="s">
        <v>84</v>
      </c>
      <c r="G3" s="2" t="s">
        <v>104</v>
      </c>
    </row>
    <row r="4" spans="1:7">
      <c r="A4" s="1">
        <v>2006</v>
      </c>
      <c r="B4" s="1">
        <v>2</v>
      </c>
      <c r="C4" s="1">
        <v>2.6</v>
      </c>
      <c r="D4" s="1">
        <v>1.3</v>
      </c>
      <c r="E4" s="1">
        <v>2.2</v>
      </c>
      <c r="F4" s="1">
        <v>3.6</v>
      </c>
      <c r="G4" s="1">
        <v>3.2</v>
      </c>
    </row>
    <row r="5" spans="1:7">
      <c r="A5" s="1">
        <v>2007</v>
      </c>
      <c r="B5" s="1">
        <v>2.5</v>
      </c>
      <c r="C5" s="1">
        <v>2.6</v>
      </c>
      <c r="D5" s="1">
        <v>1.7</v>
      </c>
      <c r="E5" s="1">
        <v>2.1</v>
      </c>
      <c r="F5" s="1">
        <v>3.9</v>
      </c>
      <c r="G5" s="1">
        <v>2.9</v>
      </c>
    </row>
    <row r="6" spans="1:7">
      <c r="A6" s="1">
        <v>2008</v>
      </c>
      <c r="B6" s="1">
        <v>2.1</v>
      </c>
      <c r="C6" s="1">
        <v>2.9</v>
      </c>
      <c r="D6" s="1">
        <v>1.9</v>
      </c>
      <c r="E6" s="1">
        <v>2.2</v>
      </c>
      <c r="F6" s="1">
        <v>3.8</v>
      </c>
      <c r="G6" s="1">
        <v>2.5</v>
      </c>
    </row>
    <row r="7" spans="1:7">
      <c r="A7" s="1">
        <v>2009</v>
      </c>
      <c r="B7" s="1">
        <v>2</v>
      </c>
      <c r="C7" s="1">
        <v>2.7</v>
      </c>
      <c r="D7" s="1">
        <v>2.1</v>
      </c>
      <c r="E7" s="1">
        <v>2.2</v>
      </c>
      <c r="F7" s="1">
        <v>4.1</v>
      </c>
      <c r="G7" s="1">
        <v>2.3</v>
      </c>
    </row>
    <row r="8" spans="1:7">
      <c r="A8" s="1">
        <v>2010</v>
      </c>
      <c r="B8" s="1">
        <v>1.9</v>
      </c>
      <c r="C8" s="1">
        <v>2.7</v>
      </c>
      <c r="D8" s="1">
        <v>2.1</v>
      </c>
      <c r="E8" s="1">
        <v>2.1</v>
      </c>
      <c r="F8" s="1">
        <v>3.8</v>
      </c>
      <c r="G8" s="1">
        <v>2.1</v>
      </c>
    </row>
    <row r="9" spans="1:7">
      <c r="A9" s="1">
        <v>2011</v>
      </c>
      <c r="B9" s="1">
        <v>1.7</v>
      </c>
      <c r="C9" s="1">
        <v>2.7</v>
      </c>
      <c r="D9" s="1">
        <v>2.5</v>
      </c>
      <c r="E9" s="1">
        <v>2.1</v>
      </c>
      <c r="F9" s="1">
        <v>3.5</v>
      </c>
      <c r="G9" s="1">
        <v>2.1</v>
      </c>
    </row>
    <row r="10" spans="1:7">
      <c r="A10" s="1">
        <v>2012</v>
      </c>
      <c r="B10" s="1">
        <v>1.7</v>
      </c>
      <c r="C10" s="1">
        <v>2.6</v>
      </c>
      <c r="D10" s="1">
        <v>2.7</v>
      </c>
      <c r="E10" s="1">
        <v>2</v>
      </c>
      <c r="F10" s="1">
        <v>3.6</v>
      </c>
      <c r="G10" s="1">
        <v>2.2</v>
      </c>
    </row>
    <row r="11" spans="1:7">
      <c r="A11" s="1">
        <v>2013</v>
      </c>
      <c r="B11" s="1">
        <v>1.5</v>
      </c>
      <c r="C11" s="1">
        <v>2.6</v>
      </c>
      <c r="D11" s="1">
        <v>2.9</v>
      </c>
      <c r="E11" s="1">
        <v>1.8</v>
      </c>
      <c r="F11" s="1">
        <v>3.5</v>
      </c>
      <c r="G11" s="1">
        <v>2.4</v>
      </c>
    </row>
    <row r="12" spans="1:7">
      <c r="A12" s="1">
        <v>2014</v>
      </c>
      <c r="B12" s="1">
        <v>1.7</v>
      </c>
      <c r="C12" s="1">
        <v>2.4</v>
      </c>
      <c r="D12" s="1">
        <v>2.8</v>
      </c>
      <c r="E12" s="1">
        <v>1.7</v>
      </c>
      <c r="F12" s="1">
        <v>3.5</v>
      </c>
      <c r="G12" s="1">
        <v>2.5</v>
      </c>
    </row>
    <row r="13" spans="1:7">
      <c r="A13" s="1">
        <v>2015</v>
      </c>
      <c r="B13" s="1">
        <v>1.6</v>
      </c>
      <c r="C13" s="1">
        <v>2.2</v>
      </c>
      <c r="D13" s="1">
        <v>3</v>
      </c>
      <c r="E13" s="1">
        <v>1.7</v>
      </c>
      <c r="F13" s="1">
        <v>3.5</v>
      </c>
      <c r="G13" s="1">
        <v>2.7</v>
      </c>
    </row>
    <row r="14" spans="1:7">
      <c r="A14" s="1">
        <v>2016</v>
      </c>
      <c r="B14" s="1">
        <v>1.7</v>
      </c>
      <c r="C14" s="1">
        <v>2.3</v>
      </c>
      <c r="D14" s="1">
        <v>2.9</v>
      </c>
      <c r="E14" s="1">
        <v>1.9</v>
      </c>
      <c r="F14" s="1">
        <v>3.4</v>
      </c>
      <c r="G14" s="1">
        <v>2.6</v>
      </c>
    </row>
    <row r="15" spans="1:7">
      <c r="A15" s="1">
        <v>2017</v>
      </c>
      <c r="B15" s="1">
        <v>1.7</v>
      </c>
      <c r="C15" s="1">
        <v>2.3</v>
      </c>
      <c r="D15" s="1">
        <v>3.1</v>
      </c>
      <c r="E15" s="1">
        <v>1.8</v>
      </c>
      <c r="F15" s="1">
        <v>3.5</v>
      </c>
      <c r="G15" s="1">
        <v>2.4</v>
      </c>
    </row>
    <row r="16" spans="1:7">
      <c r="A16" s="1">
        <v>2018</v>
      </c>
      <c r="B16" s="1">
        <v>1.6</v>
      </c>
      <c r="C16" s="1">
        <v>2.4</v>
      </c>
      <c r="D16" s="1">
        <v>3.1</v>
      </c>
      <c r="E16" s="1">
        <v>2</v>
      </c>
      <c r="F16" s="1">
        <v>3.5</v>
      </c>
      <c r="G16" s="1">
        <v>2.4</v>
      </c>
    </row>
    <row r="17" spans="1:7">
      <c r="A17" s="1">
        <v>2019</v>
      </c>
      <c r="B17" s="1">
        <v>1.8</v>
      </c>
      <c r="C17" s="1">
        <v>2.3</v>
      </c>
      <c r="D17" s="1">
        <v>3.1</v>
      </c>
      <c r="E17" s="1">
        <v>1.9</v>
      </c>
      <c r="F17" s="1">
        <v>3.6</v>
      </c>
      <c r="G17" s="1">
        <v>2.3</v>
      </c>
    </row>
    <row r="18" spans="1:7">
      <c r="A18" s="1">
        <v>2020</v>
      </c>
      <c r="B18" s="1">
        <v>1.9</v>
      </c>
      <c r="C18" s="1">
        <v>2.3</v>
      </c>
      <c r="D18" s="1">
        <v>2.1</v>
      </c>
      <c r="E18" s="1">
        <v>2</v>
      </c>
      <c r="F18" s="1">
        <v>3.9</v>
      </c>
      <c r="G18" s="1">
        <v>2.9</v>
      </c>
    </row>
    <row r="19" spans="1:7">
      <c r="A19" s="1">
        <v>2021</v>
      </c>
      <c r="B19" s="1">
        <v>2</v>
      </c>
      <c r="C19" s="1">
        <v>2.3</v>
      </c>
      <c r="D19" s="1">
        <v>2.2</v>
      </c>
      <c r="E19" s="1">
        <v>1.7</v>
      </c>
      <c r="F19" s="1">
        <v>4</v>
      </c>
      <c r="G19" s="1">
        <v>2.7</v>
      </c>
    </row>
    <row r="20" spans="1:7">
      <c r="A20" s="1">
        <v>2022</v>
      </c>
      <c r="B20" s="1">
        <v>2.3</v>
      </c>
      <c r="C20" s="1">
        <v>2.8</v>
      </c>
      <c r="D20" s="1">
        <v>2.4</v>
      </c>
      <c r="E20" s="1">
        <v>2.3</v>
      </c>
      <c r="F20" s="1">
        <v>4.5</v>
      </c>
      <c r="G20" s="1">
        <v>2.8</v>
      </c>
    </row>
    <row r="21" spans="1:7">
      <c r="A21" s="1">
        <v>2023</v>
      </c>
      <c r="B21" s="1">
        <v>1.8</v>
      </c>
      <c r="C21" s="1">
        <v>2.5</v>
      </c>
      <c r="D21" s="1">
        <v>3.1</v>
      </c>
      <c r="E21" s="1">
        <v>2.1</v>
      </c>
      <c r="F21" s="1">
        <v>4.4</v>
      </c>
      <c r="G21" s="1">
        <v>2.6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sheetFormatPr defaultRowHeight="15"/>
  <cols>
    <col min="1" max="7" width="20.7109375" style="1" customWidth="1"/>
  </cols>
  <sheetData>
    <row r="1" spans="1:7">
      <c r="A1" s="2" t="s">
        <v>215</v>
      </c>
    </row>
    <row r="3" spans="1:7">
      <c r="A3" s="2" t="s">
        <v>139</v>
      </c>
      <c r="B3" s="2" t="s">
        <v>209</v>
      </c>
      <c r="C3" s="2" t="s">
        <v>210</v>
      </c>
      <c r="D3" s="2" t="s">
        <v>211</v>
      </c>
      <c r="E3" s="2" t="s">
        <v>212</v>
      </c>
      <c r="F3" s="2" t="s">
        <v>213</v>
      </c>
      <c r="G3" s="2" t="s">
        <v>214</v>
      </c>
    </row>
    <row r="4" spans="1:7">
      <c r="A4" s="1" t="s">
        <v>204</v>
      </c>
      <c r="B4" s="1">
        <v>68.7</v>
      </c>
      <c r="C4" s="1">
        <v>58</v>
      </c>
      <c r="D4" s="1">
        <v>64.3</v>
      </c>
      <c r="E4" s="1">
        <v>87.09999999999999</v>
      </c>
      <c r="F4" s="1">
        <v>71.7</v>
      </c>
      <c r="G4" s="1">
        <v>20.2</v>
      </c>
    </row>
    <row r="5" spans="1:7">
      <c r="A5" s="1" t="s">
        <v>205</v>
      </c>
      <c r="B5" s="1">
        <v>80.09999999999999</v>
      </c>
      <c r="C5" s="1">
        <v>59.5</v>
      </c>
      <c r="D5" s="1">
        <v>73</v>
      </c>
      <c r="E5" s="1">
        <v>90.5</v>
      </c>
      <c r="F5" s="1">
        <v>85.8</v>
      </c>
      <c r="G5" s="1">
        <v>25.6</v>
      </c>
    </row>
    <row r="6" spans="1:7">
      <c r="A6" s="1" t="s">
        <v>206</v>
      </c>
      <c r="B6" s="1">
        <v>82.7</v>
      </c>
      <c r="C6" s="1">
        <v>62.3</v>
      </c>
      <c r="D6" s="1">
        <v>77.09999999999999</v>
      </c>
      <c r="E6" s="1">
        <v>89.90000000000001</v>
      </c>
      <c r="F6" s="1">
        <v>89.09999999999999</v>
      </c>
      <c r="G6" s="1">
        <v>29.2</v>
      </c>
    </row>
    <row r="7" spans="1:7">
      <c r="A7" s="1" t="s">
        <v>207</v>
      </c>
      <c r="B7" s="1">
        <v>83.40000000000001</v>
      </c>
      <c r="C7" s="1">
        <v>61.2</v>
      </c>
      <c r="D7" s="1">
        <v>80.7</v>
      </c>
      <c r="E7" s="1">
        <v>86.8</v>
      </c>
      <c r="F7" s="1">
        <v>90.3</v>
      </c>
      <c r="G7" s="1">
        <v>35.9</v>
      </c>
    </row>
    <row r="8" spans="1:7">
      <c r="A8" s="1" t="s">
        <v>208</v>
      </c>
      <c r="B8" s="1">
        <v>79.3</v>
      </c>
      <c r="C8" s="1">
        <v>58.2</v>
      </c>
      <c r="D8" s="1">
        <v>78.7</v>
      </c>
      <c r="E8" s="1">
        <v>82.8</v>
      </c>
      <c r="F8" s="1">
        <v>88.09999999999999</v>
      </c>
      <c r="G8" s="1">
        <v>29.7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F5"/>
  <sheetViews>
    <sheetView workbookViewId="0"/>
  </sheetViews>
  <sheetFormatPr defaultRowHeight="15"/>
  <cols>
    <col min="1" max="6" width="20.7109375" style="1" customWidth="1"/>
  </cols>
  <sheetData>
    <row r="1" spans="1:6">
      <c r="A1" s="2" t="s">
        <v>219</v>
      </c>
    </row>
    <row r="3" spans="1:6">
      <c r="A3" s="2" t="s">
        <v>218</v>
      </c>
      <c r="B3" s="2" t="s">
        <v>152</v>
      </c>
      <c r="C3" s="2" t="s">
        <v>153</v>
      </c>
      <c r="D3" s="2" t="s">
        <v>154</v>
      </c>
      <c r="E3" s="2" t="s">
        <v>155</v>
      </c>
      <c r="F3" s="2" t="s">
        <v>156</v>
      </c>
    </row>
    <row r="4" spans="1:6">
      <c r="A4" s="1" t="s">
        <v>216</v>
      </c>
      <c r="B4" s="1">
        <v>2.1</v>
      </c>
      <c r="C4" s="1">
        <v>0.6</v>
      </c>
      <c r="D4" s="1">
        <v>5.1</v>
      </c>
      <c r="E4" s="1">
        <v>-2.9</v>
      </c>
      <c r="F4" s="1">
        <v>-0.7</v>
      </c>
    </row>
    <row r="5" spans="1:6">
      <c r="A5" s="1" t="s">
        <v>217</v>
      </c>
      <c r="B5" s="1">
        <v>10</v>
      </c>
      <c r="C5" s="1">
        <v>2.1</v>
      </c>
      <c r="D5" s="1">
        <v>5.8</v>
      </c>
      <c r="E5" s="1">
        <v>-2.9</v>
      </c>
      <c r="F5" s="1">
        <v>4.9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64"/>
  <sheetViews>
    <sheetView workbookViewId="0"/>
  </sheetViews>
  <sheetFormatPr defaultRowHeight="15"/>
  <cols>
    <col min="1" max="6" width="20.7109375" style="1" customWidth="1"/>
  </cols>
  <sheetData>
    <row r="1" spans="1:6">
      <c r="A1" s="2" t="s">
        <v>222</v>
      </c>
    </row>
    <row r="3" spans="1:6">
      <c r="A3" s="2" t="s">
        <v>40</v>
      </c>
      <c r="B3" s="2" t="s">
        <v>146</v>
      </c>
      <c r="C3" s="2" t="s">
        <v>148</v>
      </c>
      <c r="D3" s="2" t="s">
        <v>220</v>
      </c>
      <c r="E3" s="2" t="s">
        <v>221</v>
      </c>
      <c r="F3" s="2" t="s">
        <v>217</v>
      </c>
    </row>
    <row r="4" spans="1:6">
      <c r="A4" s="1">
        <v>2000</v>
      </c>
      <c r="B4" s="1">
        <v>52.3</v>
      </c>
    </row>
    <row r="5" spans="1:6">
      <c r="A5" s="1">
        <v>2001</v>
      </c>
      <c r="B5" s="1">
        <v>52.3</v>
      </c>
    </row>
    <row r="6" spans="1:6">
      <c r="A6" s="1">
        <v>2002</v>
      </c>
      <c r="B6" s="1">
        <v>52.4</v>
      </c>
    </row>
    <row r="7" spans="1:6">
      <c r="A7" s="1">
        <v>2003</v>
      </c>
      <c r="B7" s="1">
        <v>52</v>
      </c>
    </row>
    <row r="8" spans="1:6">
      <c r="A8" s="1">
        <v>2004</v>
      </c>
      <c r="B8" s="1">
        <v>51.9</v>
      </c>
    </row>
    <row r="9" spans="1:6">
      <c r="A9" s="1">
        <v>2005</v>
      </c>
      <c r="B9" s="1">
        <v>51.9</v>
      </c>
    </row>
    <row r="10" spans="1:6">
      <c r="A10" s="1">
        <v>2006</v>
      </c>
      <c r="B10" s="1">
        <v>52.3</v>
      </c>
    </row>
    <row r="11" spans="1:6">
      <c r="A11" s="1">
        <v>2007</v>
      </c>
      <c r="B11" s="1">
        <v>53.1</v>
      </c>
    </row>
    <row r="12" spans="1:6">
      <c r="A12" s="1">
        <v>2008</v>
      </c>
      <c r="B12" s="1">
        <v>54</v>
      </c>
    </row>
    <row r="13" spans="1:6">
      <c r="A13" s="1">
        <v>2009</v>
      </c>
      <c r="B13" s="1">
        <v>53.4</v>
      </c>
    </row>
    <row r="14" spans="1:6">
      <c r="A14" s="1">
        <v>2010</v>
      </c>
      <c r="B14" s="1">
        <v>53.1</v>
      </c>
    </row>
    <row r="15" spans="1:6">
      <c r="A15" s="1">
        <v>2011</v>
      </c>
      <c r="B15" s="1">
        <v>53.1</v>
      </c>
    </row>
    <row r="16" spans="1:6">
      <c r="A16" s="1">
        <v>2012</v>
      </c>
      <c r="B16" s="1">
        <v>53.2</v>
      </c>
    </row>
    <row r="17" spans="1:6">
      <c r="A17" s="1">
        <v>2013</v>
      </c>
      <c r="B17" s="1">
        <v>53.2</v>
      </c>
    </row>
    <row r="18" spans="1:6">
      <c r="A18" s="1">
        <v>2014</v>
      </c>
      <c r="B18" s="1">
        <v>53</v>
      </c>
    </row>
    <row r="19" spans="1:6">
      <c r="A19" s="1">
        <v>2015</v>
      </c>
      <c r="B19" s="1">
        <v>53.3</v>
      </c>
    </row>
    <row r="20" spans="1:6">
      <c r="A20" s="1">
        <v>2016</v>
      </c>
      <c r="B20" s="1">
        <v>52.9</v>
      </c>
    </row>
    <row r="21" spans="1:6">
      <c r="A21" s="1">
        <v>2017</v>
      </c>
      <c r="B21" s="1">
        <v>52.4</v>
      </c>
    </row>
    <row r="22" spans="1:6">
      <c r="A22" s="1">
        <v>2018</v>
      </c>
      <c r="B22" s="1">
        <v>52.7</v>
      </c>
    </row>
    <row r="23" spans="1:6">
      <c r="A23" s="1">
        <v>2019</v>
      </c>
      <c r="B23" s="1">
        <v>52.9</v>
      </c>
    </row>
    <row r="24" spans="1:6">
      <c r="A24" s="1">
        <v>2020</v>
      </c>
      <c r="B24" s="1">
        <v>52.8</v>
      </c>
    </row>
    <row r="25" spans="1:6">
      <c r="A25" s="1">
        <v>2021</v>
      </c>
      <c r="B25" s="1">
        <v>53.7</v>
      </c>
    </row>
    <row r="26" spans="1:6">
      <c r="A26" s="1">
        <v>2022</v>
      </c>
      <c r="B26" s="1">
        <v>53.9</v>
      </c>
    </row>
    <row r="27" spans="1:6">
      <c r="A27" s="1">
        <v>2023</v>
      </c>
      <c r="B27" s="1">
        <v>54</v>
      </c>
      <c r="C27" s="1">
        <v>54</v>
      </c>
      <c r="D27" s="1">
        <v>54</v>
      </c>
      <c r="E27" s="1">
        <v>54</v>
      </c>
      <c r="F27" s="1">
        <v>54</v>
      </c>
    </row>
    <row r="28" spans="1:6">
      <c r="A28" s="1">
        <v>2024</v>
      </c>
      <c r="C28" s="1">
        <v>54</v>
      </c>
      <c r="D28" s="1">
        <v>53.9</v>
      </c>
      <c r="E28" s="1">
        <v>54</v>
      </c>
      <c r="F28" s="1">
        <v>53.9</v>
      </c>
    </row>
    <row r="29" spans="1:6">
      <c r="A29" s="1">
        <v>2025</v>
      </c>
      <c r="C29" s="1">
        <v>53.9</v>
      </c>
      <c r="D29" s="1">
        <v>53.8</v>
      </c>
      <c r="E29" s="1">
        <v>54</v>
      </c>
      <c r="F29" s="1">
        <v>53.7</v>
      </c>
    </row>
    <row r="30" spans="1:6">
      <c r="A30" s="1">
        <v>2026</v>
      </c>
      <c r="C30" s="1">
        <v>53.8</v>
      </c>
      <c r="D30" s="1">
        <v>53.6</v>
      </c>
      <c r="E30" s="1">
        <v>53.9</v>
      </c>
      <c r="F30" s="1">
        <v>53.6</v>
      </c>
    </row>
    <row r="31" spans="1:6">
      <c r="A31" s="1">
        <v>2027</v>
      </c>
      <c r="C31" s="1">
        <v>53.7</v>
      </c>
      <c r="D31" s="1">
        <v>53.5</v>
      </c>
      <c r="E31" s="1">
        <v>53.9</v>
      </c>
      <c r="F31" s="1">
        <v>53.5</v>
      </c>
    </row>
    <row r="32" spans="1:6">
      <c r="A32" s="1">
        <v>2028</v>
      </c>
      <c r="C32" s="1">
        <v>53.5</v>
      </c>
      <c r="D32" s="1">
        <v>53.3</v>
      </c>
      <c r="E32" s="1">
        <v>53.8</v>
      </c>
      <c r="F32" s="1">
        <v>53.3</v>
      </c>
    </row>
    <row r="33" spans="1:6">
      <c r="A33" s="1">
        <v>2029</v>
      </c>
      <c r="C33" s="1">
        <v>53.4</v>
      </c>
      <c r="D33" s="1">
        <v>53.1</v>
      </c>
      <c r="E33" s="1">
        <v>53.8</v>
      </c>
      <c r="F33" s="1">
        <v>53.2</v>
      </c>
    </row>
    <row r="34" spans="1:6">
      <c r="A34" s="1">
        <v>2030</v>
      </c>
      <c r="C34" s="1">
        <v>53.3</v>
      </c>
      <c r="D34" s="1">
        <v>52.9</v>
      </c>
      <c r="E34" s="1">
        <v>53.7</v>
      </c>
      <c r="F34" s="1">
        <v>53</v>
      </c>
    </row>
    <row r="35" spans="1:6">
      <c r="A35" s="1">
        <v>2031</v>
      </c>
      <c r="C35" s="1">
        <v>53.1</v>
      </c>
      <c r="D35" s="1">
        <v>52.7</v>
      </c>
      <c r="E35" s="1">
        <v>53.7</v>
      </c>
      <c r="F35" s="1">
        <v>52.9</v>
      </c>
    </row>
    <row r="36" spans="1:6">
      <c r="A36" s="1">
        <v>2032</v>
      </c>
      <c r="C36" s="1">
        <v>52.9</v>
      </c>
      <c r="D36" s="1">
        <v>52.5</v>
      </c>
      <c r="E36" s="1">
        <v>53.6</v>
      </c>
      <c r="F36" s="1">
        <v>52.7</v>
      </c>
    </row>
    <row r="37" spans="1:6">
      <c r="A37" s="1">
        <v>2033</v>
      </c>
      <c r="C37" s="1">
        <v>52.7</v>
      </c>
      <c r="D37" s="1">
        <v>52.2</v>
      </c>
      <c r="E37" s="1">
        <v>53.5</v>
      </c>
      <c r="F37" s="1">
        <v>52.5</v>
      </c>
    </row>
    <row r="38" spans="1:6">
      <c r="A38" s="1">
        <v>2034</v>
      </c>
      <c r="C38" s="1">
        <v>52.5</v>
      </c>
      <c r="D38" s="1">
        <v>52</v>
      </c>
      <c r="E38" s="1">
        <v>53.4</v>
      </c>
      <c r="F38" s="1">
        <v>52.3</v>
      </c>
    </row>
    <row r="39" spans="1:6">
      <c r="A39" s="1">
        <v>2035</v>
      </c>
      <c r="C39" s="1">
        <v>52.3</v>
      </c>
      <c r="D39" s="1">
        <v>51.7</v>
      </c>
      <c r="E39" s="1">
        <v>53.2</v>
      </c>
      <c r="F39" s="1">
        <v>52.1</v>
      </c>
    </row>
    <row r="40" spans="1:6">
      <c r="A40" s="1">
        <v>2036</v>
      </c>
      <c r="C40" s="1">
        <v>52.1</v>
      </c>
      <c r="D40" s="1">
        <v>51.4</v>
      </c>
      <c r="E40" s="1">
        <v>53.1</v>
      </c>
      <c r="F40" s="1">
        <v>51.8</v>
      </c>
    </row>
    <row r="41" spans="1:6">
      <c r="A41" s="1">
        <v>2037</v>
      </c>
      <c r="C41" s="1">
        <v>51.9</v>
      </c>
      <c r="D41" s="1">
        <v>51.2</v>
      </c>
      <c r="E41" s="1">
        <v>53</v>
      </c>
      <c r="F41" s="1">
        <v>51.6</v>
      </c>
    </row>
    <row r="42" spans="1:6">
      <c r="A42" s="1">
        <v>2038</v>
      </c>
      <c r="C42" s="1">
        <v>51.7</v>
      </c>
      <c r="D42" s="1">
        <v>51</v>
      </c>
      <c r="E42" s="1">
        <v>52.9</v>
      </c>
      <c r="F42" s="1">
        <v>51.5</v>
      </c>
    </row>
    <row r="43" spans="1:6">
      <c r="A43" s="1">
        <v>2039</v>
      </c>
      <c r="C43" s="1">
        <v>51.5</v>
      </c>
      <c r="D43" s="1">
        <v>50.8</v>
      </c>
      <c r="E43" s="1">
        <v>52.7</v>
      </c>
      <c r="F43" s="1">
        <v>51.3</v>
      </c>
    </row>
    <row r="44" spans="1:6">
      <c r="A44" s="1">
        <v>2040</v>
      </c>
      <c r="C44" s="1">
        <v>51.3</v>
      </c>
      <c r="D44" s="1">
        <v>50.6</v>
      </c>
      <c r="E44" s="1">
        <v>52.5</v>
      </c>
      <c r="F44" s="1">
        <v>51.1</v>
      </c>
    </row>
    <row r="45" spans="1:6">
      <c r="A45" s="1">
        <v>2041</v>
      </c>
      <c r="C45" s="1">
        <v>51.1</v>
      </c>
      <c r="D45" s="1">
        <v>50.5</v>
      </c>
      <c r="E45" s="1">
        <v>52.4</v>
      </c>
      <c r="F45" s="1">
        <v>50.9</v>
      </c>
    </row>
    <row r="46" spans="1:6">
      <c r="A46" s="1">
        <v>2042</v>
      </c>
      <c r="C46" s="1">
        <v>51</v>
      </c>
      <c r="D46" s="1">
        <v>50.4</v>
      </c>
      <c r="E46" s="1">
        <v>52.3</v>
      </c>
      <c r="F46" s="1">
        <v>50.8</v>
      </c>
    </row>
    <row r="47" spans="1:6">
      <c r="A47" s="1">
        <v>2043</v>
      </c>
      <c r="C47" s="1">
        <v>50.8</v>
      </c>
      <c r="D47" s="1">
        <v>50.2</v>
      </c>
      <c r="E47" s="1">
        <v>52.2</v>
      </c>
      <c r="F47" s="1">
        <v>50.7</v>
      </c>
    </row>
    <row r="48" spans="1:6">
      <c r="A48" s="1">
        <v>2044</v>
      </c>
      <c r="C48" s="1">
        <v>50.7</v>
      </c>
      <c r="D48" s="1">
        <v>50.2</v>
      </c>
      <c r="E48" s="1">
        <v>52.1</v>
      </c>
      <c r="F48" s="1">
        <v>50.6</v>
      </c>
    </row>
    <row r="49" spans="1:6">
      <c r="A49" s="1">
        <v>2045</v>
      </c>
      <c r="C49" s="1">
        <v>50.6</v>
      </c>
      <c r="D49" s="1">
        <v>50.1</v>
      </c>
      <c r="E49" s="1">
        <v>52</v>
      </c>
      <c r="F49" s="1">
        <v>50.5</v>
      </c>
    </row>
    <row r="50" spans="1:6">
      <c r="A50" s="1">
        <v>2046</v>
      </c>
      <c r="C50" s="1">
        <v>50.5</v>
      </c>
      <c r="D50" s="1">
        <v>50</v>
      </c>
      <c r="E50" s="1">
        <v>51.8</v>
      </c>
      <c r="F50" s="1">
        <v>50.4</v>
      </c>
    </row>
    <row r="51" spans="1:6">
      <c r="A51" s="1">
        <v>2047</v>
      </c>
      <c r="C51" s="1">
        <v>50.5</v>
      </c>
      <c r="D51" s="1">
        <v>49.9</v>
      </c>
      <c r="E51" s="1">
        <v>51.7</v>
      </c>
      <c r="F51" s="1">
        <v>50.4</v>
      </c>
    </row>
    <row r="52" spans="1:6">
      <c r="A52" s="1">
        <v>2048</v>
      </c>
      <c r="C52" s="1">
        <v>50.4</v>
      </c>
      <c r="D52" s="1">
        <v>49.9</v>
      </c>
      <c r="E52" s="1">
        <v>51.6</v>
      </c>
      <c r="F52" s="1">
        <v>50.3</v>
      </c>
    </row>
    <row r="53" spans="1:6">
      <c r="A53" s="1">
        <v>2049</v>
      </c>
      <c r="C53" s="1">
        <v>50.3</v>
      </c>
      <c r="D53" s="1">
        <v>49.8</v>
      </c>
      <c r="E53" s="1">
        <v>51.5</v>
      </c>
      <c r="F53" s="1">
        <v>50.3</v>
      </c>
    </row>
    <row r="54" spans="1:6">
      <c r="A54" s="1">
        <v>2050</v>
      </c>
      <c r="C54" s="1">
        <v>50.3</v>
      </c>
      <c r="D54" s="1">
        <v>49.8</v>
      </c>
      <c r="E54" s="1">
        <v>51.5</v>
      </c>
      <c r="F54" s="1">
        <v>50.2</v>
      </c>
    </row>
    <row r="55" spans="1:6">
      <c r="A55" s="1">
        <v>2051</v>
      </c>
      <c r="C55" s="1">
        <v>50.2</v>
      </c>
      <c r="D55" s="1">
        <v>49.8</v>
      </c>
      <c r="E55" s="1">
        <v>51.4</v>
      </c>
      <c r="F55" s="1">
        <v>50.2</v>
      </c>
    </row>
    <row r="56" spans="1:6">
      <c r="A56" s="1">
        <v>2052</v>
      </c>
      <c r="C56" s="1">
        <v>50.2</v>
      </c>
      <c r="D56" s="1">
        <v>49.7</v>
      </c>
      <c r="E56" s="1">
        <v>51.3</v>
      </c>
      <c r="F56" s="1">
        <v>50.2</v>
      </c>
    </row>
    <row r="57" spans="1:6">
      <c r="A57" s="1">
        <v>2053</v>
      </c>
      <c r="C57" s="1">
        <v>50.2</v>
      </c>
      <c r="D57" s="1">
        <v>49.7</v>
      </c>
      <c r="E57" s="1">
        <v>51.2</v>
      </c>
      <c r="F57" s="1">
        <v>50.2</v>
      </c>
    </row>
    <row r="58" spans="1:6">
      <c r="A58" s="1">
        <v>2054</v>
      </c>
      <c r="C58" s="1">
        <v>50.2</v>
      </c>
      <c r="D58" s="1">
        <v>49.7</v>
      </c>
      <c r="E58" s="1">
        <v>51.2</v>
      </c>
      <c r="F58" s="1">
        <v>50.2</v>
      </c>
    </row>
    <row r="59" spans="1:6">
      <c r="A59" s="1">
        <v>2055</v>
      </c>
      <c r="C59" s="1">
        <v>50.1</v>
      </c>
      <c r="D59" s="1">
        <v>49.7</v>
      </c>
      <c r="E59" s="1">
        <v>51.1</v>
      </c>
      <c r="F59" s="1">
        <v>50.2</v>
      </c>
    </row>
    <row r="60" spans="1:6">
      <c r="A60" s="1">
        <v>2056</v>
      </c>
      <c r="C60" s="1">
        <v>50.1</v>
      </c>
      <c r="D60" s="1">
        <v>49.7</v>
      </c>
      <c r="E60" s="1">
        <v>51</v>
      </c>
      <c r="F60" s="1">
        <v>50.1</v>
      </c>
    </row>
    <row r="61" spans="1:6">
      <c r="A61" s="1">
        <v>2057</v>
      </c>
      <c r="C61" s="1">
        <v>50</v>
      </c>
      <c r="D61" s="1">
        <v>49.6</v>
      </c>
      <c r="E61" s="1">
        <v>51</v>
      </c>
      <c r="F61" s="1">
        <v>50.1</v>
      </c>
    </row>
    <row r="62" spans="1:6">
      <c r="A62" s="1">
        <v>2058</v>
      </c>
      <c r="C62" s="1">
        <v>50</v>
      </c>
      <c r="D62" s="1">
        <v>49.5</v>
      </c>
      <c r="E62" s="1">
        <v>50.9</v>
      </c>
      <c r="F62" s="1">
        <v>50</v>
      </c>
    </row>
    <row r="63" spans="1:6">
      <c r="A63" s="1">
        <v>2059</v>
      </c>
      <c r="C63" s="1">
        <v>49.9</v>
      </c>
      <c r="D63" s="1">
        <v>49.5</v>
      </c>
      <c r="E63" s="1">
        <v>50.8</v>
      </c>
      <c r="F63" s="1">
        <v>50</v>
      </c>
    </row>
    <row r="64" spans="1:6">
      <c r="A64" s="1">
        <v>2060</v>
      </c>
      <c r="C64" s="1">
        <v>49.9</v>
      </c>
      <c r="D64" s="1">
        <v>49.4</v>
      </c>
      <c r="E64" s="1">
        <v>50.8</v>
      </c>
      <c r="F64" s="1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2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44</v>
      </c>
    </row>
    <row r="3" spans="1:4">
      <c r="A3" s="2" t="s">
        <v>40</v>
      </c>
      <c r="B3" s="2" t="s">
        <v>41</v>
      </c>
      <c r="C3" s="2" t="s">
        <v>42</v>
      </c>
      <c r="D3" s="2" t="s">
        <v>43</v>
      </c>
    </row>
    <row r="4" spans="1:4">
      <c r="A4" s="1">
        <v>1984</v>
      </c>
      <c r="B4" s="1">
        <v>0.68</v>
      </c>
      <c r="C4" s="1">
        <v>-0.41</v>
      </c>
      <c r="D4" s="1">
        <v>-9.029999999999999</v>
      </c>
    </row>
    <row r="5" spans="1:4">
      <c r="A5" s="1">
        <v>1985</v>
      </c>
      <c r="B5" s="1">
        <v>1.28</v>
      </c>
      <c r="C5" s="1">
        <v>0.09</v>
      </c>
      <c r="D5" s="1">
        <v>-8.869999999999999</v>
      </c>
    </row>
    <row r="6" spans="1:4">
      <c r="A6" s="1">
        <v>1986</v>
      </c>
      <c r="B6" s="1">
        <v>-2.41</v>
      </c>
      <c r="C6" s="1">
        <v>-0.79</v>
      </c>
      <c r="D6" s="1">
        <v>-8.859999999999999</v>
      </c>
    </row>
    <row r="7" spans="1:4">
      <c r="A7" s="1">
        <v>1987</v>
      </c>
      <c r="B7" s="1">
        <v>-2.34</v>
      </c>
      <c r="C7" s="1">
        <v>-0.7</v>
      </c>
      <c r="D7" s="1">
        <v>-8.279999999999999</v>
      </c>
    </row>
    <row r="8" spans="1:4">
      <c r="A8" s="1">
        <v>1988</v>
      </c>
      <c r="B8" s="1">
        <v>-3.64</v>
      </c>
      <c r="C8" s="1">
        <v>1.06</v>
      </c>
      <c r="D8" s="1">
        <v>-11.4</v>
      </c>
    </row>
    <row r="9" spans="1:4">
      <c r="A9" s="1">
        <v>1989</v>
      </c>
      <c r="B9" s="1">
        <v>-0.78</v>
      </c>
      <c r="C9" s="1">
        <v>-1.4</v>
      </c>
      <c r="D9" s="1">
        <v>-12.61</v>
      </c>
    </row>
    <row r="10" spans="1:4">
      <c r="A10" s="1">
        <v>1990</v>
      </c>
      <c r="B10" s="1">
        <v>0.02</v>
      </c>
      <c r="C10" s="1">
        <v>-1.22</v>
      </c>
      <c r="D10" s="1">
        <v>-10.8</v>
      </c>
    </row>
    <row r="11" spans="1:4">
      <c r="A11" s="1">
        <v>1991</v>
      </c>
      <c r="B11" s="1">
        <v>1.65</v>
      </c>
      <c r="C11" s="1">
        <v>-1.21</v>
      </c>
      <c r="D11" s="1">
        <v>-8.4</v>
      </c>
    </row>
    <row r="12" spans="1:4">
      <c r="A12" s="1">
        <v>1992</v>
      </c>
      <c r="B12" s="1">
        <v>-0.18</v>
      </c>
      <c r="C12" s="1">
        <v>-1.16</v>
      </c>
      <c r="D12" s="1">
        <v>-8.74</v>
      </c>
    </row>
    <row r="13" spans="1:4">
      <c r="A13" s="1">
        <v>1993</v>
      </c>
      <c r="B13" s="1">
        <v>-0.18</v>
      </c>
      <c r="C13" s="1">
        <v>0.74</v>
      </c>
      <c r="D13" s="1">
        <v>-8.699999999999999</v>
      </c>
    </row>
    <row r="14" spans="1:4">
      <c r="A14" s="1">
        <v>1994</v>
      </c>
      <c r="B14" s="1">
        <v>-2.02</v>
      </c>
      <c r="C14" s="1">
        <v>1.76</v>
      </c>
      <c r="D14" s="1">
        <v>-6.19</v>
      </c>
    </row>
    <row r="15" spans="1:4">
      <c r="A15" s="1">
        <v>1995</v>
      </c>
      <c r="B15" s="1">
        <v>1.76</v>
      </c>
      <c r="C15" s="1">
        <v>1.02</v>
      </c>
      <c r="D15" s="1">
        <v>-5.28</v>
      </c>
    </row>
    <row r="16" spans="1:4">
      <c r="A16" s="1">
        <v>1996</v>
      </c>
      <c r="B16" s="1">
        <v>6.3</v>
      </c>
      <c r="C16" s="1">
        <v>-1.08</v>
      </c>
      <c r="D16" s="1">
        <v>-5.14</v>
      </c>
    </row>
    <row r="17" spans="1:4">
      <c r="A17" s="1">
        <v>1997</v>
      </c>
      <c r="B17" s="1">
        <v>5.17</v>
      </c>
      <c r="C17" s="1">
        <v>0.24</v>
      </c>
      <c r="D17" s="1">
        <v>-5.84</v>
      </c>
    </row>
    <row r="18" spans="1:4">
      <c r="A18" s="1">
        <v>1998</v>
      </c>
      <c r="B18" s="1">
        <v>3.89</v>
      </c>
      <c r="C18" s="1">
        <v>1.14</v>
      </c>
      <c r="D18" s="1">
        <v>-2.96</v>
      </c>
    </row>
    <row r="19" spans="1:4">
      <c r="A19" s="1">
        <v>1999</v>
      </c>
      <c r="B19" s="1">
        <v>2.26</v>
      </c>
      <c r="C19" s="1">
        <v>2.85</v>
      </c>
      <c r="D19" s="1">
        <v>-3.83</v>
      </c>
    </row>
    <row r="20" spans="1:4">
      <c r="A20" s="1">
        <v>2000</v>
      </c>
      <c r="B20" s="1">
        <v>4.01</v>
      </c>
      <c r="C20" s="1">
        <v>6.42</v>
      </c>
      <c r="D20" s="1">
        <v>-6.16</v>
      </c>
    </row>
    <row r="21" spans="1:4">
      <c r="A21" s="1">
        <v>2001</v>
      </c>
      <c r="B21" s="1">
        <v>6.74</v>
      </c>
      <c r="C21" s="1">
        <v>-1.42</v>
      </c>
      <c r="D21" s="1">
        <v>-2.75</v>
      </c>
    </row>
    <row r="22" spans="1:4">
      <c r="A22" s="1">
        <v>2002</v>
      </c>
      <c r="B22" s="1">
        <v>14.93</v>
      </c>
      <c r="C22" s="1">
        <v>-2.76</v>
      </c>
      <c r="D22" s="1">
        <v>-3.7</v>
      </c>
    </row>
    <row r="23" spans="1:4">
      <c r="A23" s="1">
        <v>2003</v>
      </c>
      <c r="B23" s="1">
        <v>18.03</v>
      </c>
      <c r="C23" s="1">
        <v>-2.8</v>
      </c>
      <c r="D23" s="1">
        <v>-6.07</v>
      </c>
    </row>
    <row r="24" spans="1:4">
      <c r="A24" s="1">
        <v>2004</v>
      </c>
      <c r="B24" s="1">
        <v>17.75</v>
      </c>
      <c r="C24" s="1">
        <v>-0.42</v>
      </c>
      <c r="D24" s="1">
        <v>-3.32</v>
      </c>
    </row>
    <row r="25" spans="1:4">
      <c r="A25" s="1">
        <v>2005</v>
      </c>
      <c r="B25" s="1">
        <v>24.51</v>
      </c>
      <c r="C25" s="1">
        <v>3.89</v>
      </c>
      <c r="D25" s="1">
        <v>-0.6899999999999999</v>
      </c>
    </row>
    <row r="26" spans="1:4">
      <c r="A26" s="1">
        <v>2006</v>
      </c>
      <c r="B26" s="1">
        <v>32.03</v>
      </c>
      <c r="C26" s="1">
        <v>6.8</v>
      </c>
      <c r="D26" s="1">
        <v>-1.38</v>
      </c>
    </row>
    <row r="27" spans="1:4">
      <c r="A27" s="1">
        <v>2007</v>
      </c>
      <c r="B27" s="1">
        <v>24.6</v>
      </c>
      <c r="C27" s="1">
        <v>1.6</v>
      </c>
      <c r="D27" s="1">
        <v>-1.16</v>
      </c>
    </row>
    <row r="28" spans="1:4">
      <c r="A28" s="1">
        <v>2008</v>
      </c>
      <c r="B28" s="1">
        <v>39.48</v>
      </c>
      <c r="C28" s="1">
        <v>0.39</v>
      </c>
      <c r="D28" s="1">
        <v>-1.77</v>
      </c>
    </row>
    <row r="29" spans="1:4">
      <c r="A29" s="1">
        <v>2009</v>
      </c>
      <c r="B29" s="1">
        <v>24.89</v>
      </c>
      <c r="C29" s="1">
        <v>4.14</v>
      </c>
      <c r="D29" s="1">
        <v>-1.26</v>
      </c>
    </row>
    <row r="30" spans="1:4">
      <c r="A30" s="1">
        <v>2010</v>
      </c>
      <c r="B30" s="1">
        <v>34.51</v>
      </c>
      <c r="C30" s="1">
        <v>11.98</v>
      </c>
      <c r="D30" s="1">
        <v>1.62</v>
      </c>
    </row>
    <row r="31" spans="1:4">
      <c r="A31" s="1">
        <v>2011</v>
      </c>
      <c r="B31" s="1">
        <v>27.29</v>
      </c>
      <c r="C31" s="1">
        <v>4.67</v>
      </c>
      <c r="D31" s="1">
        <v>4.65</v>
      </c>
    </row>
    <row r="32" spans="1:4">
      <c r="A32" s="1">
        <v>2012</v>
      </c>
      <c r="B32" s="1">
        <v>20.09</v>
      </c>
      <c r="C32" s="1">
        <v>0.8</v>
      </c>
      <c r="D32" s="1">
        <v>1.01</v>
      </c>
    </row>
    <row r="33" spans="1:4">
      <c r="A33" s="1">
        <v>2013</v>
      </c>
      <c r="B33" s="1">
        <v>18.32</v>
      </c>
      <c r="C33" s="1">
        <v>11.72</v>
      </c>
      <c r="D33" s="1">
        <v>-1.06</v>
      </c>
    </row>
    <row r="34" spans="1:4">
      <c r="A34" s="1">
        <v>2014</v>
      </c>
      <c r="B34" s="1">
        <v>20.56</v>
      </c>
      <c r="C34" s="1">
        <v>13.32</v>
      </c>
      <c r="D34" s="1">
        <v>0.67</v>
      </c>
    </row>
    <row r="35" spans="1:4">
      <c r="A35" s="1">
        <v>2015</v>
      </c>
      <c r="B35" s="1">
        <v>13.43</v>
      </c>
      <c r="C35" s="1">
        <v>9.74</v>
      </c>
      <c r="D35" s="1">
        <v>3.13</v>
      </c>
    </row>
    <row r="36" spans="1:4">
      <c r="A36" s="1">
        <v>2016</v>
      </c>
      <c r="B36" s="1">
        <v>19.19</v>
      </c>
      <c r="C36" s="1">
        <v>16.32</v>
      </c>
      <c r="D36" s="1">
        <v>4.85</v>
      </c>
    </row>
    <row r="37" spans="1:4">
      <c r="A37" s="1">
        <v>2017</v>
      </c>
      <c r="B37" s="1">
        <v>21.93</v>
      </c>
      <c r="C37" s="1">
        <v>25.6</v>
      </c>
      <c r="D37" s="1">
        <v>3.61</v>
      </c>
    </row>
    <row r="38" spans="1:4">
      <c r="A38" s="1">
        <v>2018</v>
      </c>
      <c r="B38" s="1">
        <v>39.8</v>
      </c>
      <c r="C38" s="1">
        <v>23.79</v>
      </c>
      <c r="D38" s="1">
        <v>4.31</v>
      </c>
    </row>
    <row r="39" spans="1:4">
      <c r="A39" s="1">
        <v>2019</v>
      </c>
      <c r="B39" s="1">
        <v>28.06</v>
      </c>
      <c r="C39" s="1">
        <v>18.38</v>
      </c>
      <c r="D39" s="1">
        <v>4.59</v>
      </c>
    </row>
    <row r="40" spans="1:4">
      <c r="A40" s="1">
        <v>2020</v>
      </c>
      <c r="B40" s="1">
        <v>-2.88</v>
      </c>
      <c r="C40" s="1">
        <v>14.43</v>
      </c>
      <c r="D40" s="1">
        <v>5.3</v>
      </c>
    </row>
    <row r="41" spans="1:4">
      <c r="A41" s="1">
        <v>2021</v>
      </c>
      <c r="B41" s="1">
        <v>54.27</v>
      </c>
      <c r="C41" s="1">
        <v>16.71</v>
      </c>
      <c r="D41" s="1">
        <v>3.44</v>
      </c>
    </row>
    <row r="42" spans="1:4">
      <c r="A42" s="1">
        <v>2022</v>
      </c>
      <c r="B42" s="1">
        <v>128.43</v>
      </c>
      <c r="C42" s="1">
        <v>28</v>
      </c>
      <c r="D42" s="1">
        <v>5.91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E10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233</v>
      </c>
    </row>
    <row r="3" spans="1:5">
      <c r="A3" s="2" t="s">
        <v>165</v>
      </c>
      <c r="B3" s="2" t="s">
        <v>229</v>
      </c>
      <c r="C3" s="2" t="s">
        <v>230</v>
      </c>
      <c r="D3" s="2" t="s">
        <v>231</v>
      </c>
      <c r="E3" s="2" t="s">
        <v>232</v>
      </c>
    </row>
    <row r="4" spans="1:5">
      <c r="A4" s="1" t="s">
        <v>223</v>
      </c>
      <c r="B4" s="1">
        <v>-7.1</v>
      </c>
      <c r="C4" s="1">
        <v>9.800000000000001</v>
      </c>
      <c r="D4" s="1">
        <v>2.2</v>
      </c>
      <c r="E4" s="1">
        <v>4.9</v>
      </c>
    </row>
    <row r="5" spans="1:5">
      <c r="A5" s="1" t="s">
        <v>224</v>
      </c>
      <c r="B5" s="1">
        <v>-10.4</v>
      </c>
      <c r="C5" s="1">
        <v>10.1</v>
      </c>
      <c r="D5" s="1">
        <v>0.9</v>
      </c>
      <c r="E5" s="1">
        <v>0.7</v>
      </c>
    </row>
    <row r="6" spans="1:5">
      <c r="A6" s="1" t="s">
        <v>225</v>
      </c>
    </row>
    <row r="7" spans="1:5">
      <c r="A7" s="1" t="s">
        <v>226</v>
      </c>
      <c r="B7" s="1">
        <v>-6.7</v>
      </c>
      <c r="C7" s="1">
        <v>8.9</v>
      </c>
      <c r="D7" s="1">
        <v>-0.8</v>
      </c>
      <c r="E7" s="1">
        <v>1.4</v>
      </c>
    </row>
    <row r="8" spans="1:5">
      <c r="A8" s="1" t="s">
        <v>227</v>
      </c>
      <c r="B8" s="1">
        <v>-8.9</v>
      </c>
      <c r="C8" s="1">
        <v>9.300000000000001</v>
      </c>
      <c r="D8" s="1">
        <v>-4.1</v>
      </c>
      <c r="E8" s="1">
        <v>-3.6</v>
      </c>
    </row>
    <row r="9" spans="1:5">
      <c r="A9" s="1" t="s">
        <v>225</v>
      </c>
    </row>
    <row r="10" spans="1:5">
      <c r="A10" s="1" t="s">
        <v>228</v>
      </c>
      <c r="B10" s="1">
        <v>0</v>
      </c>
      <c r="C10" s="1">
        <v>6.7</v>
      </c>
      <c r="D10" s="1">
        <v>3.1</v>
      </c>
      <c r="E10" s="1">
        <v>9.9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238</v>
      </c>
    </row>
    <row r="3" spans="1:3">
      <c r="A3" s="2" t="s">
        <v>165</v>
      </c>
      <c r="B3" s="2" t="s">
        <v>236</v>
      </c>
      <c r="C3" s="2" t="s">
        <v>237</v>
      </c>
    </row>
    <row r="4" spans="1:3">
      <c r="A4" s="1" t="s">
        <v>234</v>
      </c>
      <c r="B4" s="1">
        <v>3.2</v>
      </c>
      <c r="C4" s="1">
        <v>12.6</v>
      </c>
    </row>
    <row r="5" spans="1:3">
      <c r="A5" s="1" t="s">
        <v>225</v>
      </c>
    </row>
    <row r="6" spans="1:3">
      <c r="A6" s="1" t="s">
        <v>226</v>
      </c>
      <c r="B6" s="1">
        <v>-0.6</v>
      </c>
      <c r="C6" s="1">
        <v>4.8</v>
      </c>
    </row>
    <row r="7" spans="1:3">
      <c r="A7" s="1" t="s">
        <v>235</v>
      </c>
      <c r="B7" s="1">
        <v>-1</v>
      </c>
      <c r="C7" s="1">
        <v>4.2</v>
      </c>
    </row>
    <row r="8" spans="1:3">
      <c r="A8" s="1" t="s">
        <v>225</v>
      </c>
    </row>
    <row r="9" spans="1:3">
      <c r="A9" s="1" t="s">
        <v>228</v>
      </c>
      <c r="B9" s="1">
        <v>9.199999999999999</v>
      </c>
      <c r="C9" s="1">
        <v>9.199999999999999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F78"/>
  <sheetViews>
    <sheetView workbookViewId="0"/>
  </sheetViews>
  <sheetFormatPr defaultRowHeight="15"/>
  <cols>
    <col min="1" max="6" width="20.7109375" style="1" customWidth="1"/>
  </cols>
  <sheetData>
    <row r="1" spans="1:6">
      <c r="A1" s="2" t="s">
        <v>245</v>
      </c>
    </row>
    <row r="3" spans="1:6">
      <c r="A3" s="2" t="s">
        <v>239</v>
      </c>
      <c r="B3" s="2" t="s">
        <v>240</v>
      </c>
      <c r="C3" s="2" t="s">
        <v>241</v>
      </c>
      <c r="D3" s="2" t="s">
        <v>242</v>
      </c>
      <c r="E3" s="2" t="s">
        <v>243</v>
      </c>
      <c r="F3" s="2" t="s">
        <v>244</v>
      </c>
    </row>
    <row r="4" spans="1:6">
      <c r="A4" s="1">
        <v>0</v>
      </c>
    </row>
    <row r="5" spans="1:6">
      <c r="A5" s="1">
        <v>5000</v>
      </c>
      <c r="B5" s="1">
        <v>0</v>
      </c>
      <c r="C5" s="1">
        <v>33.8</v>
      </c>
      <c r="D5" s="1">
        <v>33.8</v>
      </c>
      <c r="E5" s="1">
        <v>38.22</v>
      </c>
      <c r="F5" s="1">
        <v>71.09999999999999</v>
      </c>
    </row>
    <row r="6" spans="1:6">
      <c r="A6" s="1">
        <v>10000</v>
      </c>
      <c r="B6" s="1">
        <v>0</v>
      </c>
      <c r="C6" s="1">
        <v>33.8</v>
      </c>
      <c r="D6" s="1">
        <v>33.8</v>
      </c>
      <c r="E6" s="1">
        <v>38.22</v>
      </c>
      <c r="F6" s="1">
        <v>71.51000000000001</v>
      </c>
    </row>
    <row r="7" spans="1:6">
      <c r="A7" s="1">
        <v>15000</v>
      </c>
      <c r="B7" s="1">
        <v>0</v>
      </c>
      <c r="C7" s="1">
        <v>33.8</v>
      </c>
      <c r="D7" s="1">
        <v>33.8</v>
      </c>
      <c r="E7" s="1">
        <v>38.22</v>
      </c>
      <c r="F7" s="1">
        <v>71.92</v>
      </c>
    </row>
    <row r="8" spans="1:6">
      <c r="A8" s="1">
        <v>20000</v>
      </c>
      <c r="B8" s="1">
        <v>0</v>
      </c>
      <c r="C8" s="1">
        <v>33.8</v>
      </c>
      <c r="D8" s="1">
        <v>33.8</v>
      </c>
      <c r="E8" s="1">
        <v>38.22</v>
      </c>
      <c r="F8" s="1">
        <v>72.31999999999999</v>
      </c>
    </row>
    <row r="9" spans="1:6">
      <c r="A9" s="1">
        <v>25000</v>
      </c>
      <c r="B9" s="1">
        <v>0</v>
      </c>
      <c r="C9" s="1">
        <v>33.8</v>
      </c>
      <c r="D9" s="1">
        <v>33.8</v>
      </c>
      <c r="E9" s="1">
        <v>38.22</v>
      </c>
      <c r="F9" s="1">
        <v>72.73</v>
      </c>
    </row>
    <row r="10" spans="1:6">
      <c r="A10" s="1">
        <v>30000</v>
      </c>
      <c r="B10" s="1">
        <v>0</v>
      </c>
      <c r="C10" s="1">
        <v>33.8</v>
      </c>
      <c r="D10" s="1">
        <v>33.8</v>
      </c>
      <c r="E10" s="1">
        <v>38.22</v>
      </c>
      <c r="F10" s="1">
        <v>73.14</v>
      </c>
    </row>
    <row r="11" spans="1:6">
      <c r="A11" s="1">
        <v>35000</v>
      </c>
      <c r="B11" s="1">
        <v>0</v>
      </c>
      <c r="C11" s="1">
        <v>33.8</v>
      </c>
      <c r="D11" s="1">
        <v>33.8</v>
      </c>
      <c r="E11" s="1">
        <v>38.22</v>
      </c>
      <c r="F11" s="1">
        <v>73.55</v>
      </c>
    </row>
    <row r="12" spans="1:6">
      <c r="A12" s="1">
        <v>40000</v>
      </c>
      <c r="B12" s="1">
        <v>0</v>
      </c>
      <c r="C12" s="1">
        <v>33.8</v>
      </c>
      <c r="D12" s="1">
        <v>33.8</v>
      </c>
      <c r="E12" s="1">
        <v>38.22</v>
      </c>
      <c r="F12" s="1">
        <v>73.95999999999999</v>
      </c>
    </row>
    <row r="13" spans="1:6">
      <c r="A13" s="1">
        <v>45000</v>
      </c>
      <c r="B13" s="1">
        <v>0</v>
      </c>
      <c r="C13" s="1">
        <v>33.8</v>
      </c>
      <c r="D13" s="1">
        <v>33.8</v>
      </c>
      <c r="E13" s="1">
        <v>38.22</v>
      </c>
      <c r="F13" s="1">
        <v>74.36</v>
      </c>
    </row>
    <row r="14" spans="1:6">
      <c r="A14" s="1">
        <v>50000</v>
      </c>
      <c r="B14" s="1">
        <v>0</v>
      </c>
      <c r="C14" s="1">
        <v>43.46</v>
      </c>
      <c r="D14" s="1">
        <v>43.46</v>
      </c>
      <c r="E14" s="1">
        <v>47.23</v>
      </c>
      <c r="F14" s="1">
        <v>74.83</v>
      </c>
    </row>
    <row r="15" spans="1:6">
      <c r="A15" s="1">
        <v>55000</v>
      </c>
      <c r="B15" s="1">
        <v>0</v>
      </c>
      <c r="C15" s="1">
        <v>77.48999999999999</v>
      </c>
      <c r="D15" s="1">
        <v>77.48999999999999</v>
      </c>
      <c r="E15" s="1">
        <v>78.98999999999999</v>
      </c>
      <c r="F15" s="1">
        <v>91.34999999999999</v>
      </c>
    </row>
    <row r="16" spans="1:6">
      <c r="A16" s="1">
        <v>60000</v>
      </c>
      <c r="B16" s="1">
        <v>0</v>
      </c>
      <c r="C16" s="1">
        <v>77.48999999999999</v>
      </c>
      <c r="D16" s="1">
        <v>77.48999999999999</v>
      </c>
      <c r="E16" s="1">
        <v>78.98999999999999</v>
      </c>
      <c r="F16" s="1">
        <v>91.40000000000001</v>
      </c>
    </row>
    <row r="17" spans="1:6">
      <c r="A17" s="1">
        <v>65000</v>
      </c>
      <c r="B17" s="1">
        <v>0</v>
      </c>
      <c r="C17" s="1">
        <v>77.48999999999999</v>
      </c>
      <c r="D17" s="1">
        <v>77.48999999999999</v>
      </c>
      <c r="E17" s="1">
        <v>78.98999999999999</v>
      </c>
      <c r="F17" s="1">
        <v>91.45</v>
      </c>
    </row>
    <row r="18" spans="1:6">
      <c r="A18" s="1">
        <v>70000</v>
      </c>
      <c r="B18" s="1">
        <v>1.75</v>
      </c>
      <c r="C18" s="1">
        <v>77.48999999999999</v>
      </c>
      <c r="D18" s="1">
        <v>77.48999999999999</v>
      </c>
      <c r="E18" s="1">
        <v>78.98999999999999</v>
      </c>
      <c r="F18" s="1">
        <v>91.48999999999999</v>
      </c>
    </row>
    <row r="19" spans="1:6">
      <c r="A19" s="1">
        <v>75000</v>
      </c>
      <c r="B19" s="1">
        <v>25</v>
      </c>
      <c r="C19" s="1">
        <v>77.48999999999999</v>
      </c>
      <c r="D19" s="1">
        <v>77.48999999999999</v>
      </c>
      <c r="E19" s="1">
        <v>78.98999999999999</v>
      </c>
      <c r="F19" s="1">
        <v>91.54000000000001</v>
      </c>
    </row>
    <row r="20" spans="1:6">
      <c r="A20" s="1">
        <v>80000</v>
      </c>
      <c r="B20" s="1">
        <v>25</v>
      </c>
      <c r="C20" s="1">
        <v>77.48999999999999</v>
      </c>
      <c r="D20" s="1">
        <v>77.48999999999999</v>
      </c>
      <c r="E20" s="1">
        <v>78.98999999999999</v>
      </c>
      <c r="F20" s="1">
        <v>91.59</v>
      </c>
    </row>
    <row r="21" spans="1:6">
      <c r="A21" s="1">
        <v>85000</v>
      </c>
      <c r="B21" s="1">
        <v>25</v>
      </c>
      <c r="C21" s="1">
        <v>77.48999999999999</v>
      </c>
      <c r="D21" s="1">
        <v>77.48999999999999</v>
      </c>
      <c r="E21" s="1">
        <v>78.98999999999999</v>
      </c>
      <c r="F21" s="1">
        <v>91.63</v>
      </c>
    </row>
    <row r="22" spans="1:6">
      <c r="A22" s="1">
        <v>90000</v>
      </c>
      <c r="B22" s="1">
        <v>25</v>
      </c>
      <c r="C22" s="1">
        <v>77.48999999999999</v>
      </c>
      <c r="D22" s="1">
        <v>77.48999999999999</v>
      </c>
      <c r="E22" s="1">
        <v>78.98999999999999</v>
      </c>
      <c r="F22" s="1">
        <v>91.68000000000001</v>
      </c>
    </row>
    <row r="23" spans="1:6">
      <c r="A23" s="1">
        <v>95000</v>
      </c>
      <c r="B23" s="1">
        <v>25</v>
      </c>
      <c r="C23" s="1">
        <v>77.48999999999999</v>
      </c>
      <c r="D23" s="1">
        <v>77.48999999999999</v>
      </c>
      <c r="E23" s="1">
        <v>78.98999999999999</v>
      </c>
      <c r="F23" s="1">
        <v>91.72</v>
      </c>
    </row>
    <row r="24" spans="1:6">
      <c r="A24" s="1">
        <v>100000</v>
      </c>
      <c r="B24" s="1">
        <v>25</v>
      </c>
      <c r="C24" s="1">
        <v>77.48999999999999</v>
      </c>
      <c r="D24" s="1">
        <v>77.48999999999999</v>
      </c>
      <c r="E24" s="1">
        <v>78.98999999999999</v>
      </c>
      <c r="F24" s="1">
        <v>91.77</v>
      </c>
    </row>
    <row r="25" spans="1:6">
      <c r="A25" s="1">
        <v>105000</v>
      </c>
      <c r="B25" s="1">
        <v>12.05</v>
      </c>
      <c r="C25" s="1">
        <v>77.48999999999999</v>
      </c>
      <c r="D25" s="1">
        <v>77.48999999999999</v>
      </c>
      <c r="E25" s="1">
        <v>78.98999999999999</v>
      </c>
      <c r="F25" s="1">
        <v>91.81999999999999</v>
      </c>
    </row>
    <row r="26" spans="1:6">
      <c r="A26" s="1">
        <v>110000</v>
      </c>
      <c r="B26" s="1">
        <v>7.8</v>
      </c>
      <c r="C26" s="1">
        <v>77.48999999999999</v>
      </c>
      <c r="D26" s="1">
        <v>77.48999999999999</v>
      </c>
      <c r="E26" s="1">
        <v>78.98999999999999</v>
      </c>
      <c r="F26" s="1">
        <v>91.86</v>
      </c>
    </row>
    <row r="27" spans="1:6">
      <c r="A27" s="1">
        <v>115000</v>
      </c>
      <c r="B27" s="1">
        <v>7.8</v>
      </c>
      <c r="C27" s="1">
        <v>77.48999999999999</v>
      </c>
      <c r="D27" s="1">
        <v>77.48999999999999</v>
      </c>
      <c r="E27" s="1">
        <v>78.98999999999999</v>
      </c>
      <c r="F27" s="1">
        <v>91.91</v>
      </c>
    </row>
    <row r="28" spans="1:6">
      <c r="A28" s="1">
        <v>120000</v>
      </c>
      <c r="B28" s="1">
        <v>7.8</v>
      </c>
      <c r="C28" s="1">
        <v>77.48999999999999</v>
      </c>
      <c r="D28" s="1">
        <v>77.48999999999999</v>
      </c>
      <c r="E28" s="1">
        <v>78.98999999999999</v>
      </c>
      <c r="F28" s="1">
        <v>91.95999999999999</v>
      </c>
    </row>
    <row r="29" spans="1:6">
      <c r="A29" s="1">
        <v>125000</v>
      </c>
      <c r="B29" s="1">
        <v>7.8</v>
      </c>
      <c r="C29" s="1">
        <v>77.48999999999999</v>
      </c>
      <c r="D29" s="1">
        <v>77.48999999999999</v>
      </c>
      <c r="E29" s="1">
        <v>78.98999999999999</v>
      </c>
      <c r="F29" s="1">
        <v>92</v>
      </c>
    </row>
    <row r="30" spans="1:6">
      <c r="A30" s="1">
        <v>130000</v>
      </c>
      <c r="B30" s="1">
        <v>7.8</v>
      </c>
      <c r="C30" s="1">
        <v>77.48999999999999</v>
      </c>
      <c r="D30" s="1">
        <v>77.48999999999999</v>
      </c>
      <c r="E30" s="1">
        <v>78.98999999999999</v>
      </c>
      <c r="F30" s="1">
        <v>92.05</v>
      </c>
    </row>
    <row r="31" spans="1:6">
      <c r="A31" s="1">
        <v>135000</v>
      </c>
      <c r="B31" s="1">
        <v>7.8</v>
      </c>
      <c r="C31" s="1">
        <v>77.48999999999999</v>
      </c>
      <c r="D31" s="1">
        <v>77.48999999999999</v>
      </c>
      <c r="E31" s="1">
        <v>78.98999999999999</v>
      </c>
      <c r="F31" s="1">
        <v>92.09</v>
      </c>
    </row>
    <row r="32" spans="1:6">
      <c r="A32" s="1">
        <v>140000</v>
      </c>
      <c r="B32" s="1">
        <v>7.8</v>
      </c>
      <c r="C32" s="1">
        <v>77.48999999999999</v>
      </c>
      <c r="D32" s="1">
        <v>77.48999999999999</v>
      </c>
      <c r="E32" s="1">
        <v>78.98999999999999</v>
      </c>
      <c r="F32" s="1">
        <v>92.14</v>
      </c>
    </row>
    <row r="33" spans="1:6">
      <c r="A33" s="1">
        <v>145000</v>
      </c>
      <c r="B33" s="1">
        <v>7.8</v>
      </c>
      <c r="C33" s="1">
        <v>77.48999999999999</v>
      </c>
      <c r="D33" s="1">
        <v>77.48999999999999</v>
      </c>
      <c r="E33" s="1">
        <v>78.98999999999999</v>
      </c>
      <c r="F33" s="1">
        <v>92.19</v>
      </c>
    </row>
    <row r="34" spans="1:6">
      <c r="A34" s="1">
        <v>150000</v>
      </c>
      <c r="B34" s="1">
        <v>7.8</v>
      </c>
      <c r="C34" s="1">
        <v>77.48999999999999</v>
      </c>
      <c r="D34" s="1">
        <v>77.48999999999999</v>
      </c>
      <c r="E34" s="1">
        <v>78.98999999999999</v>
      </c>
      <c r="F34" s="1">
        <v>89.52</v>
      </c>
    </row>
    <row r="35" spans="1:6">
      <c r="A35" s="1">
        <v>155000</v>
      </c>
      <c r="B35" s="1">
        <v>7.8</v>
      </c>
      <c r="C35" s="1">
        <v>77.48999999999999</v>
      </c>
      <c r="D35" s="1">
        <v>77.48999999999999</v>
      </c>
      <c r="E35" s="1">
        <v>78.98999999999999</v>
      </c>
      <c r="F35" s="1">
        <v>78.98999999999999</v>
      </c>
    </row>
    <row r="36" spans="1:6">
      <c r="A36" s="1">
        <v>160000</v>
      </c>
      <c r="B36" s="1">
        <v>7.8</v>
      </c>
      <c r="C36" s="1">
        <v>77.48999999999999</v>
      </c>
      <c r="D36" s="1">
        <v>77.48999999999999</v>
      </c>
      <c r="E36" s="1">
        <v>78.98999999999999</v>
      </c>
      <c r="F36" s="1">
        <v>78.98999999999999</v>
      </c>
    </row>
    <row r="37" spans="1:6">
      <c r="A37" s="1">
        <v>165000</v>
      </c>
      <c r="B37" s="1">
        <v>11.54</v>
      </c>
      <c r="C37" s="1">
        <v>77.48999999999999</v>
      </c>
      <c r="D37" s="1">
        <v>77.48999999999999</v>
      </c>
      <c r="E37" s="1">
        <v>78.98999999999999</v>
      </c>
      <c r="F37" s="1">
        <v>78.98999999999999</v>
      </c>
    </row>
    <row r="38" spans="1:6">
      <c r="A38" s="1">
        <v>170000</v>
      </c>
      <c r="B38" s="1">
        <v>19.68</v>
      </c>
      <c r="C38" s="1">
        <v>77.48999999999999</v>
      </c>
      <c r="D38" s="1">
        <v>77.48999999999999</v>
      </c>
      <c r="E38" s="1">
        <v>78.98999999999999</v>
      </c>
      <c r="F38" s="1">
        <v>78.98999999999999</v>
      </c>
    </row>
    <row r="39" spans="1:6">
      <c r="A39" s="1">
        <v>175000</v>
      </c>
      <c r="B39" s="1">
        <v>19.68</v>
      </c>
      <c r="C39" s="1">
        <v>77.48999999999999</v>
      </c>
      <c r="D39" s="1">
        <v>77.48999999999999</v>
      </c>
      <c r="E39" s="1">
        <v>78.98999999999999</v>
      </c>
      <c r="F39" s="1">
        <v>78.98999999999999</v>
      </c>
    </row>
    <row r="40" spans="1:6">
      <c r="A40" s="1">
        <v>180000</v>
      </c>
      <c r="B40" s="1">
        <v>19.68</v>
      </c>
      <c r="C40" s="1">
        <v>77.48999999999999</v>
      </c>
      <c r="D40" s="1">
        <v>77.48999999999999</v>
      </c>
      <c r="E40" s="1">
        <v>78.98999999999999</v>
      </c>
      <c r="F40" s="1">
        <v>78.98999999999999</v>
      </c>
    </row>
    <row r="41" spans="1:6">
      <c r="A41" s="1">
        <v>185000</v>
      </c>
      <c r="B41" s="1">
        <v>19.68</v>
      </c>
      <c r="C41" s="1">
        <v>77.48999999999999</v>
      </c>
      <c r="D41" s="1">
        <v>77.48999999999999</v>
      </c>
      <c r="E41" s="1">
        <v>78.98999999999999</v>
      </c>
      <c r="F41" s="1">
        <v>78.98999999999999</v>
      </c>
    </row>
    <row r="42" spans="1:6">
      <c r="A42" s="1">
        <v>190000</v>
      </c>
      <c r="B42" s="1">
        <v>19.68</v>
      </c>
      <c r="C42" s="1">
        <v>77.48999999999999</v>
      </c>
      <c r="D42" s="1">
        <v>77.48999999999999</v>
      </c>
      <c r="E42" s="1">
        <v>78.98999999999999</v>
      </c>
      <c r="F42" s="1">
        <v>78.98999999999999</v>
      </c>
    </row>
    <row r="43" spans="1:6">
      <c r="A43" s="1">
        <v>195000</v>
      </c>
      <c r="B43" s="1">
        <v>19.68</v>
      </c>
      <c r="C43" s="1">
        <v>77.48999999999999</v>
      </c>
      <c r="D43" s="1">
        <v>77.48999999999999</v>
      </c>
      <c r="E43" s="1">
        <v>78.98999999999999</v>
      </c>
      <c r="F43" s="1">
        <v>78.98999999999999</v>
      </c>
    </row>
    <row r="44" spans="1:6">
      <c r="A44" s="1">
        <v>200000</v>
      </c>
      <c r="B44" s="1">
        <v>19.68</v>
      </c>
      <c r="C44" s="1">
        <v>77.48999999999999</v>
      </c>
      <c r="D44" s="1">
        <v>77.48999999999999</v>
      </c>
      <c r="E44" s="1">
        <v>78.98999999999999</v>
      </c>
      <c r="F44" s="1">
        <v>78.98999999999999</v>
      </c>
    </row>
    <row r="45" spans="1:6">
      <c r="A45" s="1">
        <v>205000</v>
      </c>
      <c r="B45" s="1">
        <v>19.68</v>
      </c>
      <c r="C45" s="1">
        <v>77.48999999999999</v>
      </c>
      <c r="D45" s="1">
        <v>77.48999999999999</v>
      </c>
      <c r="E45" s="1">
        <v>78.98999999999999</v>
      </c>
      <c r="F45" s="1">
        <v>78.98999999999999</v>
      </c>
    </row>
    <row r="46" spans="1:6">
      <c r="A46" s="1">
        <v>210000</v>
      </c>
      <c r="B46" s="1">
        <v>20.34</v>
      </c>
      <c r="C46" s="1">
        <v>77.48999999999999</v>
      </c>
      <c r="D46" s="1">
        <v>77.48999999999999</v>
      </c>
      <c r="E46" s="1">
        <v>78.98999999999999</v>
      </c>
      <c r="F46" s="1">
        <v>78.98999999999999</v>
      </c>
    </row>
    <row r="47" spans="1:6">
      <c r="A47" s="1">
        <v>215000</v>
      </c>
      <c r="B47" s="1">
        <v>21.38</v>
      </c>
      <c r="C47" s="1">
        <v>77.48999999999999</v>
      </c>
      <c r="D47" s="1">
        <v>79.13</v>
      </c>
      <c r="E47" s="1">
        <v>80.52</v>
      </c>
      <c r="F47" s="1">
        <v>80.52</v>
      </c>
    </row>
    <row r="48" spans="1:6">
      <c r="A48" s="1">
        <v>220000</v>
      </c>
      <c r="B48" s="1">
        <v>21.38</v>
      </c>
      <c r="C48" s="1">
        <v>77.48999999999999</v>
      </c>
      <c r="D48" s="1">
        <v>88.75</v>
      </c>
      <c r="E48" s="1">
        <v>89.5</v>
      </c>
      <c r="F48" s="1">
        <v>89.5</v>
      </c>
    </row>
    <row r="49" spans="1:6">
      <c r="A49" s="1">
        <v>225000</v>
      </c>
      <c r="B49" s="1">
        <v>21.38</v>
      </c>
      <c r="C49" s="1">
        <v>77.48999999999999</v>
      </c>
      <c r="D49" s="1">
        <v>88.75</v>
      </c>
      <c r="E49" s="1">
        <v>89.5</v>
      </c>
      <c r="F49" s="1">
        <v>89.5</v>
      </c>
    </row>
    <row r="50" spans="1:6">
      <c r="A50" s="1">
        <v>230000</v>
      </c>
      <c r="B50" s="1">
        <v>27.32</v>
      </c>
      <c r="C50" s="1">
        <v>77.48999999999999</v>
      </c>
      <c r="D50" s="1">
        <v>88.75</v>
      </c>
      <c r="E50" s="1">
        <v>89.5</v>
      </c>
      <c r="F50" s="1">
        <v>89.5</v>
      </c>
    </row>
    <row r="51" spans="1:6">
      <c r="A51" s="1">
        <v>235000</v>
      </c>
      <c r="B51" s="1">
        <v>31.5</v>
      </c>
      <c r="C51" s="1">
        <v>77.48999999999999</v>
      </c>
      <c r="D51" s="1">
        <v>88.75</v>
      </c>
      <c r="E51" s="1">
        <v>89.5</v>
      </c>
      <c r="F51" s="1">
        <v>89.5</v>
      </c>
    </row>
    <row r="52" spans="1:6">
      <c r="A52" s="1">
        <v>240000</v>
      </c>
      <c r="B52" s="1">
        <v>31.5</v>
      </c>
      <c r="C52" s="1">
        <v>77.48999999999999</v>
      </c>
      <c r="D52" s="1">
        <v>88.75</v>
      </c>
      <c r="E52" s="1">
        <v>89.5</v>
      </c>
      <c r="F52" s="1">
        <v>89.5</v>
      </c>
    </row>
    <row r="53" spans="1:6">
      <c r="A53" s="1">
        <v>245000</v>
      </c>
      <c r="B53" s="1">
        <v>31.5</v>
      </c>
      <c r="C53" s="1">
        <v>77.48999999999999</v>
      </c>
      <c r="D53" s="1">
        <v>88.75</v>
      </c>
      <c r="E53" s="1">
        <v>89.5</v>
      </c>
      <c r="F53" s="1">
        <v>89.5</v>
      </c>
    </row>
    <row r="54" spans="1:6">
      <c r="A54" s="1">
        <v>250000</v>
      </c>
      <c r="B54" s="1">
        <v>31.5</v>
      </c>
      <c r="C54" s="1">
        <v>77.48999999999999</v>
      </c>
      <c r="D54" s="1">
        <v>88.75</v>
      </c>
      <c r="E54" s="1">
        <v>89.5</v>
      </c>
      <c r="F54" s="1">
        <v>89.5</v>
      </c>
    </row>
    <row r="55" spans="1:6">
      <c r="A55" s="1">
        <v>255000</v>
      </c>
      <c r="B55" s="1">
        <v>31.5</v>
      </c>
      <c r="C55" s="1">
        <v>77.48999999999999</v>
      </c>
      <c r="D55" s="1">
        <v>88.75</v>
      </c>
      <c r="E55" s="1">
        <v>89.5</v>
      </c>
      <c r="F55" s="1">
        <v>89.5</v>
      </c>
    </row>
    <row r="56" spans="1:6">
      <c r="A56" s="1">
        <v>260000</v>
      </c>
      <c r="B56" s="1">
        <v>31.5</v>
      </c>
      <c r="C56" s="1">
        <v>77.48999999999999</v>
      </c>
      <c r="D56" s="1">
        <v>88.75</v>
      </c>
      <c r="E56" s="1">
        <v>89.5</v>
      </c>
      <c r="F56" s="1">
        <v>89.5</v>
      </c>
    </row>
    <row r="57" spans="1:6">
      <c r="A57" s="1">
        <v>265000</v>
      </c>
      <c r="B57" s="1">
        <v>31.5</v>
      </c>
      <c r="C57" s="1">
        <v>77.48999999999999</v>
      </c>
      <c r="D57" s="1">
        <v>88.75</v>
      </c>
      <c r="E57" s="1">
        <v>89.5</v>
      </c>
      <c r="F57" s="1">
        <v>89.5</v>
      </c>
    </row>
    <row r="58" spans="1:6">
      <c r="A58" s="1">
        <v>270000</v>
      </c>
      <c r="B58" s="1">
        <v>31.5</v>
      </c>
      <c r="C58" s="1">
        <v>77.48999999999999</v>
      </c>
      <c r="D58" s="1">
        <v>88.75</v>
      </c>
      <c r="E58" s="1">
        <v>89.5</v>
      </c>
      <c r="F58" s="1">
        <v>89.5</v>
      </c>
    </row>
    <row r="59" spans="1:6">
      <c r="A59" s="1">
        <v>275000</v>
      </c>
      <c r="B59" s="1">
        <v>31.5</v>
      </c>
      <c r="C59" s="1">
        <v>77.48999999999999</v>
      </c>
      <c r="D59" s="1">
        <v>88.75</v>
      </c>
      <c r="E59" s="1">
        <v>89.5</v>
      </c>
      <c r="F59" s="1">
        <v>89.5</v>
      </c>
    </row>
    <row r="60" spans="1:6">
      <c r="A60" s="1">
        <v>280000</v>
      </c>
      <c r="B60" s="1">
        <v>31.5</v>
      </c>
      <c r="C60" s="1">
        <v>77.48999999999999</v>
      </c>
      <c r="D60" s="1">
        <v>88.75</v>
      </c>
      <c r="E60" s="1">
        <v>89.5</v>
      </c>
      <c r="F60" s="1">
        <v>89.5</v>
      </c>
    </row>
    <row r="61" spans="1:6">
      <c r="A61" s="1">
        <v>285000</v>
      </c>
      <c r="B61" s="1">
        <v>31.5</v>
      </c>
      <c r="C61" s="1">
        <v>77.48999999999999</v>
      </c>
      <c r="D61" s="1">
        <v>88.75</v>
      </c>
      <c r="E61" s="1">
        <v>89.5</v>
      </c>
      <c r="F61" s="1">
        <v>89.5</v>
      </c>
    </row>
    <row r="62" spans="1:6">
      <c r="A62" s="1">
        <v>290000</v>
      </c>
      <c r="B62" s="1">
        <v>31.5</v>
      </c>
      <c r="C62" s="1">
        <v>77.48999999999999</v>
      </c>
      <c r="D62" s="1">
        <v>88.75</v>
      </c>
      <c r="E62" s="1">
        <v>89.5</v>
      </c>
      <c r="F62" s="1">
        <v>89.5</v>
      </c>
    </row>
    <row r="63" spans="1:6">
      <c r="A63" s="1">
        <v>295000</v>
      </c>
      <c r="B63" s="1">
        <v>32.49</v>
      </c>
      <c r="C63" s="1">
        <v>77.48999999999999</v>
      </c>
      <c r="D63" s="1">
        <v>88.75</v>
      </c>
      <c r="E63" s="1">
        <v>89.5</v>
      </c>
      <c r="F63" s="1">
        <v>89.5</v>
      </c>
    </row>
    <row r="64" spans="1:6">
      <c r="A64" s="1">
        <v>300000</v>
      </c>
      <c r="B64" s="1">
        <v>33.8</v>
      </c>
      <c r="C64" s="1">
        <v>77.48999999999999</v>
      </c>
      <c r="D64" s="1">
        <v>88.75</v>
      </c>
      <c r="E64" s="1">
        <v>89.5</v>
      </c>
      <c r="F64" s="1">
        <v>89.5</v>
      </c>
    </row>
    <row r="65" spans="1:6">
      <c r="A65" s="1">
        <v>305000</v>
      </c>
      <c r="B65" s="1">
        <v>33.8</v>
      </c>
      <c r="C65" s="1">
        <v>77.48999999999999</v>
      </c>
      <c r="D65" s="1">
        <v>88.75</v>
      </c>
      <c r="E65" s="1">
        <v>89.5</v>
      </c>
      <c r="F65" s="1">
        <v>89.5</v>
      </c>
    </row>
    <row r="66" spans="1:6">
      <c r="A66" s="1">
        <v>310000</v>
      </c>
      <c r="B66" s="1">
        <v>33.8</v>
      </c>
      <c r="C66" s="1">
        <v>77.48999999999999</v>
      </c>
      <c r="D66" s="1">
        <v>88.75</v>
      </c>
      <c r="E66" s="1">
        <v>89.5</v>
      </c>
      <c r="F66" s="1">
        <v>89.5</v>
      </c>
    </row>
    <row r="67" spans="1:6">
      <c r="A67" s="1">
        <v>315000</v>
      </c>
      <c r="B67" s="1">
        <v>33.8</v>
      </c>
      <c r="C67" s="1">
        <v>77.48999999999999</v>
      </c>
      <c r="D67" s="1">
        <v>88.75</v>
      </c>
      <c r="E67" s="1">
        <v>89.5</v>
      </c>
      <c r="F67" s="1">
        <v>89.5</v>
      </c>
    </row>
    <row r="68" spans="1:6">
      <c r="A68" s="1">
        <v>320000</v>
      </c>
      <c r="B68" s="1">
        <v>33.8</v>
      </c>
      <c r="C68" s="1">
        <v>77.48999999999999</v>
      </c>
      <c r="D68" s="1">
        <v>88.75</v>
      </c>
      <c r="E68" s="1">
        <v>89.5</v>
      </c>
      <c r="F68" s="1">
        <v>89.5</v>
      </c>
    </row>
    <row r="69" spans="1:6">
      <c r="A69" s="1">
        <v>325000</v>
      </c>
      <c r="B69" s="1">
        <v>33.8</v>
      </c>
      <c r="C69" s="1">
        <v>77.48999999999999</v>
      </c>
      <c r="D69" s="1">
        <v>88.75</v>
      </c>
      <c r="E69" s="1">
        <v>89.5</v>
      </c>
      <c r="F69" s="1">
        <v>89.5</v>
      </c>
    </row>
    <row r="70" spans="1:6">
      <c r="A70" s="1">
        <v>330000</v>
      </c>
      <c r="B70" s="1">
        <v>33.8</v>
      </c>
      <c r="C70" s="1">
        <v>77.48999999999999</v>
      </c>
      <c r="D70" s="1">
        <v>88.75</v>
      </c>
      <c r="E70" s="1">
        <v>89.5</v>
      </c>
      <c r="F70" s="1">
        <v>89.5</v>
      </c>
    </row>
    <row r="71" spans="1:6">
      <c r="A71" s="1">
        <v>335000</v>
      </c>
      <c r="B71" s="1">
        <v>33.8</v>
      </c>
      <c r="C71" s="1">
        <v>77.48999999999999</v>
      </c>
      <c r="D71" s="1">
        <v>88.75</v>
      </c>
      <c r="E71" s="1">
        <v>89.5</v>
      </c>
      <c r="F71" s="1">
        <v>89.5</v>
      </c>
    </row>
    <row r="72" spans="1:6">
      <c r="A72" s="1">
        <v>340000</v>
      </c>
      <c r="B72" s="1">
        <v>33.8</v>
      </c>
      <c r="C72" s="1">
        <v>77.48999999999999</v>
      </c>
      <c r="D72" s="1">
        <v>88.75</v>
      </c>
      <c r="E72" s="1">
        <v>89.5</v>
      </c>
      <c r="F72" s="1">
        <v>89.5</v>
      </c>
    </row>
    <row r="73" spans="1:6">
      <c r="A73" s="1">
        <v>345000</v>
      </c>
      <c r="B73" s="1">
        <v>33.8</v>
      </c>
      <c r="C73" s="1">
        <v>77.48999999999999</v>
      </c>
      <c r="D73" s="1">
        <v>88.75</v>
      </c>
      <c r="E73" s="1">
        <v>89.5</v>
      </c>
      <c r="F73" s="1">
        <v>89.5</v>
      </c>
    </row>
    <row r="74" spans="1:6">
      <c r="A74" s="1">
        <v>350000</v>
      </c>
      <c r="B74" s="1">
        <v>33.8</v>
      </c>
      <c r="C74" s="1">
        <v>77.48999999999999</v>
      </c>
      <c r="D74" s="1">
        <v>88.75</v>
      </c>
      <c r="E74" s="1">
        <v>89.5</v>
      </c>
      <c r="F74" s="1">
        <v>89.5</v>
      </c>
    </row>
    <row r="75" spans="1:6">
      <c r="A75" s="1">
        <v>355000</v>
      </c>
      <c r="B75" s="1">
        <v>33.8</v>
      </c>
      <c r="C75" s="1">
        <v>77.48999999999999</v>
      </c>
      <c r="D75" s="1">
        <v>88.75</v>
      </c>
      <c r="E75" s="1">
        <v>89.5</v>
      </c>
      <c r="F75" s="1">
        <v>89.5</v>
      </c>
    </row>
    <row r="76" spans="1:6">
      <c r="A76" s="1">
        <v>360000</v>
      </c>
      <c r="B76" s="1">
        <v>33.8</v>
      </c>
      <c r="C76" s="1">
        <v>77.48999999999999</v>
      </c>
      <c r="D76" s="1">
        <v>88.75</v>
      </c>
      <c r="E76" s="1">
        <v>89.15000000000001</v>
      </c>
      <c r="F76" s="1">
        <v>89.15000000000001</v>
      </c>
    </row>
    <row r="77" spans="1:6">
      <c r="A77" s="1">
        <v>365000</v>
      </c>
      <c r="B77" s="1">
        <v>33.8</v>
      </c>
      <c r="C77" s="1">
        <v>77.48999999999999</v>
      </c>
      <c r="D77" s="1">
        <v>88.75</v>
      </c>
      <c r="E77" s="1">
        <v>88.75</v>
      </c>
      <c r="F77" s="1">
        <v>88.75</v>
      </c>
    </row>
    <row r="78" spans="1:6">
      <c r="A78" s="1">
        <v>370000</v>
      </c>
      <c r="B78" s="1">
        <v>33.8</v>
      </c>
      <c r="C78" s="1">
        <v>77.48999999999999</v>
      </c>
      <c r="D78" s="1">
        <v>88.75</v>
      </c>
      <c r="E78" s="1">
        <v>88.75</v>
      </c>
      <c r="F78" s="1">
        <v>88.75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2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46</v>
      </c>
    </row>
    <row r="3" spans="1:2">
      <c r="A3" s="2" t="s">
        <v>40</v>
      </c>
      <c r="B3" s="2" t="s">
        <v>45</v>
      </c>
    </row>
    <row r="4" spans="1:2">
      <c r="A4" s="1">
        <v>1984</v>
      </c>
      <c r="B4" s="1">
        <v>227.12</v>
      </c>
    </row>
    <row r="5" spans="1:2">
      <c r="A5" s="1">
        <v>1985</v>
      </c>
      <c r="B5" s="1">
        <v>223.19</v>
      </c>
    </row>
    <row r="6" spans="1:2">
      <c r="A6" s="1">
        <v>1986</v>
      </c>
      <c r="B6" s="1">
        <v>80.06999999999999</v>
      </c>
    </row>
    <row r="7" spans="1:2">
      <c r="A7" s="1">
        <v>1987</v>
      </c>
      <c r="B7" s="1">
        <v>59.44</v>
      </c>
    </row>
    <row r="8" spans="1:2">
      <c r="A8" s="1">
        <v>1988</v>
      </c>
      <c r="B8" s="1">
        <v>21.85</v>
      </c>
    </row>
    <row r="9" spans="1:2">
      <c r="A9" s="1">
        <v>1989</v>
      </c>
      <c r="B9" s="1">
        <v>78.15000000000001</v>
      </c>
    </row>
    <row r="10" spans="1:2">
      <c r="A10" s="1">
        <v>1990</v>
      </c>
      <c r="B10" s="1">
        <v>112.96</v>
      </c>
    </row>
    <row r="11" spans="1:2">
      <c r="A11" s="1">
        <v>1991</v>
      </c>
      <c r="B11" s="1">
        <v>109.7</v>
      </c>
    </row>
    <row r="12" spans="1:2">
      <c r="A12" s="1">
        <v>1992</v>
      </c>
      <c r="B12" s="1">
        <v>98.23999999999999</v>
      </c>
    </row>
    <row r="13" spans="1:2">
      <c r="A13" s="1">
        <v>1993</v>
      </c>
      <c r="B13" s="1">
        <v>97.77</v>
      </c>
    </row>
    <row r="14" spans="1:2">
      <c r="A14" s="1">
        <v>1994</v>
      </c>
      <c r="B14" s="1">
        <v>98.23999999999999</v>
      </c>
    </row>
    <row r="15" spans="1:2">
      <c r="A15" s="1">
        <v>1995</v>
      </c>
      <c r="B15" s="1">
        <v>105.8</v>
      </c>
    </row>
    <row r="16" spans="1:2">
      <c r="A16" s="1">
        <v>1996</v>
      </c>
      <c r="B16" s="1">
        <v>185.89</v>
      </c>
    </row>
    <row r="17" spans="1:2">
      <c r="A17" s="1">
        <v>1997</v>
      </c>
      <c r="B17" s="1">
        <v>196.94</v>
      </c>
    </row>
    <row r="18" spans="1:2">
      <c r="A18" s="1">
        <v>1998</v>
      </c>
      <c r="B18" s="1">
        <v>78.09999999999999</v>
      </c>
    </row>
    <row r="19" spans="1:2">
      <c r="A19" s="1">
        <v>1999</v>
      </c>
      <c r="B19" s="1">
        <v>156.16</v>
      </c>
    </row>
    <row r="20" spans="1:2">
      <c r="A20" s="1">
        <v>2000</v>
      </c>
      <c r="B20" s="1">
        <v>451.68</v>
      </c>
    </row>
    <row r="21" spans="1:2">
      <c r="A21" s="1">
        <v>2001</v>
      </c>
      <c r="B21" s="1">
        <v>398.21</v>
      </c>
    </row>
    <row r="22" spans="1:2">
      <c r="A22" s="1">
        <v>2002</v>
      </c>
      <c r="B22" s="1">
        <v>315.71</v>
      </c>
    </row>
    <row r="23" spans="1:2">
      <c r="A23" s="1">
        <v>2003</v>
      </c>
      <c r="B23" s="1">
        <v>322.32</v>
      </c>
    </row>
    <row r="24" spans="1:2">
      <c r="A24" s="1">
        <v>2004</v>
      </c>
      <c r="B24" s="1">
        <v>426.09</v>
      </c>
    </row>
    <row r="25" spans="1:2">
      <c r="A25" s="1">
        <v>2005</v>
      </c>
      <c r="B25" s="1">
        <v>571.72</v>
      </c>
    </row>
    <row r="26" spans="1:2">
      <c r="A26" s="1">
        <v>2006</v>
      </c>
      <c r="B26" s="1">
        <v>671.98</v>
      </c>
    </row>
    <row r="27" spans="1:2">
      <c r="A27" s="1">
        <v>2007</v>
      </c>
      <c r="B27" s="1">
        <v>594.8200000000001</v>
      </c>
    </row>
    <row r="28" spans="1:2">
      <c r="A28" s="1">
        <v>2008</v>
      </c>
      <c r="B28" s="1">
        <v>759.6900000000001</v>
      </c>
    </row>
    <row r="29" spans="1:2">
      <c r="A29" s="1">
        <v>2009</v>
      </c>
      <c r="B29" s="1">
        <v>434.18</v>
      </c>
    </row>
    <row r="30" spans="1:2">
      <c r="A30" s="1">
        <v>2010</v>
      </c>
      <c r="B30" s="1">
        <v>479.53</v>
      </c>
    </row>
    <row r="31" spans="1:2">
      <c r="A31" s="1">
        <v>2011</v>
      </c>
      <c r="B31" s="1">
        <v>622.5599999999999</v>
      </c>
    </row>
    <row r="32" spans="1:2">
      <c r="A32" s="1">
        <v>2012</v>
      </c>
      <c r="B32" s="1">
        <v>644.24</v>
      </c>
    </row>
    <row r="33" spans="1:2">
      <c r="A33" s="1">
        <v>2013</v>
      </c>
      <c r="B33" s="1">
        <v>574.86</v>
      </c>
    </row>
    <row r="34" spans="1:2">
      <c r="A34" s="1">
        <v>2014</v>
      </c>
      <c r="B34" s="1">
        <v>472.53</v>
      </c>
    </row>
    <row r="35" spans="1:2">
      <c r="A35" s="1">
        <v>2015</v>
      </c>
      <c r="B35" s="1">
        <v>303.31</v>
      </c>
    </row>
    <row r="36" spans="1:2">
      <c r="A36" s="1">
        <v>2016</v>
      </c>
      <c r="B36" s="1">
        <v>184.95</v>
      </c>
    </row>
    <row r="37" spans="1:2">
      <c r="A37" s="1">
        <v>2017</v>
      </c>
      <c r="B37" s="1">
        <v>316.4</v>
      </c>
    </row>
    <row r="38" spans="1:2">
      <c r="A38" s="1">
        <v>2018</v>
      </c>
      <c r="B38" s="1">
        <v>445.02</v>
      </c>
    </row>
    <row r="39" spans="1:2">
      <c r="A39" s="1">
        <v>2019</v>
      </c>
      <c r="B39" s="1">
        <v>290.7</v>
      </c>
    </row>
    <row r="40" spans="1:2">
      <c r="A40" s="1">
        <v>2020</v>
      </c>
      <c r="B40" s="1">
        <v>125.86</v>
      </c>
    </row>
    <row r="41" spans="1:2">
      <c r="A41" s="1">
        <v>2021</v>
      </c>
      <c r="B41" s="1">
        <v>667.4299999999999</v>
      </c>
    </row>
    <row r="42" spans="1:2">
      <c r="A42" s="1">
        <v>2022</v>
      </c>
      <c r="B42" s="1">
        <v>1664.76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94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49</v>
      </c>
    </row>
    <row r="3" spans="1:3">
      <c r="A3" s="2" t="s">
        <v>40</v>
      </c>
      <c r="B3" s="2" t="s">
        <v>47</v>
      </c>
      <c r="C3" s="2" t="s">
        <v>48</v>
      </c>
    </row>
    <row r="4" spans="1:3">
      <c r="A4" s="1">
        <v>1970</v>
      </c>
      <c r="B4" s="1">
        <v>0</v>
      </c>
    </row>
    <row r="5" spans="1:3">
      <c r="A5" s="1">
        <v>1971</v>
      </c>
      <c r="B5" s="1">
        <v>0.4</v>
      </c>
    </row>
    <row r="6" spans="1:3">
      <c r="A6" s="1">
        <v>1972</v>
      </c>
      <c r="B6" s="1">
        <v>1.9</v>
      </c>
    </row>
    <row r="7" spans="1:3">
      <c r="A7" s="1">
        <v>1973</v>
      </c>
      <c r="B7" s="1">
        <v>1.9</v>
      </c>
    </row>
    <row r="8" spans="1:3">
      <c r="A8" s="1">
        <v>1974</v>
      </c>
      <c r="B8" s="1">
        <v>2</v>
      </c>
    </row>
    <row r="9" spans="1:3">
      <c r="A9" s="1">
        <v>1975</v>
      </c>
      <c r="B9" s="1">
        <v>11</v>
      </c>
    </row>
    <row r="10" spans="1:3">
      <c r="A10" s="1">
        <v>1976</v>
      </c>
      <c r="B10" s="1">
        <v>16.2</v>
      </c>
    </row>
    <row r="11" spans="1:3">
      <c r="A11" s="1">
        <v>1977</v>
      </c>
      <c r="B11" s="1">
        <v>19.4</v>
      </c>
    </row>
    <row r="12" spans="1:3">
      <c r="A12" s="1">
        <v>1978</v>
      </c>
      <c r="B12" s="1">
        <v>35.3</v>
      </c>
    </row>
    <row r="13" spans="1:3">
      <c r="A13" s="1">
        <v>1979</v>
      </c>
      <c r="B13" s="1">
        <v>44.8</v>
      </c>
    </row>
    <row r="14" spans="1:3">
      <c r="A14" s="1">
        <v>1980</v>
      </c>
      <c r="B14" s="1">
        <v>56.4</v>
      </c>
    </row>
    <row r="15" spans="1:3">
      <c r="A15" s="1">
        <v>1981</v>
      </c>
      <c r="B15" s="1">
        <v>55</v>
      </c>
    </row>
    <row r="16" spans="1:3">
      <c r="A16" s="1">
        <v>1982</v>
      </c>
      <c r="B16" s="1">
        <v>54.9</v>
      </c>
    </row>
    <row r="17" spans="1:2">
      <c r="A17" s="1">
        <v>1983</v>
      </c>
      <c r="B17" s="1">
        <v>61.5</v>
      </c>
    </row>
    <row r="18" spans="1:2">
      <c r="A18" s="1">
        <v>1984</v>
      </c>
      <c r="B18" s="1">
        <v>69.40000000000001</v>
      </c>
    </row>
    <row r="19" spans="1:2">
      <c r="A19" s="1">
        <v>1985</v>
      </c>
      <c r="B19" s="1">
        <v>73.3</v>
      </c>
    </row>
    <row r="20" spans="1:2">
      <c r="A20" s="1">
        <v>1986</v>
      </c>
      <c r="B20" s="1">
        <v>78.8</v>
      </c>
    </row>
    <row r="21" spans="1:2">
      <c r="A21" s="1">
        <v>1987</v>
      </c>
      <c r="B21" s="1">
        <v>89.5</v>
      </c>
    </row>
    <row r="22" spans="1:2">
      <c r="A22" s="1">
        <v>1988</v>
      </c>
      <c r="B22" s="1">
        <v>98.2</v>
      </c>
    </row>
    <row r="23" spans="1:2">
      <c r="A23" s="1">
        <v>1989</v>
      </c>
      <c r="B23" s="1">
        <v>120</v>
      </c>
    </row>
    <row r="24" spans="1:2">
      <c r="A24" s="1">
        <v>1990</v>
      </c>
      <c r="B24" s="1">
        <v>125.6</v>
      </c>
    </row>
    <row r="25" spans="1:2">
      <c r="A25" s="1">
        <v>1991</v>
      </c>
      <c r="B25" s="1">
        <v>139</v>
      </c>
    </row>
    <row r="26" spans="1:2">
      <c r="A26" s="1">
        <v>1992</v>
      </c>
      <c r="B26" s="1">
        <v>155.5</v>
      </c>
    </row>
    <row r="27" spans="1:2">
      <c r="A27" s="1">
        <v>1993</v>
      </c>
      <c r="B27" s="1">
        <v>163.4</v>
      </c>
    </row>
    <row r="28" spans="1:2">
      <c r="A28" s="1">
        <v>1994</v>
      </c>
      <c r="B28" s="1">
        <v>183.7</v>
      </c>
    </row>
    <row r="29" spans="1:2">
      <c r="A29" s="1">
        <v>1995</v>
      </c>
      <c r="B29" s="1">
        <v>197</v>
      </c>
    </row>
    <row r="30" spans="1:2">
      <c r="A30" s="1">
        <v>1996</v>
      </c>
      <c r="B30" s="1">
        <v>226.3</v>
      </c>
    </row>
    <row r="31" spans="1:2">
      <c r="A31" s="1">
        <v>1997</v>
      </c>
      <c r="B31" s="1">
        <v>233.7</v>
      </c>
    </row>
    <row r="32" spans="1:2">
      <c r="A32" s="1">
        <v>1998</v>
      </c>
      <c r="B32" s="1">
        <v>228.2</v>
      </c>
    </row>
    <row r="33" spans="1:2">
      <c r="A33" s="1">
        <v>1999</v>
      </c>
      <c r="B33" s="1">
        <v>229.9</v>
      </c>
    </row>
    <row r="34" spans="1:2">
      <c r="A34" s="1">
        <v>2000</v>
      </c>
      <c r="B34" s="1">
        <v>241.3</v>
      </c>
    </row>
    <row r="35" spans="1:2">
      <c r="A35" s="1">
        <v>2001</v>
      </c>
      <c r="B35" s="1">
        <v>251.6</v>
      </c>
    </row>
    <row r="36" spans="1:2">
      <c r="A36" s="1">
        <v>2002</v>
      </c>
      <c r="B36" s="1">
        <v>258.3</v>
      </c>
    </row>
    <row r="37" spans="1:2">
      <c r="A37" s="1">
        <v>2003</v>
      </c>
      <c r="B37" s="1">
        <v>261.7</v>
      </c>
    </row>
    <row r="38" spans="1:2">
      <c r="A38" s="1">
        <v>2004</v>
      </c>
      <c r="B38" s="1">
        <v>264.2</v>
      </c>
    </row>
    <row r="39" spans="1:2">
      <c r="A39" s="1">
        <v>2005</v>
      </c>
      <c r="B39" s="1">
        <v>257.6</v>
      </c>
    </row>
    <row r="40" spans="1:2">
      <c r="A40" s="1">
        <v>2006</v>
      </c>
      <c r="B40" s="1">
        <v>249.1</v>
      </c>
    </row>
    <row r="41" spans="1:2">
      <c r="A41" s="1">
        <v>2007</v>
      </c>
      <c r="B41" s="1">
        <v>237.6</v>
      </c>
    </row>
    <row r="42" spans="1:2">
      <c r="A42" s="1">
        <v>2008</v>
      </c>
      <c r="B42" s="1">
        <v>243</v>
      </c>
    </row>
    <row r="43" spans="1:2">
      <c r="A43" s="1">
        <v>2009</v>
      </c>
      <c r="B43" s="1">
        <v>240</v>
      </c>
    </row>
    <row r="44" spans="1:2">
      <c r="A44" s="1">
        <v>2010</v>
      </c>
      <c r="B44" s="1">
        <v>230.6</v>
      </c>
    </row>
    <row r="45" spans="1:2">
      <c r="A45" s="1">
        <v>2011</v>
      </c>
      <c r="B45" s="1">
        <v>218.7</v>
      </c>
    </row>
    <row r="46" spans="1:2">
      <c r="A46" s="1">
        <v>2012</v>
      </c>
      <c r="B46" s="1">
        <v>224.6</v>
      </c>
    </row>
    <row r="47" spans="1:2">
      <c r="A47" s="1">
        <v>2013</v>
      </c>
      <c r="B47" s="1">
        <v>213.7</v>
      </c>
    </row>
    <row r="48" spans="1:2">
      <c r="A48" s="1">
        <v>2014</v>
      </c>
      <c r="B48" s="1">
        <v>216.4</v>
      </c>
    </row>
    <row r="49" spans="1:3">
      <c r="A49" s="1">
        <v>2015</v>
      </c>
      <c r="B49" s="1">
        <v>227.8</v>
      </c>
    </row>
    <row r="50" spans="1:3">
      <c r="A50" s="1">
        <v>2016</v>
      </c>
      <c r="B50" s="1">
        <v>230.7</v>
      </c>
    </row>
    <row r="51" spans="1:3">
      <c r="A51" s="1">
        <v>2017</v>
      </c>
      <c r="B51" s="1">
        <v>236.8</v>
      </c>
    </row>
    <row r="52" spans="1:3">
      <c r="A52" s="1">
        <v>2018</v>
      </c>
      <c r="B52" s="1">
        <v>227.3</v>
      </c>
    </row>
    <row r="53" spans="1:3">
      <c r="A53" s="1">
        <v>2019</v>
      </c>
      <c r="B53" s="1">
        <v>215.4</v>
      </c>
    </row>
    <row r="54" spans="1:3">
      <c r="A54" s="1">
        <v>2020</v>
      </c>
      <c r="B54" s="1">
        <v>226.9</v>
      </c>
    </row>
    <row r="55" spans="1:3">
      <c r="A55" s="1">
        <v>2021</v>
      </c>
      <c r="B55" s="1">
        <v>230.8</v>
      </c>
    </row>
    <row r="56" spans="1:3">
      <c r="A56" s="1">
        <v>2022</v>
      </c>
      <c r="B56" s="1">
        <v>232.8</v>
      </c>
    </row>
    <row r="57" spans="1:3">
      <c r="A57" s="1">
        <v>2023</v>
      </c>
      <c r="B57" s="1">
        <v>233.2</v>
      </c>
      <c r="C57" s="1">
        <v>233.2</v>
      </c>
    </row>
    <row r="58" spans="1:3">
      <c r="A58" s="1">
        <v>2024</v>
      </c>
      <c r="C58" s="1">
        <v>233.1</v>
      </c>
    </row>
    <row r="59" spans="1:3">
      <c r="A59" s="1">
        <v>2025</v>
      </c>
      <c r="C59" s="1">
        <v>243</v>
      </c>
    </row>
    <row r="60" spans="1:3">
      <c r="A60" s="1">
        <v>2026</v>
      </c>
      <c r="C60" s="1">
        <v>237.7</v>
      </c>
    </row>
    <row r="61" spans="1:3">
      <c r="A61" s="1">
        <v>2027</v>
      </c>
      <c r="C61" s="1">
        <v>231.5</v>
      </c>
    </row>
    <row r="62" spans="1:3">
      <c r="A62" s="1">
        <v>2028</v>
      </c>
      <c r="C62" s="1">
        <v>223.9</v>
      </c>
    </row>
    <row r="63" spans="1:3">
      <c r="A63" s="1">
        <v>2029</v>
      </c>
      <c r="C63" s="1">
        <v>210.4</v>
      </c>
    </row>
    <row r="64" spans="1:3">
      <c r="A64" s="1">
        <v>2030</v>
      </c>
      <c r="C64" s="1">
        <v>197.9</v>
      </c>
    </row>
    <row r="65" spans="1:3">
      <c r="A65" s="1">
        <v>2031</v>
      </c>
      <c r="C65" s="1">
        <v>187.6</v>
      </c>
    </row>
    <row r="66" spans="1:3">
      <c r="A66" s="1">
        <v>2032</v>
      </c>
      <c r="C66" s="1">
        <v>179.6</v>
      </c>
    </row>
    <row r="67" spans="1:3">
      <c r="A67" s="1">
        <v>2033</v>
      </c>
      <c r="C67" s="1">
        <v>175.1</v>
      </c>
    </row>
    <row r="68" spans="1:3">
      <c r="A68" s="1">
        <v>2034</v>
      </c>
      <c r="C68" s="1">
        <v>171.7</v>
      </c>
    </row>
    <row r="69" spans="1:3">
      <c r="A69" s="1">
        <v>2035</v>
      </c>
      <c r="C69" s="1">
        <v>167.1</v>
      </c>
    </row>
    <row r="70" spans="1:3">
      <c r="A70" s="1">
        <v>2036</v>
      </c>
      <c r="C70" s="1">
        <v>161.8</v>
      </c>
    </row>
    <row r="71" spans="1:3">
      <c r="A71" s="1">
        <v>2037</v>
      </c>
      <c r="C71" s="1">
        <v>156.9</v>
      </c>
    </row>
    <row r="72" spans="1:3">
      <c r="A72" s="1">
        <v>2038</v>
      </c>
      <c r="C72" s="1">
        <v>151.3</v>
      </c>
    </row>
    <row r="73" spans="1:3">
      <c r="A73" s="1">
        <v>2039</v>
      </c>
      <c r="C73" s="1">
        <v>144</v>
      </c>
    </row>
    <row r="74" spans="1:3">
      <c r="A74" s="1">
        <v>2040</v>
      </c>
      <c r="C74" s="1">
        <v>137</v>
      </c>
    </row>
    <row r="75" spans="1:3">
      <c r="A75" s="1">
        <v>2041</v>
      </c>
      <c r="C75" s="1">
        <v>129.7</v>
      </c>
    </row>
    <row r="76" spans="1:3">
      <c r="A76" s="1">
        <v>2042</v>
      </c>
      <c r="C76" s="1">
        <v>122.5</v>
      </c>
    </row>
    <row r="77" spans="1:3">
      <c r="A77" s="1">
        <v>2043</v>
      </c>
      <c r="C77" s="1">
        <v>115.9</v>
      </c>
    </row>
    <row r="78" spans="1:3">
      <c r="A78" s="1">
        <v>2044</v>
      </c>
      <c r="C78" s="1">
        <v>109.9</v>
      </c>
    </row>
    <row r="79" spans="1:3">
      <c r="A79" s="1">
        <v>2045</v>
      </c>
      <c r="C79" s="1">
        <v>105</v>
      </c>
    </row>
    <row r="80" spans="1:3">
      <c r="A80" s="1">
        <v>2046</v>
      </c>
      <c r="C80" s="1">
        <v>100.3</v>
      </c>
    </row>
    <row r="81" spans="1:3">
      <c r="A81" s="1">
        <v>2047</v>
      </c>
      <c r="C81" s="1">
        <v>96.09999999999999</v>
      </c>
    </row>
    <row r="82" spans="1:3">
      <c r="A82" s="1">
        <v>2048</v>
      </c>
      <c r="C82" s="1">
        <v>91.8</v>
      </c>
    </row>
    <row r="83" spans="1:3">
      <c r="A83" s="1">
        <v>2049</v>
      </c>
      <c r="C83" s="1">
        <v>87.40000000000001</v>
      </c>
    </row>
    <row r="84" spans="1:3">
      <c r="A84" s="1">
        <v>2050</v>
      </c>
      <c r="C84" s="1">
        <v>83.2</v>
      </c>
    </row>
    <row r="85" spans="1:3">
      <c r="A85" s="1">
        <v>2051</v>
      </c>
      <c r="C85" s="1">
        <v>79.3</v>
      </c>
    </row>
    <row r="86" spans="1:3">
      <c r="A86" s="1">
        <v>2052</v>
      </c>
      <c r="C86" s="1">
        <v>76.2</v>
      </c>
    </row>
    <row r="87" spans="1:3">
      <c r="A87" s="1">
        <v>2053</v>
      </c>
      <c r="C87" s="1">
        <v>73.3</v>
      </c>
    </row>
    <row r="88" spans="1:3">
      <c r="A88" s="1">
        <v>2054</v>
      </c>
      <c r="C88" s="1">
        <v>71.3</v>
      </c>
    </row>
    <row r="89" spans="1:3">
      <c r="A89" s="1">
        <v>2055</v>
      </c>
      <c r="C89" s="1">
        <v>69.09999999999999</v>
      </c>
    </row>
    <row r="90" spans="1:3">
      <c r="A90" s="1">
        <v>2056</v>
      </c>
      <c r="C90" s="1">
        <v>67.09999999999999</v>
      </c>
    </row>
    <row r="91" spans="1:3">
      <c r="A91" s="1">
        <v>2057</v>
      </c>
      <c r="C91" s="1">
        <v>64.90000000000001</v>
      </c>
    </row>
    <row r="92" spans="1:3">
      <c r="A92" s="1">
        <v>2058</v>
      </c>
      <c r="C92" s="1">
        <v>62.6</v>
      </c>
    </row>
    <row r="93" spans="1:3">
      <c r="A93" s="1">
        <v>2059</v>
      </c>
      <c r="C93" s="1">
        <v>60.1</v>
      </c>
    </row>
    <row r="94" spans="1:3">
      <c r="A94" s="1">
        <v>2060</v>
      </c>
      <c r="C94" s="1">
        <v>57.6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74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54</v>
      </c>
    </row>
    <row r="3" spans="1:5">
      <c r="A3" s="2" t="s">
        <v>40</v>
      </c>
      <c r="B3" s="2" t="s">
        <v>50</v>
      </c>
      <c r="C3" s="2" t="s">
        <v>51</v>
      </c>
      <c r="D3" s="2" t="s">
        <v>52</v>
      </c>
      <c r="E3" s="2" t="s">
        <v>53</v>
      </c>
    </row>
    <row r="4" spans="1:5">
      <c r="A4" s="1">
        <v>1970</v>
      </c>
      <c r="B4" s="1">
        <v>0.37</v>
      </c>
      <c r="C4" s="1">
        <v>0</v>
      </c>
      <c r="D4" s="1">
        <v>0</v>
      </c>
    </row>
    <row r="5" spans="1:5">
      <c r="A5" s="1">
        <v>1971</v>
      </c>
      <c r="B5" s="1">
        <v>0.73</v>
      </c>
      <c r="C5" s="1">
        <v>0.05</v>
      </c>
      <c r="D5" s="1">
        <v>0</v>
      </c>
    </row>
    <row r="6" spans="1:5">
      <c r="A6" s="1">
        <v>1972</v>
      </c>
      <c r="B6" s="1">
        <v>1.19</v>
      </c>
      <c r="C6" s="1">
        <v>0.06</v>
      </c>
      <c r="D6" s="1">
        <v>0.02</v>
      </c>
    </row>
    <row r="7" spans="1:5">
      <c r="A7" s="1">
        <v>1973</v>
      </c>
      <c r="B7" s="1">
        <v>2.04</v>
      </c>
      <c r="C7" s="1">
        <v>0.09</v>
      </c>
      <c r="D7" s="1">
        <v>0.02</v>
      </c>
    </row>
    <row r="8" spans="1:5">
      <c r="A8" s="1">
        <v>1974</v>
      </c>
      <c r="B8" s="1">
        <v>3.8</v>
      </c>
      <c r="C8" s="1">
        <v>0.19</v>
      </c>
      <c r="D8" s="1">
        <v>0.04</v>
      </c>
    </row>
    <row r="9" spans="1:5">
      <c r="A9" s="1">
        <v>1975</v>
      </c>
      <c r="B9" s="1">
        <v>4.51</v>
      </c>
      <c r="C9" s="1">
        <v>0.42</v>
      </c>
      <c r="D9" s="1">
        <v>0.07000000000000001</v>
      </c>
    </row>
    <row r="10" spans="1:5">
      <c r="A10" s="1">
        <v>1976</v>
      </c>
      <c r="B10" s="1">
        <v>5.73</v>
      </c>
      <c r="C10" s="1">
        <v>0.51</v>
      </c>
      <c r="D10" s="1">
        <v>0.14</v>
      </c>
    </row>
    <row r="11" spans="1:5">
      <c r="A11" s="1">
        <v>1977</v>
      </c>
      <c r="B11" s="1">
        <v>6.14</v>
      </c>
      <c r="C11" s="1">
        <v>0.52</v>
      </c>
      <c r="D11" s="1">
        <v>0.18</v>
      </c>
    </row>
    <row r="12" spans="1:5">
      <c r="A12" s="1">
        <v>1978</v>
      </c>
      <c r="B12" s="1">
        <v>3.12</v>
      </c>
      <c r="C12" s="1">
        <v>0.76</v>
      </c>
      <c r="D12" s="1">
        <v>0.34</v>
      </c>
    </row>
    <row r="13" spans="1:5">
      <c r="A13" s="1">
        <v>1979</v>
      </c>
      <c r="B13" s="1">
        <v>4.56</v>
      </c>
      <c r="C13" s="1">
        <v>1.08</v>
      </c>
      <c r="D13" s="1">
        <v>0.42</v>
      </c>
    </row>
    <row r="14" spans="1:5">
      <c r="A14" s="1">
        <v>1980</v>
      </c>
      <c r="B14" s="1">
        <v>4.21</v>
      </c>
      <c r="C14" s="1">
        <v>1.23</v>
      </c>
      <c r="D14" s="1">
        <v>0.52</v>
      </c>
    </row>
    <row r="15" spans="1:5">
      <c r="A15" s="1">
        <v>1981</v>
      </c>
      <c r="B15" s="1">
        <v>4.12</v>
      </c>
      <c r="C15" s="1">
        <v>1.5</v>
      </c>
      <c r="D15" s="1">
        <v>0.68</v>
      </c>
    </row>
    <row r="16" spans="1:5">
      <c r="A16" s="1">
        <v>1982</v>
      </c>
      <c r="B16" s="1">
        <v>4.86</v>
      </c>
      <c r="C16" s="1">
        <v>1.85</v>
      </c>
      <c r="D16" s="1">
        <v>0.73</v>
      </c>
    </row>
    <row r="17" spans="1:4">
      <c r="A17" s="1">
        <v>1983</v>
      </c>
      <c r="B17" s="1">
        <v>7.88</v>
      </c>
      <c r="C17" s="1">
        <v>2.08</v>
      </c>
      <c r="D17" s="1">
        <v>0.78</v>
      </c>
    </row>
    <row r="18" spans="1:4">
      <c r="A18" s="1">
        <v>1984</v>
      </c>
      <c r="B18" s="1">
        <v>8.42</v>
      </c>
      <c r="C18" s="1">
        <v>1.86</v>
      </c>
      <c r="D18" s="1">
        <v>0.98</v>
      </c>
    </row>
    <row r="19" spans="1:4">
      <c r="A19" s="1">
        <v>1985</v>
      </c>
      <c r="B19" s="1">
        <v>7.26</v>
      </c>
      <c r="C19" s="1">
        <v>2.13</v>
      </c>
      <c r="D19" s="1">
        <v>1.05</v>
      </c>
    </row>
    <row r="20" spans="1:4">
      <c r="A20" s="1">
        <v>1986</v>
      </c>
      <c r="B20" s="1">
        <v>6.54</v>
      </c>
      <c r="C20" s="1">
        <v>2.02</v>
      </c>
      <c r="D20" s="1">
        <v>1.04</v>
      </c>
    </row>
    <row r="21" spans="1:4">
      <c r="A21" s="1">
        <v>1987</v>
      </c>
      <c r="B21" s="1">
        <v>6.06</v>
      </c>
      <c r="C21" s="1">
        <v>1.78</v>
      </c>
      <c r="D21" s="1">
        <v>1.03</v>
      </c>
    </row>
    <row r="22" spans="1:4">
      <c r="A22" s="1">
        <v>1988</v>
      </c>
      <c r="B22" s="1">
        <v>4.92</v>
      </c>
      <c r="C22" s="1">
        <v>2.09</v>
      </c>
      <c r="D22" s="1">
        <v>1.04</v>
      </c>
    </row>
    <row r="23" spans="1:4">
      <c r="A23" s="1">
        <v>1989</v>
      </c>
      <c r="B23" s="1">
        <v>5.2</v>
      </c>
      <c r="C23" s="1">
        <v>2.08</v>
      </c>
      <c r="D23" s="1">
        <v>1.1</v>
      </c>
    </row>
    <row r="24" spans="1:4">
      <c r="A24" s="1">
        <v>1990</v>
      </c>
      <c r="B24" s="1">
        <v>5.09</v>
      </c>
      <c r="C24" s="1">
        <v>2.14</v>
      </c>
      <c r="D24" s="1">
        <v>1.11</v>
      </c>
    </row>
    <row r="25" spans="1:4">
      <c r="A25" s="1">
        <v>1991</v>
      </c>
      <c r="B25" s="1">
        <v>6.45</v>
      </c>
      <c r="C25" s="1">
        <v>2.58</v>
      </c>
      <c r="D25" s="1">
        <v>1.17</v>
      </c>
    </row>
    <row r="26" spans="1:4">
      <c r="A26" s="1">
        <v>1992</v>
      </c>
      <c r="B26" s="1">
        <v>7.15</v>
      </c>
      <c r="C26" s="1">
        <v>2.67</v>
      </c>
      <c r="D26" s="1">
        <v>1.24</v>
      </c>
    </row>
    <row r="27" spans="1:4">
      <c r="A27" s="1">
        <v>1993</v>
      </c>
      <c r="B27" s="1">
        <v>7.92</v>
      </c>
      <c r="C27" s="1">
        <v>2.86</v>
      </c>
      <c r="D27" s="1">
        <v>1.34</v>
      </c>
    </row>
    <row r="28" spans="1:4">
      <c r="A28" s="1">
        <v>1994</v>
      </c>
      <c r="B28" s="1">
        <v>7.14</v>
      </c>
      <c r="C28" s="1">
        <v>2.53</v>
      </c>
      <c r="D28" s="1">
        <v>1.32</v>
      </c>
    </row>
    <row r="29" spans="1:4">
      <c r="A29" s="1">
        <v>1995</v>
      </c>
      <c r="B29" s="1">
        <v>5.88</v>
      </c>
      <c r="C29" s="1">
        <v>2.2</v>
      </c>
      <c r="D29" s="1">
        <v>1.21</v>
      </c>
    </row>
    <row r="30" spans="1:4">
      <c r="A30" s="1">
        <v>1996</v>
      </c>
      <c r="B30" s="1">
        <v>5.5</v>
      </c>
      <c r="C30" s="1">
        <v>2.62</v>
      </c>
      <c r="D30" s="1">
        <v>1.15</v>
      </c>
    </row>
    <row r="31" spans="1:4">
      <c r="A31" s="1">
        <v>1997</v>
      </c>
      <c r="B31" s="1">
        <v>6.63</v>
      </c>
      <c r="C31" s="1">
        <v>2.28</v>
      </c>
      <c r="D31" s="1">
        <v>1.1</v>
      </c>
    </row>
    <row r="32" spans="1:4">
      <c r="A32" s="1">
        <v>1998</v>
      </c>
      <c r="B32" s="1">
        <v>7.8</v>
      </c>
      <c r="C32" s="1">
        <v>2.27</v>
      </c>
      <c r="D32" s="1">
        <v>1.05</v>
      </c>
    </row>
    <row r="33" spans="1:4">
      <c r="A33" s="1">
        <v>1999</v>
      </c>
      <c r="B33" s="1">
        <v>6.64</v>
      </c>
      <c r="C33" s="1">
        <v>2.16</v>
      </c>
      <c r="D33" s="1">
        <v>1.13</v>
      </c>
    </row>
    <row r="34" spans="1:4">
      <c r="A34" s="1">
        <v>2000</v>
      </c>
      <c r="B34" s="1">
        <v>5</v>
      </c>
      <c r="C34" s="1">
        <v>1.99</v>
      </c>
      <c r="D34" s="1">
        <v>1.09</v>
      </c>
    </row>
    <row r="35" spans="1:4">
      <c r="A35" s="1">
        <v>2001</v>
      </c>
      <c r="B35" s="1">
        <v>4.87</v>
      </c>
      <c r="C35" s="1">
        <v>1.97</v>
      </c>
      <c r="D35" s="1">
        <v>1.14</v>
      </c>
    </row>
    <row r="36" spans="1:4">
      <c r="A36" s="1">
        <v>2002</v>
      </c>
      <c r="B36" s="1">
        <v>4.43</v>
      </c>
      <c r="C36" s="1">
        <v>1.87</v>
      </c>
      <c r="D36" s="1">
        <v>1.14</v>
      </c>
    </row>
    <row r="37" spans="1:4">
      <c r="A37" s="1">
        <v>2003</v>
      </c>
      <c r="B37" s="1">
        <v>4.99</v>
      </c>
      <c r="C37" s="1">
        <v>2.21</v>
      </c>
      <c r="D37" s="1">
        <v>1.15</v>
      </c>
    </row>
    <row r="38" spans="1:4">
      <c r="A38" s="1">
        <v>2004</v>
      </c>
      <c r="B38" s="1">
        <v>5.2</v>
      </c>
      <c r="C38" s="1">
        <v>1.87</v>
      </c>
      <c r="D38" s="1">
        <v>1.08</v>
      </c>
    </row>
    <row r="39" spans="1:4">
      <c r="A39" s="1">
        <v>2005</v>
      </c>
      <c r="B39" s="1">
        <v>6</v>
      </c>
      <c r="C39" s="1">
        <v>1.97</v>
      </c>
      <c r="D39" s="1">
        <v>1.08</v>
      </c>
    </row>
    <row r="40" spans="1:4">
      <c r="A40" s="1">
        <v>2006</v>
      </c>
      <c r="B40" s="1">
        <v>5.88</v>
      </c>
      <c r="C40" s="1">
        <v>2.33</v>
      </c>
      <c r="D40" s="1">
        <v>0.99</v>
      </c>
    </row>
    <row r="41" spans="1:4">
      <c r="A41" s="1">
        <v>2007</v>
      </c>
      <c r="B41" s="1">
        <v>6.23</v>
      </c>
      <c r="C41" s="1">
        <v>2.43</v>
      </c>
      <c r="D41" s="1">
        <v>1.02</v>
      </c>
    </row>
    <row r="42" spans="1:4">
      <c r="A42" s="1">
        <v>2008</v>
      </c>
      <c r="B42" s="1">
        <v>6.63</v>
      </c>
      <c r="C42" s="1">
        <v>2.75</v>
      </c>
      <c r="D42" s="1">
        <v>1.22</v>
      </c>
    </row>
    <row r="43" spans="1:4">
      <c r="A43" s="1">
        <v>2009</v>
      </c>
      <c r="B43" s="1">
        <v>7.18</v>
      </c>
      <c r="C43" s="1">
        <v>2.77</v>
      </c>
      <c r="D43" s="1">
        <v>1.41</v>
      </c>
    </row>
    <row r="44" spans="1:4">
      <c r="A44" s="1">
        <v>2010</v>
      </c>
      <c r="B44" s="1">
        <v>6.38</v>
      </c>
      <c r="C44" s="1">
        <v>2.7</v>
      </c>
      <c r="D44" s="1">
        <v>1.41</v>
      </c>
    </row>
    <row r="45" spans="1:4">
      <c r="A45" s="1">
        <v>2011</v>
      </c>
      <c r="B45" s="1">
        <v>7.14</v>
      </c>
      <c r="C45" s="1">
        <v>2.38</v>
      </c>
      <c r="D45" s="1">
        <v>1.54</v>
      </c>
    </row>
    <row r="46" spans="1:4">
      <c r="A46" s="1">
        <v>2012</v>
      </c>
      <c r="B46" s="1">
        <v>7.87</v>
      </c>
      <c r="C46" s="1">
        <v>2.59</v>
      </c>
      <c r="D46" s="1">
        <v>1.62</v>
      </c>
    </row>
    <row r="47" spans="1:4">
      <c r="A47" s="1">
        <v>2013</v>
      </c>
      <c r="B47" s="1">
        <v>9.109999999999999</v>
      </c>
      <c r="C47" s="1">
        <v>2.51</v>
      </c>
      <c r="D47" s="1">
        <v>1.68</v>
      </c>
    </row>
    <row r="48" spans="1:4">
      <c r="A48" s="1">
        <v>2014</v>
      </c>
      <c r="B48" s="1">
        <v>8.91</v>
      </c>
      <c r="C48" s="1">
        <v>2.66</v>
      </c>
      <c r="D48" s="1">
        <v>1.65</v>
      </c>
    </row>
    <row r="49" spans="1:5">
      <c r="A49" s="1">
        <v>2015</v>
      </c>
      <c r="B49" s="1">
        <v>7.71</v>
      </c>
      <c r="C49" s="1">
        <v>2.01</v>
      </c>
      <c r="D49" s="1">
        <v>1.51</v>
      </c>
    </row>
    <row r="50" spans="1:5">
      <c r="A50" s="1">
        <v>2016</v>
      </c>
      <c r="B50" s="1">
        <v>6.14</v>
      </c>
      <c r="C50" s="1">
        <v>1.89</v>
      </c>
      <c r="D50" s="1">
        <v>1.42</v>
      </c>
    </row>
    <row r="51" spans="1:5">
      <c r="A51" s="1">
        <v>2017</v>
      </c>
      <c r="B51" s="1">
        <v>5.36</v>
      </c>
      <c r="C51" s="1">
        <v>1.6</v>
      </c>
      <c r="D51" s="1">
        <v>1.32</v>
      </c>
    </row>
    <row r="52" spans="1:5">
      <c r="A52" s="1">
        <v>2018</v>
      </c>
      <c r="B52" s="1">
        <v>5.22</v>
      </c>
      <c r="C52" s="1">
        <v>1.84</v>
      </c>
      <c r="D52" s="1">
        <v>1.33</v>
      </c>
    </row>
    <row r="53" spans="1:5">
      <c r="A53" s="1">
        <v>2019</v>
      </c>
      <c r="B53" s="1">
        <v>5.83</v>
      </c>
      <c r="C53" s="1">
        <v>1.74</v>
      </c>
      <c r="D53" s="1">
        <v>1.36</v>
      </c>
    </row>
    <row r="54" spans="1:5">
      <c r="A54" s="1">
        <v>2020</v>
      </c>
      <c r="B54" s="1">
        <v>5.87</v>
      </c>
      <c r="C54" s="1">
        <v>1.57</v>
      </c>
      <c r="D54" s="1">
        <v>1.37</v>
      </c>
    </row>
    <row r="55" spans="1:5">
      <c r="A55" s="1">
        <v>2021</v>
      </c>
      <c r="B55" s="1">
        <v>5.4</v>
      </c>
      <c r="C55" s="1">
        <v>1.81</v>
      </c>
      <c r="D55" s="1">
        <v>1.3</v>
      </c>
    </row>
    <row r="56" spans="1:5">
      <c r="A56" s="1">
        <v>2022</v>
      </c>
      <c r="B56" s="1">
        <v>4.85</v>
      </c>
      <c r="C56" s="1">
        <v>1.89</v>
      </c>
      <c r="D56" s="1">
        <v>1.32</v>
      </c>
    </row>
    <row r="57" spans="1:5">
      <c r="A57" s="1">
        <v>2023</v>
      </c>
      <c r="B57" s="1">
        <v>5.61</v>
      </c>
      <c r="C57" s="1">
        <v>1.83</v>
      </c>
      <c r="D57" s="1">
        <v>1.4</v>
      </c>
      <c r="E57" s="1">
        <v>8.800000000000001</v>
      </c>
    </row>
    <row r="58" spans="1:5">
      <c r="A58" s="1">
        <v>2024</v>
      </c>
      <c r="E58" s="1">
        <v>9</v>
      </c>
    </row>
    <row r="59" spans="1:5">
      <c r="A59" s="1">
        <v>2025</v>
      </c>
      <c r="E59" s="1">
        <v>8.699999999999999</v>
      </c>
    </row>
    <row r="60" spans="1:5">
      <c r="A60" s="1">
        <v>2026</v>
      </c>
      <c r="E60" s="1">
        <v>8</v>
      </c>
    </row>
    <row r="61" spans="1:5">
      <c r="A61" s="1">
        <v>2027</v>
      </c>
      <c r="E61" s="1">
        <v>7.6</v>
      </c>
    </row>
    <row r="62" spans="1:5">
      <c r="A62" s="1">
        <v>2028</v>
      </c>
      <c r="E62" s="1">
        <v>7.3</v>
      </c>
    </row>
    <row r="63" spans="1:5">
      <c r="A63" s="1">
        <v>2029</v>
      </c>
      <c r="E63" s="1">
        <v>7</v>
      </c>
    </row>
    <row r="64" spans="1:5">
      <c r="A64" s="1">
        <v>2030</v>
      </c>
      <c r="E64" s="1">
        <v>6.7</v>
      </c>
    </row>
    <row r="65" spans="1:5">
      <c r="A65" s="1">
        <v>2031</v>
      </c>
      <c r="E65" s="1">
        <v>6.3</v>
      </c>
    </row>
    <row r="66" spans="1:5">
      <c r="A66" s="1">
        <v>2032</v>
      </c>
      <c r="E66" s="1">
        <v>6</v>
      </c>
    </row>
    <row r="67" spans="1:5">
      <c r="A67" s="1">
        <v>2033</v>
      </c>
      <c r="E67" s="1">
        <v>5.7</v>
      </c>
    </row>
    <row r="68" spans="1:5">
      <c r="A68" s="1">
        <v>2034</v>
      </c>
      <c r="E68" s="1">
        <v>5.4</v>
      </c>
    </row>
    <row r="69" spans="1:5">
      <c r="A69" s="1">
        <v>2035</v>
      </c>
      <c r="E69" s="1">
        <v>5.2</v>
      </c>
    </row>
    <row r="70" spans="1:5">
      <c r="A70" s="1">
        <v>2036</v>
      </c>
      <c r="E70" s="1">
        <v>5</v>
      </c>
    </row>
    <row r="71" spans="1:5">
      <c r="A71" s="1">
        <v>2037</v>
      </c>
      <c r="E71" s="1">
        <v>4.8</v>
      </c>
    </row>
    <row r="72" spans="1:5">
      <c r="A72" s="1">
        <v>2038</v>
      </c>
      <c r="E72" s="1">
        <v>4.6</v>
      </c>
    </row>
    <row r="73" spans="1:5">
      <c r="A73" s="1">
        <v>2039</v>
      </c>
      <c r="E73" s="1">
        <v>4.4</v>
      </c>
    </row>
    <row r="74" spans="1:5">
      <c r="A74" s="1">
        <v>2040</v>
      </c>
      <c r="E74" s="1">
        <v>4.3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7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56</v>
      </c>
    </row>
    <row r="3" spans="1:3">
      <c r="A3" s="2" t="s">
        <v>40</v>
      </c>
      <c r="B3" s="2" t="s">
        <v>55</v>
      </c>
      <c r="C3" s="2" t="s">
        <v>47</v>
      </c>
    </row>
    <row r="4" spans="1:3">
      <c r="A4" s="1">
        <v>2022</v>
      </c>
      <c r="B4" s="1">
        <v>135</v>
      </c>
      <c r="C4" s="1">
        <v>156</v>
      </c>
    </row>
    <row r="5" spans="1:3">
      <c r="A5" s="1">
        <v>2030</v>
      </c>
      <c r="B5" s="1">
        <v>163</v>
      </c>
      <c r="C5" s="1">
        <v>164</v>
      </c>
    </row>
    <row r="6" spans="1:3">
      <c r="A6" s="1">
        <v>2035</v>
      </c>
      <c r="B6" s="1">
        <v>176</v>
      </c>
      <c r="C6" s="1">
        <v>180</v>
      </c>
    </row>
    <row r="7" spans="1:3">
      <c r="A7" s="1">
        <v>2040</v>
      </c>
      <c r="B7" s="1">
        <v>191</v>
      </c>
      <c r="C7" s="1">
        <v>203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56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59</v>
      </c>
    </row>
    <row r="3" spans="1:3">
      <c r="A3" s="2" t="s">
        <v>40</v>
      </c>
      <c r="B3" s="2" t="s">
        <v>57</v>
      </c>
      <c r="C3" s="2" t="s">
        <v>58</v>
      </c>
    </row>
    <row r="4" spans="1:3">
      <c r="A4" s="1">
        <v>1971</v>
      </c>
      <c r="B4" s="1">
        <v>0.1</v>
      </c>
      <c r="C4" s="1">
        <v>193.2</v>
      </c>
    </row>
    <row r="5" spans="1:3">
      <c r="A5" s="1">
        <v>1972</v>
      </c>
      <c r="B5" s="1">
        <v>0.3</v>
      </c>
      <c r="C5" s="1">
        <v>175.5</v>
      </c>
    </row>
    <row r="6" spans="1:3">
      <c r="A6" s="1">
        <v>1973</v>
      </c>
      <c r="B6" s="1">
        <v>0.5</v>
      </c>
      <c r="C6" s="1">
        <v>157.1</v>
      </c>
    </row>
    <row r="7" spans="1:3">
      <c r="A7" s="1">
        <v>1974</v>
      </c>
      <c r="B7" s="1">
        <v>0.8</v>
      </c>
      <c r="C7" s="1">
        <v>363.7</v>
      </c>
    </row>
    <row r="8" spans="1:3">
      <c r="A8" s="1">
        <v>1975</v>
      </c>
      <c r="B8" s="1">
        <v>1.2</v>
      </c>
      <c r="C8" s="1">
        <v>339.5</v>
      </c>
    </row>
    <row r="9" spans="1:3">
      <c r="A9" s="1">
        <v>1976</v>
      </c>
      <c r="B9" s="1">
        <v>10.8</v>
      </c>
      <c r="C9" s="1">
        <v>379.5</v>
      </c>
    </row>
    <row r="10" spans="1:3">
      <c r="A10" s="1">
        <v>1977</v>
      </c>
      <c r="B10" s="1">
        <v>16.1</v>
      </c>
      <c r="C10" s="1">
        <v>391</v>
      </c>
    </row>
    <row r="11" spans="1:3">
      <c r="A11" s="1">
        <v>1978</v>
      </c>
      <c r="B11" s="1">
        <v>18.3</v>
      </c>
      <c r="C11" s="1">
        <v>373.6</v>
      </c>
    </row>
    <row r="12" spans="1:3">
      <c r="A12" s="1">
        <v>1979</v>
      </c>
      <c r="B12" s="1">
        <v>28.3</v>
      </c>
      <c r="C12" s="1">
        <v>548.2</v>
      </c>
    </row>
    <row r="13" spans="1:3">
      <c r="A13" s="1">
        <v>1980</v>
      </c>
      <c r="B13" s="1">
        <v>70.5</v>
      </c>
      <c r="C13" s="1">
        <v>710.4</v>
      </c>
    </row>
    <row r="14" spans="1:3">
      <c r="A14" s="1">
        <v>1981</v>
      </c>
      <c r="B14" s="1">
        <v>93.8</v>
      </c>
      <c r="C14" s="1">
        <v>714.3</v>
      </c>
    </row>
    <row r="15" spans="1:3">
      <c r="A15" s="1">
        <v>1982</v>
      </c>
      <c r="B15" s="1">
        <v>98.09999999999999</v>
      </c>
      <c r="C15" s="1">
        <v>684</v>
      </c>
    </row>
    <row r="16" spans="1:3">
      <c r="A16" s="1">
        <v>1983</v>
      </c>
      <c r="B16" s="1">
        <v>98</v>
      </c>
      <c r="C16" s="1">
        <v>702.2</v>
      </c>
    </row>
    <row r="17" spans="1:3">
      <c r="A17" s="1">
        <v>1984</v>
      </c>
      <c r="B17" s="1">
        <v>120.5</v>
      </c>
      <c r="C17" s="1">
        <v>723.5</v>
      </c>
    </row>
    <row r="18" spans="1:3">
      <c r="A18" s="1">
        <v>1985</v>
      </c>
      <c r="B18" s="1">
        <v>113.6</v>
      </c>
      <c r="C18" s="1">
        <v>698.4</v>
      </c>
    </row>
    <row r="19" spans="1:3">
      <c r="A19" s="1">
        <v>1986</v>
      </c>
      <c r="B19" s="1">
        <v>71.3</v>
      </c>
      <c r="C19" s="1">
        <v>305</v>
      </c>
    </row>
    <row r="20" spans="1:3">
      <c r="A20" s="1">
        <v>1987</v>
      </c>
      <c r="B20" s="1">
        <v>22.7</v>
      </c>
      <c r="C20" s="1">
        <v>341.2</v>
      </c>
    </row>
    <row r="21" spans="1:3">
      <c r="A21" s="1">
        <v>1988</v>
      </c>
      <c r="B21" s="1">
        <v>7.2</v>
      </c>
      <c r="C21" s="1">
        <v>258.2</v>
      </c>
    </row>
    <row r="22" spans="1:3">
      <c r="A22" s="1">
        <v>1989</v>
      </c>
      <c r="B22" s="1">
        <v>37</v>
      </c>
      <c r="C22" s="1">
        <v>317.4</v>
      </c>
    </row>
    <row r="23" spans="1:3">
      <c r="A23" s="1">
        <v>1990</v>
      </c>
      <c r="B23" s="1">
        <v>81.90000000000001</v>
      </c>
      <c r="C23" s="1">
        <v>355.4</v>
      </c>
    </row>
    <row r="24" spans="1:3">
      <c r="A24" s="1">
        <v>1991</v>
      </c>
      <c r="B24" s="1">
        <v>90.7</v>
      </c>
      <c r="C24" s="1">
        <v>299</v>
      </c>
    </row>
    <row r="25" spans="1:3">
      <c r="A25" s="1">
        <v>1992</v>
      </c>
      <c r="B25" s="1">
        <v>68</v>
      </c>
      <c r="C25" s="1">
        <v>267.5</v>
      </c>
    </row>
    <row r="26" spans="1:3">
      <c r="A26" s="1">
        <v>1993</v>
      </c>
      <c r="B26" s="1">
        <v>60.7</v>
      </c>
      <c r="C26" s="1">
        <v>260.7</v>
      </c>
    </row>
    <row r="27" spans="1:3">
      <c r="A27" s="1">
        <v>1994</v>
      </c>
      <c r="B27" s="1">
        <v>54</v>
      </c>
      <c r="C27" s="1">
        <v>235.1</v>
      </c>
    </row>
    <row r="28" spans="1:3">
      <c r="A28" s="1">
        <v>1995</v>
      </c>
      <c r="B28" s="1">
        <v>79.09999999999999</v>
      </c>
      <c r="C28" s="1">
        <v>221.2</v>
      </c>
    </row>
    <row r="29" spans="1:3">
      <c r="A29" s="1">
        <v>1996</v>
      </c>
      <c r="B29" s="1">
        <v>139.4</v>
      </c>
      <c r="C29" s="1">
        <v>265</v>
      </c>
    </row>
    <row r="30" spans="1:3">
      <c r="A30" s="1">
        <v>1997</v>
      </c>
      <c r="B30" s="1">
        <v>169.5</v>
      </c>
      <c r="C30" s="1">
        <v>264.4</v>
      </c>
    </row>
    <row r="31" spans="1:3">
      <c r="A31" s="1">
        <v>1998</v>
      </c>
      <c r="B31" s="1">
        <v>86.59999999999999</v>
      </c>
      <c r="C31" s="1">
        <v>185.4</v>
      </c>
    </row>
    <row r="32" spans="1:3">
      <c r="A32" s="1">
        <v>1999</v>
      </c>
      <c r="B32" s="1">
        <v>83.90000000000001</v>
      </c>
      <c r="C32" s="1">
        <v>253</v>
      </c>
    </row>
    <row r="33" spans="1:3">
      <c r="A33" s="1">
        <v>2000</v>
      </c>
      <c r="B33" s="1">
        <v>293.3</v>
      </c>
      <c r="C33" s="1">
        <v>456.1</v>
      </c>
    </row>
    <row r="34" spans="1:3">
      <c r="A34" s="1">
        <v>2001</v>
      </c>
      <c r="B34" s="1">
        <v>430</v>
      </c>
      <c r="C34" s="1">
        <v>394.1</v>
      </c>
    </row>
    <row r="35" spans="1:3">
      <c r="A35" s="1">
        <v>2002</v>
      </c>
      <c r="B35" s="1">
        <v>294.9</v>
      </c>
      <c r="C35" s="1">
        <v>344.5</v>
      </c>
    </row>
    <row r="36" spans="1:3">
      <c r="A36" s="1">
        <v>2003</v>
      </c>
      <c r="B36" s="1">
        <v>296</v>
      </c>
      <c r="C36" s="1">
        <v>341.9</v>
      </c>
    </row>
    <row r="37" spans="1:3">
      <c r="A37" s="1">
        <v>2004</v>
      </c>
      <c r="B37" s="1">
        <v>337.2</v>
      </c>
      <c r="C37" s="1">
        <v>422.5</v>
      </c>
    </row>
    <row r="38" spans="1:3">
      <c r="A38" s="1">
        <v>2005</v>
      </c>
      <c r="B38" s="1">
        <v>441.5</v>
      </c>
      <c r="C38" s="1">
        <v>568.8</v>
      </c>
    </row>
    <row r="39" spans="1:3">
      <c r="A39" s="1">
        <v>2006</v>
      </c>
      <c r="B39" s="1">
        <v>551.6</v>
      </c>
      <c r="C39" s="1">
        <v>656.6</v>
      </c>
    </row>
    <row r="40" spans="1:3">
      <c r="A40" s="1">
        <v>2007</v>
      </c>
      <c r="B40" s="1">
        <v>477.5</v>
      </c>
      <c r="C40" s="1">
        <v>641.4</v>
      </c>
    </row>
    <row r="41" spans="1:3">
      <c r="A41" s="1">
        <v>2008</v>
      </c>
      <c r="B41" s="1">
        <v>604.4</v>
      </c>
      <c r="C41" s="1">
        <v>808.1</v>
      </c>
    </row>
    <row r="42" spans="1:3">
      <c r="A42" s="1">
        <v>2009</v>
      </c>
      <c r="B42" s="1">
        <v>408.1</v>
      </c>
      <c r="C42" s="1">
        <v>570.3</v>
      </c>
    </row>
    <row r="43" spans="1:3">
      <c r="A43" s="1">
        <v>2010</v>
      </c>
      <c r="B43" s="1">
        <v>396</v>
      </c>
      <c r="C43" s="1">
        <v>696</v>
      </c>
    </row>
    <row r="44" spans="1:3">
      <c r="A44" s="1">
        <v>2011</v>
      </c>
      <c r="B44" s="1">
        <v>488</v>
      </c>
      <c r="C44" s="1">
        <v>865.3</v>
      </c>
    </row>
    <row r="45" spans="1:3">
      <c r="A45" s="1">
        <v>2012</v>
      </c>
      <c r="B45" s="1">
        <v>539</v>
      </c>
      <c r="C45" s="1">
        <v>885.9</v>
      </c>
    </row>
    <row r="46" spans="1:3">
      <c r="A46" s="1">
        <v>2013</v>
      </c>
      <c r="B46" s="1">
        <v>463.6</v>
      </c>
      <c r="C46" s="1">
        <v>858.4</v>
      </c>
    </row>
    <row r="47" spans="1:3">
      <c r="A47" s="1">
        <v>2014</v>
      </c>
      <c r="B47" s="1">
        <v>412</v>
      </c>
      <c r="C47" s="1">
        <v>828.8</v>
      </c>
    </row>
    <row r="48" spans="1:3">
      <c r="A48" s="1">
        <v>2015</v>
      </c>
      <c r="B48" s="1">
        <v>288.2</v>
      </c>
      <c r="C48" s="1">
        <v>569</v>
      </c>
    </row>
    <row r="49" spans="1:3">
      <c r="A49" s="1">
        <v>2016</v>
      </c>
      <c r="B49" s="1">
        <v>162.7</v>
      </c>
      <c r="C49" s="1">
        <v>494.2</v>
      </c>
    </row>
    <row r="50" spans="1:3">
      <c r="A50" s="1">
        <v>2017</v>
      </c>
      <c r="B50" s="1">
        <v>214.3</v>
      </c>
      <c r="C50" s="1">
        <v>577</v>
      </c>
    </row>
    <row r="51" spans="1:3">
      <c r="A51" s="1">
        <v>2018</v>
      </c>
      <c r="B51" s="1">
        <v>312.7</v>
      </c>
      <c r="C51" s="1">
        <v>726.5</v>
      </c>
    </row>
    <row r="52" spans="1:3">
      <c r="A52" s="1">
        <v>2019</v>
      </c>
      <c r="B52" s="1">
        <v>314.5</v>
      </c>
      <c r="C52" s="1">
        <v>690.3</v>
      </c>
    </row>
    <row r="53" spans="1:3">
      <c r="A53" s="1">
        <v>2020</v>
      </c>
      <c r="B53" s="1">
        <v>129.2</v>
      </c>
      <c r="C53" s="1">
        <v>492.1</v>
      </c>
    </row>
    <row r="54" spans="1:3">
      <c r="A54" s="1">
        <v>2021</v>
      </c>
      <c r="B54" s="1">
        <v>332</v>
      </c>
      <c r="C54" s="1">
        <v>703.3</v>
      </c>
    </row>
    <row r="55" spans="1:3">
      <c r="A55" s="1">
        <v>2022</v>
      </c>
      <c r="B55" s="1">
        <v>1374.3</v>
      </c>
      <c r="C55" s="1">
        <v>1016.9</v>
      </c>
    </row>
    <row r="56" spans="1:3">
      <c r="A56" s="1">
        <v>2023</v>
      </c>
      <c r="B56" s="1">
        <v>1004.5</v>
      </c>
      <c r="C56" s="1">
        <v>890.4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C6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63</v>
      </c>
    </row>
    <row r="3" spans="1:3">
      <c r="A3" s="2" t="s">
        <v>60</v>
      </c>
      <c r="B3" s="2" t="s">
        <v>61</v>
      </c>
      <c r="C3" s="2" t="s">
        <v>62</v>
      </c>
    </row>
    <row r="4" spans="1:3">
      <c r="A4" s="1">
        <v>2000</v>
      </c>
      <c r="B4" s="1">
        <v>10356</v>
      </c>
      <c r="C4" s="1">
        <v>701</v>
      </c>
    </row>
    <row r="5" spans="1:3">
      <c r="A5" s="1">
        <v>2024</v>
      </c>
      <c r="B5" s="1">
        <v>6350</v>
      </c>
      <c r="C5" s="1">
        <v>17900</v>
      </c>
    </row>
    <row r="6" spans="1:3">
      <c r="A6" s="1">
        <v>2030</v>
      </c>
      <c r="B6" s="1">
        <v>4006</v>
      </c>
      <c r="C6" s="1">
        <v>21223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DD4A032E10694D9A95316B897475B2" ma:contentTypeVersion="2" ma:contentTypeDescription="Opprett et nytt dokument." ma:contentTypeScope="" ma:versionID="8141f1e0ce108fdb9b4ff956029f24d9">
  <xsd:schema xmlns:xsd="http://www.w3.org/2001/XMLSchema" xmlns:xs="http://www.w3.org/2001/XMLSchema" xmlns:p="http://schemas.microsoft.com/office/2006/metadata/properties" xmlns:ns2="5582fe7a-fd29-4404-920b-a14260bee6af" targetNamespace="http://schemas.microsoft.com/office/2006/metadata/properties" ma:root="true" ma:fieldsID="6cfce528a4878540cf8f4f96c4a5168a" ns2:_="">
    <xsd:import namespace="5582fe7a-fd29-4404-920b-a14260bee6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2fe7a-fd29-4404-920b-a14260bee6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435A06-DD5D-4F92-8643-EB5DFECBF2B8}"/>
</file>

<file path=customXml/itemProps2.xml><?xml version="1.0" encoding="utf-8"?>
<ds:datastoreItem xmlns:ds="http://schemas.openxmlformats.org/officeDocument/2006/customXml" ds:itemID="{D89A20C4-8CCA-4C1C-BDE7-6E9F0A95BD2C}"/>
</file>

<file path=customXml/itemProps3.xml><?xml version="1.0" encoding="utf-8"?>
<ds:datastoreItem xmlns:ds="http://schemas.openxmlformats.org/officeDocument/2006/customXml" ds:itemID="{DAB31A50-4D4F-4791-B834-9C84BB9D76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Innhold</vt:lpstr>
      <vt:lpstr>Fig3-1</vt:lpstr>
      <vt:lpstr>Fig3-2</vt:lpstr>
      <vt:lpstr>Fig3-3</vt:lpstr>
      <vt:lpstr>Fig3-4</vt:lpstr>
      <vt:lpstr>Fig3-5</vt:lpstr>
      <vt:lpstr>Fig3-6</vt:lpstr>
      <vt:lpstr>Fig3-7</vt:lpstr>
      <vt:lpstr>Fig3-8</vt:lpstr>
      <vt:lpstr>Fig3-9</vt:lpstr>
      <vt:lpstr>Fig3-10</vt:lpstr>
      <vt:lpstr>Fig3-11</vt:lpstr>
      <vt:lpstr>Fig3-12</vt:lpstr>
      <vt:lpstr>Fig3-13</vt:lpstr>
      <vt:lpstr>Fig3-15</vt:lpstr>
      <vt:lpstr>Fig3-16</vt:lpstr>
      <vt:lpstr>Fig3-17</vt:lpstr>
      <vt:lpstr>Fig3-18</vt:lpstr>
      <vt:lpstr>Fig3-19</vt:lpstr>
      <vt:lpstr>Fig3-20</vt:lpstr>
      <vt:lpstr>Fig3-21</vt:lpstr>
      <vt:lpstr>Fig3-22</vt:lpstr>
      <vt:lpstr>Fig3-23</vt:lpstr>
      <vt:lpstr>Fig3-24</vt:lpstr>
      <vt:lpstr>Fig3-25</vt:lpstr>
      <vt:lpstr>Fig3-27</vt:lpstr>
      <vt:lpstr>Fig3-28</vt:lpstr>
      <vt:lpstr>Fig3-29</vt:lpstr>
      <vt:lpstr>Fig3-30</vt:lpstr>
      <vt:lpstr>Fig3-31</vt:lpstr>
      <vt:lpstr>Fig3-32</vt:lpstr>
      <vt:lpstr>Fig3-33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2024-06-12T07:35:41Z</dcterms:created>
  <dcterms:modified xsi:type="dcterms:W3CDTF">2024-06-12T07:35:41Z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0x01010078DD4A032E10694D9A95316B897475B2</vt:lpwstr>
  </property>
</Properties>
</file>