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8580" firstSheet="1" activeTab="5"/>
  </bookViews>
  <sheets>
    <sheet name="Dagens Statskjøp" sheetId="1" r:id="rId1"/>
    <sheet name="Nye Statskjøp" sheetId="2" r:id="rId2"/>
    <sheet name="Graf Dagens" sheetId="3" r:id="rId3"/>
    <sheet name="Graf Nye" sheetId="4" r:id="rId4"/>
    <sheet name="Overgangskostn." sheetId="5" r:id="rId5"/>
    <sheet name="Driftskostnader" sheetId="6" r:id="rId6"/>
  </sheets>
  <externalReferences>
    <externalReference r:id="rId9"/>
  </externalReferences>
  <definedNames>
    <definedName name="_xlnm.Print_Area" localSheetId="3">'Graf Nye'!$A$1:$K$16</definedName>
  </definedNames>
  <calcPr fullCalcOnLoad="1"/>
</workbook>
</file>

<file path=xl/sharedStrings.xml><?xml version="1.0" encoding="utf-8"?>
<sst xmlns="http://schemas.openxmlformats.org/spreadsheetml/2006/main" count="314" uniqueCount="58">
  <si>
    <t>Volumutvikling og innsparinger</t>
  </si>
  <si>
    <t>Lokalisert i Oslo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</si>
  <si>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</si>
  <si>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</si>
  <si>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</si>
  <si>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</si>
  <si>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</si>
  <si>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</si>
  <si>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</si>
  <si>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</si>
  <si>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</si>
  <si>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</si>
  <si>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Volum 2000 MNOK</t>
  </si>
  <si>
    <t>Vekstrate pr. år</t>
  </si>
  <si>
    <t>Volum pr. år</t>
  </si>
  <si>
    <t>Innsparing med prisreduksjon på</t>
  </si>
  <si>
    <t>Lokalisert i Narvik</t>
  </si>
  <si>
    <t>Differanse pr. år</t>
  </si>
  <si>
    <t>Differanse akkumulert</t>
  </si>
  <si>
    <t>DAGENS STATSKJØP</t>
  </si>
  <si>
    <t>Volumvekst</t>
  </si>
  <si>
    <t>Lokalisering i Oslo</t>
  </si>
  <si>
    <t>Lokalisering i Narvik</t>
  </si>
  <si>
    <t>Årlig innsparing (15%)</t>
  </si>
  <si>
    <t>Differanse i akkumulert innsparing mellom Oslo- og Narvik-lokalisering</t>
  </si>
  <si>
    <t>Diff. akkumulert innsparing 5%</t>
  </si>
  <si>
    <t>Diff. akkumulert innsparing 10%</t>
  </si>
  <si>
    <t>Diff. akkumulert innsparing 15%</t>
  </si>
  <si>
    <t>Akkumulert</t>
  </si>
  <si>
    <t>Sum</t>
  </si>
  <si>
    <t>Gj.snittlig antall årsverk Oslo</t>
  </si>
  <si>
    <t>Gj.snittlig antall årsverk Narvik</t>
  </si>
  <si>
    <t>Personalkostnader</t>
  </si>
  <si>
    <t>Tall i 1000 NOK</t>
  </si>
  <si>
    <t>Konsulentkostnader</t>
  </si>
  <si>
    <t>Egne ansatte</t>
  </si>
  <si>
    <t>Konsulenter</t>
  </si>
  <si>
    <t>Innleie konsulenter årsverk</t>
  </si>
  <si>
    <t>PERSONAL OG KONSULENTKOSTNADER</t>
  </si>
  <si>
    <t>Gj.snittlig kostnad pr. årsverk</t>
  </si>
  <si>
    <t>Volumutvikling pr. år</t>
  </si>
  <si>
    <t>Tilleggskostnad pr. år</t>
  </si>
  <si>
    <t>Tilleggskostnad akkumulert</t>
  </si>
  <si>
    <t>Tilleggskostnad egne ansatte</t>
  </si>
  <si>
    <t>Tilleggskostnad konsulenter</t>
  </si>
  <si>
    <t>Lokalisering Oslo</t>
  </si>
  <si>
    <t>Reisekostnader</t>
  </si>
  <si>
    <t>Lokalisering Narvik</t>
  </si>
  <si>
    <t>DRIFTSKOSTNADER</t>
  </si>
  <si>
    <t>Overnattings- og diettkostnader</t>
  </si>
  <si>
    <t xml:space="preserve">Innsparing 10 % </t>
  </si>
  <si>
    <t>5% rabatt</t>
  </si>
  <si>
    <t>10% rabatt</t>
  </si>
  <si>
    <t>15% rabatt</t>
  </si>
  <si>
    <t>Forskjeller i vesentlige driftskostnader</t>
  </si>
  <si>
    <t>DAGENS  STATSKJØP</t>
  </si>
  <si>
    <t>NYE STATSKJØP</t>
  </si>
  <si>
    <t>BEMANNINGSUTVIKLING (som ligger til grunn for tallene over)</t>
  </si>
</sst>
</file>

<file path=xl/styles.xml><?xml version="1.0" encoding="utf-8"?>
<styleSheet xmlns="http://schemas.openxmlformats.org/spreadsheetml/2006/main">
  <numFmts count="2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(* #,##0.0_);_(* \(#,##0.0\);_(* &quot;-&quot;??_);_(@_)"/>
    <numFmt numFmtId="173" formatCode="0.0\ %"/>
    <numFmt numFmtId="174" formatCode="_(* #,##0_);_(* \(#,##0\);_(* &quot;-&quot;??_);_(@_)"/>
    <numFmt numFmtId="175" formatCode="_(* #,##0.0_);_(* \(#,##0.0\);_(* &quot;-&quot;?_);_(@_)"/>
    <numFmt numFmtId="176" formatCode="_(* #,##0.000_);_(* \(#,##0.000\);_(* &quot;-&quot;??_);_(@_)"/>
    <numFmt numFmtId="177" formatCode="_(* #,##0.0000_);_(* \(#,##0.0000\);_(* &quot;-&quot;??_);_(@_)"/>
    <numFmt numFmtId="178" formatCode="0.0"/>
    <numFmt numFmtId="179" formatCode="0.000000"/>
    <numFmt numFmtId="180" formatCode="0.00000"/>
    <numFmt numFmtId="181" formatCode="0.0000"/>
    <numFmt numFmtId="182" formatCode="0.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2"/>
      <name val="Arial"/>
      <family val="0"/>
    </font>
    <font>
      <sz val="1.75"/>
      <name val="Arial"/>
      <family val="0"/>
    </font>
    <font>
      <b/>
      <sz val="1.75"/>
      <name val="Arial"/>
      <family val="0"/>
    </font>
    <font>
      <b/>
      <sz val="2.25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172" fontId="0" fillId="0" borderId="0" xfId="18" applyNumberFormat="1" applyBorder="1" applyAlignment="1">
      <alignment/>
    </xf>
    <xf numFmtId="174" fontId="0" fillId="0" borderId="0" xfId="18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72" fontId="4" fillId="0" borderId="0" xfId="18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9" fontId="0" fillId="3" borderId="1" xfId="17" applyFill="1" applyBorder="1" applyAlignment="1">
      <alignment/>
    </xf>
    <xf numFmtId="174" fontId="0" fillId="0" borderId="0" xfId="0" applyNumberFormat="1" applyFont="1" applyBorder="1" applyAlignment="1">
      <alignment horizontal="right"/>
    </xf>
    <xf numFmtId="9" fontId="0" fillId="0" borderId="0" xfId="17" applyBorder="1" applyAlignment="1">
      <alignment/>
    </xf>
    <xf numFmtId="174" fontId="0" fillId="0" borderId="0" xfId="18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9" fontId="6" fillId="0" borderId="0" xfId="17" applyFont="1" applyBorder="1" applyAlignment="1">
      <alignment/>
    </xf>
    <xf numFmtId="174" fontId="6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4" fontId="6" fillId="0" borderId="0" xfId="18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4" borderId="0" xfId="0" applyFill="1" applyAlignment="1">
      <alignment/>
    </xf>
    <xf numFmtId="174" fontId="0" fillId="4" borderId="0" xfId="18" applyNumberFormat="1" applyFill="1" applyAlignment="1">
      <alignment/>
    </xf>
    <xf numFmtId="1" fontId="0" fillId="0" borderId="0" xfId="0" applyNumberFormat="1" applyAlignment="1">
      <alignment/>
    </xf>
    <xf numFmtId="174" fontId="0" fillId="0" borderId="0" xfId="18" applyNumberForma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9" fontId="0" fillId="0" borderId="0" xfId="0" applyNumberFormat="1" applyFont="1" applyFill="1" applyBorder="1" applyAlignment="1">
      <alignment/>
    </xf>
    <xf numFmtId="174" fontId="0" fillId="0" borderId="0" xfId="18" applyNumberFormat="1" applyFill="1" applyAlignment="1" quotePrefix="1">
      <alignment/>
    </xf>
    <xf numFmtId="9" fontId="0" fillId="0" borderId="0" xfId="0" applyNumberFormat="1" applyFill="1" applyAlignment="1">
      <alignment/>
    </xf>
    <xf numFmtId="174" fontId="0" fillId="0" borderId="0" xfId="18" applyNumberFormat="1" applyFill="1" applyAlignment="1">
      <alignment/>
    </xf>
    <xf numFmtId="0" fontId="8" fillId="0" borderId="0" xfId="0" applyFont="1" applyAlignment="1">
      <alignment/>
    </xf>
    <xf numFmtId="0" fontId="4" fillId="4" borderId="0" xfId="0" applyFont="1" applyFill="1" applyAlignment="1" quotePrefix="1">
      <alignment/>
    </xf>
    <xf numFmtId="0" fontId="4" fillId="0" borderId="0" xfId="0" applyFont="1" applyAlignment="1" quotePrefix="1">
      <alignment/>
    </xf>
    <xf numFmtId="174" fontId="0" fillId="0" borderId="0" xfId="0" applyNumberFormat="1" applyAlignment="1">
      <alignment/>
    </xf>
    <xf numFmtId="9" fontId="0" fillId="0" borderId="0" xfId="17" applyFont="1" applyBorder="1" applyAlignment="1">
      <alignment horizontal="right"/>
    </xf>
    <xf numFmtId="0" fontId="4" fillId="4" borderId="0" xfId="0" applyFont="1" applyFill="1" applyAlignment="1" quotePrefix="1">
      <alignment horizontal="center"/>
    </xf>
    <xf numFmtId="0" fontId="1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174" fontId="4" fillId="2" borderId="1" xfId="18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5" borderId="1" xfId="0" applyFill="1" applyBorder="1" applyAlignment="1">
      <alignment/>
    </xf>
    <xf numFmtId="0" fontId="4" fillId="5" borderId="1" xfId="0" applyFont="1" applyFill="1" applyBorder="1" applyAlignment="1" quotePrefix="1">
      <alignment horizontal="center"/>
    </xf>
    <xf numFmtId="43" fontId="0" fillId="0" borderId="0" xfId="18" applyAlignment="1">
      <alignment/>
    </xf>
    <xf numFmtId="0" fontId="4" fillId="3" borderId="1" xfId="0" applyFont="1" applyFill="1" applyBorder="1" applyAlignment="1">
      <alignment/>
    </xf>
    <xf numFmtId="174" fontId="4" fillId="3" borderId="1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9" fontId="0" fillId="0" borderId="0" xfId="17" applyAlignment="1">
      <alignment/>
    </xf>
    <xf numFmtId="0" fontId="5" fillId="5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174" fontId="4" fillId="3" borderId="3" xfId="18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18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4" fontId="4" fillId="0" borderId="0" xfId="18" applyNumberFormat="1" applyFont="1" applyFill="1" applyBorder="1" applyAlignment="1">
      <alignment/>
    </xf>
    <xf numFmtId="0" fontId="0" fillId="3" borderId="1" xfId="0" applyFill="1" applyBorder="1" applyAlignment="1">
      <alignment/>
    </xf>
    <xf numFmtId="174" fontId="0" fillId="3" borderId="1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43" fontId="0" fillId="0" borderId="0" xfId="0" applyNumberForma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Årlig differanse mellom scenarie AA og BB 
ved ulik innparingsprosent (rabatt)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'Graf Nye'!#REF!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Nye'!#REF!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Nye'!#REF!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Nye'!#REF!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Nye'!#REF!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Nye'!#REF!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470436"/>
        <c:axId val="59016197"/>
      </c:lineChart>
      <c:catAx>
        <c:axId val="2147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6197"/>
        <c:crosses val="autoZero"/>
        <c:auto val="1"/>
        <c:lblOffset val="100"/>
        <c:noMultiLvlLbl val="0"/>
      </c:catAx>
      <c:valAx>
        <c:axId val="59016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MNOK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704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Akkumulert differanse mellom scenarie AA og BB 
ved ulik innparingsprosent (rabatt)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'Graf Nye'!#REF!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Nye'!#REF!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Nye'!#REF!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Nye'!#REF!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Nye'!#REF!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Nye'!#REF!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383726"/>
        <c:axId val="15582623"/>
      </c:lineChart>
      <c:catAx>
        <c:axId val="6138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82623"/>
        <c:crosses val="autoZero"/>
        <c:auto val="1"/>
        <c:lblOffset val="100"/>
        <c:noMultiLvlLbl val="0"/>
      </c:catAx>
      <c:valAx>
        <c:axId val="1558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MNOK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837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Akkumulert innsparing  - varierende rabatt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'Graf Nye'!$A$14</c:f>
              <c:strCache>
                <c:ptCount val="1"/>
                <c:pt idx="0">
                  <c:v>5% rabatt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Nye'!$B$13:$K$13</c:f>
              <c:str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strCache>
            </c:strRef>
          </c:cat>
          <c:val>
            <c:numRef>
              <c:f>'Graf Nye'!$B$14:$K$14</c:f>
              <c:numCache>
                <c:ptCount val="10"/>
                <c:pt idx="0">
                  <c:v>0</c:v>
                </c:pt>
                <c:pt idx="1">
                  <c:v>24.850000000000023</c:v>
                </c:pt>
                <c:pt idx="2">
                  <c:v>159.04000000000002</c:v>
                </c:pt>
                <c:pt idx="3">
                  <c:v>409.03099999999995</c:v>
                </c:pt>
                <c:pt idx="4">
                  <c:v>748.3080499999999</c:v>
                </c:pt>
                <c:pt idx="5">
                  <c:v>1189.3682149999997</c:v>
                </c:pt>
                <c:pt idx="6">
                  <c:v>1626.9297484999995</c:v>
                </c:pt>
                <c:pt idx="7">
                  <c:v>2039.570558899999</c:v>
                </c:pt>
                <c:pt idx="8">
                  <c:v>2454.234970652499</c:v>
                </c:pt>
                <c:pt idx="9">
                  <c:v>2865.2392719396244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Nye'!$A$15</c:f>
              <c:strCache>
                <c:ptCount val="1"/>
                <c:pt idx="0">
                  <c:v>10% rabatt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Nye'!$B$13:$K$13</c:f>
              <c:str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strCache>
            </c:strRef>
          </c:cat>
          <c:val>
            <c:numRef>
              <c:f>'Graf Nye'!$B$15:$K$15</c:f>
              <c:numCache>
                <c:ptCount val="10"/>
                <c:pt idx="0">
                  <c:v>0</c:v>
                </c:pt>
                <c:pt idx="1">
                  <c:v>49.700000000000045</c:v>
                </c:pt>
                <c:pt idx="2">
                  <c:v>318.08000000000004</c:v>
                </c:pt>
                <c:pt idx="3">
                  <c:v>818.0619999999999</c:v>
                </c:pt>
                <c:pt idx="4">
                  <c:v>1496.6160999999997</c:v>
                </c:pt>
                <c:pt idx="5">
                  <c:v>2378.7364299999995</c:v>
                </c:pt>
                <c:pt idx="6">
                  <c:v>3253.859496999999</c:v>
                </c:pt>
                <c:pt idx="7">
                  <c:v>4079.141117799998</c:v>
                </c:pt>
                <c:pt idx="8">
                  <c:v>4908.469941304998</c:v>
                </c:pt>
                <c:pt idx="9">
                  <c:v>5730.478543879249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Nye'!$A$16</c:f>
              <c:strCache>
                <c:ptCount val="1"/>
                <c:pt idx="0">
                  <c:v>15% rabatt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Nye'!$B$13:$K$13</c:f>
              <c:str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strCache>
            </c:strRef>
          </c:cat>
          <c:val>
            <c:numRef>
              <c:f>'Graf Nye'!$B$16:$K$16</c:f>
              <c:numCache>
                <c:ptCount val="10"/>
                <c:pt idx="0">
                  <c:v>0</c:v>
                </c:pt>
                <c:pt idx="1">
                  <c:v>74.54999999999995</c:v>
                </c:pt>
                <c:pt idx="2">
                  <c:v>477.1199999999999</c:v>
                </c:pt>
                <c:pt idx="3">
                  <c:v>1227.0929999999994</c:v>
                </c:pt>
                <c:pt idx="4">
                  <c:v>2244.924149999999</c:v>
                </c:pt>
                <c:pt idx="5">
                  <c:v>3568.1046449999985</c:v>
                </c:pt>
                <c:pt idx="6">
                  <c:v>4880.789245499998</c:v>
                </c:pt>
                <c:pt idx="7">
                  <c:v>6118.711676699997</c:v>
                </c:pt>
                <c:pt idx="8">
                  <c:v>7362.704911957497</c:v>
                </c:pt>
                <c:pt idx="9">
                  <c:v>8595.717815818873</c:v>
                </c:pt>
              </c:numCache>
            </c:numRef>
          </c:val>
          <c:smooth val="0"/>
        </c:ser>
        <c:marker val="1"/>
        <c:axId val="6025880"/>
        <c:axId val="54232921"/>
      </c:lineChart>
      <c:catAx>
        <c:axId val="602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MNOK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5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Innsparing pr år (10 % rabatt)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'Graf Nye'!#REF!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Nye'!#REF!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Nye'!#REF!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'Graf Nye'!#REF!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Nye'!#REF!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Nye'!#REF!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8334242"/>
        <c:axId val="30790451"/>
      </c:bar3DChart>
      <c:catAx>
        <c:axId val="1833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790451"/>
        <c:crosses val="autoZero"/>
        <c:auto val="1"/>
        <c:lblOffset val="100"/>
        <c:noMultiLvlLbl val="0"/>
      </c:catAx>
      <c:valAx>
        <c:axId val="30790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MNOK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34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Nye Statskjøp
volumutvikling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'Graf Nye'!$A$4</c:f>
              <c:strCache>
                <c:ptCount val="1"/>
                <c:pt idx="0">
                  <c:v>Lokalisering i Oslo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Nye'!$B$3:$K$3</c:f>
              <c:str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strCache>
            </c:strRef>
          </c:cat>
          <c:val>
            <c:numRef>
              <c:f>'Graf Nye'!$B$4:$K$4</c:f>
              <c:numCache>
                <c:ptCount val="10"/>
                <c:pt idx="0">
                  <c:v>4970</c:v>
                </c:pt>
                <c:pt idx="1">
                  <c:v>5467</c:v>
                </c:pt>
                <c:pt idx="2">
                  <c:v>7653.799999999999</c:v>
                </c:pt>
                <c:pt idx="3">
                  <c:v>10715.319999999998</c:v>
                </c:pt>
                <c:pt idx="4">
                  <c:v>13929.915999999997</c:v>
                </c:pt>
                <c:pt idx="5">
                  <c:v>18108.890799999997</c:v>
                </c:pt>
                <c:pt idx="6">
                  <c:v>20825.224419999995</c:v>
                </c:pt>
                <c:pt idx="7">
                  <c:v>23949.008082999993</c:v>
                </c:pt>
                <c:pt idx="8">
                  <c:v>26343.908891299994</c:v>
                </c:pt>
                <c:pt idx="9">
                  <c:v>28978.299780429996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Nye'!$A$5</c:f>
              <c:strCache>
                <c:ptCount val="1"/>
                <c:pt idx="0">
                  <c:v>Lokalisering i Narvik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Nye'!$B$3:$K$3</c:f>
              <c:str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strCache>
            </c:strRef>
          </c:cat>
          <c:val>
            <c:numRef>
              <c:f>'Graf Nye'!$B$5:$K$5</c:f>
              <c:numCache>
                <c:ptCount val="10"/>
                <c:pt idx="0">
                  <c:v>4970</c:v>
                </c:pt>
                <c:pt idx="1">
                  <c:v>4970</c:v>
                </c:pt>
                <c:pt idx="2">
                  <c:v>4970</c:v>
                </c:pt>
                <c:pt idx="3">
                  <c:v>5715.5</c:v>
                </c:pt>
                <c:pt idx="4">
                  <c:v>7144.375</c:v>
                </c:pt>
                <c:pt idx="5">
                  <c:v>9287.6875</c:v>
                </c:pt>
                <c:pt idx="6">
                  <c:v>12073.99375</c:v>
                </c:pt>
                <c:pt idx="7">
                  <c:v>15696.191875</c:v>
                </c:pt>
                <c:pt idx="8">
                  <c:v>18050.620656249997</c:v>
                </c:pt>
                <c:pt idx="9">
                  <c:v>20758.213754687495</c:v>
                </c:pt>
              </c:numCache>
            </c:numRef>
          </c:val>
          <c:smooth val="0"/>
        </c:ser>
        <c:marker val="1"/>
        <c:axId val="8678604"/>
        <c:axId val="10998573"/>
      </c:lineChart>
      <c:catAx>
        <c:axId val="867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98573"/>
        <c:crosses val="autoZero"/>
        <c:auto val="1"/>
        <c:lblOffset val="100"/>
        <c:noMultiLvlLbl val="0"/>
      </c:catAx>
      <c:valAx>
        <c:axId val="10998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78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Årlige innsparinger mnok
Nye Statskjøp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'Graf Nye'!$A$8</c:f>
              <c:strCache>
                <c:ptCount val="1"/>
                <c:pt idx="0">
                  <c:v>Lokalisering i Oslo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Nye'!$B$3:$K$3</c:f>
              <c:str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strCache>
            </c:strRef>
          </c:cat>
          <c:val>
            <c:numRef>
              <c:f>'Graf Nye'!$B$8:$K$8</c:f>
              <c:numCache>
                <c:ptCount val="10"/>
                <c:pt idx="0">
                  <c:v>745.5</c:v>
                </c:pt>
                <c:pt idx="1">
                  <c:v>820.05</c:v>
                </c:pt>
                <c:pt idx="2">
                  <c:v>1148.07</c:v>
                </c:pt>
                <c:pt idx="3">
                  <c:v>1607.2979999999995</c:v>
                </c:pt>
                <c:pt idx="4">
                  <c:v>2089.4873999999995</c:v>
                </c:pt>
                <c:pt idx="5">
                  <c:v>2716.3336199999994</c:v>
                </c:pt>
                <c:pt idx="6">
                  <c:v>3123.7836629999993</c:v>
                </c:pt>
                <c:pt idx="7">
                  <c:v>3592.351212449999</c:v>
                </c:pt>
                <c:pt idx="8">
                  <c:v>3951.5863336949988</c:v>
                </c:pt>
                <c:pt idx="9">
                  <c:v>4346.744967064499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Nye'!$A$9</c:f>
              <c:strCache>
                <c:ptCount val="1"/>
                <c:pt idx="0">
                  <c:v>Lokalisering i Narvik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Nye'!$B$3:$K$3</c:f>
              <c:str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strCache>
            </c:strRef>
          </c:cat>
          <c:val>
            <c:numRef>
              <c:f>'Graf Nye'!$B$9:$K$9</c:f>
              <c:numCache>
                <c:ptCount val="10"/>
                <c:pt idx="0">
                  <c:v>745.5</c:v>
                </c:pt>
                <c:pt idx="1">
                  <c:v>745.5</c:v>
                </c:pt>
                <c:pt idx="2">
                  <c:v>745.5</c:v>
                </c:pt>
                <c:pt idx="3">
                  <c:v>857.3249999999999</c:v>
                </c:pt>
                <c:pt idx="4">
                  <c:v>1071.65625</c:v>
                </c:pt>
                <c:pt idx="5">
                  <c:v>1393.153125</c:v>
                </c:pt>
                <c:pt idx="6">
                  <c:v>1811.0990625</c:v>
                </c:pt>
                <c:pt idx="7">
                  <c:v>2354.42878125</c:v>
                </c:pt>
                <c:pt idx="8">
                  <c:v>2707.5930984374995</c:v>
                </c:pt>
                <c:pt idx="9">
                  <c:v>3113.732063203124</c:v>
                </c:pt>
              </c:numCache>
            </c:numRef>
          </c:val>
          <c:smooth val="0"/>
        </c:ser>
        <c:marker val="1"/>
        <c:axId val="31878294"/>
        <c:axId val="18469191"/>
      </c:lineChart>
      <c:catAx>
        <c:axId val="31878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69191"/>
        <c:crosses val="autoZero"/>
        <c:auto val="1"/>
        <c:lblOffset val="100"/>
        <c:noMultiLvlLbl val="0"/>
      </c:catAx>
      <c:valAx>
        <c:axId val="18469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78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142875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2924175"/>
        <a:ext cx="593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457200</xdr:colOff>
      <xdr:row>16</xdr:row>
      <xdr:rowOff>0</xdr:rowOff>
    </xdr:from>
    <xdr:to>
      <xdr:col>14</xdr:col>
      <xdr:colOff>600075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6248400" y="2924175"/>
        <a:ext cx="5476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16</xdr:row>
      <xdr:rowOff>0</xdr:rowOff>
    </xdr:from>
    <xdr:to>
      <xdr:col>15</xdr:col>
      <xdr:colOff>381000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248400" y="2924175"/>
        <a:ext cx="601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638175</xdr:colOff>
      <xdr:row>16</xdr:row>
      <xdr:rowOff>0</xdr:rowOff>
    </xdr:from>
    <xdr:to>
      <xdr:col>11</xdr:col>
      <xdr:colOff>561975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3381375" y="2924175"/>
        <a:ext cx="601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16</xdr:row>
      <xdr:rowOff>0</xdr:rowOff>
    </xdr:from>
    <xdr:to>
      <xdr:col>7</xdr:col>
      <xdr:colOff>276225</xdr:colOff>
      <xdr:row>16</xdr:row>
      <xdr:rowOff>0</xdr:rowOff>
    </xdr:to>
    <xdr:graphicFrame>
      <xdr:nvGraphicFramePr>
        <xdr:cNvPr id="5" name="Chart 5"/>
        <xdr:cNvGraphicFramePr/>
      </xdr:nvGraphicFramePr>
      <xdr:xfrm>
        <a:off x="47625" y="2924175"/>
        <a:ext cx="601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16</xdr:row>
      <xdr:rowOff>0</xdr:rowOff>
    </xdr:from>
    <xdr:to>
      <xdr:col>7</xdr:col>
      <xdr:colOff>266700</xdr:colOff>
      <xdr:row>16</xdr:row>
      <xdr:rowOff>0</xdr:rowOff>
    </xdr:to>
    <xdr:graphicFrame>
      <xdr:nvGraphicFramePr>
        <xdr:cNvPr id="6" name="Chart 6"/>
        <xdr:cNvGraphicFramePr/>
      </xdr:nvGraphicFramePr>
      <xdr:xfrm>
        <a:off x="38100" y="2924175"/>
        <a:ext cx="601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OnMail.tmp\011204%20Tallunderlag%20til%20vedlegg%20KT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urser"/>
      <sheetName val="Kritisk kompetanse"/>
      <sheetName val="Avtaler"/>
      <sheetName val="Reise etc."/>
      <sheetName val="Dagens Statskjøp"/>
      <sheetName val="Graf Dagens"/>
      <sheetName val="Nye Statskjøp"/>
      <sheetName val="Graf Nye"/>
      <sheetName val="Overgangskostn."/>
      <sheetName val="Driftskostnader"/>
      <sheetName val="Graf drift"/>
    </sheetNames>
    <sheetDataSet>
      <sheetData sheetId="3">
        <row r="17">
          <cell r="I17">
            <v>965745</v>
          </cell>
          <cell r="J17">
            <v>1740529</v>
          </cell>
          <cell r="K17">
            <v>403529</v>
          </cell>
          <cell r="L17">
            <v>673564</v>
          </cell>
        </row>
      </sheetData>
      <sheetData sheetId="4">
        <row r="6">
          <cell r="D6">
            <v>0.1</v>
          </cell>
          <cell r="E6">
            <v>0.15</v>
          </cell>
          <cell r="F6">
            <v>0.15</v>
          </cell>
          <cell r="G6">
            <v>0.15</v>
          </cell>
          <cell r="H6">
            <v>0.15</v>
          </cell>
          <cell r="I6">
            <v>0.15</v>
          </cell>
          <cell r="J6">
            <v>0.15</v>
          </cell>
          <cell r="K6">
            <v>0.15</v>
          </cell>
        </row>
        <row r="7">
          <cell r="C7">
            <v>4970</v>
          </cell>
          <cell r="D7">
            <v>5467</v>
          </cell>
          <cell r="E7">
            <v>6287.049999999999</v>
          </cell>
          <cell r="F7">
            <v>7230.107499999998</v>
          </cell>
          <cell r="G7">
            <v>8314.623624999997</v>
          </cell>
          <cell r="H7">
            <v>9561.817168749994</v>
          </cell>
          <cell r="I7">
            <v>10996.089744062492</v>
          </cell>
          <cell r="J7">
            <v>12645.503205671865</v>
          </cell>
          <cell r="K7">
            <v>14542.328686522644</v>
          </cell>
          <cell r="L7">
            <v>16723.67798950104</v>
          </cell>
        </row>
        <row r="9">
          <cell r="D9">
            <v>546.7</v>
          </cell>
          <cell r="E9">
            <v>628.7049999999999</v>
          </cell>
          <cell r="F9">
            <v>723.0107499999999</v>
          </cell>
          <cell r="G9">
            <v>831.4623624999997</v>
          </cell>
          <cell r="H9">
            <v>956.1817168749994</v>
          </cell>
          <cell r="I9">
            <v>1099.6089744062492</v>
          </cell>
          <cell r="J9">
            <v>1264.5503205671866</v>
          </cell>
          <cell r="K9">
            <v>1454.2328686522644</v>
          </cell>
          <cell r="L9">
            <v>1672.367798950104</v>
          </cell>
        </row>
        <row r="10">
          <cell r="C10">
            <v>745.5</v>
          </cell>
          <cell r="D10">
            <v>820.05</v>
          </cell>
          <cell r="E10">
            <v>943.0574999999999</v>
          </cell>
          <cell r="F10">
            <v>1084.5161249999996</v>
          </cell>
          <cell r="G10">
            <v>1247.1935437499994</v>
          </cell>
          <cell r="H10">
            <v>1434.2725753124992</v>
          </cell>
          <cell r="I10">
            <v>1649.4134616093738</v>
          </cell>
          <cell r="J10">
            <v>1896.8254808507795</v>
          </cell>
          <cell r="K10">
            <v>2181.3493029783963</v>
          </cell>
          <cell r="L10">
            <v>2508.551698425156</v>
          </cell>
        </row>
        <row r="15">
          <cell r="C15">
            <v>0</v>
          </cell>
          <cell r="D15">
            <v>-0.02</v>
          </cell>
          <cell r="E15">
            <v>-0.05</v>
          </cell>
          <cell r="F15">
            <v>0</v>
          </cell>
          <cell r="G15">
            <v>0.05</v>
          </cell>
          <cell r="H15">
            <v>0.1</v>
          </cell>
          <cell r="I15">
            <v>0.15</v>
          </cell>
          <cell r="J15">
            <v>0.15</v>
          </cell>
          <cell r="K15">
            <v>0.15</v>
          </cell>
        </row>
        <row r="16">
          <cell r="C16">
            <v>4970</v>
          </cell>
          <cell r="D16">
            <v>4870.6</v>
          </cell>
          <cell r="E16">
            <v>4627.07</v>
          </cell>
          <cell r="F16">
            <v>4627.07</v>
          </cell>
          <cell r="G16">
            <v>4858.4235</v>
          </cell>
          <cell r="H16">
            <v>5344.265850000001</v>
          </cell>
          <cell r="I16">
            <v>6145.9057275000005</v>
          </cell>
          <cell r="J16">
            <v>7067.791586625</v>
          </cell>
          <cell r="K16">
            <v>8127.960324618749</v>
          </cell>
          <cell r="L16">
            <v>9347.154373311561</v>
          </cell>
        </row>
        <row r="18">
          <cell r="D18">
            <v>487.06000000000006</v>
          </cell>
          <cell r="E18">
            <v>462.707</v>
          </cell>
          <cell r="F18">
            <v>462.707</v>
          </cell>
          <cell r="G18">
            <v>485.84235</v>
          </cell>
          <cell r="H18">
            <v>534.426585</v>
          </cell>
          <cell r="I18">
            <v>614.5905727500001</v>
          </cell>
          <cell r="J18">
            <v>706.7791586625</v>
          </cell>
          <cell r="K18">
            <v>812.7960324618749</v>
          </cell>
          <cell r="L18">
            <v>934.7154373311562</v>
          </cell>
        </row>
        <row r="19">
          <cell r="C19">
            <v>745.5</v>
          </cell>
          <cell r="D19">
            <v>730.59</v>
          </cell>
          <cell r="E19">
            <v>694.0604999999999</v>
          </cell>
          <cell r="F19">
            <v>694.0604999999999</v>
          </cell>
          <cell r="G19">
            <v>728.763525</v>
          </cell>
          <cell r="H19">
            <v>801.6398775000001</v>
          </cell>
          <cell r="I19">
            <v>921.885859125</v>
          </cell>
          <cell r="J19">
            <v>1060.1687379937498</v>
          </cell>
          <cell r="K19">
            <v>1219.1940486928122</v>
          </cell>
          <cell r="L19">
            <v>1402.0731559967342</v>
          </cell>
        </row>
        <row r="22">
          <cell r="D22">
            <v>29.819999999999993</v>
          </cell>
          <cell r="E22">
            <v>112.81899999999996</v>
          </cell>
          <cell r="F22">
            <v>242.97087499999992</v>
          </cell>
          <cell r="G22">
            <v>415.78088124999977</v>
          </cell>
          <cell r="H22">
            <v>626.6584471874994</v>
          </cell>
          <cell r="I22">
            <v>869.167648015624</v>
          </cell>
          <cell r="J22">
            <v>1148.0532289679672</v>
          </cell>
          <cell r="K22">
            <v>1468.771647063162</v>
          </cell>
          <cell r="L22">
            <v>1837.597827872636</v>
          </cell>
        </row>
        <row r="25">
          <cell r="D25">
            <v>59.639999999999986</v>
          </cell>
          <cell r="E25">
            <v>225.63799999999992</v>
          </cell>
          <cell r="F25">
            <v>485.94174999999984</v>
          </cell>
          <cell r="G25">
            <v>831.5617624999995</v>
          </cell>
          <cell r="H25">
            <v>1253.3168943749988</v>
          </cell>
          <cell r="I25">
            <v>1738.335296031248</v>
          </cell>
          <cell r="J25">
            <v>2296.1064579359345</v>
          </cell>
          <cell r="K25">
            <v>2937.543294126324</v>
          </cell>
          <cell r="L25">
            <v>3675.195655745272</v>
          </cell>
        </row>
        <row r="28">
          <cell r="D28">
            <v>89.45999999999992</v>
          </cell>
          <cell r="E28">
            <v>338.4569999999999</v>
          </cell>
          <cell r="F28">
            <v>728.9126249999996</v>
          </cell>
          <cell r="G28">
            <v>1247.342643749999</v>
          </cell>
          <cell r="H28">
            <v>1879.9753415624982</v>
          </cell>
          <cell r="I28">
            <v>2607.502944046872</v>
          </cell>
          <cell r="J28">
            <v>3444.1596869039017</v>
          </cell>
          <cell r="K28">
            <v>4406.314941189486</v>
          </cell>
          <cell r="L28">
            <v>5512.793483617907</v>
          </cell>
        </row>
      </sheetData>
      <sheetData sheetId="6">
        <row r="6">
          <cell r="D6">
            <v>0.1</v>
          </cell>
          <cell r="E6">
            <v>0.4</v>
          </cell>
          <cell r="F6">
            <v>0.4</v>
          </cell>
          <cell r="G6">
            <v>0.3</v>
          </cell>
          <cell r="H6">
            <v>0.3</v>
          </cell>
          <cell r="I6">
            <v>0.15</v>
          </cell>
          <cell r="J6">
            <v>0.15</v>
          </cell>
          <cell r="K6">
            <v>0.1</v>
          </cell>
          <cell r="L6">
            <v>0.1</v>
          </cell>
        </row>
        <row r="7">
          <cell r="C7">
            <v>4970</v>
          </cell>
          <cell r="D7">
            <v>5467</v>
          </cell>
          <cell r="E7">
            <v>7653.799999999999</v>
          </cell>
          <cell r="F7">
            <v>10715.319999999998</v>
          </cell>
          <cell r="G7">
            <v>13929.915999999997</v>
          </cell>
          <cell r="H7">
            <v>18108.890799999997</v>
          </cell>
          <cell r="I7">
            <v>20825.224419999995</v>
          </cell>
          <cell r="J7">
            <v>23949.008082999993</v>
          </cell>
          <cell r="K7">
            <v>26343.908891299994</v>
          </cell>
          <cell r="L7">
            <v>28978.299780429996</v>
          </cell>
        </row>
        <row r="10">
          <cell r="C10">
            <v>745.5</v>
          </cell>
          <cell r="D10">
            <v>820.05</v>
          </cell>
          <cell r="E10">
            <v>1148.07</v>
          </cell>
          <cell r="F10">
            <v>1607.2979999999995</v>
          </cell>
          <cell r="G10">
            <v>2089.4873999999995</v>
          </cell>
          <cell r="H10">
            <v>2716.3336199999994</v>
          </cell>
          <cell r="I10">
            <v>3123.7836629999993</v>
          </cell>
          <cell r="J10">
            <v>3592.351212449999</v>
          </cell>
          <cell r="K10">
            <v>3951.5863336949988</v>
          </cell>
          <cell r="L10">
            <v>4346.744967064499</v>
          </cell>
        </row>
        <row r="15">
          <cell r="D15">
            <v>0</v>
          </cell>
          <cell r="E15">
            <v>0</v>
          </cell>
          <cell r="F15">
            <v>0.15</v>
          </cell>
          <cell r="G15">
            <v>0.25</v>
          </cell>
          <cell r="H15">
            <v>0.3</v>
          </cell>
          <cell r="I15">
            <v>0.3</v>
          </cell>
          <cell r="J15">
            <v>0.3</v>
          </cell>
          <cell r="K15">
            <v>0.15</v>
          </cell>
          <cell r="L15">
            <v>0.15</v>
          </cell>
        </row>
        <row r="16">
          <cell r="C16">
            <v>4970</v>
          </cell>
          <cell r="D16">
            <v>4970</v>
          </cell>
          <cell r="E16">
            <v>4970</v>
          </cell>
          <cell r="F16">
            <v>5715.5</v>
          </cell>
          <cell r="G16">
            <v>7144.375</v>
          </cell>
          <cell r="H16">
            <v>9287.6875</v>
          </cell>
          <cell r="I16">
            <v>12073.99375</v>
          </cell>
          <cell r="J16">
            <v>15696.191875</v>
          </cell>
          <cell r="K16">
            <v>18050.620656249997</v>
          </cell>
          <cell r="L16">
            <v>20758.213754687495</v>
          </cell>
        </row>
        <row r="19">
          <cell r="C19">
            <v>745.5</v>
          </cell>
          <cell r="D19">
            <v>745.5</v>
          </cell>
          <cell r="E19">
            <v>745.5</v>
          </cell>
          <cell r="F19">
            <v>857.3249999999999</v>
          </cell>
          <cell r="G19">
            <v>1071.65625</v>
          </cell>
          <cell r="H19">
            <v>1393.153125</v>
          </cell>
          <cell r="I19">
            <v>1811.0990625</v>
          </cell>
          <cell r="J19">
            <v>2354.42878125</v>
          </cell>
          <cell r="K19">
            <v>2707.5930984374995</v>
          </cell>
          <cell r="L19">
            <v>3113.732063203124</v>
          </cell>
        </row>
        <row r="22">
          <cell r="D22">
            <v>24.850000000000023</v>
          </cell>
          <cell r="E22">
            <v>159.04000000000002</v>
          </cell>
          <cell r="F22">
            <v>409.03099999999995</v>
          </cell>
          <cell r="G22">
            <v>748.3080499999999</v>
          </cell>
          <cell r="H22">
            <v>1189.3682149999997</v>
          </cell>
          <cell r="I22">
            <v>1626.9297484999995</v>
          </cell>
          <cell r="J22">
            <v>2039.570558899999</v>
          </cell>
          <cell r="K22">
            <v>2454.234970652499</v>
          </cell>
          <cell r="L22">
            <v>2865.2392719396244</v>
          </cell>
        </row>
        <row r="25">
          <cell r="D25">
            <v>49.700000000000045</v>
          </cell>
          <cell r="E25">
            <v>318.08000000000004</v>
          </cell>
          <cell r="F25">
            <v>818.0619999999999</v>
          </cell>
          <cell r="G25">
            <v>1496.6160999999997</v>
          </cell>
          <cell r="H25">
            <v>2378.7364299999995</v>
          </cell>
          <cell r="I25">
            <v>3253.859496999999</v>
          </cell>
          <cell r="J25">
            <v>4079.141117799998</v>
          </cell>
          <cell r="K25">
            <v>4908.469941304998</v>
          </cell>
          <cell r="L25">
            <v>5730.478543879249</v>
          </cell>
        </row>
        <row r="28">
          <cell r="D28">
            <v>74.54999999999995</v>
          </cell>
          <cell r="E28">
            <v>477.1199999999999</v>
          </cell>
          <cell r="F28">
            <v>1227.0929999999994</v>
          </cell>
          <cell r="G28">
            <v>2244.924149999999</v>
          </cell>
          <cell r="H28">
            <v>3568.1046449999985</v>
          </cell>
          <cell r="I28">
            <v>4880.789245499998</v>
          </cell>
          <cell r="J28">
            <v>6118.711676699997</v>
          </cell>
          <cell r="K28">
            <v>7362.704911957497</v>
          </cell>
          <cell r="L28">
            <v>8595.717815818873</v>
          </cell>
        </row>
      </sheetData>
      <sheetData sheetId="8">
        <row r="7">
          <cell r="B7" t="str">
            <v>DAGENS  STATSKJØP</v>
          </cell>
        </row>
        <row r="9">
          <cell r="B9" t="str">
            <v>Lokalisering i Oslo</v>
          </cell>
        </row>
        <row r="11">
          <cell r="B11" t="str">
            <v>Gj.snittlig antall årsverk Oslo</v>
          </cell>
          <cell r="C11">
            <v>17</v>
          </cell>
          <cell r="D11">
            <v>17</v>
          </cell>
          <cell r="E11">
            <v>17</v>
          </cell>
          <cell r="F11">
            <v>17</v>
          </cell>
          <cell r="G11">
            <v>17</v>
          </cell>
          <cell r="H11">
            <v>17</v>
          </cell>
          <cell r="I11">
            <v>17</v>
          </cell>
          <cell r="J11">
            <v>17</v>
          </cell>
          <cell r="K11">
            <v>17</v>
          </cell>
        </row>
        <row r="16">
          <cell r="B16" t="str">
            <v>Lokalisering i Narvik</v>
          </cell>
        </row>
        <row r="18">
          <cell r="B18" t="str">
            <v>Gj.snittlig antall årsverk Oslo</v>
          </cell>
          <cell r="C18">
            <v>17</v>
          </cell>
          <cell r="D18">
            <v>10</v>
          </cell>
          <cell r="E18">
            <v>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Gj.snittlig antall årsverk Narvik</v>
          </cell>
          <cell r="C19">
            <v>5</v>
          </cell>
          <cell r="D19">
            <v>15</v>
          </cell>
          <cell r="E19">
            <v>21</v>
          </cell>
          <cell r="F19">
            <v>21</v>
          </cell>
          <cell r="G19">
            <v>21</v>
          </cell>
          <cell r="H19">
            <v>21</v>
          </cell>
          <cell r="I19">
            <v>21</v>
          </cell>
          <cell r="J19">
            <v>21</v>
          </cell>
          <cell r="K19">
            <v>21</v>
          </cell>
        </row>
        <row r="20">
          <cell r="B20" t="str">
            <v>Sum</v>
          </cell>
          <cell r="C20">
            <v>22</v>
          </cell>
          <cell r="D20">
            <v>25</v>
          </cell>
          <cell r="E20">
            <v>26</v>
          </cell>
          <cell r="F20">
            <v>21</v>
          </cell>
          <cell r="G20">
            <v>21</v>
          </cell>
          <cell r="H20">
            <v>21</v>
          </cell>
          <cell r="I20">
            <v>21</v>
          </cell>
          <cell r="J20">
            <v>21</v>
          </cell>
          <cell r="K20">
            <v>21</v>
          </cell>
        </row>
        <row r="35">
          <cell r="B35" t="str">
            <v>NYE STATSKJØP</v>
          </cell>
        </row>
        <row r="37">
          <cell r="B37" t="str">
            <v>Lokalisering i Oslo</v>
          </cell>
        </row>
        <row r="39">
          <cell r="B39" t="str">
            <v>Gj.snittlig antall årsverk Oslo</v>
          </cell>
          <cell r="C39">
            <v>17</v>
          </cell>
          <cell r="D39">
            <v>27</v>
          </cell>
          <cell r="E39">
            <v>27</v>
          </cell>
          <cell r="F39">
            <v>27</v>
          </cell>
          <cell r="G39">
            <v>27</v>
          </cell>
          <cell r="H39">
            <v>27</v>
          </cell>
          <cell r="I39">
            <v>27</v>
          </cell>
          <cell r="J39">
            <v>27</v>
          </cell>
          <cell r="K39">
            <v>27</v>
          </cell>
        </row>
        <row r="40">
          <cell r="C40">
            <v>9350</v>
          </cell>
          <cell r="D40">
            <v>14850</v>
          </cell>
          <cell r="E40">
            <v>14850</v>
          </cell>
          <cell r="F40">
            <v>14850</v>
          </cell>
          <cell r="G40">
            <v>14850</v>
          </cell>
          <cell r="H40">
            <v>14850</v>
          </cell>
          <cell r="I40">
            <v>14850</v>
          </cell>
          <cell r="J40">
            <v>14850</v>
          </cell>
          <cell r="K40">
            <v>14850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4">
          <cell r="B44" t="str">
            <v>Lokalisering i Narvik</v>
          </cell>
        </row>
        <row r="46">
          <cell r="B46" t="str">
            <v>Gj.snittlig antall årsverk Oslo</v>
          </cell>
          <cell r="C46">
            <v>17</v>
          </cell>
          <cell r="D46">
            <v>10</v>
          </cell>
          <cell r="E46">
            <v>5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Gj.snittlig antall årsverk Narvik</v>
          </cell>
          <cell r="C47">
            <v>5</v>
          </cell>
          <cell r="D47">
            <v>15</v>
          </cell>
          <cell r="E47">
            <v>25</v>
          </cell>
          <cell r="F47">
            <v>30</v>
          </cell>
          <cell r="G47">
            <v>30</v>
          </cell>
          <cell r="H47">
            <v>30</v>
          </cell>
          <cell r="I47">
            <v>30</v>
          </cell>
          <cell r="J47">
            <v>30</v>
          </cell>
          <cell r="K47">
            <v>30</v>
          </cell>
        </row>
        <row r="48">
          <cell r="B48" t="str">
            <v>Sum</v>
          </cell>
          <cell r="C48">
            <v>22</v>
          </cell>
          <cell r="D48">
            <v>25</v>
          </cell>
          <cell r="E48">
            <v>30</v>
          </cell>
          <cell r="F48">
            <v>30</v>
          </cell>
          <cell r="G48">
            <v>30</v>
          </cell>
          <cell r="H48">
            <v>30</v>
          </cell>
          <cell r="I48">
            <v>30</v>
          </cell>
          <cell r="J48">
            <v>30</v>
          </cell>
          <cell r="K48">
            <v>30</v>
          </cell>
        </row>
        <row r="51">
          <cell r="C51">
            <v>12100</v>
          </cell>
          <cell r="D51">
            <v>13750</v>
          </cell>
          <cell r="E51">
            <v>16500</v>
          </cell>
          <cell r="F51">
            <v>16500</v>
          </cell>
          <cell r="G51">
            <v>16500</v>
          </cell>
          <cell r="H51">
            <v>16500</v>
          </cell>
          <cell r="I51">
            <v>16500</v>
          </cell>
          <cell r="J51">
            <v>16500</v>
          </cell>
          <cell r="K51">
            <v>16500</v>
          </cell>
        </row>
        <row r="52">
          <cell r="C52">
            <v>5000</v>
          </cell>
          <cell r="D52">
            <v>10000</v>
          </cell>
          <cell r="E52">
            <v>7500</v>
          </cell>
          <cell r="F52">
            <v>5000</v>
          </cell>
          <cell r="G52">
            <v>2500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="85" zoomScaleNormal="85" workbookViewId="0" topLeftCell="A12">
      <selection activeCell="E48" sqref="E48"/>
    </sheetView>
  </sheetViews>
  <sheetFormatPr defaultColWidth="11.421875" defaultRowHeight="12.75"/>
  <cols>
    <col min="1" max="1" width="28.57421875" style="4" customWidth="1"/>
    <col min="2" max="2" width="7.57421875" style="4" customWidth="1"/>
    <col min="3" max="12" width="7.8515625" style="10" customWidth="1"/>
    <col min="13" max="16384" width="11.421875" style="4" customWidth="1"/>
  </cols>
  <sheetData>
    <row r="1" ht="22.5" customHeight="1">
      <c r="A1" s="30" t="s">
        <v>19</v>
      </c>
    </row>
    <row r="2" spans="1:12" ht="18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/>
      <c r="B3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6" t="s">
        <v>1</v>
      </c>
      <c r="B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5" ht="12.75">
      <c r="A5"/>
      <c r="B5"/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8"/>
      <c r="N5" s="8"/>
      <c r="O5" s="8"/>
    </row>
    <row r="6" spans="1:11" ht="12.75">
      <c r="A6" s="4" t="s">
        <v>12</v>
      </c>
      <c r="B6" s="9">
        <v>4970</v>
      </c>
      <c r="C6" s="4"/>
      <c r="H6" s="11"/>
      <c r="I6" s="11"/>
      <c r="J6" s="11"/>
      <c r="K6" s="11"/>
    </row>
    <row r="7" spans="1:12" ht="12.75">
      <c r="A7" s="12" t="s">
        <v>13</v>
      </c>
      <c r="B7" s="9"/>
      <c r="C7" s="13">
        <v>0</v>
      </c>
      <c r="D7" s="13">
        <v>0.1</v>
      </c>
      <c r="E7" s="13">
        <v>0.15</v>
      </c>
      <c r="F7" s="13">
        <v>0.15</v>
      </c>
      <c r="G7" s="13">
        <v>0.15</v>
      </c>
      <c r="H7" s="13">
        <v>0.15</v>
      </c>
      <c r="I7" s="13">
        <v>0.15</v>
      </c>
      <c r="J7" s="13">
        <v>0.15</v>
      </c>
      <c r="K7" s="13">
        <v>0.15</v>
      </c>
      <c r="L7" s="13">
        <v>0.15</v>
      </c>
    </row>
    <row r="8" spans="1:12" ht="12.75">
      <c r="A8" s="4" t="s">
        <v>14</v>
      </c>
      <c r="C8" s="14">
        <f>+$B$6*(1+C7)</f>
        <v>4970</v>
      </c>
      <c r="D8" s="14">
        <f aca="true" t="shared" si="0" ref="D8:L8">+C8*(1+D7)</f>
        <v>5467</v>
      </c>
      <c r="E8" s="14">
        <f t="shared" si="0"/>
        <v>6287.049999999999</v>
      </c>
      <c r="F8" s="14">
        <f t="shared" si="0"/>
        <v>7230.107499999998</v>
      </c>
      <c r="G8" s="14">
        <f t="shared" si="0"/>
        <v>8314.623624999997</v>
      </c>
      <c r="H8" s="14">
        <f t="shared" si="0"/>
        <v>9561.817168749994</v>
      </c>
      <c r="I8" s="14">
        <f t="shared" si="0"/>
        <v>10996.089744062492</v>
      </c>
      <c r="J8" s="14">
        <f t="shared" si="0"/>
        <v>12645.503205671865</v>
      </c>
      <c r="K8" s="14">
        <f t="shared" si="0"/>
        <v>14542.328686522644</v>
      </c>
      <c r="L8" s="14">
        <f t="shared" si="0"/>
        <v>16723.67798950104</v>
      </c>
    </row>
    <row r="9" spans="1:12" ht="12.75">
      <c r="A9" s="12" t="s">
        <v>15</v>
      </c>
      <c r="B9" s="15">
        <v>0.05</v>
      </c>
      <c r="C9" s="16">
        <f aca="true" t="shared" si="1" ref="C9:L11">+C$8*$B9</f>
        <v>248.5</v>
      </c>
      <c r="D9" s="16">
        <f t="shared" si="1"/>
        <v>273.35</v>
      </c>
      <c r="E9" s="16">
        <f t="shared" si="1"/>
        <v>314.35249999999996</v>
      </c>
      <c r="F9" s="16">
        <f t="shared" si="1"/>
        <v>361.50537499999996</v>
      </c>
      <c r="G9" s="16">
        <f t="shared" si="1"/>
        <v>415.73118124999985</v>
      </c>
      <c r="H9" s="16">
        <f t="shared" si="1"/>
        <v>478.0908584374997</v>
      </c>
      <c r="I9" s="16">
        <f t="shared" si="1"/>
        <v>549.8044872031246</v>
      </c>
      <c r="J9" s="16">
        <f t="shared" si="1"/>
        <v>632.2751602835933</v>
      </c>
      <c r="K9" s="16">
        <f t="shared" si="1"/>
        <v>727.1164343261322</v>
      </c>
      <c r="L9" s="16">
        <f t="shared" si="1"/>
        <v>836.183899475052</v>
      </c>
    </row>
    <row r="10" spans="1:12" ht="12.75">
      <c r="A10" s="12" t="s">
        <v>15</v>
      </c>
      <c r="B10" s="15">
        <v>0.1</v>
      </c>
      <c r="C10" s="16">
        <f t="shared" si="1"/>
        <v>497</v>
      </c>
      <c r="D10" s="16">
        <f t="shared" si="1"/>
        <v>546.7</v>
      </c>
      <c r="E10" s="16">
        <f t="shared" si="1"/>
        <v>628.7049999999999</v>
      </c>
      <c r="F10" s="16">
        <f t="shared" si="1"/>
        <v>723.0107499999999</v>
      </c>
      <c r="G10" s="16">
        <f t="shared" si="1"/>
        <v>831.4623624999997</v>
      </c>
      <c r="H10" s="16">
        <f t="shared" si="1"/>
        <v>956.1817168749994</v>
      </c>
      <c r="I10" s="16">
        <f t="shared" si="1"/>
        <v>1099.6089744062492</v>
      </c>
      <c r="J10" s="16">
        <f t="shared" si="1"/>
        <v>1264.5503205671866</v>
      </c>
      <c r="K10" s="16">
        <f t="shared" si="1"/>
        <v>1454.2328686522644</v>
      </c>
      <c r="L10" s="16">
        <f t="shared" si="1"/>
        <v>1672.367798950104</v>
      </c>
    </row>
    <row r="11" spans="1:12" ht="12.75">
      <c r="A11" s="12" t="s">
        <v>15</v>
      </c>
      <c r="B11" s="15">
        <v>0.15</v>
      </c>
      <c r="C11" s="16">
        <f t="shared" si="1"/>
        <v>745.5</v>
      </c>
      <c r="D11" s="16">
        <f t="shared" si="1"/>
        <v>820.05</v>
      </c>
      <c r="E11" s="16">
        <f t="shared" si="1"/>
        <v>943.0574999999999</v>
      </c>
      <c r="F11" s="16">
        <f t="shared" si="1"/>
        <v>1084.5161249999996</v>
      </c>
      <c r="G11" s="16">
        <f t="shared" si="1"/>
        <v>1247.1935437499994</v>
      </c>
      <c r="H11" s="16">
        <f t="shared" si="1"/>
        <v>1434.2725753124992</v>
      </c>
      <c r="I11" s="16">
        <f t="shared" si="1"/>
        <v>1649.4134616093738</v>
      </c>
      <c r="J11" s="16">
        <f t="shared" si="1"/>
        <v>1896.8254808507795</v>
      </c>
      <c r="K11" s="16">
        <f t="shared" si="1"/>
        <v>2181.3493029783963</v>
      </c>
      <c r="L11" s="16">
        <f t="shared" si="1"/>
        <v>2508.551698425156</v>
      </c>
    </row>
    <row r="12" spans="8:11" ht="12.75">
      <c r="H12" s="11"/>
      <c r="I12" s="11"/>
      <c r="J12" s="11"/>
      <c r="K12" s="11"/>
    </row>
    <row r="13" spans="1:12" ht="12.75">
      <c r="A13" s="6" t="s">
        <v>16</v>
      </c>
      <c r="B13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2.75">
      <c r="A14"/>
      <c r="B14"/>
      <c r="C14" s="7" t="s">
        <v>2</v>
      </c>
      <c r="D14" s="7" t="s">
        <v>3</v>
      </c>
      <c r="E14" s="7" t="s">
        <v>4</v>
      </c>
      <c r="F14" s="7" t="s">
        <v>5</v>
      </c>
      <c r="G14" s="7" t="s">
        <v>6</v>
      </c>
      <c r="H14" s="7" t="s">
        <v>7</v>
      </c>
      <c r="I14" s="7" t="s">
        <v>8</v>
      </c>
      <c r="J14" s="7" t="s">
        <v>9</v>
      </c>
      <c r="K14" s="7" t="s">
        <v>10</v>
      </c>
      <c r="L14" s="7" t="s">
        <v>11</v>
      </c>
    </row>
    <row r="15" spans="1:11" ht="12.75">
      <c r="A15" s="4" t="s">
        <v>12</v>
      </c>
      <c r="B15" s="9">
        <f>B6</f>
        <v>4970</v>
      </c>
      <c r="C15" s="4"/>
      <c r="H15" s="11"/>
      <c r="I15" s="11"/>
      <c r="J15" s="11"/>
      <c r="K15" s="11"/>
    </row>
    <row r="16" spans="1:12" ht="12.75">
      <c r="A16" s="12" t="s">
        <v>13</v>
      </c>
      <c r="B16" s="9"/>
      <c r="C16" s="13">
        <v>0</v>
      </c>
      <c r="D16" s="13">
        <v>-0.02</v>
      </c>
      <c r="E16" s="13">
        <v>-0.05</v>
      </c>
      <c r="F16" s="13">
        <v>0</v>
      </c>
      <c r="G16" s="13">
        <v>0.05</v>
      </c>
      <c r="H16" s="13">
        <v>0.1</v>
      </c>
      <c r="I16" s="13">
        <v>0.15</v>
      </c>
      <c r="J16" s="13">
        <v>0.15</v>
      </c>
      <c r="K16" s="13">
        <v>0.15</v>
      </c>
      <c r="L16" s="13">
        <v>0.15</v>
      </c>
    </row>
    <row r="17" spans="1:12" ht="12.75">
      <c r="A17" s="4" t="s">
        <v>14</v>
      </c>
      <c r="C17" s="14">
        <f>+$B$6*(1+C16)</f>
        <v>4970</v>
      </c>
      <c r="D17" s="14">
        <f aca="true" t="shared" si="2" ref="D17:L17">+C17*(1+D16)</f>
        <v>4870.6</v>
      </c>
      <c r="E17" s="14">
        <f t="shared" si="2"/>
        <v>4627.07</v>
      </c>
      <c r="F17" s="14">
        <f t="shared" si="2"/>
        <v>4627.07</v>
      </c>
      <c r="G17" s="14">
        <f t="shared" si="2"/>
        <v>4858.4235</v>
      </c>
      <c r="H17" s="14">
        <f t="shared" si="2"/>
        <v>5344.265850000001</v>
      </c>
      <c r="I17" s="14">
        <f t="shared" si="2"/>
        <v>6145.9057275000005</v>
      </c>
      <c r="J17" s="14">
        <f t="shared" si="2"/>
        <v>7067.791586625</v>
      </c>
      <c r="K17" s="14">
        <f t="shared" si="2"/>
        <v>8127.960324618749</v>
      </c>
      <c r="L17" s="14">
        <f t="shared" si="2"/>
        <v>9347.154373311561</v>
      </c>
    </row>
    <row r="18" spans="1:12" ht="12.75">
      <c r="A18" s="12" t="s">
        <v>15</v>
      </c>
      <c r="B18" s="15">
        <v>0.05</v>
      </c>
      <c r="C18" s="16">
        <f aca="true" t="shared" si="3" ref="C18:L20">+C$17*$B18</f>
        <v>248.5</v>
      </c>
      <c r="D18" s="16">
        <f t="shared" si="3"/>
        <v>243.53000000000003</v>
      </c>
      <c r="E18" s="16">
        <f t="shared" si="3"/>
        <v>231.3535</v>
      </c>
      <c r="F18" s="16">
        <f t="shared" si="3"/>
        <v>231.3535</v>
      </c>
      <c r="G18" s="16">
        <f t="shared" si="3"/>
        <v>242.921175</v>
      </c>
      <c r="H18" s="16">
        <f t="shared" si="3"/>
        <v>267.2132925</v>
      </c>
      <c r="I18" s="16">
        <f t="shared" si="3"/>
        <v>307.29528637500005</v>
      </c>
      <c r="J18" s="16">
        <f t="shared" si="3"/>
        <v>353.38957933125</v>
      </c>
      <c r="K18" s="16">
        <f t="shared" si="3"/>
        <v>406.39801623093746</v>
      </c>
      <c r="L18" s="16">
        <f t="shared" si="3"/>
        <v>467.3577186655781</v>
      </c>
    </row>
    <row r="19" spans="1:12" ht="12.75">
      <c r="A19" s="12" t="s">
        <v>15</v>
      </c>
      <c r="B19" s="15">
        <v>0.1</v>
      </c>
      <c r="C19" s="16">
        <f t="shared" si="3"/>
        <v>497</v>
      </c>
      <c r="D19" s="16">
        <f t="shared" si="3"/>
        <v>487.06000000000006</v>
      </c>
      <c r="E19" s="16">
        <f t="shared" si="3"/>
        <v>462.707</v>
      </c>
      <c r="F19" s="16">
        <f t="shared" si="3"/>
        <v>462.707</v>
      </c>
      <c r="G19" s="16">
        <f t="shared" si="3"/>
        <v>485.84235</v>
      </c>
      <c r="H19" s="16">
        <f t="shared" si="3"/>
        <v>534.426585</v>
      </c>
      <c r="I19" s="16">
        <f t="shared" si="3"/>
        <v>614.5905727500001</v>
      </c>
      <c r="J19" s="16">
        <f t="shared" si="3"/>
        <v>706.7791586625</v>
      </c>
      <c r="K19" s="16">
        <f t="shared" si="3"/>
        <v>812.7960324618749</v>
      </c>
      <c r="L19" s="16">
        <f t="shared" si="3"/>
        <v>934.7154373311562</v>
      </c>
    </row>
    <row r="20" spans="1:12" ht="12.75">
      <c r="A20" s="12" t="s">
        <v>15</v>
      </c>
      <c r="B20" s="15">
        <v>0.15</v>
      </c>
      <c r="C20" s="16">
        <f t="shared" si="3"/>
        <v>745.5</v>
      </c>
      <c r="D20" s="16">
        <f t="shared" si="3"/>
        <v>730.59</v>
      </c>
      <c r="E20" s="16">
        <f t="shared" si="3"/>
        <v>694.0604999999999</v>
      </c>
      <c r="F20" s="16">
        <f t="shared" si="3"/>
        <v>694.0604999999999</v>
      </c>
      <c r="G20" s="16">
        <f t="shared" si="3"/>
        <v>728.763525</v>
      </c>
      <c r="H20" s="16">
        <f t="shared" si="3"/>
        <v>801.6398775000001</v>
      </c>
      <c r="I20" s="16">
        <f t="shared" si="3"/>
        <v>921.885859125</v>
      </c>
      <c r="J20" s="16">
        <f t="shared" si="3"/>
        <v>1060.1687379937498</v>
      </c>
      <c r="K20" s="16">
        <f t="shared" si="3"/>
        <v>1219.1940486928122</v>
      </c>
      <c r="L20" s="16">
        <f t="shared" si="3"/>
        <v>1402.0731559967342</v>
      </c>
    </row>
    <row r="21" ht="12.75">
      <c r="C21" s="4"/>
    </row>
    <row r="22" spans="1:12" ht="12.75">
      <c r="A22" s="12" t="s">
        <v>17</v>
      </c>
      <c r="B22" s="15">
        <v>0.05</v>
      </c>
      <c r="C22" s="17">
        <f aca="true" t="shared" si="4" ref="C22:L22">+C9-C18</f>
        <v>0</v>
      </c>
      <c r="D22" s="18">
        <f t="shared" si="4"/>
        <v>29.819999999999993</v>
      </c>
      <c r="E22" s="18">
        <f t="shared" si="4"/>
        <v>82.99899999999997</v>
      </c>
      <c r="F22" s="18">
        <f t="shared" si="4"/>
        <v>130.15187499999996</v>
      </c>
      <c r="G22" s="18">
        <f t="shared" si="4"/>
        <v>172.81000624999984</v>
      </c>
      <c r="H22" s="18">
        <f t="shared" si="4"/>
        <v>210.8775659374997</v>
      </c>
      <c r="I22" s="18">
        <f t="shared" si="4"/>
        <v>242.50920082812456</v>
      </c>
      <c r="J22" s="18">
        <f t="shared" si="4"/>
        <v>278.88558095234333</v>
      </c>
      <c r="K22" s="18">
        <f t="shared" si="4"/>
        <v>320.71841809519475</v>
      </c>
      <c r="L22" s="18">
        <f t="shared" si="4"/>
        <v>368.82618080947395</v>
      </c>
    </row>
    <row r="23" spans="1:12" ht="12.75">
      <c r="A23" s="12" t="s">
        <v>18</v>
      </c>
      <c r="D23" s="16">
        <f>+D22</f>
        <v>29.819999999999993</v>
      </c>
      <c r="E23" s="16">
        <f aca="true" t="shared" si="5" ref="E23:L23">+D23+E22</f>
        <v>112.81899999999996</v>
      </c>
      <c r="F23" s="16">
        <f t="shared" si="5"/>
        <v>242.97087499999992</v>
      </c>
      <c r="G23" s="16">
        <f t="shared" si="5"/>
        <v>415.78088124999977</v>
      </c>
      <c r="H23" s="16">
        <f t="shared" si="5"/>
        <v>626.6584471874994</v>
      </c>
      <c r="I23" s="16">
        <f t="shared" si="5"/>
        <v>869.167648015624</v>
      </c>
      <c r="J23" s="16">
        <f t="shared" si="5"/>
        <v>1148.0532289679672</v>
      </c>
      <c r="K23" s="16">
        <f t="shared" si="5"/>
        <v>1468.771647063162</v>
      </c>
      <c r="L23" s="16">
        <f t="shared" si="5"/>
        <v>1837.597827872636</v>
      </c>
    </row>
    <row r="24" spans="1:12" ht="12.75">
      <c r="A24" s="12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2.75">
      <c r="A25" s="12" t="s">
        <v>17</v>
      </c>
      <c r="B25" s="15">
        <v>0.1</v>
      </c>
      <c r="C25" s="17">
        <f>+C9-C18</f>
        <v>0</v>
      </c>
      <c r="D25" s="18">
        <f aca="true" t="shared" si="6" ref="D25:L25">+D10-D19</f>
        <v>59.639999999999986</v>
      </c>
      <c r="E25" s="18">
        <f t="shared" si="6"/>
        <v>165.99799999999993</v>
      </c>
      <c r="F25" s="18">
        <f t="shared" si="6"/>
        <v>260.3037499999999</v>
      </c>
      <c r="G25" s="18">
        <f t="shared" si="6"/>
        <v>345.6200124999997</v>
      </c>
      <c r="H25" s="18">
        <f t="shared" si="6"/>
        <v>421.7551318749994</v>
      </c>
      <c r="I25" s="18">
        <f t="shared" si="6"/>
        <v>485.0184016562491</v>
      </c>
      <c r="J25" s="18">
        <f t="shared" si="6"/>
        <v>557.7711619046867</v>
      </c>
      <c r="K25" s="18">
        <f t="shared" si="6"/>
        <v>641.4368361903895</v>
      </c>
      <c r="L25" s="18">
        <f t="shared" si="6"/>
        <v>737.6523616189479</v>
      </c>
    </row>
    <row r="26" spans="1:12" ht="12.75">
      <c r="A26" s="12" t="s">
        <v>18</v>
      </c>
      <c r="D26" s="16">
        <f>+D25</f>
        <v>59.639999999999986</v>
      </c>
      <c r="E26" s="16">
        <f aca="true" t="shared" si="7" ref="E26:L26">+D26+E25</f>
        <v>225.63799999999992</v>
      </c>
      <c r="F26" s="16">
        <f t="shared" si="7"/>
        <v>485.94174999999984</v>
      </c>
      <c r="G26" s="16">
        <f t="shared" si="7"/>
        <v>831.5617624999995</v>
      </c>
      <c r="H26" s="16">
        <f t="shared" si="7"/>
        <v>1253.3168943749988</v>
      </c>
      <c r="I26" s="16">
        <f t="shared" si="7"/>
        <v>1738.335296031248</v>
      </c>
      <c r="J26" s="16">
        <f t="shared" si="7"/>
        <v>2296.1064579359345</v>
      </c>
      <c r="K26" s="16">
        <f t="shared" si="7"/>
        <v>2937.543294126324</v>
      </c>
      <c r="L26" s="16">
        <f t="shared" si="7"/>
        <v>3675.195655745272</v>
      </c>
    </row>
    <row r="27" spans="1:12" ht="12.75">
      <c r="A27" s="12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2.75">
      <c r="A28" s="12" t="s">
        <v>17</v>
      </c>
      <c r="B28" s="15">
        <v>0.15</v>
      </c>
      <c r="C28" s="17">
        <f aca="true" t="shared" si="8" ref="C28:L28">+C11-C20</f>
        <v>0</v>
      </c>
      <c r="D28" s="18">
        <f t="shared" si="8"/>
        <v>89.45999999999992</v>
      </c>
      <c r="E28" s="18">
        <f t="shared" si="8"/>
        <v>248.99699999999996</v>
      </c>
      <c r="F28" s="18">
        <f t="shared" si="8"/>
        <v>390.4556249999997</v>
      </c>
      <c r="G28" s="18">
        <f t="shared" si="8"/>
        <v>518.4300187499995</v>
      </c>
      <c r="H28" s="18">
        <f t="shared" si="8"/>
        <v>632.632697812499</v>
      </c>
      <c r="I28" s="18">
        <f t="shared" si="8"/>
        <v>727.5276024843738</v>
      </c>
      <c r="J28" s="18">
        <f t="shared" si="8"/>
        <v>836.6567428570297</v>
      </c>
      <c r="K28" s="18">
        <f t="shared" si="8"/>
        <v>962.1552542855841</v>
      </c>
      <c r="L28" s="18">
        <f t="shared" si="8"/>
        <v>1106.4785424284216</v>
      </c>
    </row>
    <row r="29" spans="1:12" ht="12.75">
      <c r="A29" s="12" t="s">
        <v>18</v>
      </c>
      <c r="D29" s="16">
        <f>+D28</f>
        <v>89.45999999999992</v>
      </c>
      <c r="E29" s="16">
        <f aca="true" t="shared" si="9" ref="E29:L29">+D29+E28</f>
        <v>338.4569999999999</v>
      </c>
      <c r="F29" s="16">
        <f t="shared" si="9"/>
        <v>728.9126249999996</v>
      </c>
      <c r="G29" s="16">
        <f t="shared" si="9"/>
        <v>1247.342643749999</v>
      </c>
      <c r="H29" s="16">
        <f t="shared" si="9"/>
        <v>1879.9753415624982</v>
      </c>
      <c r="I29" s="16">
        <f t="shared" si="9"/>
        <v>2607.502944046872</v>
      </c>
      <c r="J29" s="16">
        <f t="shared" si="9"/>
        <v>3444.1596869039017</v>
      </c>
      <c r="K29" s="16">
        <f t="shared" si="9"/>
        <v>4406.314941189486</v>
      </c>
      <c r="L29" s="16">
        <f t="shared" si="9"/>
        <v>5512.793483617907</v>
      </c>
    </row>
    <row r="31" ht="12.75">
      <c r="A31" s="4" t="s">
        <v>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="85" zoomScaleNormal="85" workbookViewId="0" topLeftCell="A1">
      <selection activeCell="B33" sqref="B33"/>
    </sheetView>
  </sheetViews>
  <sheetFormatPr defaultColWidth="11.421875" defaultRowHeight="12.75"/>
  <cols>
    <col min="1" max="1" width="28.8515625" style="0" customWidth="1"/>
    <col min="2" max="2" width="9.57421875" style="0" customWidth="1"/>
  </cols>
  <sheetData>
    <row r="1" ht="24.75" customHeight="1">
      <c r="A1" s="43" t="s">
        <v>56</v>
      </c>
    </row>
    <row r="2" spans="1:12" ht="18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3:12" ht="12.75"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6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3:12" ht="12.75"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</row>
    <row r="6" spans="1:12" ht="12.75">
      <c r="A6" s="4" t="s">
        <v>12</v>
      </c>
      <c r="B6" s="9">
        <v>4970</v>
      </c>
      <c r="C6" s="4"/>
      <c r="D6" s="10"/>
      <c r="E6" s="10"/>
      <c r="F6" s="10"/>
      <c r="G6" s="10"/>
      <c r="H6" s="11"/>
      <c r="I6" s="11"/>
      <c r="J6" s="11"/>
      <c r="K6" s="11"/>
      <c r="L6" s="10"/>
    </row>
    <row r="7" spans="1:12" ht="12.75">
      <c r="A7" s="12" t="s">
        <v>13</v>
      </c>
      <c r="B7" s="9"/>
      <c r="C7" s="13">
        <v>0</v>
      </c>
      <c r="D7" s="13">
        <v>0.1</v>
      </c>
      <c r="E7" s="13">
        <v>0.4</v>
      </c>
      <c r="F7" s="13">
        <v>0.4</v>
      </c>
      <c r="G7" s="13">
        <v>0.3</v>
      </c>
      <c r="H7" s="13">
        <v>0.3</v>
      </c>
      <c r="I7" s="13">
        <v>0.15</v>
      </c>
      <c r="J7" s="13">
        <v>0.15</v>
      </c>
      <c r="K7" s="13">
        <v>0.1</v>
      </c>
      <c r="L7" s="13">
        <v>0.1</v>
      </c>
    </row>
    <row r="8" spans="1:12" ht="12.75">
      <c r="A8" s="4" t="s">
        <v>14</v>
      </c>
      <c r="B8" s="4"/>
      <c r="C8" s="14">
        <f>+$B$6*(1+C7)</f>
        <v>4970</v>
      </c>
      <c r="D8" s="14">
        <f aca="true" t="shared" si="0" ref="D8:L8">+C8*(1+D7)</f>
        <v>5467</v>
      </c>
      <c r="E8" s="14">
        <f t="shared" si="0"/>
        <v>7653.799999999999</v>
      </c>
      <c r="F8" s="14">
        <f t="shared" si="0"/>
        <v>10715.319999999998</v>
      </c>
      <c r="G8" s="14">
        <f t="shared" si="0"/>
        <v>13929.915999999997</v>
      </c>
      <c r="H8" s="14">
        <f t="shared" si="0"/>
        <v>18108.890799999997</v>
      </c>
      <c r="I8" s="14">
        <f t="shared" si="0"/>
        <v>20825.224419999995</v>
      </c>
      <c r="J8" s="14">
        <f t="shared" si="0"/>
        <v>23949.008082999993</v>
      </c>
      <c r="K8" s="14">
        <f t="shared" si="0"/>
        <v>26343.908891299994</v>
      </c>
      <c r="L8" s="14">
        <f t="shared" si="0"/>
        <v>28978.299780429996</v>
      </c>
    </row>
    <row r="9" spans="1:12" ht="12.75">
      <c r="A9" s="12" t="s">
        <v>15</v>
      </c>
      <c r="B9" s="15">
        <v>0.05</v>
      </c>
      <c r="C9" s="16">
        <f aca="true" t="shared" si="1" ref="C9:L11">+C$8*$B9</f>
        <v>248.5</v>
      </c>
      <c r="D9" s="16">
        <f t="shared" si="1"/>
        <v>273.35</v>
      </c>
      <c r="E9" s="16">
        <f t="shared" si="1"/>
        <v>382.69</v>
      </c>
      <c r="F9" s="16">
        <f t="shared" si="1"/>
        <v>535.766</v>
      </c>
      <c r="G9" s="16">
        <f t="shared" si="1"/>
        <v>696.4957999999999</v>
      </c>
      <c r="H9" s="16">
        <f t="shared" si="1"/>
        <v>905.44454</v>
      </c>
      <c r="I9" s="16">
        <f t="shared" si="1"/>
        <v>1041.2612209999998</v>
      </c>
      <c r="J9" s="16">
        <f t="shared" si="1"/>
        <v>1197.4504041499997</v>
      </c>
      <c r="K9" s="16">
        <f t="shared" si="1"/>
        <v>1317.195444565</v>
      </c>
      <c r="L9" s="16">
        <f t="shared" si="1"/>
        <v>1448.9149890214999</v>
      </c>
    </row>
    <row r="10" spans="1:12" ht="12.75">
      <c r="A10" s="12" t="s">
        <v>15</v>
      </c>
      <c r="B10" s="15">
        <v>0.1</v>
      </c>
      <c r="C10" s="16">
        <f t="shared" si="1"/>
        <v>497</v>
      </c>
      <c r="D10" s="16">
        <f t="shared" si="1"/>
        <v>546.7</v>
      </c>
      <c r="E10" s="16">
        <f t="shared" si="1"/>
        <v>765.38</v>
      </c>
      <c r="F10" s="16">
        <f t="shared" si="1"/>
        <v>1071.532</v>
      </c>
      <c r="G10" s="16">
        <f t="shared" si="1"/>
        <v>1392.9915999999998</v>
      </c>
      <c r="H10" s="16">
        <f t="shared" si="1"/>
        <v>1810.88908</v>
      </c>
      <c r="I10" s="16">
        <f t="shared" si="1"/>
        <v>2082.5224419999995</v>
      </c>
      <c r="J10" s="16">
        <f t="shared" si="1"/>
        <v>2394.9008082999994</v>
      </c>
      <c r="K10" s="16">
        <f t="shared" si="1"/>
        <v>2634.39088913</v>
      </c>
      <c r="L10" s="16">
        <f t="shared" si="1"/>
        <v>2897.8299780429998</v>
      </c>
    </row>
    <row r="11" spans="1:14" ht="12.75">
      <c r="A11" s="12" t="s">
        <v>15</v>
      </c>
      <c r="B11" s="15">
        <v>0.15</v>
      </c>
      <c r="C11" s="16">
        <f t="shared" si="1"/>
        <v>745.5</v>
      </c>
      <c r="D11" s="16">
        <f t="shared" si="1"/>
        <v>820.05</v>
      </c>
      <c r="E11" s="16">
        <f t="shared" si="1"/>
        <v>1148.07</v>
      </c>
      <c r="F11" s="16">
        <f t="shared" si="1"/>
        <v>1607.2979999999995</v>
      </c>
      <c r="G11" s="16">
        <f t="shared" si="1"/>
        <v>2089.4873999999995</v>
      </c>
      <c r="H11" s="16">
        <f t="shared" si="1"/>
        <v>2716.3336199999994</v>
      </c>
      <c r="I11" s="16">
        <f t="shared" si="1"/>
        <v>3123.7836629999993</v>
      </c>
      <c r="J11" s="16">
        <f t="shared" si="1"/>
        <v>3592.351212449999</v>
      </c>
      <c r="K11" s="16">
        <f t="shared" si="1"/>
        <v>3951.5863336949988</v>
      </c>
      <c r="L11" s="16">
        <f t="shared" si="1"/>
        <v>4346.744967064499</v>
      </c>
      <c r="N11" s="46"/>
    </row>
    <row r="12" spans="1:12" ht="12.75">
      <c r="A12" s="4"/>
      <c r="B12" s="4"/>
      <c r="C12" s="10"/>
      <c r="D12" s="10"/>
      <c r="E12" s="10"/>
      <c r="F12" s="10"/>
      <c r="G12" s="10"/>
      <c r="H12" s="11"/>
      <c r="I12" s="11"/>
      <c r="J12" s="11"/>
      <c r="K12" s="11"/>
      <c r="L12" s="10"/>
    </row>
    <row r="13" spans="1:12" ht="12.75">
      <c r="A13" s="6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3:12" ht="12.75">
      <c r="C14" s="7" t="s">
        <v>2</v>
      </c>
      <c r="D14" s="7" t="s">
        <v>3</v>
      </c>
      <c r="E14" s="7" t="s">
        <v>4</v>
      </c>
      <c r="F14" s="7" t="s">
        <v>5</v>
      </c>
      <c r="G14" s="7" t="s">
        <v>6</v>
      </c>
      <c r="H14" s="7" t="s">
        <v>7</v>
      </c>
      <c r="I14" s="7" t="s">
        <v>8</v>
      </c>
      <c r="J14" s="7" t="s">
        <v>9</v>
      </c>
      <c r="K14" s="7" t="s">
        <v>10</v>
      </c>
      <c r="L14" s="7" t="s">
        <v>11</v>
      </c>
    </row>
    <row r="15" spans="1:12" ht="12.75">
      <c r="A15" s="4" t="s">
        <v>12</v>
      </c>
      <c r="B15" s="9">
        <f>B6</f>
        <v>4970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2" ht="12.75">
      <c r="A16" s="12" t="s">
        <v>13</v>
      </c>
      <c r="B16" s="9"/>
      <c r="C16" s="13">
        <v>0</v>
      </c>
      <c r="D16" s="13">
        <v>0</v>
      </c>
      <c r="E16" s="13">
        <v>0</v>
      </c>
      <c r="F16" s="13">
        <v>0.15</v>
      </c>
      <c r="G16" s="13">
        <v>0.25</v>
      </c>
      <c r="H16" s="13">
        <v>0.3</v>
      </c>
      <c r="I16" s="13">
        <v>0.3</v>
      </c>
      <c r="J16" s="13">
        <v>0.3</v>
      </c>
      <c r="K16" s="13">
        <v>0.15</v>
      </c>
      <c r="L16" s="13">
        <v>0.15</v>
      </c>
    </row>
    <row r="17" spans="1:12" ht="12.75">
      <c r="A17" s="4" t="s">
        <v>14</v>
      </c>
      <c r="B17" s="4"/>
      <c r="C17" s="14">
        <f>+$B$6*(1+C16)</f>
        <v>4970</v>
      </c>
      <c r="D17" s="14">
        <f aca="true" t="shared" si="2" ref="D17:L17">+C17*(1+D16)</f>
        <v>4970</v>
      </c>
      <c r="E17" s="14">
        <f t="shared" si="2"/>
        <v>4970</v>
      </c>
      <c r="F17" s="14">
        <f t="shared" si="2"/>
        <v>5715.5</v>
      </c>
      <c r="G17" s="14">
        <f t="shared" si="2"/>
        <v>7144.375</v>
      </c>
      <c r="H17" s="14">
        <f t="shared" si="2"/>
        <v>9287.6875</v>
      </c>
      <c r="I17" s="14">
        <f t="shared" si="2"/>
        <v>12073.99375</v>
      </c>
      <c r="J17" s="14">
        <f t="shared" si="2"/>
        <v>15696.191875</v>
      </c>
      <c r="K17" s="14">
        <f t="shared" si="2"/>
        <v>18050.620656249997</v>
      </c>
      <c r="L17" s="14">
        <f t="shared" si="2"/>
        <v>20758.213754687495</v>
      </c>
    </row>
    <row r="18" spans="1:12" ht="12.75">
      <c r="A18" s="12" t="s">
        <v>15</v>
      </c>
      <c r="B18" s="15">
        <v>0.05</v>
      </c>
      <c r="C18" s="16">
        <f aca="true" t="shared" si="3" ref="C18:L20">+C$17*$B18</f>
        <v>248.5</v>
      </c>
      <c r="D18" s="16">
        <f t="shared" si="3"/>
        <v>248.5</v>
      </c>
      <c r="E18" s="16">
        <f t="shared" si="3"/>
        <v>248.5</v>
      </c>
      <c r="F18" s="16">
        <f t="shared" si="3"/>
        <v>285.77500000000003</v>
      </c>
      <c r="G18" s="16">
        <f t="shared" si="3"/>
        <v>357.21875</v>
      </c>
      <c r="H18" s="16">
        <f t="shared" si="3"/>
        <v>464.38437500000003</v>
      </c>
      <c r="I18" s="16">
        <f t="shared" si="3"/>
        <v>603.6996875</v>
      </c>
      <c r="J18" s="16">
        <f t="shared" si="3"/>
        <v>784.8095937500001</v>
      </c>
      <c r="K18" s="16">
        <f t="shared" si="3"/>
        <v>902.5310328124999</v>
      </c>
      <c r="L18" s="16">
        <f t="shared" si="3"/>
        <v>1037.9106877343747</v>
      </c>
    </row>
    <row r="19" spans="1:12" ht="12.75">
      <c r="A19" s="12" t="s">
        <v>15</v>
      </c>
      <c r="B19" s="15">
        <v>0.1</v>
      </c>
      <c r="C19" s="16">
        <f t="shared" si="3"/>
        <v>497</v>
      </c>
      <c r="D19" s="16">
        <f t="shared" si="3"/>
        <v>497</v>
      </c>
      <c r="E19" s="16">
        <f t="shared" si="3"/>
        <v>497</v>
      </c>
      <c r="F19" s="16">
        <f t="shared" si="3"/>
        <v>571.5500000000001</v>
      </c>
      <c r="G19" s="16">
        <f t="shared" si="3"/>
        <v>714.4375</v>
      </c>
      <c r="H19" s="16">
        <f t="shared" si="3"/>
        <v>928.7687500000001</v>
      </c>
      <c r="I19" s="16">
        <f t="shared" si="3"/>
        <v>1207.399375</v>
      </c>
      <c r="J19" s="16">
        <f t="shared" si="3"/>
        <v>1569.6191875000002</v>
      </c>
      <c r="K19" s="16">
        <f t="shared" si="3"/>
        <v>1805.0620656249998</v>
      </c>
      <c r="L19" s="16">
        <f t="shared" si="3"/>
        <v>2075.8213754687495</v>
      </c>
    </row>
    <row r="20" spans="1:15" ht="12.75">
      <c r="A20" s="12" t="s">
        <v>15</v>
      </c>
      <c r="B20" s="15">
        <v>0.15</v>
      </c>
      <c r="C20" s="16">
        <f t="shared" si="3"/>
        <v>745.5</v>
      </c>
      <c r="D20" s="16">
        <f t="shared" si="3"/>
        <v>745.5</v>
      </c>
      <c r="E20" s="16">
        <f t="shared" si="3"/>
        <v>745.5</v>
      </c>
      <c r="F20" s="16">
        <f t="shared" si="3"/>
        <v>857.3249999999999</v>
      </c>
      <c r="G20" s="16">
        <f t="shared" si="3"/>
        <v>1071.65625</v>
      </c>
      <c r="H20" s="16">
        <f t="shared" si="3"/>
        <v>1393.153125</v>
      </c>
      <c r="I20" s="16">
        <f t="shared" si="3"/>
        <v>1811.0990625</v>
      </c>
      <c r="J20" s="16">
        <f t="shared" si="3"/>
        <v>2354.42878125</v>
      </c>
      <c r="K20" s="16">
        <f t="shared" si="3"/>
        <v>2707.5930984374995</v>
      </c>
      <c r="L20" s="16">
        <f t="shared" si="3"/>
        <v>3113.732063203124</v>
      </c>
      <c r="N20" s="46"/>
      <c r="O20" s="46"/>
    </row>
    <row r="21" spans="1:12" ht="12.75">
      <c r="A21" s="4"/>
      <c r="B21" s="4"/>
      <c r="C21" s="4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2.75">
      <c r="A22" s="12" t="s">
        <v>17</v>
      </c>
      <c r="B22" s="15">
        <v>0.05</v>
      </c>
      <c r="C22" s="17">
        <f aca="true" t="shared" si="4" ref="C22:L22">+C9-C18</f>
        <v>0</v>
      </c>
      <c r="D22" s="18">
        <f t="shared" si="4"/>
        <v>24.850000000000023</v>
      </c>
      <c r="E22" s="18">
        <f t="shared" si="4"/>
        <v>134.19</v>
      </c>
      <c r="F22" s="18">
        <f t="shared" si="4"/>
        <v>249.99099999999993</v>
      </c>
      <c r="G22" s="18">
        <f t="shared" si="4"/>
        <v>339.2770499999999</v>
      </c>
      <c r="H22" s="18">
        <f t="shared" si="4"/>
        <v>441.0601649999999</v>
      </c>
      <c r="I22" s="18">
        <f t="shared" si="4"/>
        <v>437.56153349999977</v>
      </c>
      <c r="J22" s="18">
        <f t="shared" si="4"/>
        <v>412.6408103999996</v>
      </c>
      <c r="K22" s="18">
        <f t="shared" si="4"/>
        <v>414.6644117525</v>
      </c>
      <c r="L22" s="18">
        <f t="shared" si="4"/>
        <v>411.00430128712514</v>
      </c>
    </row>
    <row r="23" spans="1:12" ht="12.75">
      <c r="A23" s="12" t="s">
        <v>18</v>
      </c>
      <c r="B23" s="4"/>
      <c r="C23" s="10"/>
      <c r="D23" s="16">
        <f>+D22</f>
        <v>24.850000000000023</v>
      </c>
      <c r="E23" s="16">
        <f aca="true" t="shared" si="5" ref="E23:L23">+D23+E22</f>
        <v>159.04000000000002</v>
      </c>
      <c r="F23" s="16">
        <f t="shared" si="5"/>
        <v>409.03099999999995</v>
      </c>
      <c r="G23" s="16">
        <f t="shared" si="5"/>
        <v>748.3080499999999</v>
      </c>
      <c r="H23" s="16">
        <f t="shared" si="5"/>
        <v>1189.3682149999997</v>
      </c>
      <c r="I23" s="16">
        <f t="shared" si="5"/>
        <v>1626.9297484999995</v>
      </c>
      <c r="J23" s="16">
        <f t="shared" si="5"/>
        <v>2039.570558899999</v>
      </c>
      <c r="K23" s="16">
        <f t="shared" si="5"/>
        <v>2454.234970652499</v>
      </c>
      <c r="L23" s="16">
        <f t="shared" si="5"/>
        <v>2865.2392719396244</v>
      </c>
    </row>
    <row r="24" spans="1:12" ht="12.75">
      <c r="A24" s="12"/>
      <c r="B24" s="4"/>
      <c r="C24" s="10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2.75">
      <c r="A25" s="12" t="s">
        <v>17</v>
      </c>
      <c r="B25" s="15">
        <v>0.1</v>
      </c>
      <c r="C25" s="17">
        <f>+C9-C18</f>
        <v>0</v>
      </c>
      <c r="D25" s="18">
        <f aca="true" t="shared" si="6" ref="D25:L25">+D10-D19</f>
        <v>49.700000000000045</v>
      </c>
      <c r="E25" s="18">
        <f t="shared" si="6"/>
        <v>268.38</v>
      </c>
      <c r="F25" s="18">
        <f t="shared" si="6"/>
        <v>499.98199999999986</v>
      </c>
      <c r="G25" s="18">
        <f t="shared" si="6"/>
        <v>678.5540999999998</v>
      </c>
      <c r="H25" s="18">
        <f t="shared" si="6"/>
        <v>882.1203299999999</v>
      </c>
      <c r="I25" s="18">
        <f t="shared" si="6"/>
        <v>875.1230669999995</v>
      </c>
      <c r="J25" s="18">
        <f t="shared" si="6"/>
        <v>825.2816207999992</v>
      </c>
      <c r="K25" s="18">
        <f t="shared" si="6"/>
        <v>829.328823505</v>
      </c>
      <c r="L25" s="18">
        <f t="shared" si="6"/>
        <v>822.0086025742503</v>
      </c>
    </row>
    <row r="26" spans="1:12" ht="12.75">
      <c r="A26" s="12" t="s">
        <v>18</v>
      </c>
      <c r="B26" s="4"/>
      <c r="C26" s="10"/>
      <c r="D26" s="16">
        <f>+D25</f>
        <v>49.700000000000045</v>
      </c>
      <c r="E26" s="16">
        <f aca="true" t="shared" si="7" ref="E26:L26">+D26+E25</f>
        <v>318.08000000000004</v>
      </c>
      <c r="F26" s="16">
        <f t="shared" si="7"/>
        <v>818.0619999999999</v>
      </c>
      <c r="G26" s="16">
        <f t="shared" si="7"/>
        <v>1496.6160999999997</v>
      </c>
      <c r="H26" s="16">
        <f t="shared" si="7"/>
        <v>2378.7364299999995</v>
      </c>
      <c r="I26" s="16">
        <f t="shared" si="7"/>
        <v>3253.859496999999</v>
      </c>
      <c r="J26" s="16">
        <f t="shared" si="7"/>
        <v>4079.141117799998</v>
      </c>
      <c r="K26" s="16">
        <f t="shared" si="7"/>
        <v>4908.469941304998</v>
      </c>
      <c r="L26" s="16">
        <f t="shared" si="7"/>
        <v>5730.478543879249</v>
      </c>
    </row>
    <row r="27" spans="1:12" ht="12.75">
      <c r="A27" s="12"/>
      <c r="B27" s="4"/>
      <c r="C27" s="10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2.75">
      <c r="A28" s="12" t="s">
        <v>17</v>
      </c>
      <c r="B28" s="15">
        <v>0.15</v>
      </c>
      <c r="C28" s="17">
        <f aca="true" t="shared" si="8" ref="C28:L28">+C11-C20</f>
        <v>0</v>
      </c>
      <c r="D28" s="18">
        <f t="shared" si="8"/>
        <v>74.54999999999995</v>
      </c>
      <c r="E28" s="18">
        <f t="shared" si="8"/>
        <v>402.56999999999994</v>
      </c>
      <c r="F28" s="18">
        <f t="shared" si="8"/>
        <v>749.9729999999996</v>
      </c>
      <c r="G28" s="18">
        <f t="shared" si="8"/>
        <v>1017.8311499999995</v>
      </c>
      <c r="H28" s="18">
        <f t="shared" si="8"/>
        <v>1323.1804949999994</v>
      </c>
      <c r="I28" s="18">
        <f t="shared" si="8"/>
        <v>1312.6846004999993</v>
      </c>
      <c r="J28" s="18">
        <f t="shared" si="8"/>
        <v>1237.9224311999988</v>
      </c>
      <c r="K28" s="18">
        <f t="shared" si="8"/>
        <v>1243.9932352574992</v>
      </c>
      <c r="L28" s="18">
        <f t="shared" si="8"/>
        <v>1233.012903861375</v>
      </c>
    </row>
    <row r="29" spans="1:12" ht="12.75">
      <c r="A29" s="12" t="s">
        <v>18</v>
      </c>
      <c r="B29" s="4"/>
      <c r="C29" s="10"/>
      <c r="D29" s="16">
        <f>+D28</f>
        <v>74.54999999999995</v>
      </c>
      <c r="E29" s="16">
        <f aca="true" t="shared" si="9" ref="E29:L29">+D29+E28</f>
        <v>477.1199999999999</v>
      </c>
      <c r="F29" s="16">
        <f t="shared" si="9"/>
        <v>1227.0929999999994</v>
      </c>
      <c r="G29" s="16">
        <f t="shared" si="9"/>
        <v>2244.924149999999</v>
      </c>
      <c r="H29" s="16">
        <f t="shared" si="9"/>
        <v>3568.1046449999985</v>
      </c>
      <c r="I29" s="16">
        <f t="shared" si="9"/>
        <v>4880.789245499998</v>
      </c>
      <c r="J29" s="16">
        <f t="shared" si="9"/>
        <v>6118.711676699997</v>
      </c>
      <c r="K29" s="16">
        <f t="shared" si="9"/>
        <v>7362.704911957497</v>
      </c>
      <c r="L29" s="16">
        <f t="shared" si="9"/>
        <v>8595.717815818873</v>
      </c>
    </row>
    <row r="30" spans="1:12" ht="12.75">
      <c r="A30" s="4"/>
      <c r="B30" s="4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4"/>
      <c r="B31" s="4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4"/>
      <c r="B32" s="4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.75">
      <c r="A33" s="19"/>
      <c r="B33" s="4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20"/>
      <c r="B34" s="4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>
      <c r="A35" s="21"/>
      <c r="B35" s="22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2.75">
      <c r="A36" s="21"/>
      <c r="B36" s="4"/>
      <c r="C36" s="23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2.75">
      <c r="A37" s="20"/>
      <c r="B37" s="4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2.75">
      <c r="A38" s="21"/>
      <c r="B38" s="24"/>
      <c r="C38" s="25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2.75">
      <c r="A39" s="21"/>
      <c r="B39" s="27"/>
      <c r="C39" s="28"/>
      <c r="D39" s="29"/>
      <c r="E39" s="29"/>
      <c r="F39" s="29"/>
      <c r="G39" s="29"/>
      <c r="H39" s="29"/>
      <c r="I39" s="29"/>
      <c r="J39" s="29"/>
      <c r="K39" s="29"/>
      <c r="L39" s="29"/>
    </row>
    <row r="40" spans="1:12" ht="12.75">
      <c r="A40" s="21"/>
      <c r="B40" s="27"/>
      <c r="C40" s="28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2.75">
      <c r="A41" s="21"/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2.75">
      <c r="A42" s="21"/>
      <c r="B42" s="27"/>
      <c r="C42" s="28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12.75">
      <c r="A43" s="21"/>
      <c r="B43" s="27"/>
      <c r="C43" s="28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12.75">
      <c r="A44" s="21"/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2.75">
      <c r="A45" s="21"/>
      <c r="B45" s="27"/>
      <c r="C45" s="28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12.75">
      <c r="A46" s="4"/>
      <c r="B46" s="4"/>
      <c r="C46" s="10"/>
      <c r="D46" s="10"/>
      <c r="E46" s="10"/>
      <c r="F46" s="10"/>
      <c r="G46" s="10"/>
      <c r="H46" s="10"/>
      <c r="I46" s="10"/>
      <c r="J46" s="10"/>
      <c r="K46" s="10"/>
      <c r="L46" s="1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1" width="27.8515625" style="0" customWidth="1"/>
    <col min="2" max="8" width="7.00390625" style="0" customWidth="1"/>
    <col min="9" max="9" width="8.00390625" style="0" customWidth="1"/>
    <col min="10" max="11" width="7.7109375" style="0" customWidth="1"/>
  </cols>
  <sheetData>
    <row r="1" ht="25.5" customHeight="1">
      <c r="A1" s="43" t="s">
        <v>19</v>
      </c>
    </row>
    <row r="2" ht="15.75">
      <c r="A2" s="31" t="s">
        <v>20</v>
      </c>
    </row>
    <row r="3" spans="1:11" ht="12.75">
      <c r="A3" s="32"/>
      <c r="B3" s="44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44" t="s">
        <v>9</v>
      </c>
      <c r="J3" s="44" t="s">
        <v>10</v>
      </c>
      <c r="K3" s="44" t="s">
        <v>11</v>
      </c>
    </row>
    <row r="4" spans="1:11" ht="12.75">
      <c r="A4" s="32" t="s">
        <v>21</v>
      </c>
      <c r="B4" s="33">
        <f>+'[1]Dagens Statskjøp'!C7</f>
        <v>4970</v>
      </c>
      <c r="C4" s="33">
        <f>+'[1]Dagens Statskjøp'!D7</f>
        <v>5467</v>
      </c>
      <c r="D4" s="33">
        <f>+'[1]Dagens Statskjøp'!E7</f>
        <v>6287.049999999999</v>
      </c>
      <c r="E4" s="33">
        <f>+'[1]Dagens Statskjøp'!F7</f>
        <v>7230.107499999998</v>
      </c>
      <c r="F4" s="33">
        <f>+'[1]Dagens Statskjøp'!G7</f>
        <v>8314.623624999997</v>
      </c>
      <c r="G4" s="33">
        <f>+'[1]Dagens Statskjøp'!H7</f>
        <v>9561.817168749994</v>
      </c>
      <c r="H4" s="33">
        <f>+'[1]Dagens Statskjøp'!I7</f>
        <v>10996.089744062492</v>
      </c>
      <c r="I4" s="33">
        <f>+'[1]Dagens Statskjøp'!J7</f>
        <v>12645.503205671865</v>
      </c>
      <c r="J4" s="33">
        <f>+'[1]Dagens Statskjøp'!K7</f>
        <v>14542.328686522644</v>
      </c>
      <c r="K4" s="33">
        <f>+'[1]Dagens Statskjøp'!L7</f>
        <v>16723.67798950104</v>
      </c>
    </row>
    <row r="5" spans="1:11" ht="12.75">
      <c r="A5" s="32" t="s">
        <v>22</v>
      </c>
      <c r="B5" s="33">
        <f>+'[1]Dagens Statskjøp'!C16</f>
        <v>4970</v>
      </c>
      <c r="C5" s="33">
        <f>+'[1]Dagens Statskjøp'!D16</f>
        <v>4870.6</v>
      </c>
      <c r="D5" s="33">
        <f>+'[1]Dagens Statskjøp'!E16</f>
        <v>4627.07</v>
      </c>
      <c r="E5" s="33">
        <f>+'[1]Dagens Statskjøp'!F16</f>
        <v>4627.07</v>
      </c>
      <c r="F5" s="33">
        <f>+'[1]Dagens Statskjøp'!G16</f>
        <v>4858.4235</v>
      </c>
      <c r="G5" s="33">
        <f>+'[1]Dagens Statskjøp'!H16</f>
        <v>5344.265850000001</v>
      </c>
      <c r="H5" s="33">
        <f>+'[1]Dagens Statskjøp'!I16</f>
        <v>6145.9057275000005</v>
      </c>
      <c r="I5" s="33">
        <f>+'[1]Dagens Statskjøp'!J16</f>
        <v>7067.791586625</v>
      </c>
      <c r="J5" s="33">
        <f>+'[1]Dagens Statskjøp'!K16</f>
        <v>8127.960324618749</v>
      </c>
      <c r="K5" s="33">
        <f>+'[1]Dagens Statskjøp'!L16</f>
        <v>9347.154373311561</v>
      </c>
    </row>
    <row r="7" ht="15.75">
      <c r="A7" s="31" t="s">
        <v>23</v>
      </c>
    </row>
    <row r="8" spans="1:11" ht="12.75">
      <c r="A8" s="32" t="s">
        <v>21</v>
      </c>
      <c r="B8" s="34">
        <f>+'[1]Dagens Statskjøp'!C10</f>
        <v>745.5</v>
      </c>
      <c r="C8" s="34">
        <f>+'[1]Dagens Statskjøp'!D10</f>
        <v>820.05</v>
      </c>
      <c r="D8" s="34">
        <f>+'[1]Dagens Statskjøp'!E10</f>
        <v>943.0574999999999</v>
      </c>
      <c r="E8" s="34">
        <f>+'[1]Dagens Statskjøp'!F10</f>
        <v>1084.5161249999996</v>
      </c>
      <c r="F8" s="34">
        <f>+'[1]Dagens Statskjøp'!G10</f>
        <v>1247.1935437499994</v>
      </c>
      <c r="G8" s="34">
        <f>+'[1]Dagens Statskjøp'!H10</f>
        <v>1434.2725753124992</v>
      </c>
      <c r="H8" s="34">
        <f>+'[1]Dagens Statskjøp'!I10</f>
        <v>1649.4134616093738</v>
      </c>
      <c r="I8" s="34">
        <f>+'[1]Dagens Statskjøp'!J10</f>
        <v>1896.8254808507795</v>
      </c>
      <c r="J8" s="34">
        <f>+'[1]Dagens Statskjøp'!K10</f>
        <v>2181.3493029783963</v>
      </c>
      <c r="K8" s="34">
        <f>+'[1]Dagens Statskjøp'!L10</f>
        <v>2508.551698425156</v>
      </c>
    </row>
    <row r="9" spans="1:11" ht="12.75">
      <c r="A9" s="32" t="s">
        <v>22</v>
      </c>
      <c r="B9" s="34">
        <f>+'[1]Dagens Statskjøp'!C19</f>
        <v>745.5</v>
      </c>
      <c r="C9" s="34">
        <f>+'[1]Dagens Statskjøp'!D19</f>
        <v>730.59</v>
      </c>
      <c r="D9" s="34">
        <f>+'[1]Dagens Statskjøp'!E19</f>
        <v>694.0604999999999</v>
      </c>
      <c r="E9" s="34">
        <f>+'[1]Dagens Statskjøp'!F19</f>
        <v>694.0604999999999</v>
      </c>
      <c r="F9" s="34">
        <f>+'[1]Dagens Statskjøp'!G19</f>
        <v>728.763525</v>
      </c>
      <c r="G9" s="34">
        <f>+'[1]Dagens Statskjøp'!H19</f>
        <v>801.6398775000001</v>
      </c>
      <c r="H9" s="34">
        <f>+'[1]Dagens Statskjøp'!I19</f>
        <v>921.885859125</v>
      </c>
      <c r="I9" s="34">
        <f>+'[1]Dagens Statskjøp'!J19</f>
        <v>1060.1687379937498</v>
      </c>
      <c r="J9" s="34">
        <f>+'[1]Dagens Statskjøp'!K19</f>
        <v>1219.1940486928122</v>
      </c>
      <c r="K9" s="34">
        <f>+'[1]Dagens Statskjøp'!L19</f>
        <v>1402.0731559967342</v>
      </c>
    </row>
    <row r="10" spans="2:12" ht="12.7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2" ht="15.75">
      <c r="A12" s="31" t="s">
        <v>24</v>
      </c>
    </row>
    <row r="13" spans="2:11" ht="12.75">
      <c r="B13" s="45" t="s">
        <v>2</v>
      </c>
      <c r="C13" s="45" t="s">
        <v>3</v>
      </c>
      <c r="D13" s="45" t="s">
        <v>4</v>
      </c>
      <c r="E13" s="45" t="s">
        <v>5</v>
      </c>
      <c r="F13" s="45" t="s">
        <v>6</v>
      </c>
      <c r="G13" s="45" t="s">
        <v>7</v>
      </c>
      <c r="H13" s="45" t="s">
        <v>8</v>
      </c>
      <c r="I13" s="45" t="s">
        <v>9</v>
      </c>
      <c r="J13" s="45" t="s">
        <v>10</v>
      </c>
      <c r="K13" s="45" t="s">
        <v>11</v>
      </c>
    </row>
    <row r="14" spans="1:11" ht="12.75">
      <c r="A14" t="s">
        <v>25</v>
      </c>
      <c r="B14" s="35">
        <f>+'[1]Dagens Statskjøp'!C37</f>
        <v>0</v>
      </c>
      <c r="C14" s="35">
        <f>+'[1]Dagens Statskjøp'!D22</f>
        <v>29.819999999999993</v>
      </c>
      <c r="D14" s="35">
        <f>+'[1]Dagens Statskjøp'!E22</f>
        <v>112.81899999999996</v>
      </c>
      <c r="E14" s="35">
        <f>+'[1]Dagens Statskjøp'!F22</f>
        <v>242.97087499999992</v>
      </c>
      <c r="F14" s="35">
        <f>+'[1]Dagens Statskjøp'!G22</f>
        <v>415.78088124999977</v>
      </c>
      <c r="G14" s="35">
        <f>+'[1]Dagens Statskjøp'!H22</f>
        <v>626.6584471874994</v>
      </c>
      <c r="H14" s="35">
        <f>+'[1]Dagens Statskjøp'!I22</f>
        <v>869.167648015624</v>
      </c>
      <c r="I14" s="35">
        <f>+'[1]Dagens Statskjøp'!J22</f>
        <v>1148.0532289679672</v>
      </c>
      <c r="J14" s="35">
        <f>+'[1]Dagens Statskjøp'!K22</f>
        <v>1468.771647063162</v>
      </c>
      <c r="K14" s="35">
        <f>+'[1]Dagens Statskjøp'!L22</f>
        <v>1837.597827872636</v>
      </c>
    </row>
    <row r="15" spans="1:11" ht="12.75">
      <c r="A15" t="s">
        <v>26</v>
      </c>
      <c r="B15" s="35">
        <f>+'[1]Dagens Statskjøp'!C25</f>
        <v>0</v>
      </c>
      <c r="C15" s="35">
        <f>+'[1]Dagens Statskjøp'!D25</f>
        <v>59.639999999999986</v>
      </c>
      <c r="D15" s="35">
        <f>+'[1]Dagens Statskjøp'!E25</f>
        <v>225.63799999999992</v>
      </c>
      <c r="E15" s="35">
        <f>+'[1]Dagens Statskjøp'!F25</f>
        <v>485.94174999999984</v>
      </c>
      <c r="F15" s="35">
        <f>+'[1]Dagens Statskjøp'!G25</f>
        <v>831.5617624999995</v>
      </c>
      <c r="G15" s="35">
        <f>+'[1]Dagens Statskjøp'!H25</f>
        <v>1253.3168943749988</v>
      </c>
      <c r="H15" s="35">
        <f>+'[1]Dagens Statskjøp'!I25</f>
        <v>1738.335296031248</v>
      </c>
      <c r="I15" s="35">
        <f>+'[1]Dagens Statskjøp'!J25</f>
        <v>2296.1064579359345</v>
      </c>
      <c r="J15" s="35">
        <f>+'[1]Dagens Statskjøp'!K25</f>
        <v>2937.543294126324</v>
      </c>
      <c r="K15" s="35">
        <f>+'[1]Dagens Statskjøp'!L25</f>
        <v>3675.195655745272</v>
      </c>
    </row>
    <row r="16" spans="1:11" ht="12.75">
      <c r="A16" t="s">
        <v>27</v>
      </c>
      <c r="B16" s="35">
        <f>+'[1]Dagens Statskjøp'!C28</f>
        <v>0</v>
      </c>
      <c r="C16" s="35">
        <f>+'[1]Dagens Statskjøp'!D28</f>
        <v>89.45999999999992</v>
      </c>
      <c r="D16" s="35">
        <f>+'[1]Dagens Statskjøp'!E28</f>
        <v>338.4569999999999</v>
      </c>
      <c r="E16" s="35">
        <f>+'[1]Dagens Statskjøp'!F28</f>
        <v>728.9126249999996</v>
      </c>
      <c r="F16" s="35">
        <f>+'[1]Dagens Statskjøp'!G28</f>
        <v>1247.342643749999</v>
      </c>
      <c r="G16" s="35">
        <f>+'[1]Dagens Statskjøp'!H28</f>
        <v>1879.9753415624982</v>
      </c>
      <c r="H16" s="35">
        <f>+'[1]Dagens Statskjøp'!I28</f>
        <v>2607.502944046872</v>
      </c>
      <c r="I16" s="35">
        <f>+'[1]Dagens Statskjøp'!J28</f>
        <v>3444.1596869039017</v>
      </c>
      <c r="J16" s="35">
        <f>+'[1]Dagens Statskjøp'!K28</f>
        <v>4406.314941189486</v>
      </c>
      <c r="K16" s="35">
        <f>+'[1]Dagens Statskjøp'!L28</f>
        <v>5512.793483617907</v>
      </c>
    </row>
    <row r="42" spans="1:11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</row>
    <row r="43" spans="1:11" ht="15.75">
      <c r="A43" s="36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2.7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12.75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12.75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12.75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1:11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1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105" spans="3:11" ht="12.75">
      <c r="C105" s="7"/>
      <c r="D105" s="7"/>
      <c r="E105" s="7"/>
      <c r="F105" s="7"/>
      <c r="G105" s="7"/>
      <c r="H105" s="7"/>
      <c r="I105" s="7"/>
      <c r="J105" s="7"/>
      <c r="K105" s="7"/>
    </row>
    <row r="106" spans="3:11" ht="12.75"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3:11" ht="12.75">
      <c r="C107" s="34"/>
      <c r="D107" s="34"/>
      <c r="E107" s="34"/>
      <c r="F107" s="34"/>
      <c r="G107" s="34"/>
      <c r="H107" s="34"/>
      <c r="I107" s="34"/>
      <c r="J107" s="34"/>
      <c r="K107" s="3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="75" zoomScaleNormal="75" workbookViewId="0" topLeftCell="A1">
      <selection activeCell="H33" sqref="H33"/>
    </sheetView>
  </sheetViews>
  <sheetFormatPr defaultColWidth="11.421875" defaultRowHeight="12.75"/>
  <cols>
    <col min="1" max="1" width="18.28125" style="0" customWidth="1"/>
  </cols>
  <sheetData>
    <row r="1" ht="30" customHeight="1">
      <c r="A1" s="43" t="s">
        <v>56</v>
      </c>
    </row>
    <row r="2" ht="15.75">
      <c r="A2" s="31" t="s">
        <v>20</v>
      </c>
    </row>
    <row r="3" spans="1:11" ht="12.75">
      <c r="A3" s="32"/>
      <c r="B3" s="48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8" t="s">
        <v>8</v>
      </c>
      <c r="I3" s="48" t="s">
        <v>9</v>
      </c>
      <c r="J3" s="48" t="s">
        <v>10</v>
      </c>
      <c r="K3" s="48" t="s">
        <v>11</v>
      </c>
    </row>
    <row r="4" spans="1:11" ht="12.75">
      <c r="A4" s="32" t="s">
        <v>21</v>
      </c>
      <c r="B4" s="33">
        <f>+'[1]Nye Statskjøp'!C7</f>
        <v>4970</v>
      </c>
      <c r="C4" s="33">
        <f>+'[1]Nye Statskjøp'!D7</f>
        <v>5467</v>
      </c>
      <c r="D4" s="33">
        <f>+'[1]Nye Statskjøp'!E7</f>
        <v>7653.799999999999</v>
      </c>
      <c r="E4" s="33">
        <f>+'[1]Nye Statskjøp'!F7</f>
        <v>10715.319999999998</v>
      </c>
      <c r="F4" s="33">
        <f>+'[1]Nye Statskjøp'!G7</f>
        <v>13929.915999999997</v>
      </c>
      <c r="G4" s="33">
        <f>+'[1]Nye Statskjøp'!H7</f>
        <v>18108.890799999997</v>
      </c>
      <c r="H4" s="33">
        <f>+'[1]Nye Statskjøp'!I7</f>
        <v>20825.224419999995</v>
      </c>
      <c r="I4" s="33">
        <f>+'[1]Nye Statskjøp'!J7</f>
        <v>23949.008082999993</v>
      </c>
      <c r="J4" s="33">
        <f>+'[1]Nye Statskjøp'!K7</f>
        <v>26343.908891299994</v>
      </c>
      <c r="K4" s="33">
        <f>+'[1]Nye Statskjøp'!L7</f>
        <v>28978.299780429996</v>
      </c>
    </row>
    <row r="5" spans="1:11" ht="12.75">
      <c r="A5" s="32" t="s">
        <v>22</v>
      </c>
      <c r="B5" s="33">
        <f>+'[1]Nye Statskjøp'!C16</f>
        <v>4970</v>
      </c>
      <c r="C5" s="33">
        <f>+'[1]Nye Statskjøp'!D16</f>
        <v>4970</v>
      </c>
      <c r="D5" s="33">
        <f>+'[1]Nye Statskjøp'!E16</f>
        <v>4970</v>
      </c>
      <c r="E5" s="33">
        <f>+'[1]Nye Statskjøp'!F16</f>
        <v>5715.5</v>
      </c>
      <c r="F5" s="33">
        <f>+'[1]Nye Statskjøp'!G16</f>
        <v>7144.375</v>
      </c>
      <c r="G5" s="33">
        <f>+'[1]Nye Statskjøp'!H16</f>
        <v>9287.6875</v>
      </c>
      <c r="H5" s="33">
        <f>+'[1]Nye Statskjøp'!I16</f>
        <v>12073.99375</v>
      </c>
      <c r="I5" s="33">
        <f>+'[1]Nye Statskjøp'!J16</f>
        <v>15696.191875</v>
      </c>
      <c r="J5" s="33">
        <f>+'[1]Nye Statskjøp'!K16</f>
        <v>18050.620656249997</v>
      </c>
      <c r="K5" s="33">
        <f>+'[1]Nye Statskjøp'!L16</f>
        <v>20758.213754687495</v>
      </c>
    </row>
    <row r="7" ht="15.75">
      <c r="A7" s="31" t="s">
        <v>23</v>
      </c>
    </row>
    <row r="8" spans="1:11" ht="12.75">
      <c r="A8" s="32" t="s">
        <v>21</v>
      </c>
      <c r="B8" s="34">
        <f>+'[1]Nye Statskjøp'!C10</f>
        <v>745.5</v>
      </c>
      <c r="C8" s="34">
        <f>+'[1]Nye Statskjøp'!D10</f>
        <v>820.05</v>
      </c>
      <c r="D8" s="34">
        <f>+'[1]Nye Statskjøp'!E10</f>
        <v>1148.07</v>
      </c>
      <c r="E8" s="34">
        <f>+'[1]Nye Statskjøp'!F10</f>
        <v>1607.2979999999995</v>
      </c>
      <c r="F8" s="34">
        <f>+'[1]Nye Statskjøp'!G10</f>
        <v>2089.4873999999995</v>
      </c>
      <c r="G8" s="34">
        <f>+'[1]Nye Statskjøp'!H10</f>
        <v>2716.3336199999994</v>
      </c>
      <c r="H8" s="34">
        <f>+'[1]Nye Statskjøp'!I10</f>
        <v>3123.7836629999993</v>
      </c>
      <c r="I8" s="34">
        <f>+'[1]Nye Statskjøp'!J10</f>
        <v>3592.351212449999</v>
      </c>
      <c r="J8" s="34">
        <f>+'[1]Nye Statskjøp'!K10</f>
        <v>3951.5863336949988</v>
      </c>
      <c r="K8" s="34">
        <f>+'[1]Nye Statskjøp'!L10</f>
        <v>4346.744967064499</v>
      </c>
    </row>
    <row r="9" spans="1:11" ht="12.75">
      <c r="A9" s="32" t="s">
        <v>22</v>
      </c>
      <c r="B9" s="34">
        <f>+'[1]Nye Statskjøp'!C19</f>
        <v>745.5</v>
      </c>
      <c r="C9" s="34">
        <f>+'[1]Nye Statskjøp'!D19</f>
        <v>745.5</v>
      </c>
      <c r="D9" s="34">
        <f>+'[1]Nye Statskjøp'!E19</f>
        <v>745.5</v>
      </c>
      <c r="E9" s="34">
        <f>+'[1]Nye Statskjøp'!F19</f>
        <v>857.3249999999999</v>
      </c>
      <c r="F9" s="34">
        <f>+'[1]Nye Statskjøp'!G19</f>
        <v>1071.65625</v>
      </c>
      <c r="G9" s="34">
        <f>+'[1]Nye Statskjøp'!H19</f>
        <v>1393.153125</v>
      </c>
      <c r="H9" s="34">
        <f>+'[1]Nye Statskjøp'!I19</f>
        <v>1811.0990625</v>
      </c>
      <c r="I9" s="34">
        <f>+'[1]Nye Statskjøp'!J19</f>
        <v>2354.42878125</v>
      </c>
      <c r="J9" s="34">
        <f>+'[1]Nye Statskjøp'!K19</f>
        <v>2707.5930984374995</v>
      </c>
      <c r="K9" s="34">
        <f>+'[1]Nye Statskjøp'!L19</f>
        <v>3113.732063203124</v>
      </c>
    </row>
    <row r="10" spans="2:12" ht="12.7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2" ht="15.75">
      <c r="A12" s="31" t="s">
        <v>24</v>
      </c>
    </row>
    <row r="13" spans="2:11" ht="12.75">
      <c r="B13" s="7" t="s">
        <v>2</v>
      </c>
      <c r="C13" s="7" t="s">
        <v>3</v>
      </c>
      <c r="D13" s="7" t="s">
        <v>4</v>
      </c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7" t="s">
        <v>10</v>
      </c>
      <c r="K13" s="7" t="s">
        <v>11</v>
      </c>
    </row>
    <row r="14" spans="1:11" ht="12.75">
      <c r="A14" t="s">
        <v>51</v>
      </c>
      <c r="B14" s="35">
        <f>+'[1]Nye Statskjøp'!C22</f>
        <v>0</v>
      </c>
      <c r="C14" s="35">
        <f>+'[1]Nye Statskjøp'!D22</f>
        <v>24.850000000000023</v>
      </c>
      <c r="D14" s="35">
        <f>+'[1]Nye Statskjøp'!E22</f>
        <v>159.04000000000002</v>
      </c>
      <c r="E14" s="35">
        <f>+'[1]Nye Statskjøp'!F22</f>
        <v>409.03099999999995</v>
      </c>
      <c r="F14" s="35">
        <f>+'[1]Nye Statskjøp'!G22</f>
        <v>748.3080499999999</v>
      </c>
      <c r="G14" s="35">
        <f>+'[1]Nye Statskjøp'!H22</f>
        <v>1189.3682149999997</v>
      </c>
      <c r="H14" s="35">
        <f>+'[1]Nye Statskjøp'!I22</f>
        <v>1626.9297484999995</v>
      </c>
      <c r="I14" s="35">
        <f>+'[1]Nye Statskjøp'!J22</f>
        <v>2039.570558899999</v>
      </c>
      <c r="J14" s="35">
        <f>+'[1]Nye Statskjøp'!K22</f>
        <v>2454.234970652499</v>
      </c>
      <c r="K14" s="35">
        <f>+'[1]Nye Statskjøp'!L22</f>
        <v>2865.2392719396244</v>
      </c>
    </row>
    <row r="15" spans="1:11" ht="12.75">
      <c r="A15" t="s">
        <v>52</v>
      </c>
      <c r="B15" s="35">
        <f>+'[1]Nye Statskjøp'!C25</f>
        <v>0</v>
      </c>
      <c r="C15" s="35">
        <f>+'[1]Nye Statskjøp'!D25</f>
        <v>49.700000000000045</v>
      </c>
      <c r="D15" s="35">
        <f>+'[1]Nye Statskjøp'!E25</f>
        <v>318.08000000000004</v>
      </c>
      <c r="E15" s="35">
        <f>+'[1]Nye Statskjøp'!F25</f>
        <v>818.0619999999999</v>
      </c>
      <c r="F15" s="35">
        <f>+'[1]Nye Statskjøp'!G25</f>
        <v>1496.6160999999997</v>
      </c>
      <c r="G15" s="35">
        <f>+'[1]Nye Statskjøp'!H25</f>
        <v>2378.7364299999995</v>
      </c>
      <c r="H15" s="35">
        <f>+'[1]Nye Statskjøp'!I25</f>
        <v>3253.859496999999</v>
      </c>
      <c r="I15" s="35">
        <f>+'[1]Nye Statskjøp'!J25</f>
        <v>4079.141117799998</v>
      </c>
      <c r="J15" s="35">
        <f>+'[1]Nye Statskjøp'!K25</f>
        <v>4908.469941304998</v>
      </c>
      <c r="K15" s="35">
        <f>+'[1]Nye Statskjøp'!L25</f>
        <v>5730.478543879249</v>
      </c>
    </row>
    <row r="16" spans="1:11" ht="12.75">
      <c r="A16" t="s">
        <v>53</v>
      </c>
      <c r="B16" s="35">
        <f>+'[1]Nye Statskjøp'!C28</f>
        <v>0</v>
      </c>
      <c r="C16" s="35">
        <f>+'[1]Nye Statskjøp'!D28</f>
        <v>74.54999999999995</v>
      </c>
      <c r="D16" s="35">
        <f>+'[1]Nye Statskjøp'!E28</f>
        <v>477.1199999999999</v>
      </c>
      <c r="E16" s="35">
        <f>+'[1]Nye Statskjøp'!F28</f>
        <v>1227.0929999999994</v>
      </c>
      <c r="F16" s="35">
        <f>+'[1]Nye Statskjøp'!G28</f>
        <v>2244.924149999999</v>
      </c>
      <c r="G16" s="35">
        <f>+'[1]Nye Statskjøp'!H28</f>
        <v>3568.1046449999985</v>
      </c>
      <c r="H16" s="35">
        <f>+'[1]Nye Statskjøp'!I28</f>
        <v>4880.789245499998</v>
      </c>
      <c r="I16" s="35">
        <f>+'[1]Nye Statskjøp'!J28</f>
        <v>6118.711676699997</v>
      </c>
      <c r="J16" s="35">
        <f>+'[1]Nye Statskjøp'!K28</f>
        <v>7362.704911957497</v>
      </c>
      <c r="K16" s="35">
        <f>+'[1]Nye Statskjøp'!L28</f>
        <v>8595.717815818873</v>
      </c>
    </row>
  </sheetData>
  <printOptions/>
  <pageMargins left="0.75" right="0.75" top="1" bottom="1" header="0.5" footer="0.5"/>
  <pageSetup horizontalDpi="600" verticalDpi="600" orientation="landscape" paperSize="9" scale="90" r:id="rId2"/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60"/>
  <sheetViews>
    <sheetView zoomScale="75" zoomScaleNormal="75" workbookViewId="0" topLeftCell="A13">
      <selection activeCell="M13" sqref="M13"/>
    </sheetView>
  </sheetViews>
  <sheetFormatPr defaultColWidth="11.421875" defaultRowHeight="12.75"/>
  <cols>
    <col min="1" max="1" width="3.8515625" style="0" customWidth="1"/>
    <col min="2" max="2" width="28.28125" style="0" customWidth="1"/>
    <col min="3" max="9" width="12.00390625" style="0" customWidth="1"/>
    <col min="10" max="10" width="12.140625" style="0" customWidth="1"/>
    <col min="11" max="11" width="12.421875" style="0" customWidth="1"/>
    <col min="12" max="13" width="12.140625" style="0" customWidth="1"/>
    <col min="15" max="18" width="12.00390625" style="0" customWidth="1"/>
  </cols>
  <sheetData>
    <row r="1" spans="2:11" ht="20.25">
      <c r="B1" s="43" t="s">
        <v>38</v>
      </c>
      <c r="H1" s="76"/>
      <c r="I1" s="77"/>
      <c r="J1" s="77"/>
      <c r="K1" s="77"/>
    </row>
    <row r="2" spans="4:5" ht="12.75">
      <c r="D2" s="49" t="s">
        <v>35</v>
      </c>
      <c r="E2" s="49" t="s">
        <v>36</v>
      </c>
    </row>
    <row r="3" spans="2:5" ht="12.75">
      <c r="B3" s="50" t="s">
        <v>39</v>
      </c>
      <c r="C3" s="51"/>
      <c r="D3" s="52">
        <v>550000</v>
      </c>
      <c r="E3" s="52">
        <v>1250000</v>
      </c>
    </row>
    <row r="7" spans="2:5" ht="18">
      <c r="B7" s="78" t="s">
        <v>55</v>
      </c>
      <c r="C7" s="79"/>
      <c r="D7" s="79"/>
      <c r="E7" s="79"/>
    </row>
    <row r="9" ht="18">
      <c r="B9" s="53" t="s">
        <v>21</v>
      </c>
    </row>
    <row r="10" spans="2:11" ht="12.75">
      <c r="B10" s="54"/>
      <c r="C10" s="55" t="s">
        <v>3</v>
      </c>
      <c r="D10" s="55" t="s">
        <v>4</v>
      </c>
      <c r="E10" s="55" t="s">
        <v>5</v>
      </c>
      <c r="F10" s="55" t="s">
        <v>6</v>
      </c>
      <c r="G10" s="55" t="s">
        <v>7</v>
      </c>
      <c r="H10" s="55" t="s">
        <v>8</v>
      </c>
      <c r="I10" s="55" t="s">
        <v>9</v>
      </c>
      <c r="J10" s="55" t="s">
        <v>10</v>
      </c>
      <c r="K10" s="55" t="s">
        <v>11</v>
      </c>
    </row>
    <row r="11" spans="2:11" ht="12.75">
      <c r="B11" t="s">
        <v>30</v>
      </c>
      <c r="C11" s="34">
        <v>17</v>
      </c>
      <c r="D11" s="34">
        <v>17</v>
      </c>
      <c r="E11" s="34">
        <v>17</v>
      </c>
      <c r="F11" s="34">
        <v>17</v>
      </c>
      <c r="G11" s="34">
        <v>17</v>
      </c>
      <c r="H11" s="34">
        <v>17</v>
      </c>
      <c r="I11" s="34">
        <v>17</v>
      </c>
      <c r="J11" s="34">
        <v>17</v>
      </c>
      <c r="K11" s="34">
        <v>17</v>
      </c>
    </row>
    <row r="12" spans="2:11" ht="12.75">
      <c r="B12" t="s">
        <v>32</v>
      </c>
      <c r="C12" s="46">
        <f aca="true" t="shared" si="0" ref="C12:K12">+$D3/1000*C11</f>
        <v>9350</v>
      </c>
      <c r="D12" s="46">
        <f t="shared" si="0"/>
        <v>9350</v>
      </c>
      <c r="E12" s="46">
        <f t="shared" si="0"/>
        <v>9350</v>
      </c>
      <c r="F12" s="46">
        <f t="shared" si="0"/>
        <v>9350</v>
      </c>
      <c r="G12" s="46">
        <f t="shared" si="0"/>
        <v>9350</v>
      </c>
      <c r="H12" s="46">
        <f t="shared" si="0"/>
        <v>9350</v>
      </c>
      <c r="I12" s="46">
        <f t="shared" si="0"/>
        <v>9350</v>
      </c>
      <c r="J12" s="46">
        <f t="shared" si="0"/>
        <v>9350</v>
      </c>
      <c r="K12" s="46">
        <f t="shared" si="0"/>
        <v>9350</v>
      </c>
    </row>
    <row r="13" spans="2:11" ht="12.75">
      <c r="B13" t="s">
        <v>34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</row>
    <row r="14" spans="2:11" ht="12.75">
      <c r="B14" s="57" t="s">
        <v>29</v>
      </c>
      <c r="C14" s="58">
        <f aca="true" t="shared" si="1" ref="C14:K14">SUM(C12:C13)</f>
        <v>9350</v>
      </c>
      <c r="D14" s="58">
        <f t="shared" si="1"/>
        <v>9350</v>
      </c>
      <c r="E14" s="58">
        <f t="shared" si="1"/>
        <v>9350</v>
      </c>
      <c r="F14" s="58">
        <f t="shared" si="1"/>
        <v>9350</v>
      </c>
      <c r="G14" s="58">
        <f t="shared" si="1"/>
        <v>9350</v>
      </c>
      <c r="H14" s="58">
        <f t="shared" si="1"/>
        <v>9350</v>
      </c>
      <c r="I14" s="58">
        <f t="shared" si="1"/>
        <v>9350</v>
      </c>
      <c r="J14" s="58">
        <f t="shared" si="1"/>
        <v>9350</v>
      </c>
      <c r="K14" s="58">
        <f t="shared" si="1"/>
        <v>9350</v>
      </c>
    </row>
    <row r="16" ht="18">
      <c r="B16" s="53" t="s">
        <v>22</v>
      </c>
    </row>
    <row r="17" spans="2:11" ht="12.75">
      <c r="B17" s="54"/>
      <c r="C17" s="55" t="s">
        <v>3</v>
      </c>
      <c r="D17" s="55" t="s">
        <v>4</v>
      </c>
      <c r="E17" s="55" t="s">
        <v>5</v>
      </c>
      <c r="F17" s="55" t="s">
        <v>6</v>
      </c>
      <c r="G17" s="55" t="s">
        <v>7</v>
      </c>
      <c r="H17" s="55" t="s">
        <v>8</v>
      </c>
      <c r="I17" s="55" t="s">
        <v>9</v>
      </c>
      <c r="J17" s="55" t="s">
        <v>10</v>
      </c>
      <c r="K17" s="55" t="s">
        <v>11</v>
      </c>
    </row>
    <row r="18" spans="2:11" ht="12.75">
      <c r="B18" t="s">
        <v>30</v>
      </c>
      <c r="C18" s="35">
        <v>17</v>
      </c>
      <c r="D18" s="35">
        <v>10</v>
      </c>
      <c r="E18" s="35">
        <v>5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2:11" ht="12.75">
      <c r="B19" t="s">
        <v>31</v>
      </c>
      <c r="C19" s="35">
        <v>5</v>
      </c>
      <c r="D19" s="35">
        <v>15</v>
      </c>
      <c r="E19" s="35">
        <v>21</v>
      </c>
      <c r="F19" s="35">
        <v>21</v>
      </c>
      <c r="G19" s="35">
        <v>21</v>
      </c>
      <c r="H19" s="35">
        <v>21</v>
      </c>
      <c r="I19" s="35">
        <v>21</v>
      </c>
      <c r="J19" s="35">
        <v>21</v>
      </c>
      <c r="K19" s="35">
        <v>21</v>
      </c>
    </row>
    <row r="20" spans="2:11" ht="12.75">
      <c r="B20" t="s">
        <v>29</v>
      </c>
      <c r="C20" s="46">
        <f aca="true" t="shared" si="2" ref="C20:K20">SUM(C18:C19)</f>
        <v>22</v>
      </c>
      <c r="D20" s="46">
        <f t="shared" si="2"/>
        <v>25</v>
      </c>
      <c r="E20" s="46">
        <f t="shared" si="2"/>
        <v>26</v>
      </c>
      <c r="F20" s="46">
        <f t="shared" si="2"/>
        <v>21</v>
      </c>
      <c r="G20" s="46">
        <f t="shared" si="2"/>
        <v>21</v>
      </c>
      <c r="H20" s="46">
        <f t="shared" si="2"/>
        <v>21</v>
      </c>
      <c r="I20" s="46">
        <f t="shared" si="2"/>
        <v>21</v>
      </c>
      <c r="J20" s="46">
        <f t="shared" si="2"/>
        <v>21</v>
      </c>
      <c r="K20" s="46">
        <f t="shared" si="2"/>
        <v>21</v>
      </c>
    </row>
    <row r="21" spans="2:11" ht="12.75">
      <c r="B21" t="s">
        <v>37</v>
      </c>
      <c r="C21" s="35">
        <v>4</v>
      </c>
      <c r="D21" s="35">
        <v>8</v>
      </c>
      <c r="E21" s="35">
        <v>6</v>
      </c>
      <c r="F21" s="35">
        <v>4</v>
      </c>
      <c r="G21" s="35">
        <v>2</v>
      </c>
      <c r="H21" s="35">
        <v>0</v>
      </c>
      <c r="I21" s="35">
        <v>0</v>
      </c>
      <c r="J21" s="35">
        <v>0</v>
      </c>
      <c r="K21" s="35">
        <v>0</v>
      </c>
    </row>
    <row r="22" ht="12.75">
      <c r="B22" s="59" t="s">
        <v>33</v>
      </c>
    </row>
    <row r="23" spans="2:11" ht="12.75">
      <c r="B23" t="s">
        <v>32</v>
      </c>
      <c r="C23" s="46">
        <f aca="true" t="shared" si="3" ref="C23:K23">+C20*$D3/1000</f>
        <v>12100</v>
      </c>
      <c r="D23" s="46">
        <f t="shared" si="3"/>
        <v>13750</v>
      </c>
      <c r="E23" s="46">
        <f t="shared" si="3"/>
        <v>14300</v>
      </c>
      <c r="F23" s="46">
        <f t="shared" si="3"/>
        <v>11550</v>
      </c>
      <c r="G23" s="46">
        <f t="shared" si="3"/>
        <v>11550</v>
      </c>
      <c r="H23" s="46">
        <f t="shared" si="3"/>
        <v>11550</v>
      </c>
      <c r="I23" s="46">
        <f t="shared" si="3"/>
        <v>11550</v>
      </c>
      <c r="J23" s="46">
        <f t="shared" si="3"/>
        <v>11550</v>
      </c>
      <c r="K23" s="46">
        <f t="shared" si="3"/>
        <v>11550</v>
      </c>
    </row>
    <row r="24" spans="2:11" ht="12.75">
      <c r="B24" t="s">
        <v>34</v>
      </c>
      <c r="C24" s="46">
        <f aca="true" t="shared" si="4" ref="C24:K24">+$E3*C21/1000</f>
        <v>5000</v>
      </c>
      <c r="D24" s="46">
        <f t="shared" si="4"/>
        <v>10000</v>
      </c>
      <c r="E24" s="46">
        <f t="shared" si="4"/>
        <v>7500</v>
      </c>
      <c r="F24" s="46">
        <f t="shared" si="4"/>
        <v>5000</v>
      </c>
      <c r="G24" s="46">
        <f t="shared" si="4"/>
        <v>2500</v>
      </c>
      <c r="H24" s="46">
        <f t="shared" si="4"/>
        <v>0</v>
      </c>
      <c r="I24" s="46">
        <f t="shared" si="4"/>
        <v>0</v>
      </c>
      <c r="J24" s="46">
        <f t="shared" si="4"/>
        <v>0</v>
      </c>
      <c r="K24" s="46">
        <f t="shared" si="4"/>
        <v>0</v>
      </c>
    </row>
    <row r="25" spans="2:11" ht="12.75">
      <c r="B25" s="57" t="s">
        <v>29</v>
      </c>
      <c r="C25" s="58">
        <f aca="true" t="shared" si="5" ref="C25:K25">SUM(C23:C24)</f>
        <v>17100</v>
      </c>
      <c r="D25" s="58">
        <f t="shared" si="5"/>
        <v>23750</v>
      </c>
      <c r="E25" s="58">
        <f t="shared" si="5"/>
        <v>21800</v>
      </c>
      <c r="F25" s="58">
        <f t="shared" si="5"/>
        <v>16550</v>
      </c>
      <c r="G25" s="58">
        <f t="shared" si="5"/>
        <v>14050</v>
      </c>
      <c r="H25" s="58">
        <f t="shared" si="5"/>
        <v>11550</v>
      </c>
      <c r="I25" s="58">
        <f t="shared" si="5"/>
        <v>11550</v>
      </c>
      <c r="J25" s="58">
        <f t="shared" si="5"/>
        <v>11550</v>
      </c>
      <c r="K25" s="58">
        <f t="shared" si="5"/>
        <v>11550</v>
      </c>
    </row>
    <row r="27" spans="2:11" ht="12.75">
      <c r="B27" t="s">
        <v>43</v>
      </c>
      <c r="C27" s="46">
        <f aca="true" t="shared" si="6" ref="C27:K27">+C23-C12</f>
        <v>2750</v>
      </c>
      <c r="D27" s="46">
        <f t="shared" si="6"/>
        <v>4400</v>
      </c>
      <c r="E27" s="46">
        <f t="shared" si="6"/>
        <v>4950</v>
      </c>
      <c r="F27" s="46">
        <f t="shared" si="6"/>
        <v>2200</v>
      </c>
      <c r="G27" s="46">
        <f t="shared" si="6"/>
        <v>2200</v>
      </c>
      <c r="H27" s="46">
        <f t="shared" si="6"/>
        <v>2200</v>
      </c>
      <c r="I27" s="46">
        <f t="shared" si="6"/>
        <v>2200</v>
      </c>
      <c r="J27" s="46">
        <f t="shared" si="6"/>
        <v>2200</v>
      </c>
      <c r="K27" s="46">
        <f t="shared" si="6"/>
        <v>2200</v>
      </c>
    </row>
    <row r="28" spans="2:11" ht="12.75">
      <c r="B28" t="s">
        <v>28</v>
      </c>
      <c r="C28" s="46">
        <f>+C27</f>
        <v>2750</v>
      </c>
      <c r="D28" s="46">
        <f aca="true" t="shared" si="7" ref="D28:K28">+C28+D27</f>
        <v>7150</v>
      </c>
      <c r="E28" s="46">
        <f t="shared" si="7"/>
        <v>12100</v>
      </c>
      <c r="F28" s="46">
        <f t="shared" si="7"/>
        <v>14300</v>
      </c>
      <c r="G28" s="46">
        <f t="shared" si="7"/>
        <v>16500</v>
      </c>
      <c r="H28" s="46">
        <f t="shared" si="7"/>
        <v>18700</v>
      </c>
      <c r="I28" s="46">
        <f t="shared" si="7"/>
        <v>20900</v>
      </c>
      <c r="J28" s="46">
        <f t="shared" si="7"/>
        <v>23100</v>
      </c>
      <c r="K28" s="46">
        <f t="shared" si="7"/>
        <v>25300</v>
      </c>
    </row>
    <row r="29" spans="2:11" ht="12.75">
      <c r="B29" t="s">
        <v>44</v>
      </c>
      <c r="C29" s="46">
        <f aca="true" t="shared" si="8" ref="C29:K29">+C24-C13</f>
        <v>5000</v>
      </c>
      <c r="D29" s="46">
        <f t="shared" si="8"/>
        <v>10000</v>
      </c>
      <c r="E29" s="46">
        <f t="shared" si="8"/>
        <v>7500</v>
      </c>
      <c r="F29" s="46">
        <f t="shared" si="8"/>
        <v>5000</v>
      </c>
      <c r="G29" s="46">
        <f t="shared" si="8"/>
        <v>2500</v>
      </c>
      <c r="H29" s="46">
        <f t="shared" si="8"/>
        <v>0</v>
      </c>
      <c r="I29" s="46">
        <f t="shared" si="8"/>
        <v>0</v>
      </c>
      <c r="J29" s="46">
        <f t="shared" si="8"/>
        <v>0</v>
      </c>
      <c r="K29" s="46">
        <f t="shared" si="8"/>
        <v>0</v>
      </c>
    </row>
    <row r="30" spans="2:11" ht="12.75">
      <c r="B30" t="s">
        <v>28</v>
      </c>
      <c r="C30" s="46">
        <f>+C29</f>
        <v>5000</v>
      </c>
      <c r="D30" s="46">
        <f aca="true" t="shared" si="9" ref="D30:K30">+C30+D29</f>
        <v>15000</v>
      </c>
      <c r="E30" s="46">
        <f t="shared" si="9"/>
        <v>22500</v>
      </c>
      <c r="F30" s="46">
        <f t="shared" si="9"/>
        <v>27500</v>
      </c>
      <c r="G30" s="46">
        <f t="shared" si="9"/>
        <v>30000</v>
      </c>
      <c r="H30" s="46">
        <f t="shared" si="9"/>
        <v>30000</v>
      </c>
      <c r="I30" s="46">
        <f t="shared" si="9"/>
        <v>30000</v>
      </c>
      <c r="J30" s="46">
        <f t="shared" si="9"/>
        <v>30000</v>
      </c>
      <c r="K30" s="46">
        <f t="shared" si="9"/>
        <v>30000</v>
      </c>
    </row>
    <row r="31" spans="2:11" ht="12.75">
      <c r="B31" t="s">
        <v>41</v>
      </c>
      <c r="C31" s="46">
        <f aca="true" t="shared" si="10" ref="C31:K31">+C25-C14</f>
        <v>7750</v>
      </c>
      <c r="D31" s="46">
        <f t="shared" si="10"/>
        <v>14400</v>
      </c>
      <c r="E31" s="46">
        <f t="shared" si="10"/>
        <v>12450</v>
      </c>
      <c r="F31" s="46">
        <f t="shared" si="10"/>
        <v>7200</v>
      </c>
      <c r="G31" s="46">
        <f t="shared" si="10"/>
        <v>4700</v>
      </c>
      <c r="H31" s="46">
        <f t="shared" si="10"/>
        <v>2200</v>
      </c>
      <c r="I31" s="46">
        <f t="shared" si="10"/>
        <v>2200</v>
      </c>
      <c r="J31" s="46">
        <f t="shared" si="10"/>
        <v>2200</v>
      </c>
      <c r="K31" s="46">
        <f t="shared" si="10"/>
        <v>2200</v>
      </c>
    </row>
    <row r="32" spans="2:11" ht="12.75">
      <c r="B32" s="57" t="s">
        <v>42</v>
      </c>
      <c r="C32" s="58">
        <f>+C31</f>
        <v>7750</v>
      </c>
      <c r="D32" s="58">
        <f aca="true" t="shared" si="11" ref="D32:K32">+C32+D31</f>
        <v>22150</v>
      </c>
      <c r="E32" s="58">
        <f t="shared" si="11"/>
        <v>34600</v>
      </c>
      <c r="F32" s="58">
        <f t="shared" si="11"/>
        <v>41800</v>
      </c>
      <c r="G32" s="58">
        <f t="shared" si="11"/>
        <v>46500</v>
      </c>
      <c r="H32" s="58">
        <f t="shared" si="11"/>
        <v>48700</v>
      </c>
      <c r="I32" s="58">
        <f t="shared" si="11"/>
        <v>50900</v>
      </c>
      <c r="J32" s="58">
        <f t="shared" si="11"/>
        <v>53100</v>
      </c>
      <c r="K32" s="58">
        <f t="shared" si="11"/>
        <v>55300</v>
      </c>
    </row>
    <row r="35" spans="2:11" ht="18">
      <c r="B35" s="78" t="s">
        <v>56</v>
      </c>
      <c r="C35" s="79"/>
      <c r="D35" s="79"/>
      <c r="E35" s="79"/>
      <c r="H35" s="76"/>
      <c r="I35" s="77"/>
      <c r="J35" s="77"/>
      <c r="K35" s="77"/>
    </row>
    <row r="37" ht="18">
      <c r="B37" s="53" t="s">
        <v>21</v>
      </c>
    </row>
    <row r="38" spans="2:11" ht="12.75">
      <c r="B38" s="54"/>
      <c r="C38" s="55" t="s">
        <v>3</v>
      </c>
      <c r="D38" s="55" t="s">
        <v>4</v>
      </c>
      <c r="E38" s="55" t="s">
        <v>5</v>
      </c>
      <c r="F38" s="55" t="s">
        <v>6</v>
      </c>
      <c r="G38" s="55" t="s">
        <v>7</v>
      </c>
      <c r="H38" s="55" t="s">
        <v>8</v>
      </c>
      <c r="I38" s="55" t="s">
        <v>9</v>
      </c>
      <c r="J38" s="55" t="s">
        <v>10</v>
      </c>
      <c r="K38" s="55" t="s">
        <v>11</v>
      </c>
    </row>
    <row r="39" spans="2:11" ht="12.75">
      <c r="B39" t="s">
        <v>30</v>
      </c>
      <c r="C39" s="34">
        <v>17</v>
      </c>
      <c r="D39" s="34">
        <v>27</v>
      </c>
      <c r="E39" s="34">
        <v>27</v>
      </c>
      <c r="F39" s="34">
        <v>27</v>
      </c>
      <c r="G39" s="34">
        <v>27</v>
      </c>
      <c r="H39" s="34">
        <v>27</v>
      </c>
      <c r="I39" s="34">
        <v>27</v>
      </c>
      <c r="J39" s="34">
        <v>27</v>
      </c>
      <c r="K39" s="34">
        <v>27</v>
      </c>
    </row>
    <row r="40" spans="2:11" ht="12.75">
      <c r="B40" t="s">
        <v>32</v>
      </c>
      <c r="C40" s="46">
        <f aca="true" t="shared" si="12" ref="C40:K40">+$D3/1000*C39</f>
        <v>9350</v>
      </c>
      <c r="D40" s="46">
        <f t="shared" si="12"/>
        <v>14850</v>
      </c>
      <c r="E40" s="46">
        <f t="shared" si="12"/>
        <v>14850</v>
      </c>
      <c r="F40" s="46">
        <f t="shared" si="12"/>
        <v>14850</v>
      </c>
      <c r="G40" s="46">
        <f t="shared" si="12"/>
        <v>14850</v>
      </c>
      <c r="H40" s="46">
        <f t="shared" si="12"/>
        <v>14850</v>
      </c>
      <c r="I40" s="46">
        <f t="shared" si="12"/>
        <v>14850</v>
      </c>
      <c r="J40" s="46">
        <f t="shared" si="12"/>
        <v>14850</v>
      </c>
      <c r="K40" s="46">
        <f t="shared" si="12"/>
        <v>14850</v>
      </c>
    </row>
    <row r="41" spans="2:11" ht="12.75">
      <c r="B41" t="s">
        <v>34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</row>
    <row r="42" spans="2:11" ht="12.75">
      <c r="B42" s="57" t="s">
        <v>29</v>
      </c>
      <c r="C42" s="58">
        <f aca="true" t="shared" si="13" ref="C42:K42">SUM(C40:C41)</f>
        <v>9350</v>
      </c>
      <c r="D42" s="58">
        <f t="shared" si="13"/>
        <v>14850</v>
      </c>
      <c r="E42" s="58">
        <f t="shared" si="13"/>
        <v>14850</v>
      </c>
      <c r="F42" s="58">
        <f t="shared" si="13"/>
        <v>14850</v>
      </c>
      <c r="G42" s="58">
        <f t="shared" si="13"/>
        <v>14850</v>
      </c>
      <c r="H42" s="58">
        <f t="shared" si="13"/>
        <v>14850</v>
      </c>
      <c r="I42" s="58">
        <f t="shared" si="13"/>
        <v>14850</v>
      </c>
      <c r="J42" s="58">
        <f t="shared" si="13"/>
        <v>14850</v>
      </c>
      <c r="K42" s="58">
        <f t="shared" si="13"/>
        <v>14850</v>
      </c>
    </row>
    <row r="44" ht="18">
      <c r="B44" s="53" t="s">
        <v>22</v>
      </c>
    </row>
    <row r="45" spans="2:11" ht="12.75">
      <c r="B45" s="54"/>
      <c r="C45" s="55" t="s">
        <v>3</v>
      </c>
      <c r="D45" s="55" t="s">
        <v>4</v>
      </c>
      <c r="E45" s="55" t="s">
        <v>5</v>
      </c>
      <c r="F45" s="55" t="s">
        <v>6</v>
      </c>
      <c r="G45" s="55" t="s">
        <v>7</v>
      </c>
      <c r="H45" s="55" t="s">
        <v>8</v>
      </c>
      <c r="I45" s="55" t="s">
        <v>9</v>
      </c>
      <c r="J45" s="55" t="s">
        <v>10</v>
      </c>
      <c r="K45" s="55" t="s">
        <v>11</v>
      </c>
    </row>
    <row r="46" spans="2:11" ht="12.75">
      <c r="B46" t="s">
        <v>30</v>
      </c>
      <c r="C46" s="35">
        <v>17</v>
      </c>
      <c r="D46" s="35">
        <v>10</v>
      </c>
      <c r="E46" s="35">
        <v>5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2:11" ht="12.75">
      <c r="B47" t="s">
        <v>31</v>
      </c>
      <c r="C47" s="35">
        <v>5</v>
      </c>
      <c r="D47" s="35">
        <v>15</v>
      </c>
      <c r="E47" s="35">
        <v>25</v>
      </c>
      <c r="F47" s="35">
        <v>30</v>
      </c>
      <c r="G47" s="35">
        <v>30</v>
      </c>
      <c r="H47" s="35">
        <v>30</v>
      </c>
      <c r="I47" s="35">
        <v>30</v>
      </c>
      <c r="J47" s="35">
        <v>30</v>
      </c>
      <c r="K47" s="35">
        <v>30</v>
      </c>
    </row>
    <row r="48" spans="2:11" ht="12.75">
      <c r="B48" t="s">
        <v>29</v>
      </c>
      <c r="C48" s="46">
        <f aca="true" t="shared" si="14" ref="C48:K48">SUM(C46:C47)</f>
        <v>22</v>
      </c>
      <c r="D48" s="46">
        <f t="shared" si="14"/>
        <v>25</v>
      </c>
      <c r="E48" s="46">
        <f t="shared" si="14"/>
        <v>30</v>
      </c>
      <c r="F48" s="46">
        <f t="shared" si="14"/>
        <v>30</v>
      </c>
      <c r="G48" s="46">
        <f t="shared" si="14"/>
        <v>30</v>
      </c>
      <c r="H48" s="46">
        <f t="shared" si="14"/>
        <v>30</v>
      </c>
      <c r="I48" s="46">
        <f t="shared" si="14"/>
        <v>30</v>
      </c>
      <c r="J48" s="46">
        <f t="shared" si="14"/>
        <v>30</v>
      </c>
      <c r="K48" s="46">
        <f t="shared" si="14"/>
        <v>30</v>
      </c>
    </row>
    <row r="49" spans="2:11" ht="12.75">
      <c r="B49" t="s">
        <v>37</v>
      </c>
      <c r="C49" s="35">
        <v>4</v>
      </c>
      <c r="D49" s="35">
        <v>8</v>
      </c>
      <c r="E49" s="35">
        <v>6</v>
      </c>
      <c r="F49" s="35">
        <v>4</v>
      </c>
      <c r="G49" s="35">
        <v>2</v>
      </c>
      <c r="H49" s="35">
        <v>0</v>
      </c>
      <c r="I49" s="35">
        <v>0</v>
      </c>
      <c r="J49" s="35">
        <v>0</v>
      </c>
      <c r="K49" s="35">
        <v>0</v>
      </c>
    </row>
    <row r="50" ht="12.75">
      <c r="B50" s="59" t="s">
        <v>33</v>
      </c>
    </row>
    <row r="51" spans="2:11" ht="12.75">
      <c r="B51" t="s">
        <v>32</v>
      </c>
      <c r="C51" s="46">
        <f aca="true" t="shared" si="15" ref="C51:K51">+C48*$D3/1000</f>
        <v>12100</v>
      </c>
      <c r="D51" s="46">
        <f t="shared" si="15"/>
        <v>13750</v>
      </c>
      <c r="E51" s="46">
        <f t="shared" si="15"/>
        <v>16500</v>
      </c>
      <c r="F51" s="46">
        <f t="shared" si="15"/>
        <v>16500</v>
      </c>
      <c r="G51" s="46">
        <f t="shared" si="15"/>
        <v>16500</v>
      </c>
      <c r="H51" s="46">
        <f t="shared" si="15"/>
        <v>16500</v>
      </c>
      <c r="I51" s="46">
        <f t="shared" si="15"/>
        <v>16500</v>
      </c>
      <c r="J51" s="46">
        <f t="shared" si="15"/>
        <v>16500</v>
      </c>
      <c r="K51" s="46">
        <f t="shared" si="15"/>
        <v>16500</v>
      </c>
    </row>
    <row r="52" spans="2:11" ht="12.75">
      <c r="B52" t="s">
        <v>34</v>
      </c>
      <c r="C52" s="46">
        <f aca="true" t="shared" si="16" ref="C52:K52">+$E3*C49/1000</f>
        <v>5000</v>
      </c>
      <c r="D52" s="46">
        <f t="shared" si="16"/>
        <v>10000</v>
      </c>
      <c r="E52" s="46">
        <f t="shared" si="16"/>
        <v>7500</v>
      </c>
      <c r="F52" s="46">
        <f t="shared" si="16"/>
        <v>5000</v>
      </c>
      <c r="G52" s="46">
        <f t="shared" si="16"/>
        <v>2500</v>
      </c>
      <c r="H52" s="46">
        <f t="shared" si="16"/>
        <v>0</v>
      </c>
      <c r="I52" s="46">
        <f t="shared" si="16"/>
        <v>0</v>
      </c>
      <c r="J52" s="46">
        <f t="shared" si="16"/>
        <v>0</v>
      </c>
      <c r="K52" s="46">
        <f t="shared" si="16"/>
        <v>0</v>
      </c>
    </row>
    <row r="53" spans="2:11" ht="12.75">
      <c r="B53" s="57" t="s">
        <v>29</v>
      </c>
      <c r="C53" s="58">
        <f aca="true" t="shared" si="17" ref="C53:K53">SUM(C51:C52)</f>
        <v>17100</v>
      </c>
      <c r="D53" s="58">
        <f t="shared" si="17"/>
        <v>23750</v>
      </c>
      <c r="E53" s="58">
        <f t="shared" si="17"/>
        <v>24000</v>
      </c>
      <c r="F53" s="58">
        <f t="shared" si="17"/>
        <v>21500</v>
      </c>
      <c r="G53" s="58">
        <f t="shared" si="17"/>
        <v>19000</v>
      </c>
      <c r="H53" s="58">
        <f t="shared" si="17"/>
        <v>16500</v>
      </c>
      <c r="I53" s="58">
        <f t="shared" si="17"/>
        <v>16500</v>
      </c>
      <c r="J53" s="58">
        <f t="shared" si="17"/>
        <v>16500</v>
      </c>
      <c r="K53" s="58">
        <f t="shared" si="17"/>
        <v>16500</v>
      </c>
    </row>
    <row r="55" spans="2:11" ht="12.75">
      <c r="B55" t="s">
        <v>43</v>
      </c>
      <c r="C55" s="46">
        <f aca="true" t="shared" si="18" ref="C55:K55">+C51-C40</f>
        <v>2750</v>
      </c>
      <c r="D55" s="46">
        <f t="shared" si="18"/>
        <v>-1100</v>
      </c>
      <c r="E55" s="46">
        <f t="shared" si="18"/>
        <v>1650</v>
      </c>
      <c r="F55" s="46">
        <f t="shared" si="18"/>
        <v>1650</v>
      </c>
      <c r="G55" s="46">
        <f t="shared" si="18"/>
        <v>1650</v>
      </c>
      <c r="H55" s="46">
        <f t="shared" si="18"/>
        <v>1650</v>
      </c>
      <c r="I55" s="46">
        <f t="shared" si="18"/>
        <v>1650</v>
      </c>
      <c r="J55" s="46">
        <f t="shared" si="18"/>
        <v>1650</v>
      </c>
      <c r="K55" s="46">
        <f t="shared" si="18"/>
        <v>1650</v>
      </c>
    </row>
    <row r="56" spans="2:11" ht="12.75">
      <c r="B56" t="s">
        <v>28</v>
      </c>
      <c r="C56" s="46">
        <f>+C55</f>
        <v>2750</v>
      </c>
      <c r="D56" s="46">
        <f aca="true" t="shared" si="19" ref="D56:K56">+C56+D55</f>
        <v>1650</v>
      </c>
      <c r="E56" s="46">
        <f t="shared" si="19"/>
        <v>3300</v>
      </c>
      <c r="F56" s="46">
        <f t="shared" si="19"/>
        <v>4950</v>
      </c>
      <c r="G56" s="46">
        <f t="shared" si="19"/>
        <v>6600</v>
      </c>
      <c r="H56" s="46">
        <f t="shared" si="19"/>
        <v>8250</v>
      </c>
      <c r="I56" s="46">
        <f t="shared" si="19"/>
        <v>9900</v>
      </c>
      <c r="J56" s="46">
        <f t="shared" si="19"/>
        <v>11550</v>
      </c>
      <c r="K56" s="46">
        <f t="shared" si="19"/>
        <v>13200</v>
      </c>
    </row>
    <row r="57" spans="2:11" ht="12.75">
      <c r="B57" t="s">
        <v>44</v>
      </c>
      <c r="C57" s="46">
        <f aca="true" t="shared" si="20" ref="C57:K57">+C52-C41</f>
        <v>5000</v>
      </c>
      <c r="D57" s="46">
        <f t="shared" si="20"/>
        <v>10000</v>
      </c>
      <c r="E57" s="46">
        <f t="shared" si="20"/>
        <v>7500</v>
      </c>
      <c r="F57" s="46">
        <f t="shared" si="20"/>
        <v>5000</v>
      </c>
      <c r="G57" s="46">
        <f t="shared" si="20"/>
        <v>2500</v>
      </c>
      <c r="H57" s="46">
        <f t="shared" si="20"/>
        <v>0</v>
      </c>
      <c r="I57" s="46">
        <f t="shared" si="20"/>
        <v>0</v>
      </c>
      <c r="J57" s="46">
        <f t="shared" si="20"/>
        <v>0</v>
      </c>
      <c r="K57" s="46">
        <f t="shared" si="20"/>
        <v>0</v>
      </c>
    </row>
    <row r="58" spans="2:11" ht="12.75">
      <c r="B58" t="s">
        <v>28</v>
      </c>
      <c r="C58" s="46">
        <f>+C57</f>
        <v>5000</v>
      </c>
      <c r="D58" s="46">
        <f aca="true" t="shared" si="21" ref="D58:K58">+C58+D57</f>
        <v>15000</v>
      </c>
      <c r="E58" s="46">
        <f t="shared" si="21"/>
        <v>22500</v>
      </c>
      <c r="F58" s="46">
        <f t="shared" si="21"/>
        <v>27500</v>
      </c>
      <c r="G58" s="46">
        <f t="shared" si="21"/>
        <v>30000</v>
      </c>
      <c r="H58" s="46">
        <f t="shared" si="21"/>
        <v>30000</v>
      </c>
      <c r="I58" s="46">
        <f t="shared" si="21"/>
        <v>30000</v>
      </c>
      <c r="J58" s="46">
        <f t="shared" si="21"/>
        <v>30000</v>
      </c>
      <c r="K58" s="46">
        <f t="shared" si="21"/>
        <v>30000</v>
      </c>
    </row>
    <row r="59" spans="2:11" ht="12.75">
      <c r="B59" t="s">
        <v>41</v>
      </c>
      <c r="C59" s="46">
        <f aca="true" t="shared" si="22" ref="C59:K59">+C53-C42</f>
        <v>7750</v>
      </c>
      <c r="D59" s="46">
        <f t="shared" si="22"/>
        <v>8900</v>
      </c>
      <c r="E59" s="46">
        <f t="shared" si="22"/>
        <v>9150</v>
      </c>
      <c r="F59" s="46">
        <f t="shared" si="22"/>
        <v>6650</v>
      </c>
      <c r="G59" s="46">
        <f t="shared" si="22"/>
        <v>4150</v>
      </c>
      <c r="H59" s="46">
        <f t="shared" si="22"/>
        <v>1650</v>
      </c>
      <c r="I59" s="46">
        <f t="shared" si="22"/>
        <v>1650</v>
      </c>
      <c r="J59" s="46">
        <f t="shared" si="22"/>
        <v>1650</v>
      </c>
      <c r="K59" s="46">
        <f t="shared" si="22"/>
        <v>1650</v>
      </c>
    </row>
    <row r="60" spans="2:11" ht="12.75">
      <c r="B60" s="57" t="s">
        <v>42</v>
      </c>
      <c r="C60" s="58">
        <f>+C59</f>
        <v>7750</v>
      </c>
      <c r="D60" s="58">
        <f aca="true" t="shared" si="23" ref="D60:K60">+C60+D59</f>
        <v>16650</v>
      </c>
      <c r="E60" s="58">
        <f t="shared" si="23"/>
        <v>25800</v>
      </c>
      <c r="F60" s="58">
        <f t="shared" si="23"/>
        <v>32450</v>
      </c>
      <c r="G60" s="58">
        <f t="shared" si="23"/>
        <v>36600</v>
      </c>
      <c r="H60" s="58">
        <f t="shared" si="23"/>
        <v>38250</v>
      </c>
      <c r="I60" s="58">
        <f t="shared" si="23"/>
        <v>39900</v>
      </c>
      <c r="J60" s="58">
        <f t="shared" si="23"/>
        <v>41550</v>
      </c>
      <c r="K60" s="58">
        <f t="shared" si="23"/>
        <v>43200</v>
      </c>
    </row>
  </sheetData>
  <mergeCells count="4">
    <mergeCell ref="H1:K1"/>
    <mergeCell ref="H35:K35"/>
    <mergeCell ref="B35:E35"/>
    <mergeCell ref="B7:E7"/>
  </mergeCells>
  <printOptions/>
  <pageMargins left="0.75" right="0.75" top="1" bottom="1" header="0.5" footer="0.5"/>
  <pageSetup horizontalDpi="600" verticalDpi="600" orientation="landscape" paperSize="9" scale="93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K74"/>
  <sheetViews>
    <sheetView tabSelected="1" zoomScale="85" zoomScaleNormal="85" workbookViewId="0" topLeftCell="A1">
      <selection activeCell="M14" sqref="M14"/>
    </sheetView>
  </sheetViews>
  <sheetFormatPr defaultColWidth="11.421875" defaultRowHeight="12.75"/>
  <cols>
    <col min="1" max="1" width="3.8515625" style="0" customWidth="1"/>
    <col min="2" max="2" width="29.28125" style="0" customWidth="1"/>
    <col min="3" max="9" width="12.00390625" style="0" customWidth="1"/>
    <col min="10" max="10" width="12.140625" style="0" customWidth="1"/>
    <col min="11" max="11" width="12.421875" style="0" customWidth="1"/>
    <col min="12" max="13" width="12.140625" style="0" customWidth="1"/>
    <col min="15" max="18" width="12.00390625" style="0" customWidth="1"/>
  </cols>
  <sheetData>
    <row r="1" ht="46.5" customHeight="1">
      <c r="D1" s="60" t="s">
        <v>54</v>
      </c>
    </row>
    <row r="2" ht="21.75" customHeight="1">
      <c r="D2" s="60"/>
    </row>
    <row r="3" spans="2:4" ht="20.25">
      <c r="B3" s="80" t="s">
        <v>19</v>
      </c>
      <c r="C3" s="81"/>
      <c r="D3" s="81"/>
    </row>
    <row r="4" spans="2:4" ht="20.25">
      <c r="B4" s="61"/>
      <c r="C4" s="62"/>
      <c r="D4" s="62"/>
    </row>
    <row r="5" spans="2:11" ht="15.75">
      <c r="B5" s="31" t="s">
        <v>40</v>
      </c>
      <c r="C5" s="63">
        <f>+'[1]Dagens Statskjøp'!D6</f>
        <v>0.1</v>
      </c>
      <c r="D5" s="63">
        <f>+'[1]Dagens Statskjøp'!D6</f>
        <v>0.1</v>
      </c>
      <c r="E5" s="63">
        <f>+'[1]Dagens Statskjøp'!E6</f>
        <v>0.15</v>
      </c>
      <c r="F5" s="63">
        <f>+'[1]Dagens Statskjøp'!F6</f>
        <v>0.15</v>
      </c>
      <c r="G5" s="63">
        <f>+'[1]Dagens Statskjøp'!G6</f>
        <v>0.15</v>
      </c>
      <c r="H5" s="63">
        <f>+'[1]Dagens Statskjøp'!H6</f>
        <v>0.15</v>
      </c>
      <c r="I5" s="63">
        <f>+'[1]Dagens Statskjøp'!I6</f>
        <v>0.15</v>
      </c>
      <c r="J5" s="63">
        <f>+'[1]Dagens Statskjøp'!J6</f>
        <v>0.15</v>
      </c>
      <c r="K5" s="63">
        <f>+'[1]Dagens Statskjøp'!K6</f>
        <v>0.15</v>
      </c>
    </row>
    <row r="6" spans="2:11" ht="15.75">
      <c r="B6" s="64" t="s">
        <v>45</v>
      </c>
      <c r="C6" s="55" t="s">
        <v>3</v>
      </c>
      <c r="D6" s="55" t="s">
        <v>4</v>
      </c>
      <c r="E6" s="55" t="s">
        <v>5</v>
      </c>
      <c r="F6" s="55" t="s">
        <v>6</v>
      </c>
      <c r="G6" s="55" t="s">
        <v>7</v>
      </c>
      <c r="H6" s="55" t="s">
        <v>8</v>
      </c>
      <c r="I6" s="55" t="s">
        <v>9</v>
      </c>
      <c r="J6" s="55" t="s">
        <v>10</v>
      </c>
      <c r="K6" s="55" t="s">
        <v>11</v>
      </c>
    </row>
    <row r="7" spans="2:11" ht="12.75">
      <c r="B7" t="s">
        <v>32</v>
      </c>
      <c r="C7" s="35">
        <f>+'[1]Overgangskostn.'!C40</f>
        <v>9350</v>
      </c>
      <c r="D7" s="35">
        <f>+'[1]Overgangskostn.'!D40</f>
        <v>14850</v>
      </c>
      <c r="E7" s="35">
        <f>+'[1]Overgangskostn.'!E40</f>
        <v>14850</v>
      </c>
      <c r="F7" s="35">
        <f>+'[1]Overgangskostn.'!F40</f>
        <v>14850</v>
      </c>
      <c r="G7" s="35">
        <f>+'[1]Overgangskostn.'!G40</f>
        <v>14850</v>
      </c>
      <c r="H7" s="35">
        <f>+'[1]Overgangskostn.'!H40</f>
        <v>14850</v>
      </c>
      <c r="I7" s="35">
        <f>+'[1]Overgangskostn.'!I40</f>
        <v>14850</v>
      </c>
      <c r="J7" s="35">
        <f>+'[1]Overgangskostn.'!J40</f>
        <v>14850</v>
      </c>
      <c r="K7" s="35">
        <f>+'[1]Overgangskostn.'!K40</f>
        <v>14850</v>
      </c>
    </row>
    <row r="8" spans="2:11" ht="12.75">
      <c r="B8" t="s">
        <v>34</v>
      </c>
      <c r="C8" s="35">
        <f>+'[1]Overgangskostn.'!C41</f>
        <v>0</v>
      </c>
      <c r="D8" s="35">
        <f>+'[1]Overgangskostn.'!D41</f>
        <v>0</v>
      </c>
      <c r="E8" s="35">
        <f>+'[1]Overgangskostn.'!E41</f>
        <v>0</v>
      </c>
      <c r="F8" s="35">
        <f>+'[1]Overgangskostn.'!F41</f>
        <v>0</v>
      </c>
      <c r="G8" s="35">
        <f>+'[1]Overgangskostn.'!G41</f>
        <v>0</v>
      </c>
      <c r="H8" s="35">
        <f>+'[1]Overgangskostn.'!H41</f>
        <v>0</v>
      </c>
      <c r="I8" s="35">
        <f>+'[1]Overgangskostn.'!I41</f>
        <v>0</v>
      </c>
      <c r="J8" s="35">
        <f>+'[1]Overgangskostn.'!J41</f>
        <v>0</v>
      </c>
      <c r="K8" s="35">
        <f>+'[1]Overgangskostn.'!K41</f>
        <v>0</v>
      </c>
    </row>
    <row r="9" spans="2:11" ht="12.75">
      <c r="B9" t="s">
        <v>46</v>
      </c>
      <c r="C9" s="35">
        <f>+'[1]Reise etc.'!$I17*(1+C5)/1000</f>
        <v>1062.3195</v>
      </c>
      <c r="D9" s="35">
        <f aca="true" t="shared" si="0" ref="D9:K9">+C9*(1+D5)</f>
        <v>1168.5514500000002</v>
      </c>
      <c r="E9" s="35">
        <f t="shared" si="0"/>
        <v>1343.8341675000001</v>
      </c>
      <c r="F9" s="35">
        <f t="shared" si="0"/>
        <v>1545.409292625</v>
      </c>
      <c r="G9" s="35">
        <f t="shared" si="0"/>
        <v>1777.22068651875</v>
      </c>
      <c r="H9" s="35">
        <f t="shared" si="0"/>
        <v>2043.8037894965623</v>
      </c>
      <c r="I9" s="35">
        <f t="shared" si="0"/>
        <v>2350.3743579210463</v>
      </c>
      <c r="J9" s="35">
        <f t="shared" si="0"/>
        <v>2702.930511609203</v>
      </c>
      <c r="K9" s="35">
        <f t="shared" si="0"/>
        <v>3108.3700883505835</v>
      </c>
    </row>
    <row r="10" spans="2:11" ht="12.75">
      <c r="B10" t="s">
        <v>49</v>
      </c>
      <c r="C10" s="35">
        <f>+'[1]Reise etc.'!$K17*(1+C5)/1000</f>
        <v>443.88190000000003</v>
      </c>
      <c r="D10" s="35">
        <f aca="true" t="shared" si="1" ref="D10:K10">+C10*(1+D5)</f>
        <v>488.2700900000001</v>
      </c>
      <c r="E10" s="35">
        <f t="shared" si="1"/>
        <v>561.5106035000001</v>
      </c>
      <c r="F10" s="35">
        <f t="shared" si="1"/>
        <v>645.7371940250001</v>
      </c>
      <c r="G10" s="35">
        <f t="shared" si="1"/>
        <v>742.5977731287501</v>
      </c>
      <c r="H10" s="35">
        <f t="shared" si="1"/>
        <v>853.9874390980625</v>
      </c>
      <c r="I10" s="35">
        <f t="shared" si="1"/>
        <v>982.0855549627718</v>
      </c>
      <c r="J10" s="35">
        <f t="shared" si="1"/>
        <v>1129.3983882071875</v>
      </c>
      <c r="K10" s="35">
        <f t="shared" si="1"/>
        <v>1298.8081464382656</v>
      </c>
    </row>
    <row r="11" spans="2:11" ht="13.5" thickBot="1">
      <c r="B11" s="65" t="s">
        <v>29</v>
      </c>
      <c r="C11" s="66">
        <f aca="true" t="shared" si="2" ref="C11:K11">SUM(C7:C10)</f>
        <v>10856.2014</v>
      </c>
      <c r="D11" s="66">
        <f t="shared" si="2"/>
        <v>16506.82154</v>
      </c>
      <c r="E11" s="66">
        <f t="shared" si="2"/>
        <v>16755.344771</v>
      </c>
      <c r="F11" s="66">
        <f t="shared" si="2"/>
        <v>17041.146486650003</v>
      </c>
      <c r="G11" s="66">
        <f t="shared" si="2"/>
        <v>17369.8184596475</v>
      </c>
      <c r="H11" s="66">
        <f t="shared" si="2"/>
        <v>17747.791228594626</v>
      </c>
      <c r="I11" s="66">
        <f t="shared" si="2"/>
        <v>18182.459912883816</v>
      </c>
      <c r="J11" s="66">
        <f t="shared" si="2"/>
        <v>18682.32889981639</v>
      </c>
      <c r="K11" s="66">
        <f t="shared" si="2"/>
        <v>19257.17823478885</v>
      </c>
    </row>
    <row r="12" spans="2:11" ht="12.75">
      <c r="B12" s="67" t="s">
        <v>50</v>
      </c>
      <c r="C12" s="68">
        <f>+'[1]Dagens Statskjøp'!D9*1000</f>
        <v>546700</v>
      </c>
      <c r="D12" s="68">
        <f>+'[1]Dagens Statskjøp'!E9*1000</f>
        <v>628704.9999999999</v>
      </c>
      <c r="E12" s="68">
        <f>+'[1]Dagens Statskjøp'!F9*1000</f>
        <v>723010.7499999999</v>
      </c>
      <c r="F12" s="68">
        <f>+'[1]Dagens Statskjøp'!G9*1000</f>
        <v>831462.3624999997</v>
      </c>
      <c r="G12" s="68">
        <f>+'[1]Dagens Statskjøp'!H9*1000</f>
        <v>956181.7168749995</v>
      </c>
      <c r="H12" s="68">
        <f>+'[1]Dagens Statskjøp'!I9*1000</f>
        <v>1099608.9744062491</v>
      </c>
      <c r="I12" s="68">
        <f>+'[1]Dagens Statskjøp'!J9*1000</f>
        <v>1264550.3205671867</v>
      </c>
      <c r="J12" s="68">
        <f>+'[1]Dagens Statskjøp'!K9*1000</f>
        <v>1454232.8686522644</v>
      </c>
      <c r="K12" s="68">
        <f>+'[1]Dagens Statskjøp'!L9*1000</f>
        <v>1672367.798950104</v>
      </c>
    </row>
    <row r="13" spans="2:11" ht="12.75">
      <c r="B13" s="69"/>
      <c r="C13" s="70"/>
      <c r="D13" s="70"/>
      <c r="E13" s="70"/>
      <c r="F13" s="70"/>
      <c r="G13" s="70"/>
      <c r="H13" s="70"/>
      <c r="I13" s="70"/>
      <c r="J13" s="70"/>
      <c r="K13" s="70"/>
    </row>
    <row r="14" spans="2:11" ht="15.75">
      <c r="B14" s="31" t="s">
        <v>40</v>
      </c>
      <c r="C14" s="63">
        <f>+'[1]Dagens Statskjøp'!C15</f>
        <v>0</v>
      </c>
      <c r="D14" s="63">
        <f>+'[1]Dagens Statskjøp'!D15</f>
        <v>-0.02</v>
      </c>
      <c r="E14" s="63">
        <f>+'[1]Dagens Statskjøp'!E15</f>
        <v>-0.05</v>
      </c>
      <c r="F14" s="63">
        <f>+'[1]Dagens Statskjøp'!F15</f>
        <v>0</v>
      </c>
      <c r="G14" s="63">
        <f>+'[1]Dagens Statskjøp'!G15</f>
        <v>0.05</v>
      </c>
      <c r="H14" s="63">
        <f>+'[1]Dagens Statskjøp'!H15</f>
        <v>0.1</v>
      </c>
      <c r="I14" s="63">
        <f>+'[1]Dagens Statskjøp'!I15</f>
        <v>0.15</v>
      </c>
      <c r="J14" s="63">
        <f>+'[1]Dagens Statskjøp'!J15</f>
        <v>0.15</v>
      </c>
      <c r="K14" s="63">
        <f>+'[1]Dagens Statskjøp'!K15</f>
        <v>0.15</v>
      </c>
    </row>
    <row r="15" spans="2:11" ht="15.75">
      <c r="B15" s="64" t="s">
        <v>47</v>
      </c>
      <c r="C15" s="55" t="s">
        <v>3</v>
      </c>
      <c r="D15" s="55" t="s">
        <v>4</v>
      </c>
      <c r="E15" s="55" t="s">
        <v>5</v>
      </c>
      <c r="F15" s="55" t="s">
        <v>6</v>
      </c>
      <c r="G15" s="55" t="s">
        <v>7</v>
      </c>
      <c r="H15" s="55" t="s">
        <v>8</v>
      </c>
      <c r="I15" s="55" t="s">
        <v>9</v>
      </c>
      <c r="J15" s="55" t="s">
        <v>10</v>
      </c>
      <c r="K15" s="55" t="s">
        <v>11</v>
      </c>
    </row>
    <row r="16" spans="2:11" ht="12.75">
      <c r="B16" t="s">
        <v>32</v>
      </c>
      <c r="C16" s="35">
        <f>+'[1]Overgangskostn.'!C51</f>
        <v>12100</v>
      </c>
      <c r="D16" s="35">
        <f>+'[1]Overgangskostn.'!D51</f>
        <v>13750</v>
      </c>
      <c r="E16" s="35">
        <f>+'[1]Overgangskostn.'!E51</f>
        <v>16500</v>
      </c>
      <c r="F16" s="35">
        <f>+'[1]Overgangskostn.'!F51</f>
        <v>16500</v>
      </c>
      <c r="G16" s="35">
        <f>+'[1]Overgangskostn.'!G51</f>
        <v>16500</v>
      </c>
      <c r="H16" s="35">
        <f>+'[1]Overgangskostn.'!H51</f>
        <v>16500</v>
      </c>
      <c r="I16" s="35">
        <f>+'[1]Overgangskostn.'!I51</f>
        <v>16500</v>
      </c>
      <c r="J16" s="35">
        <f>+'[1]Overgangskostn.'!J51</f>
        <v>16500</v>
      </c>
      <c r="K16" s="35">
        <f>+'[1]Overgangskostn.'!K51</f>
        <v>16500</v>
      </c>
    </row>
    <row r="17" spans="2:11" ht="12.75">
      <c r="B17" t="s">
        <v>34</v>
      </c>
      <c r="C17" s="35">
        <f>+'[1]Overgangskostn.'!C52</f>
        <v>5000</v>
      </c>
      <c r="D17" s="35">
        <f>+'[1]Overgangskostn.'!D52</f>
        <v>10000</v>
      </c>
      <c r="E17" s="35">
        <f>+'[1]Overgangskostn.'!E52</f>
        <v>7500</v>
      </c>
      <c r="F17" s="35">
        <f>+'[1]Overgangskostn.'!F52</f>
        <v>5000</v>
      </c>
      <c r="G17" s="35">
        <f>+'[1]Overgangskostn.'!G52</f>
        <v>2500</v>
      </c>
      <c r="H17" s="35">
        <f>+'[1]Overgangskostn.'!H52</f>
        <v>0</v>
      </c>
      <c r="I17" s="35">
        <f>+'[1]Overgangskostn.'!I52</f>
        <v>0</v>
      </c>
      <c r="J17" s="35">
        <f>+'[1]Overgangskostn.'!J52</f>
        <v>0</v>
      </c>
      <c r="K17" s="35">
        <f>+'[1]Overgangskostn.'!K52</f>
        <v>0</v>
      </c>
    </row>
    <row r="18" spans="2:11" ht="12.75">
      <c r="B18" t="s">
        <v>46</v>
      </c>
      <c r="C18" s="35">
        <f>+'[1]Reise etc.'!$J17/1000</f>
        <v>1740.529</v>
      </c>
      <c r="D18" s="35">
        <f aca="true" t="shared" si="3" ref="D18:K18">+C18*(1+D14)</f>
        <v>1705.71842</v>
      </c>
      <c r="E18" s="35">
        <f t="shared" si="3"/>
        <v>1620.4324989999998</v>
      </c>
      <c r="F18" s="35">
        <f t="shared" si="3"/>
        <v>1620.4324989999998</v>
      </c>
      <c r="G18" s="35">
        <f t="shared" si="3"/>
        <v>1701.45412395</v>
      </c>
      <c r="H18" s="35">
        <f t="shared" si="3"/>
        <v>1871.5995363450002</v>
      </c>
      <c r="I18" s="35">
        <f t="shared" si="3"/>
        <v>2152.33946679675</v>
      </c>
      <c r="J18" s="35">
        <f t="shared" si="3"/>
        <v>2475.190386816262</v>
      </c>
      <c r="K18" s="35">
        <f t="shared" si="3"/>
        <v>2846.468944838701</v>
      </c>
    </row>
    <row r="19" spans="2:11" ht="12.75">
      <c r="B19" t="s">
        <v>49</v>
      </c>
      <c r="C19" s="35">
        <f>+'[1]Reise etc.'!$L17/1000</f>
        <v>673.564</v>
      </c>
      <c r="D19" s="35">
        <f aca="true" t="shared" si="4" ref="D19:K19">+C19*(1+D14)</f>
        <v>660.09272</v>
      </c>
      <c r="E19" s="35">
        <f t="shared" si="4"/>
        <v>627.088084</v>
      </c>
      <c r="F19" s="35">
        <f t="shared" si="4"/>
        <v>627.088084</v>
      </c>
      <c r="G19" s="35">
        <f t="shared" si="4"/>
        <v>658.4424882</v>
      </c>
      <c r="H19" s="35">
        <f t="shared" si="4"/>
        <v>724.28673702</v>
      </c>
      <c r="I19" s="35">
        <f t="shared" si="4"/>
        <v>832.929747573</v>
      </c>
      <c r="J19" s="35">
        <f t="shared" si="4"/>
        <v>957.8692097089499</v>
      </c>
      <c r="K19" s="35">
        <f t="shared" si="4"/>
        <v>1101.5495911652924</v>
      </c>
    </row>
    <row r="20" spans="2:11" ht="13.5" thickBot="1">
      <c r="B20" s="65" t="s">
        <v>29</v>
      </c>
      <c r="C20" s="66">
        <f aca="true" t="shared" si="5" ref="C20:K20">SUM(C16:C19)</f>
        <v>19514.092999999997</v>
      </c>
      <c r="D20" s="66">
        <f t="shared" si="5"/>
        <v>26115.81114</v>
      </c>
      <c r="E20" s="66">
        <f t="shared" si="5"/>
        <v>26247.520582999998</v>
      </c>
      <c r="F20" s="66">
        <f t="shared" si="5"/>
        <v>23747.520582999998</v>
      </c>
      <c r="G20" s="66">
        <f t="shared" si="5"/>
        <v>21359.896612149998</v>
      </c>
      <c r="H20" s="66">
        <f t="shared" si="5"/>
        <v>19095.886273365</v>
      </c>
      <c r="I20" s="66">
        <f t="shared" si="5"/>
        <v>19485.26921436975</v>
      </c>
      <c r="J20" s="66">
        <f t="shared" si="5"/>
        <v>19933.059596525214</v>
      </c>
      <c r="K20" s="66">
        <f t="shared" si="5"/>
        <v>20448.01853600399</v>
      </c>
    </row>
    <row r="21" spans="2:11" ht="12.75">
      <c r="B21" s="67" t="s">
        <v>50</v>
      </c>
      <c r="C21" s="68">
        <f>+'[1]Dagens Statskjøp'!D18*1000</f>
        <v>487060.00000000006</v>
      </c>
      <c r="D21" s="68">
        <f>+'[1]Dagens Statskjøp'!E18*1000</f>
        <v>462707</v>
      </c>
      <c r="E21" s="68">
        <f>+'[1]Dagens Statskjøp'!F18*1000</f>
        <v>462707</v>
      </c>
      <c r="F21" s="68">
        <f>+'[1]Dagens Statskjøp'!G18*1000</f>
        <v>485842.35000000003</v>
      </c>
      <c r="G21" s="68">
        <f>+'[1]Dagens Statskjøp'!H18*1000</f>
        <v>534426.5850000001</v>
      </c>
      <c r="H21" s="68">
        <f>+'[1]Dagens Statskjøp'!I18*1000</f>
        <v>614590.57275</v>
      </c>
      <c r="I21" s="68">
        <f>+'[1]Dagens Statskjøp'!J18*1000</f>
        <v>706779.1586625</v>
      </c>
      <c r="J21" s="68">
        <f>+'[1]Dagens Statskjøp'!K18*1000</f>
        <v>812796.0324618749</v>
      </c>
      <c r="K21" s="68">
        <f>+'[1]Dagens Statskjøp'!L18*1000</f>
        <v>934715.4373311562</v>
      </c>
    </row>
    <row r="22" spans="2:11" ht="12.75">
      <c r="B22" s="69"/>
      <c r="C22" s="70"/>
      <c r="D22" s="70"/>
      <c r="E22" s="70"/>
      <c r="F22" s="70"/>
      <c r="G22" s="70"/>
      <c r="H22" s="70"/>
      <c r="I22" s="70"/>
      <c r="J22" s="70"/>
      <c r="K22" s="70"/>
    </row>
    <row r="23" ht="12.75">
      <c r="B23" s="69" t="s">
        <v>48</v>
      </c>
    </row>
    <row r="24" spans="2:11" ht="12.75">
      <c r="B24" s="71" t="s">
        <v>17</v>
      </c>
      <c r="C24" s="72">
        <f aca="true" t="shared" si="6" ref="C24:K24">+C20-C11</f>
        <v>8657.891599999997</v>
      </c>
      <c r="D24" s="72">
        <f t="shared" si="6"/>
        <v>9608.9896</v>
      </c>
      <c r="E24" s="72">
        <f t="shared" si="6"/>
        <v>9492.175811999998</v>
      </c>
      <c r="F24" s="72">
        <f t="shared" si="6"/>
        <v>6706.374096349995</v>
      </c>
      <c r="G24" s="72">
        <f t="shared" si="6"/>
        <v>3990.0781525024977</v>
      </c>
      <c r="H24" s="72">
        <f t="shared" si="6"/>
        <v>1348.0950447703726</v>
      </c>
      <c r="I24" s="72">
        <f t="shared" si="6"/>
        <v>1302.8093014859332</v>
      </c>
      <c r="J24" s="72">
        <f t="shared" si="6"/>
        <v>1250.7306967088225</v>
      </c>
      <c r="K24" s="72">
        <f t="shared" si="6"/>
        <v>1190.8403012151393</v>
      </c>
    </row>
    <row r="25" spans="2:11" ht="12.75">
      <c r="B25" s="71" t="s">
        <v>18</v>
      </c>
      <c r="C25" s="72">
        <f>+C24</f>
        <v>8657.891599999997</v>
      </c>
      <c r="D25" s="72">
        <f aca="true" t="shared" si="7" ref="D25:K25">+C25+D24</f>
        <v>18266.881199999996</v>
      </c>
      <c r="E25" s="72">
        <f t="shared" si="7"/>
        <v>27759.057011999994</v>
      </c>
      <c r="F25" s="72">
        <f t="shared" si="7"/>
        <v>34465.43110834999</v>
      </c>
      <c r="G25" s="72">
        <f t="shared" si="7"/>
        <v>38455.50926085249</v>
      </c>
      <c r="H25" s="72">
        <f t="shared" si="7"/>
        <v>39803.60430562286</v>
      </c>
      <c r="I25" s="72">
        <f t="shared" si="7"/>
        <v>41106.41360710879</v>
      </c>
      <c r="J25" s="72">
        <f t="shared" si="7"/>
        <v>42357.144303817615</v>
      </c>
      <c r="K25" s="72">
        <f t="shared" si="7"/>
        <v>43547.984605032754</v>
      </c>
    </row>
    <row r="26" spans="2:11" ht="12.75">
      <c r="B26" s="12"/>
      <c r="C26" s="73"/>
      <c r="D26" s="73"/>
      <c r="E26" s="73"/>
      <c r="F26" s="73"/>
      <c r="G26" s="73"/>
      <c r="H26" s="73"/>
      <c r="I26" s="73"/>
      <c r="J26" s="73"/>
      <c r="K26" s="73"/>
    </row>
    <row r="30" spans="2:4" ht="20.25">
      <c r="B30" s="80" t="s">
        <v>56</v>
      </c>
      <c r="C30" s="81"/>
      <c r="D30" s="81"/>
    </row>
    <row r="31" spans="2:4" ht="20.25">
      <c r="B31" s="61"/>
      <c r="C31" s="62"/>
      <c r="D31" s="62"/>
    </row>
    <row r="32" spans="2:11" ht="15.75">
      <c r="B32" s="31" t="s">
        <v>40</v>
      </c>
      <c r="C32" s="63">
        <f>'[1]Nye Statskjøp'!D6</f>
        <v>0.1</v>
      </c>
      <c r="D32" s="63">
        <f>'[1]Nye Statskjøp'!E6</f>
        <v>0.4</v>
      </c>
      <c r="E32" s="63">
        <f>'[1]Nye Statskjøp'!F6</f>
        <v>0.4</v>
      </c>
      <c r="F32" s="63">
        <f>'[1]Nye Statskjøp'!G6</f>
        <v>0.3</v>
      </c>
      <c r="G32" s="63">
        <f>'[1]Nye Statskjøp'!H6</f>
        <v>0.3</v>
      </c>
      <c r="H32" s="63">
        <f>'[1]Nye Statskjøp'!I6</f>
        <v>0.15</v>
      </c>
      <c r="I32" s="63">
        <f>'[1]Nye Statskjøp'!J6</f>
        <v>0.15</v>
      </c>
      <c r="J32" s="63">
        <f>'[1]Nye Statskjøp'!K6</f>
        <v>0.1</v>
      </c>
      <c r="K32" s="63">
        <f>'[1]Nye Statskjøp'!L6</f>
        <v>0.1</v>
      </c>
    </row>
    <row r="33" spans="2:11" ht="15.75">
      <c r="B33" s="64" t="s">
        <v>45</v>
      </c>
      <c r="C33" s="55" t="s">
        <v>3</v>
      </c>
      <c r="D33" s="55" t="s">
        <v>4</v>
      </c>
      <c r="E33" s="55" t="s">
        <v>5</v>
      </c>
      <c r="F33" s="55" t="s">
        <v>6</v>
      </c>
      <c r="G33" s="55" t="s">
        <v>7</v>
      </c>
      <c r="H33" s="55" t="s">
        <v>8</v>
      </c>
      <c r="I33" s="55" t="s">
        <v>9</v>
      </c>
      <c r="J33" s="55" t="s">
        <v>10</v>
      </c>
      <c r="K33" s="55" t="s">
        <v>11</v>
      </c>
    </row>
    <row r="34" spans="2:11" ht="12.75">
      <c r="B34" t="s">
        <v>32</v>
      </c>
      <c r="C34" s="35">
        <f>+'[1]Overgangskostn.'!C40</f>
        <v>9350</v>
      </c>
      <c r="D34" s="35">
        <f>+'[1]Overgangskostn.'!D40</f>
        <v>14850</v>
      </c>
      <c r="E34" s="35">
        <f>+'[1]Overgangskostn.'!E40</f>
        <v>14850</v>
      </c>
      <c r="F34" s="35">
        <f>+'[1]Overgangskostn.'!F40</f>
        <v>14850</v>
      </c>
      <c r="G34" s="35">
        <f>+'[1]Overgangskostn.'!G40</f>
        <v>14850</v>
      </c>
      <c r="H34" s="35">
        <f>+'[1]Overgangskostn.'!H40</f>
        <v>14850</v>
      </c>
      <c r="I34" s="35">
        <f>+'[1]Overgangskostn.'!I40</f>
        <v>14850</v>
      </c>
      <c r="J34" s="35">
        <f>+'[1]Overgangskostn.'!J40</f>
        <v>14850</v>
      </c>
      <c r="K34" s="35">
        <f>+'[1]Overgangskostn.'!K40</f>
        <v>14850</v>
      </c>
    </row>
    <row r="35" spans="2:11" ht="12.75">
      <c r="B35" t="s">
        <v>34</v>
      </c>
      <c r="C35" s="74">
        <f>+'[1]Overgangskostn.'!C41</f>
        <v>0</v>
      </c>
      <c r="D35" s="74">
        <f>+'[1]Overgangskostn.'!D41</f>
        <v>0</v>
      </c>
      <c r="E35" s="74">
        <f>+'[1]Overgangskostn.'!E41</f>
        <v>0</v>
      </c>
      <c r="F35" s="74">
        <f>+'[1]Overgangskostn.'!F41</f>
        <v>0</v>
      </c>
      <c r="G35" s="74">
        <f>+'[1]Overgangskostn.'!G41</f>
        <v>0</v>
      </c>
      <c r="H35" s="74">
        <f>+'[1]Overgangskostn.'!H41</f>
        <v>0</v>
      </c>
      <c r="I35" s="74">
        <f>+'[1]Overgangskostn.'!I41</f>
        <v>0</v>
      </c>
      <c r="J35" s="74">
        <f>+'[1]Overgangskostn.'!J41</f>
        <v>0</v>
      </c>
      <c r="K35" s="74">
        <f>+'[1]Overgangskostn.'!K41</f>
        <v>0</v>
      </c>
    </row>
    <row r="36" spans="2:11" ht="12.75">
      <c r="B36" t="s">
        <v>46</v>
      </c>
      <c r="C36" s="35">
        <f>+'[1]Reise etc.'!$I17*(1+C32)/1000</f>
        <v>1062.3195</v>
      </c>
      <c r="D36" s="35">
        <f aca="true" t="shared" si="8" ref="D36:K36">+C36*(1+D32)</f>
        <v>1487.2473</v>
      </c>
      <c r="E36" s="35">
        <f t="shared" si="8"/>
        <v>2082.14622</v>
      </c>
      <c r="F36" s="35">
        <f t="shared" si="8"/>
        <v>2706.7900860000004</v>
      </c>
      <c r="G36" s="35">
        <f t="shared" si="8"/>
        <v>3518.8271118000007</v>
      </c>
      <c r="H36" s="35">
        <f t="shared" si="8"/>
        <v>4046.6511785700004</v>
      </c>
      <c r="I36" s="35">
        <f t="shared" si="8"/>
        <v>4653.6488553555</v>
      </c>
      <c r="J36" s="35">
        <f t="shared" si="8"/>
        <v>5119.0137408910505</v>
      </c>
      <c r="K36" s="35">
        <f t="shared" si="8"/>
        <v>5630.915114980156</v>
      </c>
    </row>
    <row r="37" spans="2:11" ht="12.75">
      <c r="B37" t="s">
        <v>49</v>
      </c>
      <c r="C37" s="35">
        <f>+'[1]Reise etc.'!K17*(1+C32)/1000</f>
        <v>443.88190000000003</v>
      </c>
      <c r="D37" s="35">
        <f aca="true" t="shared" si="9" ref="D37:K37">+C37*(1+D32)</f>
        <v>621.43466</v>
      </c>
      <c r="E37" s="35">
        <f t="shared" si="9"/>
        <v>870.008524</v>
      </c>
      <c r="F37" s="35">
        <f t="shared" si="9"/>
        <v>1131.0110812</v>
      </c>
      <c r="G37" s="35">
        <f t="shared" si="9"/>
        <v>1470.31440556</v>
      </c>
      <c r="H37" s="35">
        <f t="shared" si="9"/>
        <v>1690.861566394</v>
      </c>
      <c r="I37" s="35">
        <f t="shared" si="9"/>
        <v>1944.4908013530999</v>
      </c>
      <c r="J37" s="35">
        <f t="shared" si="9"/>
        <v>2138.93988148841</v>
      </c>
      <c r="K37" s="35">
        <f t="shared" si="9"/>
        <v>2352.833869637251</v>
      </c>
    </row>
    <row r="38" spans="2:11" ht="13.5" thickBot="1">
      <c r="B38" s="65" t="s">
        <v>29</v>
      </c>
      <c r="C38" s="66">
        <f aca="true" t="shared" si="10" ref="C38:K38">SUM(C34:C37)</f>
        <v>10856.2014</v>
      </c>
      <c r="D38" s="66">
        <f t="shared" si="10"/>
        <v>16958.681959999998</v>
      </c>
      <c r="E38" s="66">
        <f t="shared" si="10"/>
        <v>17802.154744</v>
      </c>
      <c r="F38" s="66">
        <f t="shared" si="10"/>
        <v>18687.8011672</v>
      </c>
      <c r="G38" s="66">
        <f t="shared" si="10"/>
        <v>19839.14151736</v>
      </c>
      <c r="H38" s="66">
        <f t="shared" si="10"/>
        <v>20587.512744964</v>
      </c>
      <c r="I38" s="66">
        <f t="shared" si="10"/>
        <v>21448.139656708598</v>
      </c>
      <c r="J38" s="66">
        <f t="shared" si="10"/>
        <v>22107.953622379464</v>
      </c>
      <c r="K38" s="66">
        <f t="shared" si="10"/>
        <v>22833.748984617407</v>
      </c>
    </row>
    <row r="39" spans="2:11" ht="12.75">
      <c r="B39" s="67"/>
      <c r="C39" s="68"/>
      <c r="D39" s="68"/>
      <c r="E39" s="68"/>
      <c r="F39" s="68"/>
      <c r="G39" s="68"/>
      <c r="H39" s="68"/>
      <c r="I39" s="68"/>
      <c r="J39" s="68"/>
      <c r="K39" s="68"/>
    </row>
    <row r="40" spans="2:11" ht="12.75">
      <c r="B40" s="69"/>
      <c r="C40" s="70"/>
      <c r="D40" s="70"/>
      <c r="E40" s="70"/>
      <c r="F40" s="70"/>
      <c r="G40" s="70"/>
      <c r="H40" s="70"/>
      <c r="I40" s="70"/>
      <c r="J40" s="70"/>
      <c r="K40" s="70"/>
    </row>
    <row r="41" spans="2:11" ht="15.75">
      <c r="B41" s="31" t="s">
        <v>40</v>
      </c>
      <c r="C41" s="63">
        <f>'[1]Nye Statskjøp'!D15</f>
        <v>0</v>
      </c>
      <c r="D41" s="63">
        <f>'[1]Nye Statskjøp'!E15</f>
        <v>0</v>
      </c>
      <c r="E41" s="63">
        <f>'[1]Nye Statskjøp'!F15</f>
        <v>0.15</v>
      </c>
      <c r="F41" s="63">
        <f>'[1]Nye Statskjøp'!G15</f>
        <v>0.25</v>
      </c>
      <c r="G41" s="63">
        <f>'[1]Nye Statskjøp'!H15</f>
        <v>0.3</v>
      </c>
      <c r="H41" s="63">
        <f>'[1]Nye Statskjøp'!I15</f>
        <v>0.3</v>
      </c>
      <c r="I41" s="63">
        <f>'[1]Nye Statskjøp'!J15</f>
        <v>0.3</v>
      </c>
      <c r="J41" s="63">
        <f>'[1]Nye Statskjøp'!K15</f>
        <v>0.15</v>
      </c>
      <c r="K41" s="63">
        <f>'[1]Nye Statskjøp'!L15</f>
        <v>0.15</v>
      </c>
    </row>
    <row r="42" spans="2:11" ht="15.75">
      <c r="B42" s="64" t="s">
        <v>47</v>
      </c>
      <c r="C42" s="55" t="s">
        <v>3</v>
      </c>
      <c r="D42" s="55" t="s">
        <v>4</v>
      </c>
      <c r="E42" s="55" t="s">
        <v>5</v>
      </c>
      <c r="F42" s="55" t="s">
        <v>6</v>
      </c>
      <c r="G42" s="55" t="s">
        <v>7</v>
      </c>
      <c r="H42" s="55" t="s">
        <v>8</v>
      </c>
      <c r="I42" s="55" t="s">
        <v>9</v>
      </c>
      <c r="J42" s="55" t="s">
        <v>10</v>
      </c>
      <c r="K42" s="55" t="s">
        <v>11</v>
      </c>
    </row>
    <row r="43" spans="2:11" ht="12.75">
      <c r="B43" t="s">
        <v>32</v>
      </c>
      <c r="C43" s="35">
        <f>+'[1]Overgangskostn.'!C51</f>
        <v>12100</v>
      </c>
      <c r="D43" s="35">
        <f>+'[1]Overgangskostn.'!D51</f>
        <v>13750</v>
      </c>
      <c r="E43" s="35">
        <f>+'[1]Overgangskostn.'!E51</f>
        <v>16500</v>
      </c>
      <c r="F43" s="35">
        <f>+'[1]Overgangskostn.'!F51</f>
        <v>16500</v>
      </c>
      <c r="G43" s="35">
        <f>+'[1]Overgangskostn.'!G51</f>
        <v>16500</v>
      </c>
      <c r="H43" s="35">
        <f>+'[1]Overgangskostn.'!H51</f>
        <v>16500</v>
      </c>
      <c r="I43" s="35">
        <f>+'[1]Overgangskostn.'!I51</f>
        <v>16500</v>
      </c>
      <c r="J43" s="35">
        <f>+'[1]Overgangskostn.'!J51</f>
        <v>16500</v>
      </c>
      <c r="K43" s="35">
        <f>+'[1]Overgangskostn.'!K51</f>
        <v>16500</v>
      </c>
    </row>
    <row r="44" spans="2:11" ht="12.75">
      <c r="B44" t="s">
        <v>34</v>
      </c>
      <c r="C44" s="35">
        <f>+'[1]Overgangskostn.'!C52</f>
        <v>5000</v>
      </c>
      <c r="D44" s="35">
        <f>+'[1]Overgangskostn.'!D52</f>
        <v>10000</v>
      </c>
      <c r="E44" s="35">
        <f>+'[1]Overgangskostn.'!E52</f>
        <v>7500</v>
      </c>
      <c r="F44" s="35">
        <f>+'[1]Overgangskostn.'!F52</f>
        <v>5000</v>
      </c>
      <c r="G44" s="35">
        <f>+'[1]Overgangskostn.'!G52</f>
        <v>2500</v>
      </c>
      <c r="H44" s="35">
        <f>+'[1]Overgangskostn.'!H52</f>
        <v>0</v>
      </c>
      <c r="I44" s="35">
        <f>+'[1]Overgangskostn.'!I52</f>
        <v>0</v>
      </c>
      <c r="J44" s="35">
        <f>+'[1]Overgangskostn.'!J52</f>
        <v>0</v>
      </c>
      <c r="K44" s="35">
        <f>+'[1]Overgangskostn.'!K52</f>
        <v>0</v>
      </c>
    </row>
    <row r="45" spans="2:11" ht="12.75">
      <c r="B45" t="s">
        <v>46</v>
      </c>
      <c r="C45" s="35">
        <f>+'[1]Reise etc.'!J17*(1+C41)/1000</f>
        <v>1740.529</v>
      </c>
      <c r="D45" s="35">
        <f aca="true" t="shared" si="11" ref="D45:K45">+C45*(1+D41)</f>
        <v>1740.529</v>
      </c>
      <c r="E45" s="35">
        <f t="shared" si="11"/>
        <v>2001.6083499999997</v>
      </c>
      <c r="F45" s="35">
        <f t="shared" si="11"/>
        <v>2502.0104374999996</v>
      </c>
      <c r="G45" s="35">
        <f t="shared" si="11"/>
        <v>3252.6135687499996</v>
      </c>
      <c r="H45" s="35">
        <f t="shared" si="11"/>
        <v>4228.397639375</v>
      </c>
      <c r="I45" s="35">
        <f t="shared" si="11"/>
        <v>5496.9169311875</v>
      </c>
      <c r="J45" s="35">
        <f t="shared" si="11"/>
        <v>6321.454470865625</v>
      </c>
      <c r="K45" s="35">
        <f t="shared" si="11"/>
        <v>7269.672641495468</v>
      </c>
    </row>
    <row r="46" spans="2:11" ht="12.75">
      <c r="B46" t="s">
        <v>49</v>
      </c>
      <c r="C46" s="35">
        <f>+'[1]Reise etc.'!L17*(1+C41)/1000</f>
        <v>673.564</v>
      </c>
      <c r="D46" s="35">
        <f aca="true" t="shared" si="12" ref="D46:K46">+C46*(1+D41)</f>
        <v>673.564</v>
      </c>
      <c r="E46" s="35">
        <f t="shared" si="12"/>
        <v>774.5985999999999</v>
      </c>
      <c r="F46" s="35">
        <f t="shared" si="12"/>
        <v>968.2482499999999</v>
      </c>
      <c r="G46" s="35">
        <f t="shared" si="12"/>
        <v>1258.7227249999999</v>
      </c>
      <c r="H46" s="35">
        <f t="shared" si="12"/>
        <v>1636.3395424999999</v>
      </c>
      <c r="I46" s="35">
        <f t="shared" si="12"/>
        <v>2127.24140525</v>
      </c>
      <c r="J46" s="35">
        <f t="shared" si="12"/>
        <v>2446.3276160374994</v>
      </c>
      <c r="K46" s="35">
        <f t="shared" si="12"/>
        <v>2813.276758443124</v>
      </c>
    </row>
    <row r="47" spans="2:11" ht="13.5" thickBot="1">
      <c r="B47" s="65" t="s">
        <v>29</v>
      </c>
      <c r="C47" s="66">
        <f aca="true" t="shared" si="13" ref="C47:K47">SUM(C43:C46)</f>
        <v>19514.092999999997</v>
      </c>
      <c r="D47" s="66">
        <f t="shared" si="13"/>
        <v>26164.092999999997</v>
      </c>
      <c r="E47" s="66">
        <f t="shared" si="13"/>
        <v>26776.20695</v>
      </c>
      <c r="F47" s="66">
        <f t="shared" si="13"/>
        <v>24970.2586875</v>
      </c>
      <c r="G47" s="66">
        <f t="shared" si="13"/>
        <v>23511.33629375</v>
      </c>
      <c r="H47" s="66">
        <f t="shared" si="13"/>
        <v>22364.737181874996</v>
      </c>
      <c r="I47" s="66">
        <f t="shared" si="13"/>
        <v>24124.1583364375</v>
      </c>
      <c r="J47" s="66">
        <f t="shared" si="13"/>
        <v>25267.782086903124</v>
      </c>
      <c r="K47" s="66">
        <f t="shared" si="13"/>
        <v>26582.949399938592</v>
      </c>
    </row>
    <row r="48" spans="2:11" ht="12.75">
      <c r="B48" s="67"/>
      <c r="C48" s="68"/>
      <c r="D48" s="68"/>
      <c r="E48" s="68"/>
      <c r="F48" s="68"/>
      <c r="G48" s="68"/>
      <c r="H48" s="68"/>
      <c r="I48" s="68"/>
      <c r="J48" s="68"/>
      <c r="K48" s="68"/>
    </row>
    <row r="49" spans="2:11" ht="12.75">
      <c r="B49" s="69"/>
      <c r="C49" s="70"/>
      <c r="D49" s="70"/>
      <c r="E49" s="70"/>
      <c r="F49" s="70"/>
      <c r="G49" s="70"/>
      <c r="H49" s="70"/>
      <c r="I49" s="70"/>
      <c r="J49" s="70"/>
      <c r="K49" s="70"/>
    </row>
    <row r="50" ht="12.75">
      <c r="B50" s="69" t="s">
        <v>48</v>
      </c>
    </row>
    <row r="51" spans="2:11" ht="12.75">
      <c r="B51" s="71" t="s">
        <v>17</v>
      </c>
      <c r="C51" s="72">
        <f aca="true" t="shared" si="14" ref="C51:K51">+C47-C38</f>
        <v>8657.891599999997</v>
      </c>
      <c r="D51" s="72">
        <f t="shared" si="14"/>
        <v>9205.411039999999</v>
      </c>
      <c r="E51" s="72">
        <f t="shared" si="14"/>
        <v>8974.052206</v>
      </c>
      <c r="F51" s="72">
        <f t="shared" si="14"/>
        <v>6282.457520300002</v>
      </c>
      <c r="G51" s="72">
        <f t="shared" si="14"/>
        <v>3672.194776389999</v>
      </c>
      <c r="H51" s="72">
        <f t="shared" si="14"/>
        <v>1777.2244369109976</v>
      </c>
      <c r="I51" s="72">
        <f t="shared" si="14"/>
        <v>2676.0186797289025</v>
      </c>
      <c r="J51" s="72">
        <f t="shared" si="14"/>
        <v>3159.82846452366</v>
      </c>
      <c r="K51" s="72">
        <f t="shared" si="14"/>
        <v>3749.2004153211856</v>
      </c>
    </row>
    <row r="52" spans="2:11" ht="12.75">
      <c r="B52" s="71" t="s">
        <v>18</v>
      </c>
      <c r="C52" s="72">
        <f>+C51</f>
        <v>8657.891599999997</v>
      </c>
      <c r="D52" s="72">
        <f aca="true" t="shared" si="15" ref="D52:K52">+C52+D51</f>
        <v>17863.302639999994</v>
      </c>
      <c r="E52" s="72">
        <f t="shared" si="15"/>
        <v>26837.354845999995</v>
      </c>
      <c r="F52" s="72">
        <f t="shared" si="15"/>
        <v>33119.8123663</v>
      </c>
      <c r="G52" s="72">
        <f t="shared" si="15"/>
        <v>36792.007142689996</v>
      </c>
      <c r="H52" s="72">
        <f t="shared" si="15"/>
        <v>38569.23157960099</v>
      </c>
      <c r="I52" s="72">
        <f t="shared" si="15"/>
        <v>41245.2502593299</v>
      </c>
      <c r="J52" s="72">
        <f t="shared" si="15"/>
        <v>44405.078723853556</v>
      </c>
      <c r="K52" s="72">
        <f t="shared" si="15"/>
        <v>48154.279139174745</v>
      </c>
    </row>
    <row r="53" spans="2:11" ht="12.75">
      <c r="B53" s="12"/>
      <c r="C53" s="73"/>
      <c r="D53" s="73"/>
      <c r="E53" s="73"/>
      <c r="F53" s="73"/>
      <c r="G53" s="73"/>
      <c r="H53" s="73"/>
      <c r="I53" s="73"/>
      <c r="J53" s="73"/>
      <c r="K53" s="73"/>
    </row>
    <row r="55" ht="15.75">
      <c r="B55" s="31" t="s">
        <v>57</v>
      </c>
    </row>
    <row r="57" spans="3:11" ht="12.75">
      <c r="C57" s="55" t="s">
        <v>3</v>
      </c>
      <c r="D57" s="55" t="s">
        <v>4</v>
      </c>
      <c r="E57" s="55" t="s">
        <v>5</v>
      </c>
      <c r="F57" s="55" t="s">
        <v>6</v>
      </c>
      <c r="G57" s="55" t="s">
        <v>7</v>
      </c>
      <c r="H57" s="55" t="s">
        <v>8</v>
      </c>
      <c r="I57" s="55" t="s">
        <v>9</v>
      </c>
      <c r="J57" s="55" t="s">
        <v>10</v>
      </c>
      <c r="K57" s="55" t="s">
        <v>11</v>
      </c>
    </row>
    <row r="58" ht="12.75">
      <c r="B58" s="6" t="str">
        <f>'[1]Overgangskostn.'!B7</f>
        <v>DAGENS  STATSKJØP</v>
      </c>
    </row>
    <row r="59" ht="12.75">
      <c r="B59" s="75" t="str">
        <f>'[1]Overgangskostn.'!B9</f>
        <v>Lokalisering i Oslo</v>
      </c>
    </row>
    <row r="60" spans="2:11" ht="12.75">
      <c r="B60" t="str">
        <f>'[1]Overgangskostn.'!B11</f>
        <v>Gj.snittlig antall årsverk Oslo</v>
      </c>
      <c r="C60">
        <f>'[1]Overgangskostn.'!C11</f>
        <v>17</v>
      </c>
      <c r="D60">
        <f>'[1]Overgangskostn.'!D11</f>
        <v>17</v>
      </c>
      <c r="E60">
        <f>'[1]Overgangskostn.'!E11</f>
        <v>17</v>
      </c>
      <c r="F60">
        <f>'[1]Overgangskostn.'!F11</f>
        <v>17</v>
      </c>
      <c r="G60">
        <f>'[1]Overgangskostn.'!G11</f>
        <v>17</v>
      </c>
      <c r="H60">
        <f>'[1]Overgangskostn.'!H11</f>
        <v>17</v>
      </c>
      <c r="I60">
        <f>'[1]Overgangskostn.'!I11</f>
        <v>17</v>
      </c>
      <c r="J60">
        <f>'[1]Overgangskostn.'!J11</f>
        <v>17</v>
      </c>
      <c r="K60">
        <f>'[1]Overgangskostn.'!K11</f>
        <v>17</v>
      </c>
    </row>
    <row r="62" ht="12.75">
      <c r="B62" s="75" t="str">
        <f>'[1]Overgangskostn.'!B16</f>
        <v>Lokalisering i Narvik</v>
      </c>
    </row>
    <row r="63" spans="2:11" ht="12.75">
      <c r="B63" t="str">
        <f>'[1]Overgangskostn.'!B18</f>
        <v>Gj.snittlig antall årsverk Oslo</v>
      </c>
      <c r="C63">
        <f>'[1]Overgangskostn.'!C18</f>
        <v>17</v>
      </c>
      <c r="D63">
        <f>'[1]Overgangskostn.'!D18</f>
        <v>10</v>
      </c>
      <c r="E63">
        <f>'[1]Overgangskostn.'!E18</f>
        <v>5</v>
      </c>
      <c r="F63">
        <f>'[1]Overgangskostn.'!F18</f>
        <v>0</v>
      </c>
      <c r="G63">
        <f>'[1]Overgangskostn.'!G18</f>
        <v>0</v>
      </c>
      <c r="H63">
        <f>'[1]Overgangskostn.'!H18</f>
        <v>0</v>
      </c>
      <c r="I63">
        <f>'[1]Overgangskostn.'!I18</f>
        <v>0</v>
      </c>
      <c r="J63">
        <f>'[1]Overgangskostn.'!J18</f>
        <v>0</v>
      </c>
      <c r="K63">
        <f>'[1]Overgangskostn.'!K18</f>
        <v>0</v>
      </c>
    </row>
    <row r="64" spans="2:11" ht="12.75">
      <c r="B64" t="str">
        <f>'[1]Overgangskostn.'!B19</f>
        <v>Gj.snittlig antall årsverk Narvik</v>
      </c>
      <c r="C64">
        <f>'[1]Overgangskostn.'!C19</f>
        <v>5</v>
      </c>
      <c r="D64">
        <f>'[1]Overgangskostn.'!D19</f>
        <v>15</v>
      </c>
      <c r="E64">
        <f>'[1]Overgangskostn.'!E19</f>
        <v>21</v>
      </c>
      <c r="F64">
        <f>'[1]Overgangskostn.'!F19</f>
        <v>21</v>
      </c>
      <c r="G64">
        <f>'[1]Overgangskostn.'!G19</f>
        <v>21</v>
      </c>
      <c r="H64">
        <f>'[1]Overgangskostn.'!H19</f>
        <v>21</v>
      </c>
      <c r="I64">
        <f>'[1]Overgangskostn.'!I19</f>
        <v>21</v>
      </c>
      <c r="J64">
        <f>'[1]Overgangskostn.'!J19</f>
        <v>21</v>
      </c>
      <c r="K64">
        <f>'[1]Overgangskostn.'!K19</f>
        <v>21</v>
      </c>
    </row>
    <row r="65" spans="2:11" ht="12.75">
      <c r="B65" t="str">
        <f>'[1]Overgangskostn.'!B20</f>
        <v>Sum</v>
      </c>
      <c r="C65">
        <f>'[1]Overgangskostn.'!C20</f>
        <v>22</v>
      </c>
      <c r="D65">
        <f>'[1]Overgangskostn.'!D20</f>
        <v>25</v>
      </c>
      <c r="E65">
        <f>'[1]Overgangskostn.'!E20</f>
        <v>26</v>
      </c>
      <c r="F65">
        <f>'[1]Overgangskostn.'!F20</f>
        <v>21</v>
      </c>
      <c r="G65">
        <f>'[1]Overgangskostn.'!G20</f>
        <v>21</v>
      </c>
      <c r="H65">
        <f>'[1]Overgangskostn.'!H20</f>
        <v>21</v>
      </c>
      <c r="I65">
        <f>'[1]Overgangskostn.'!I20</f>
        <v>21</v>
      </c>
      <c r="J65">
        <f>'[1]Overgangskostn.'!J20</f>
        <v>21</v>
      </c>
      <c r="K65">
        <f>'[1]Overgangskostn.'!K20</f>
        <v>21</v>
      </c>
    </row>
    <row r="67" ht="12.75">
      <c r="B67" s="6" t="str">
        <f>'[1]Overgangskostn.'!B35</f>
        <v>NYE STATSKJØP</v>
      </c>
    </row>
    <row r="68" ht="12.75">
      <c r="B68" s="75" t="str">
        <f>'[1]Overgangskostn.'!B37</f>
        <v>Lokalisering i Oslo</v>
      </c>
    </row>
    <row r="69" spans="2:11" ht="12.75">
      <c r="B69" t="str">
        <f>'[1]Overgangskostn.'!B39</f>
        <v>Gj.snittlig antall årsverk Oslo</v>
      </c>
      <c r="C69">
        <f>'[1]Overgangskostn.'!C39</f>
        <v>17</v>
      </c>
      <c r="D69">
        <f>'[1]Overgangskostn.'!D39</f>
        <v>27</v>
      </c>
      <c r="E69">
        <f>'[1]Overgangskostn.'!E39</f>
        <v>27</v>
      </c>
      <c r="F69">
        <f>'[1]Overgangskostn.'!F39</f>
        <v>27</v>
      </c>
      <c r="G69">
        <f>'[1]Overgangskostn.'!G39</f>
        <v>27</v>
      </c>
      <c r="H69">
        <f>'[1]Overgangskostn.'!H39</f>
        <v>27</v>
      </c>
      <c r="I69">
        <f>'[1]Overgangskostn.'!I39</f>
        <v>27</v>
      </c>
      <c r="J69">
        <f>'[1]Overgangskostn.'!J39</f>
        <v>27</v>
      </c>
      <c r="K69">
        <f>'[1]Overgangskostn.'!K39</f>
        <v>27</v>
      </c>
    </row>
    <row r="71" ht="12.75">
      <c r="B71" s="75" t="str">
        <f>'[1]Overgangskostn.'!B44</f>
        <v>Lokalisering i Narvik</v>
      </c>
    </row>
    <row r="72" spans="2:11" ht="12.75">
      <c r="B72" t="str">
        <f>'[1]Overgangskostn.'!B46</f>
        <v>Gj.snittlig antall årsverk Oslo</v>
      </c>
      <c r="C72">
        <f>'[1]Overgangskostn.'!C46</f>
        <v>17</v>
      </c>
      <c r="D72">
        <f>'[1]Overgangskostn.'!D46</f>
        <v>10</v>
      </c>
      <c r="E72">
        <f>'[1]Overgangskostn.'!E46</f>
        <v>5</v>
      </c>
      <c r="F72">
        <f>'[1]Overgangskostn.'!F46</f>
        <v>0</v>
      </c>
      <c r="G72">
        <f>'[1]Overgangskostn.'!G46</f>
        <v>0</v>
      </c>
      <c r="H72">
        <f>'[1]Overgangskostn.'!H46</f>
        <v>0</v>
      </c>
      <c r="I72">
        <f>'[1]Overgangskostn.'!I46</f>
        <v>0</v>
      </c>
      <c r="J72">
        <f>'[1]Overgangskostn.'!J46</f>
        <v>0</v>
      </c>
      <c r="K72">
        <f>'[1]Overgangskostn.'!K46</f>
        <v>0</v>
      </c>
    </row>
    <row r="73" spans="2:11" ht="12.75">
      <c r="B73" t="str">
        <f>'[1]Overgangskostn.'!B47</f>
        <v>Gj.snittlig antall årsverk Narvik</v>
      </c>
      <c r="C73">
        <f>'[1]Overgangskostn.'!C47</f>
        <v>5</v>
      </c>
      <c r="D73">
        <f>'[1]Overgangskostn.'!D47</f>
        <v>15</v>
      </c>
      <c r="E73">
        <f>'[1]Overgangskostn.'!E47</f>
        <v>25</v>
      </c>
      <c r="F73">
        <f>'[1]Overgangskostn.'!F47</f>
        <v>30</v>
      </c>
      <c r="G73">
        <f>'[1]Overgangskostn.'!G47</f>
        <v>30</v>
      </c>
      <c r="H73">
        <f>'[1]Overgangskostn.'!H47</f>
        <v>30</v>
      </c>
      <c r="I73">
        <f>'[1]Overgangskostn.'!I47</f>
        <v>30</v>
      </c>
      <c r="J73">
        <f>'[1]Overgangskostn.'!J47</f>
        <v>30</v>
      </c>
      <c r="K73">
        <f>'[1]Overgangskostn.'!K47</f>
        <v>30</v>
      </c>
    </row>
    <row r="74" spans="2:11" ht="12.75">
      <c r="B74" t="str">
        <f>'[1]Overgangskostn.'!B48</f>
        <v>Sum</v>
      </c>
      <c r="C74">
        <f>'[1]Overgangskostn.'!C48</f>
        <v>22</v>
      </c>
      <c r="D74">
        <f>'[1]Overgangskostn.'!D48</f>
        <v>25</v>
      </c>
      <c r="E74">
        <f>'[1]Overgangskostn.'!E48</f>
        <v>30</v>
      </c>
      <c r="F74">
        <f>'[1]Overgangskostn.'!F48</f>
        <v>30</v>
      </c>
      <c r="G74">
        <f>'[1]Overgangskostn.'!G48</f>
        <v>30</v>
      </c>
      <c r="H74">
        <f>'[1]Overgangskostn.'!H48</f>
        <v>30</v>
      </c>
      <c r="I74">
        <f>'[1]Overgangskostn.'!I48</f>
        <v>30</v>
      </c>
      <c r="J74">
        <f>'[1]Overgangskostn.'!J48</f>
        <v>30</v>
      </c>
      <c r="K74">
        <f>'[1]Overgangskostn.'!K48</f>
        <v>30</v>
      </c>
    </row>
  </sheetData>
  <mergeCells count="2">
    <mergeCell ref="B30:D30"/>
    <mergeCell ref="B3:D3"/>
  </mergeCells>
  <printOptions/>
  <pageMargins left="0.75" right="0.75" top="1" bottom="1" header="0.5" footer="0.5"/>
  <pageSetup horizontalDpi="600" verticalDpi="600" orientation="landscape" paperSize="9" scale="92" r:id="rId1"/>
  <rowBreaks count="2" manualBreakCount="2">
    <brk id="28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Hartmark Consulting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T. Bostad</dc:creator>
  <cp:keywords/>
  <dc:description/>
  <cp:lastModifiedBy>Ann Kristin Lindaas</cp:lastModifiedBy>
  <cp:lastPrinted>2001-12-13T15:11:03Z</cp:lastPrinted>
  <dcterms:created xsi:type="dcterms:W3CDTF">2001-12-04T17:02:10Z</dcterms:created>
  <dcterms:modified xsi:type="dcterms:W3CDTF">2001-12-13T15:14:06Z</dcterms:modified>
  <cp:category/>
  <cp:version/>
  <cp:contentType/>
  <cp:contentStatus/>
</cp:coreProperties>
</file>