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2"/>
  </bookViews>
  <sheets>
    <sheet name="Post 30 stamvegramma" sheetId="1" r:id="rId1"/>
    <sheet name="Post 30 og 60 øvrige riksveger" sheetId="2" r:id="rId2"/>
    <sheet name="Post 31" sheetId="3" r:id="rId3"/>
  </sheets>
  <definedNames/>
  <calcPr fullCalcOnLoad="1"/>
</workbook>
</file>

<file path=xl/sharedStrings.xml><?xml version="1.0" encoding="utf-8"?>
<sst xmlns="http://schemas.openxmlformats.org/spreadsheetml/2006/main" count="126" uniqueCount="79">
  <si>
    <t>Handlingsprogram 2006-2009</t>
  </si>
  <si>
    <t>Anslag 2006</t>
  </si>
  <si>
    <t>Korridor/rute</t>
  </si>
  <si>
    <t>bompenger</t>
  </si>
  <si>
    <t>fylkes-kommunalt tilskudd</t>
  </si>
  <si>
    <t xml:space="preserve">kommunalt tilskudd </t>
  </si>
  <si>
    <t xml:space="preserve">annet </t>
  </si>
  <si>
    <t>sum</t>
  </si>
  <si>
    <t>1. Oslo - Svinesund/Kornsjø</t>
  </si>
  <si>
    <t>E 6 Riksgrensen/Svinesund - Oslo</t>
  </si>
  <si>
    <t>2. Oslo - Ørje/Magnor</t>
  </si>
  <si>
    <t>E 18 Riksgrensen/Ørje - Oslo</t>
  </si>
  <si>
    <t>Rv 2 Riksgrensen/Magnor - Kløfta med tilknytning</t>
  </si>
  <si>
    <t>Rv 35 Jessheim - Hønefoss - Hokksund</t>
  </si>
  <si>
    <t>3. Oslo - Grenland - Kristiansand - Stavanger</t>
  </si>
  <si>
    <t>E 18 Oslo - Kristiansand</t>
  </si>
  <si>
    <t>Rv 23 Lier - Drøbak - Vassum</t>
  </si>
  <si>
    <t>Rv 150 Ulvensplitten - Tjernsmyr</t>
  </si>
  <si>
    <t>4. Stavanger - Bergen - Ålesund - Trondheim</t>
  </si>
  <si>
    <t xml:space="preserve">E 39 Kristiansand - Stavanger - Bergen </t>
  </si>
  <si>
    <t>E 39 Bergen - Ålesund med tilknytninger</t>
  </si>
  <si>
    <t>E 39 Ålesund - Trondheim</t>
  </si>
  <si>
    <t>Rv 13 Jøsendal - Voss</t>
  </si>
  <si>
    <t>Rv 9 Kristiansand - Haukeligrend</t>
  </si>
  <si>
    <t>5. Oslo - Bergen/Haugesund med arm via Sogn til Florø</t>
  </si>
  <si>
    <t>E 134 Drammen - Haugesund</t>
  </si>
  <si>
    <t>E 16 Sandvika - Bergen</t>
  </si>
  <si>
    <t>Rv 7/52 Hønefoss - Gol - Borlaug</t>
  </si>
  <si>
    <t>Rv 36 Seljord - Eidanger</t>
  </si>
  <si>
    <t>6. Oslo - Trondheim med armer til Ålesund og Måløy</t>
  </si>
  <si>
    <t>E 6 Oslo - Trondheim</t>
  </si>
  <si>
    <t>Rv 15 Otta - Måløy</t>
  </si>
  <si>
    <t>E 136 Dombås - Ålesund</t>
  </si>
  <si>
    <t>Rv 3 Kolomoen - Ulsberg</t>
  </si>
  <si>
    <t>Rv 4 Oslo - Mjøsbrua</t>
  </si>
  <si>
    <t>Rv 70 Oppdal - Kristiansund</t>
  </si>
  <si>
    <t>7. Trondheim - Bodø med armer til svenskegrensen</t>
  </si>
  <si>
    <t>E 6 Trondheim - Fauske med tilknytninger</t>
  </si>
  <si>
    <t>8. Bodø - Narvik - Tromsø - Kirkenes med armer</t>
  </si>
  <si>
    <t>E 6 Bodø  - Nordkjosbotn med tilknytninger</t>
  </si>
  <si>
    <t>E6 Nordkjosbotn - Kirkenes med tilknytninger</t>
  </si>
  <si>
    <t xml:space="preserve">  </t>
  </si>
  <si>
    <t>Sum</t>
  </si>
  <si>
    <t xml:space="preserve">Østfold </t>
  </si>
  <si>
    <t>Akershus</t>
  </si>
  <si>
    <t>Oslo</t>
  </si>
  <si>
    <t>Hedmark</t>
  </si>
  <si>
    <t>Oppland</t>
  </si>
  <si>
    <t xml:space="preserve">Vestfold </t>
  </si>
  <si>
    <t xml:space="preserve">Telemark </t>
  </si>
  <si>
    <t xml:space="preserve">Vest-Agder </t>
  </si>
  <si>
    <t xml:space="preserve">Rogaland </t>
  </si>
  <si>
    <t xml:space="preserve">Sogn og Fjordane </t>
  </si>
  <si>
    <t>Møre og Romsdal</t>
  </si>
  <si>
    <t>Nord-Trøndelag</t>
  </si>
  <si>
    <t>Nordland</t>
  </si>
  <si>
    <t>Troms</t>
  </si>
  <si>
    <t>Finnmark</t>
  </si>
  <si>
    <t>Fylke</t>
  </si>
  <si>
    <r>
      <t xml:space="preserve">Buskerud </t>
    </r>
    <r>
      <rPr>
        <vertAlign val="superscript"/>
        <sz val="10"/>
        <rFont val="Arial"/>
        <family val="2"/>
      </rPr>
      <t xml:space="preserve"> </t>
    </r>
  </si>
  <si>
    <r>
      <t xml:space="preserve">Aust-Agder </t>
    </r>
    <r>
      <rPr>
        <vertAlign val="superscript"/>
        <sz val="10"/>
        <rFont val="Arial"/>
        <family val="2"/>
      </rPr>
      <t xml:space="preserve"> </t>
    </r>
  </si>
  <si>
    <r>
      <t xml:space="preserve">Sør-Trøndelag </t>
    </r>
    <r>
      <rPr>
        <vertAlign val="superscript"/>
        <sz val="10"/>
        <rFont val="Arial"/>
        <family val="2"/>
      </rPr>
      <t xml:space="preserve"> </t>
    </r>
  </si>
  <si>
    <t>fylkes-kommunalt forskudd/tilskudd</t>
  </si>
  <si>
    <t>St prp nr 1</t>
  </si>
  <si>
    <t>Avvik</t>
  </si>
  <si>
    <t>forskudd</t>
  </si>
  <si>
    <r>
      <t xml:space="preserve">Rogaland </t>
    </r>
    <r>
      <rPr>
        <vertAlign val="superscript"/>
        <sz val="10"/>
        <rFont val="Arial"/>
        <family val="2"/>
      </rPr>
      <t>*)</t>
    </r>
  </si>
  <si>
    <r>
      <t xml:space="preserve">Hordaland </t>
    </r>
    <r>
      <rPr>
        <vertAlign val="superscript"/>
        <sz val="10"/>
        <rFont val="Arial"/>
        <family val="2"/>
      </rPr>
      <t>*)</t>
    </r>
  </si>
  <si>
    <r>
      <t xml:space="preserve">Møre og Romsdal </t>
    </r>
    <r>
      <rPr>
        <vertAlign val="superscript"/>
        <sz val="10"/>
        <rFont val="Arial"/>
        <family val="2"/>
      </rPr>
      <t>*)</t>
    </r>
  </si>
  <si>
    <r>
      <t xml:space="preserve">Troms </t>
    </r>
    <r>
      <rPr>
        <vertAlign val="superscript"/>
        <sz val="10"/>
        <rFont val="Arial"/>
        <family val="2"/>
      </rPr>
      <t>*)</t>
    </r>
  </si>
  <si>
    <t>*)</t>
  </si>
  <si>
    <t>*) Oppgitt annen finansiering i 2006-2009 er redusert med 17 mill kr ift St prp nr 1 (2005-2006) da dette i realiteten er statlige midler fra post 30.</t>
  </si>
  <si>
    <t>Investeringsprogram 2006-2009 og forslag 2006 - post 30 Stamveger</t>
  </si>
  <si>
    <t>Investeringsprogram 2006-2009 og forslag 2006 - post 31 Rassikring</t>
  </si>
  <si>
    <t>kommunalt/    andre lokale tilskudd</t>
  </si>
  <si>
    <t>Investeringsprogram 2006-2009 og forslag 2006 - post 30/60 Øvrige riksveger</t>
  </si>
  <si>
    <t>lokal drivstoff-avgift</t>
  </si>
  <si>
    <t>Fordelingen på de ulike finansieringskildene er usikker pga uavklarte/foreløpige finaniseringsplaner for enkelte prosjekter.</t>
  </si>
  <si>
    <t>forskottering   ferje-            tilskudd</t>
  </si>
</sst>
</file>

<file path=xl/styles.xml><?xml version="1.0" encoding="utf-8"?>
<styleSheet xmlns="http://schemas.openxmlformats.org/spreadsheetml/2006/main">
  <numFmts count="2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%"/>
    <numFmt numFmtId="173" formatCode="0.00%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0.0000000"/>
    <numFmt numFmtId="181" formatCode="0.000000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179" fontId="6" fillId="0" borderId="0" xfId="0" applyNumberFormat="1" applyFont="1" applyAlignment="1">
      <alignment/>
    </xf>
    <xf numFmtId="179" fontId="4" fillId="0" borderId="2" xfId="0" applyNumberFormat="1" applyFont="1" applyBorder="1" applyAlignment="1">
      <alignment/>
    </xf>
    <xf numFmtId="3" fontId="4" fillId="0" borderId="3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179" fontId="4" fillId="0" borderId="0" xfId="0" applyNumberFormat="1" applyFont="1" applyAlignment="1">
      <alignment/>
    </xf>
    <xf numFmtId="179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/>
    </xf>
    <xf numFmtId="3" fontId="4" fillId="0" borderId="5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1" fontId="7" fillId="0" borderId="9" xfId="0" applyNumberFormat="1" applyFont="1" applyBorder="1" applyAlignment="1">
      <alignment horizontal="left" vertical="center" wrapText="1"/>
    </xf>
    <xf numFmtId="3" fontId="6" fillId="0" borderId="18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 horizontal="left"/>
    </xf>
    <xf numFmtId="3" fontId="6" fillId="0" borderId="19" xfId="0" applyNumberFormat="1" applyFont="1" applyFill="1" applyBorder="1" applyAlignment="1">
      <alignment/>
    </xf>
    <xf numFmtId="1" fontId="7" fillId="0" borderId="12" xfId="0" applyNumberFormat="1" applyFont="1" applyBorder="1" applyAlignment="1">
      <alignment horizontal="left"/>
    </xf>
    <xf numFmtId="3" fontId="5" fillId="0" borderId="10" xfId="0" applyNumberFormat="1" applyFont="1" applyBorder="1" applyAlignment="1" quotePrefix="1">
      <alignment horizontal="right"/>
    </xf>
    <xf numFmtId="1" fontId="6" fillId="0" borderId="12" xfId="0" applyNumberFormat="1" applyFont="1" applyFill="1" applyBorder="1" applyAlignment="1">
      <alignment horizontal="left"/>
    </xf>
    <xf numFmtId="0" fontId="7" fillId="0" borderId="12" xfId="0" applyFont="1" applyBorder="1" applyAlignment="1">
      <alignment/>
    </xf>
    <xf numFmtId="1" fontId="6" fillId="0" borderId="15" xfId="0" applyNumberFormat="1" applyFont="1" applyBorder="1" applyAlignment="1">
      <alignment horizontal="left"/>
    </xf>
    <xf numFmtId="3" fontId="6" fillId="0" borderId="20" xfId="0" applyNumberFormat="1" applyFont="1" applyFill="1" applyBorder="1" applyAlignment="1">
      <alignment/>
    </xf>
    <xf numFmtId="0" fontId="4" fillId="0" borderId="0" xfId="0" applyFont="1" applyAlignment="1">
      <alignment/>
    </xf>
    <xf numFmtId="179" fontId="6" fillId="0" borderId="9" xfId="0" applyNumberFormat="1" applyFont="1" applyBorder="1" applyAlignment="1">
      <alignment/>
    </xf>
    <xf numFmtId="179" fontId="6" fillId="0" borderId="12" xfId="0" applyNumberFormat="1" applyFont="1" applyBorder="1" applyAlignment="1">
      <alignment/>
    </xf>
    <xf numFmtId="179" fontId="6" fillId="0" borderId="15" xfId="0" applyNumberFormat="1" applyFont="1" applyBorder="1" applyAlignment="1">
      <alignment/>
    </xf>
    <xf numFmtId="179" fontId="4" fillId="0" borderId="21" xfId="0" applyNumberFormat="1" applyFont="1" applyBorder="1" applyAlignment="1">
      <alignment/>
    </xf>
    <xf numFmtId="179" fontId="6" fillId="0" borderId="22" xfId="0" applyNumberFormat="1" applyFont="1" applyBorder="1" applyAlignment="1">
      <alignment/>
    </xf>
    <xf numFmtId="179" fontId="6" fillId="0" borderId="23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0" fontId="9" fillId="0" borderId="0" xfId="0" applyFont="1" applyAlignment="1">
      <alignment vertical="top" wrapText="1"/>
    </xf>
    <xf numFmtId="179" fontId="4" fillId="0" borderId="0" xfId="0" applyNumberFormat="1" applyFont="1" applyBorder="1" applyAlignment="1">
      <alignment/>
    </xf>
    <xf numFmtId="3" fontId="6" fillId="0" borderId="3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0" borderId="28" xfId="0" applyFont="1" applyFill="1" applyBorder="1" applyAlignment="1">
      <alignment horizontal="right"/>
    </xf>
    <xf numFmtId="0" fontId="10" fillId="0" borderId="26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3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 vertical="top"/>
    </xf>
    <xf numFmtId="3" fontId="6" fillId="0" borderId="31" xfId="0" applyNumberFormat="1" applyFont="1" applyFill="1" applyBorder="1" applyAlignment="1">
      <alignment horizontal="right"/>
    </xf>
    <xf numFmtId="179" fontId="6" fillId="0" borderId="31" xfId="0" applyNumberFormat="1" applyFont="1" applyBorder="1" applyAlignment="1">
      <alignment/>
    </xf>
    <xf numFmtId="179" fontId="6" fillId="0" borderId="32" xfId="0" applyNumberFormat="1" applyFont="1" applyBorder="1" applyAlignment="1">
      <alignment/>
    </xf>
    <xf numFmtId="179" fontId="6" fillId="0" borderId="4" xfId="0" applyNumberFormat="1" applyFont="1" applyBorder="1" applyAlignment="1">
      <alignment/>
    </xf>
    <xf numFmtId="179" fontId="6" fillId="0" borderId="6" xfId="0" applyNumberFormat="1" applyFont="1" applyBorder="1" applyAlignment="1">
      <alignment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179" fontId="6" fillId="0" borderId="28" xfId="0" applyNumberFormat="1" applyFont="1" applyBorder="1" applyAlignment="1">
      <alignment/>
    </xf>
    <xf numFmtId="179" fontId="6" fillId="0" borderId="21" xfId="0" applyNumberFormat="1" applyFont="1" applyBorder="1" applyAlignment="1">
      <alignment/>
    </xf>
    <xf numFmtId="0" fontId="10" fillId="0" borderId="35" xfId="0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3" fontId="6" fillId="0" borderId="38" xfId="0" applyNumberFormat="1" applyFont="1" applyFill="1" applyBorder="1" applyAlignment="1">
      <alignment horizontal="right"/>
    </xf>
    <xf numFmtId="3" fontId="6" fillId="0" borderId="32" xfId="0" applyNumberFormat="1" applyFont="1" applyFill="1" applyBorder="1" applyAlignment="1">
      <alignment horizontal="right"/>
    </xf>
    <xf numFmtId="3" fontId="6" fillId="0" borderId="39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 horizontal="right"/>
    </xf>
    <xf numFmtId="3" fontId="6" fillId="0" borderId="39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28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Zeros="0" workbookViewId="0" topLeftCell="A1">
      <selection activeCell="E19" sqref="E19"/>
    </sheetView>
  </sheetViews>
  <sheetFormatPr defaultColWidth="11.421875" defaultRowHeight="12.75"/>
  <cols>
    <col min="1" max="1" width="48.00390625" style="1" customWidth="1"/>
    <col min="2" max="11" width="10.7109375" style="1" customWidth="1"/>
    <col min="12" max="12" width="10.28125" style="1" customWidth="1"/>
    <col min="13" max="13" width="10.421875" style="1" customWidth="1"/>
    <col min="14" max="16384" width="9.140625" style="1" customWidth="1"/>
  </cols>
  <sheetData>
    <row r="1" spans="1:7" s="66" customFormat="1" ht="15.75">
      <c r="A1" s="63" t="s">
        <v>72</v>
      </c>
      <c r="B1" s="64"/>
      <c r="C1" s="64"/>
      <c r="D1" s="64"/>
      <c r="E1" s="64"/>
      <c r="F1" s="64"/>
      <c r="G1" s="65"/>
    </row>
    <row r="2" spans="1:7" ht="13.5" thickBot="1">
      <c r="A2" s="2"/>
      <c r="B2" s="2"/>
      <c r="C2" s="2"/>
      <c r="D2" s="2"/>
      <c r="E2" s="2"/>
      <c r="F2" s="2"/>
      <c r="G2" s="3"/>
    </row>
    <row r="3" spans="1:11" s="59" customFormat="1" ht="12">
      <c r="A3" s="72"/>
      <c r="B3" s="67"/>
      <c r="C3" s="56"/>
      <c r="D3" s="57" t="s">
        <v>0</v>
      </c>
      <c r="E3" s="56"/>
      <c r="F3" s="58"/>
      <c r="G3" s="67"/>
      <c r="H3" s="68"/>
      <c r="I3" s="69" t="s">
        <v>1</v>
      </c>
      <c r="J3" s="68"/>
      <c r="K3" s="70"/>
    </row>
    <row r="4" spans="1:11" s="62" customFormat="1" ht="48.75" thickBot="1">
      <c r="A4" s="73" t="s">
        <v>2</v>
      </c>
      <c r="B4" s="71" t="s">
        <v>3</v>
      </c>
      <c r="C4" s="60" t="s">
        <v>4</v>
      </c>
      <c r="D4" s="60" t="s">
        <v>74</v>
      </c>
      <c r="E4" s="60" t="s">
        <v>6</v>
      </c>
      <c r="F4" s="61" t="s">
        <v>7</v>
      </c>
      <c r="G4" s="71" t="s">
        <v>3</v>
      </c>
      <c r="H4" s="60" t="s">
        <v>4</v>
      </c>
      <c r="I4" s="60" t="s">
        <v>74</v>
      </c>
      <c r="J4" s="60" t="s">
        <v>6</v>
      </c>
      <c r="K4" s="61" t="s">
        <v>7</v>
      </c>
    </row>
    <row r="5" spans="1:11" s="4" customFormat="1" ht="12.75">
      <c r="A5" s="31" t="s">
        <v>8</v>
      </c>
      <c r="B5" s="32"/>
      <c r="C5" s="14"/>
      <c r="D5" s="14"/>
      <c r="E5" s="14"/>
      <c r="F5" s="15"/>
      <c r="G5" s="32"/>
      <c r="H5" s="17"/>
      <c r="I5" s="17"/>
      <c r="J5" s="17"/>
      <c r="K5" s="18"/>
    </row>
    <row r="6" spans="1:11" s="4" customFormat="1" ht="12.75">
      <c r="A6" s="33" t="s">
        <v>9</v>
      </c>
      <c r="B6" s="34">
        <v>1044</v>
      </c>
      <c r="C6" s="19"/>
      <c r="D6" s="19"/>
      <c r="E6" s="19"/>
      <c r="F6" s="20">
        <f aca="true" t="shared" si="0" ref="F6:F37">SUM(B6:E6)</f>
        <v>1044</v>
      </c>
      <c r="G6" s="34">
        <v>330</v>
      </c>
      <c r="H6" s="22"/>
      <c r="I6" s="22"/>
      <c r="J6" s="22"/>
      <c r="K6" s="23">
        <f aca="true" t="shared" si="1" ref="K6:K37">SUM(G6:J6)</f>
        <v>330</v>
      </c>
    </row>
    <row r="7" spans="1:11" s="4" customFormat="1" ht="12.75">
      <c r="A7" s="35" t="s">
        <v>10</v>
      </c>
      <c r="B7" s="34">
        <v>0</v>
      </c>
      <c r="C7" s="19"/>
      <c r="D7" s="19"/>
      <c r="E7" s="19"/>
      <c r="F7" s="20">
        <f t="shared" si="0"/>
        <v>0</v>
      </c>
      <c r="G7" s="34"/>
      <c r="H7" s="22"/>
      <c r="I7" s="22"/>
      <c r="J7" s="22"/>
      <c r="K7" s="23">
        <f t="shared" si="1"/>
        <v>0</v>
      </c>
    </row>
    <row r="8" spans="1:11" s="4" customFormat="1" ht="12.75">
      <c r="A8" s="33" t="s">
        <v>11</v>
      </c>
      <c r="B8" s="34">
        <v>427</v>
      </c>
      <c r="C8" s="19"/>
      <c r="D8" s="19"/>
      <c r="E8" s="19"/>
      <c r="F8" s="20">
        <f t="shared" si="0"/>
        <v>427</v>
      </c>
      <c r="G8" s="34">
        <v>240</v>
      </c>
      <c r="H8" s="36"/>
      <c r="I8" s="22"/>
      <c r="J8" s="22"/>
      <c r="K8" s="23">
        <f t="shared" si="1"/>
        <v>240</v>
      </c>
    </row>
    <row r="9" spans="1:11" s="4" customFormat="1" ht="12.75">
      <c r="A9" s="33" t="s">
        <v>12</v>
      </c>
      <c r="B9" s="34">
        <v>467</v>
      </c>
      <c r="C9" s="19"/>
      <c r="D9" s="19"/>
      <c r="E9" s="19"/>
      <c r="F9" s="20">
        <f t="shared" si="0"/>
        <v>467</v>
      </c>
      <c r="G9" s="34">
        <v>70</v>
      </c>
      <c r="H9" s="22"/>
      <c r="I9" s="22"/>
      <c r="J9" s="22"/>
      <c r="K9" s="23">
        <f t="shared" si="1"/>
        <v>70</v>
      </c>
    </row>
    <row r="10" spans="1:11" s="4" customFormat="1" ht="12.75" customHeight="1">
      <c r="A10" s="33" t="s">
        <v>13</v>
      </c>
      <c r="B10" s="34">
        <v>0</v>
      </c>
      <c r="C10" s="19"/>
      <c r="D10" s="19"/>
      <c r="E10" s="19"/>
      <c r="F10" s="20">
        <f t="shared" si="0"/>
        <v>0</v>
      </c>
      <c r="G10" s="34">
        <v>0</v>
      </c>
      <c r="H10" s="22"/>
      <c r="I10" s="22"/>
      <c r="J10" s="22"/>
      <c r="K10" s="23">
        <f t="shared" si="1"/>
        <v>0</v>
      </c>
    </row>
    <row r="11" spans="1:11" s="4" customFormat="1" ht="12.75">
      <c r="A11" s="35" t="s">
        <v>14</v>
      </c>
      <c r="B11" s="34">
        <v>0</v>
      </c>
      <c r="C11" s="19"/>
      <c r="D11" s="19"/>
      <c r="E11" s="19"/>
      <c r="F11" s="20">
        <f t="shared" si="0"/>
        <v>0</v>
      </c>
      <c r="G11" s="34"/>
      <c r="H11" s="22"/>
      <c r="I11" s="22"/>
      <c r="J11" s="22"/>
      <c r="K11" s="23">
        <f t="shared" si="1"/>
        <v>0</v>
      </c>
    </row>
    <row r="12" spans="1:11" s="4" customFormat="1" ht="12.75">
      <c r="A12" s="33" t="s">
        <v>15</v>
      </c>
      <c r="B12" s="34">
        <v>1725</v>
      </c>
      <c r="C12" s="19"/>
      <c r="D12" s="19"/>
      <c r="E12" s="19"/>
      <c r="F12" s="20">
        <f t="shared" si="0"/>
        <v>1725</v>
      </c>
      <c r="G12" s="34">
        <v>262</v>
      </c>
      <c r="H12" s="22"/>
      <c r="I12" s="22"/>
      <c r="J12" s="22"/>
      <c r="K12" s="23">
        <f t="shared" si="1"/>
        <v>262</v>
      </c>
    </row>
    <row r="13" spans="1:11" s="4" customFormat="1" ht="12.75">
      <c r="A13" s="33" t="s">
        <v>16</v>
      </c>
      <c r="B13" s="34">
        <v>0</v>
      </c>
      <c r="C13" s="19"/>
      <c r="D13" s="19"/>
      <c r="E13" s="19"/>
      <c r="F13" s="20">
        <f t="shared" si="0"/>
        <v>0</v>
      </c>
      <c r="G13" s="34">
        <v>0</v>
      </c>
      <c r="H13" s="22"/>
      <c r="I13" s="22"/>
      <c r="J13" s="22"/>
      <c r="K13" s="23">
        <f t="shared" si="1"/>
        <v>0</v>
      </c>
    </row>
    <row r="14" spans="1:11" s="4" customFormat="1" ht="12.75">
      <c r="A14" s="33" t="s">
        <v>17</v>
      </c>
      <c r="B14" s="34">
        <f>189-D14</f>
        <v>90</v>
      </c>
      <c r="C14" s="19"/>
      <c r="D14" s="19">
        <v>99</v>
      </c>
      <c r="E14" s="19"/>
      <c r="F14" s="20">
        <f t="shared" si="0"/>
        <v>189</v>
      </c>
      <c r="G14" s="34">
        <f>232-I14</f>
        <v>175</v>
      </c>
      <c r="H14" s="22"/>
      <c r="I14" s="22">
        <v>57</v>
      </c>
      <c r="J14" s="22"/>
      <c r="K14" s="23">
        <f t="shared" si="1"/>
        <v>232</v>
      </c>
    </row>
    <row r="15" spans="1:11" s="4" customFormat="1" ht="12.75">
      <c r="A15" s="35" t="s">
        <v>18</v>
      </c>
      <c r="B15" s="34">
        <v>0</v>
      </c>
      <c r="C15" s="19"/>
      <c r="D15" s="19"/>
      <c r="E15" s="19"/>
      <c r="F15" s="20">
        <f t="shared" si="0"/>
        <v>0</v>
      </c>
      <c r="G15" s="34"/>
      <c r="H15" s="22"/>
      <c r="I15" s="22"/>
      <c r="J15" s="22"/>
      <c r="K15" s="23">
        <f t="shared" si="1"/>
        <v>0</v>
      </c>
    </row>
    <row r="16" spans="1:11" s="4" customFormat="1" ht="12.75">
      <c r="A16" s="33" t="s">
        <v>19</v>
      </c>
      <c r="B16" s="34">
        <v>845</v>
      </c>
      <c r="C16" s="19"/>
      <c r="D16" s="19"/>
      <c r="E16" s="19"/>
      <c r="F16" s="20">
        <f t="shared" si="0"/>
        <v>845</v>
      </c>
      <c r="G16" s="34">
        <v>22</v>
      </c>
      <c r="H16" s="22"/>
      <c r="I16" s="22"/>
      <c r="J16" s="22"/>
      <c r="K16" s="23">
        <f t="shared" si="1"/>
        <v>22</v>
      </c>
    </row>
    <row r="17" spans="1:11" s="4" customFormat="1" ht="12.75">
      <c r="A17" s="33" t="s">
        <v>20</v>
      </c>
      <c r="B17" s="34">
        <v>100</v>
      </c>
      <c r="C17" s="19"/>
      <c r="D17" s="19"/>
      <c r="E17" s="19"/>
      <c r="F17" s="20">
        <f t="shared" si="0"/>
        <v>100</v>
      </c>
      <c r="G17" s="34">
        <v>0</v>
      </c>
      <c r="H17" s="22"/>
      <c r="I17" s="22"/>
      <c r="J17" s="22"/>
      <c r="K17" s="23">
        <f t="shared" si="1"/>
        <v>0</v>
      </c>
    </row>
    <row r="18" spans="1:11" s="4" customFormat="1" ht="12.75">
      <c r="A18" s="33" t="s">
        <v>21</v>
      </c>
      <c r="B18" s="34">
        <v>129</v>
      </c>
      <c r="C18" s="19"/>
      <c r="D18" s="19"/>
      <c r="E18" s="19"/>
      <c r="F18" s="20">
        <f t="shared" si="0"/>
        <v>129</v>
      </c>
      <c r="G18" s="34">
        <v>0</v>
      </c>
      <c r="H18" s="22"/>
      <c r="I18" s="22"/>
      <c r="J18" s="22"/>
      <c r="K18" s="23">
        <f t="shared" si="1"/>
        <v>0</v>
      </c>
    </row>
    <row r="19" spans="1:11" s="4" customFormat="1" ht="12.75">
      <c r="A19" s="33" t="s">
        <v>22</v>
      </c>
      <c r="B19" s="34">
        <v>0</v>
      </c>
      <c r="C19" s="19"/>
      <c r="D19" s="19"/>
      <c r="E19" s="19"/>
      <c r="F19" s="20">
        <f t="shared" si="0"/>
        <v>0</v>
      </c>
      <c r="G19" s="34">
        <v>0</v>
      </c>
      <c r="H19" s="22"/>
      <c r="I19" s="22"/>
      <c r="J19" s="22"/>
      <c r="K19" s="23">
        <f t="shared" si="1"/>
        <v>0</v>
      </c>
    </row>
    <row r="20" spans="1:11" s="4" customFormat="1" ht="12.75">
      <c r="A20" s="33" t="s">
        <v>23</v>
      </c>
      <c r="B20" s="34">
        <v>7</v>
      </c>
      <c r="C20" s="19"/>
      <c r="D20" s="19"/>
      <c r="E20" s="19"/>
      <c r="F20" s="20">
        <f t="shared" si="0"/>
        <v>7</v>
      </c>
      <c r="G20" s="34">
        <v>0.5</v>
      </c>
      <c r="H20" s="22"/>
      <c r="I20" s="22"/>
      <c r="J20" s="22"/>
      <c r="K20" s="23">
        <f t="shared" si="1"/>
        <v>0.5</v>
      </c>
    </row>
    <row r="21" spans="1:11" s="4" customFormat="1" ht="12.75">
      <c r="A21" s="35" t="s">
        <v>24</v>
      </c>
      <c r="B21" s="34">
        <v>0</v>
      </c>
      <c r="C21" s="19"/>
      <c r="D21" s="19"/>
      <c r="E21" s="19"/>
      <c r="F21" s="20">
        <f t="shared" si="0"/>
        <v>0</v>
      </c>
      <c r="G21" s="34"/>
      <c r="H21" s="22"/>
      <c r="I21" s="22"/>
      <c r="J21" s="22"/>
      <c r="K21" s="23">
        <f t="shared" si="1"/>
        <v>0</v>
      </c>
    </row>
    <row r="22" spans="1:11" s="4" customFormat="1" ht="12.75">
      <c r="A22" s="33" t="s">
        <v>25</v>
      </c>
      <c r="B22" s="34">
        <v>0</v>
      </c>
      <c r="C22" s="19"/>
      <c r="D22" s="19"/>
      <c r="E22" s="19"/>
      <c r="F22" s="20">
        <f t="shared" si="0"/>
        <v>0</v>
      </c>
      <c r="G22" s="34">
        <v>0</v>
      </c>
      <c r="H22" s="22"/>
      <c r="I22" s="22"/>
      <c r="J22" s="22"/>
      <c r="K22" s="23">
        <f t="shared" si="1"/>
        <v>0</v>
      </c>
    </row>
    <row r="23" spans="1:11" s="4" customFormat="1" ht="12.75">
      <c r="A23" s="33" t="s">
        <v>26</v>
      </c>
      <c r="B23" s="34">
        <v>278</v>
      </c>
      <c r="C23" s="19"/>
      <c r="D23" s="19"/>
      <c r="E23" s="19"/>
      <c r="F23" s="20">
        <f t="shared" si="0"/>
        <v>278</v>
      </c>
      <c r="G23" s="34">
        <v>120</v>
      </c>
      <c r="H23" s="22"/>
      <c r="I23" s="22"/>
      <c r="J23" s="22"/>
      <c r="K23" s="23">
        <f t="shared" si="1"/>
        <v>120</v>
      </c>
    </row>
    <row r="24" spans="1:11" s="4" customFormat="1" ht="12.75">
      <c r="A24" s="37" t="s">
        <v>27</v>
      </c>
      <c r="B24" s="34">
        <v>0</v>
      </c>
      <c r="C24" s="19"/>
      <c r="D24" s="19"/>
      <c r="E24" s="19"/>
      <c r="F24" s="20">
        <f t="shared" si="0"/>
        <v>0</v>
      </c>
      <c r="G24" s="34">
        <v>0</v>
      </c>
      <c r="H24" s="22"/>
      <c r="I24" s="22"/>
      <c r="J24" s="22"/>
      <c r="K24" s="23">
        <f t="shared" si="1"/>
        <v>0</v>
      </c>
    </row>
    <row r="25" spans="1:11" s="4" customFormat="1" ht="12.75">
      <c r="A25" s="33" t="s">
        <v>28</v>
      </c>
      <c r="B25" s="34">
        <v>0</v>
      </c>
      <c r="C25" s="19"/>
      <c r="D25" s="19"/>
      <c r="E25" s="19"/>
      <c r="F25" s="20">
        <f t="shared" si="0"/>
        <v>0</v>
      </c>
      <c r="G25" s="34">
        <v>0</v>
      </c>
      <c r="H25" s="22"/>
      <c r="I25" s="22"/>
      <c r="J25" s="22"/>
      <c r="K25" s="23">
        <f t="shared" si="1"/>
        <v>0</v>
      </c>
    </row>
    <row r="26" spans="1:11" s="4" customFormat="1" ht="12.75">
      <c r="A26" s="35" t="s">
        <v>29</v>
      </c>
      <c r="B26" s="34">
        <v>0</v>
      </c>
      <c r="C26" s="19"/>
      <c r="D26" s="19"/>
      <c r="E26" s="19"/>
      <c r="F26" s="20">
        <f t="shared" si="0"/>
        <v>0</v>
      </c>
      <c r="G26" s="34"/>
      <c r="H26" s="22"/>
      <c r="I26" s="22"/>
      <c r="J26" s="22"/>
      <c r="K26" s="23">
        <f t="shared" si="1"/>
        <v>0</v>
      </c>
    </row>
    <row r="27" spans="1:11" s="4" customFormat="1" ht="12.75">
      <c r="A27" s="33" t="s">
        <v>30</v>
      </c>
      <c r="B27" s="34">
        <v>1412</v>
      </c>
      <c r="C27" s="19"/>
      <c r="D27" s="19"/>
      <c r="E27" s="19"/>
      <c r="F27" s="20">
        <f t="shared" si="0"/>
        <v>1412</v>
      </c>
      <c r="G27" s="34">
        <v>120</v>
      </c>
      <c r="H27" s="22"/>
      <c r="I27" s="22"/>
      <c r="J27" s="22"/>
      <c r="K27" s="23">
        <f t="shared" si="1"/>
        <v>120</v>
      </c>
    </row>
    <row r="28" spans="1:11" s="4" customFormat="1" ht="12.75">
      <c r="A28" s="33" t="s">
        <v>31</v>
      </c>
      <c r="B28" s="34">
        <v>0</v>
      </c>
      <c r="C28" s="19"/>
      <c r="D28" s="19"/>
      <c r="E28" s="19"/>
      <c r="F28" s="20">
        <f t="shared" si="0"/>
        <v>0</v>
      </c>
      <c r="G28" s="34">
        <v>0</v>
      </c>
      <c r="H28" s="22"/>
      <c r="I28" s="22"/>
      <c r="J28" s="22"/>
      <c r="K28" s="23">
        <f t="shared" si="1"/>
        <v>0</v>
      </c>
    </row>
    <row r="29" spans="1:11" s="4" customFormat="1" ht="12.75">
      <c r="A29" s="33" t="s">
        <v>32</v>
      </c>
      <c r="B29" s="34">
        <v>0</v>
      </c>
      <c r="C29" s="19"/>
      <c r="D29" s="19"/>
      <c r="E29" s="19"/>
      <c r="F29" s="20">
        <f t="shared" si="0"/>
        <v>0</v>
      </c>
      <c r="G29" s="34">
        <v>0</v>
      </c>
      <c r="H29" s="22"/>
      <c r="I29" s="22"/>
      <c r="J29" s="22"/>
      <c r="K29" s="23">
        <f t="shared" si="1"/>
        <v>0</v>
      </c>
    </row>
    <row r="30" spans="1:11" s="4" customFormat="1" ht="12.75">
      <c r="A30" s="33" t="s">
        <v>33</v>
      </c>
      <c r="B30" s="34">
        <v>0</v>
      </c>
      <c r="C30" s="19"/>
      <c r="D30" s="19"/>
      <c r="E30" s="19"/>
      <c r="F30" s="20">
        <f t="shared" si="0"/>
        <v>0</v>
      </c>
      <c r="G30" s="34">
        <v>0</v>
      </c>
      <c r="H30" s="22"/>
      <c r="I30" s="22"/>
      <c r="J30" s="22"/>
      <c r="K30" s="23">
        <f t="shared" si="1"/>
        <v>0</v>
      </c>
    </row>
    <row r="31" spans="1:11" s="4" customFormat="1" ht="12.75">
      <c r="A31" s="33" t="s">
        <v>34</v>
      </c>
      <c r="B31" s="34">
        <v>3</v>
      </c>
      <c r="C31" s="19"/>
      <c r="D31" s="19"/>
      <c r="E31" s="19"/>
      <c r="F31" s="20">
        <f t="shared" si="0"/>
        <v>3</v>
      </c>
      <c r="G31" s="34">
        <v>3.5</v>
      </c>
      <c r="H31" s="22"/>
      <c r="I31" s="22"/>
      <c r="J31" s="22"/>
      <c r="K31" s="23">
        <f t="shared" si="1"/>
        <v>3.5</v>
      </c>
    </row>
    <row r="32" spans="1:11" s="4" customFormat="1" ht="12.75">
      <c r="A32" s="33" t="s">
        <v>35</v>
      </c>
      <c r="B32" s="34">
        <v>0</v>
      </c>
      <c r="C32" s="19"/>
      <c r="D32" s="19"/>
      <c r="E32" s="19"/>
      <c r="F32" s="20">
        <f t="shared" si="0"/>
        <v>0</v>
      </c>
      <c r="G32" s="34">
        <v>0</v>
      </c>
      <c r="H32" s="22"/>
      <c r="I32" s="22"/>
      <c r="J32" s="22"/>
      <c r="K32" s="23">
        <f t="shared" si="1"/>
        <v>0</v>
      </c>
    </row>
    <row r="33" spans="1:11" s="4" customFormat="1" ht="12.75">
      <c r="A33" s="38" t="s">
        <v>36</v>
      </c>
      <c r="B33" s="34">
        <v>0</v>
      </c>
      <c r="C33" s="19"/>
      <c r="D33" s="19"/>
      <c r="E33" s="19"/>
      <c r="F33" s="20">
        <f t="shared" si="0"/>
        <v>0</v>
      </c>
      <c r="G33" s="34"/>
      <c r="H33" s="22"/>
      <c r="I33" s="22"/>
      <c r="J33" s="22"/>
      <c r="K33" s="23">
        <f t="shared" si="1"/>
        <v>0</v>
      </c>
    </row>
    <row r="34" spans="1:11" s="4" customFormat="1" ht="12.75">
      <c r="A34" s="33" t="s">
        <v>37</v>
      </c>
      <c r="B34" s="34">
        <v>0</v>
      </c>
      <c r="C34" s="19"/>
      <c r="D34" s="19"/>
      <c r="E34" s="19"/>
      <c r="F34" s="20">
        <f t="shared" si="0"/>
        <v>0</v>
      </c>
      <c r="G34" s="34">
        <v>0</v>
      </c>
      <c r="H34" s="22"/>
      <c r="I34" s="22"/>
      <c r="J34" s="22"/>
      <c r="K34" s="23">
        <f t="shared" si="1"/>
        <v>0</v>
      </c>
    </row>
    <row r="35" spans="1:11" s="4" customFormat="1" ht="12.75">
      <c r="A35" s="38" t="s">
        <v>38</v>
      </c>
      <c r="B35" s="34">
        <v>0</v>
      </c>
      <c r="C35" s="19"/>
      <c r="D35" s="19"/>
      <c r="E35" s="19"/>
      <c r="F35" s="20">
        <f t="shared" si="0"/>
        <v>0</v>
      </c>
      <c r="G35" s="34"/>
      <c r="H35" s="22"/>
      <c r="I35" s="22"/>
      <c r="J35" s="22"/>
      <c r="K35" s="23">
        <f t="shared" si="1"/>
        <v>0</v>
      </c>
    </row>
    <row r="36" spans="1:11" s="4" customFormat="1" ht="12.75">
      <c r="A36" s="33" t="s">
        <v>39</v>
      </c>
      <c r="B36" s="34">
        <v>0</v>
      </c>
      <c r="C36" s="19"/>
      <c r="D36" s="19"/>
      <c r="E36" s="19"/>
      <c r="F36" s="20">
        <f t="shared" si="0"/>
        <v>0</v>
      </c>
      <c r="G36" s="34">
        <v>0</v>
      </c>
      <c r="H36" s="22"/>
      <c r="I36" s="22"/>
      <c r="J36" s="22"/>
      <c r="K36" s="23">
        <f t="shared" si="1"/>
        <v>0</v>
      </c>
    </row>
    <row r="37" spans="1:11" s="4" customFormat="1" ht="12.75">
      <c r="A37" s="39" t="s">
        <v>40</v>
      </c>
      <c r="B37" s="40">
        <v>0</v>
      </c>
      <c r="C37" s="24"/>
      <c r="D37" s="24"/>
      <c r="E37" s="24"/>
      <c r="F37" s="25">
        <f t="shared" si="0"/>
        <v>0</v>
      </c>
      <c r="G37" s="40">
        <v>0</v>
      </c>
      <c r="H37" s="27"/>
      <c r="I37" s="27" t="s">
        <v>41</v>
      </c>
      <c r="J37" s="27"/>
      <c r="K37" s="28">
        <f t="shared" si="1"/>
        <v>0</v>
      </c>
    </row>
    <row r="38" spans="1:11" s="8" customFormat="1" ht="13.5" thickBot="1">
      <c r="A38" s="5" t="s">
        <v>42</v>
      </c>
      <c r="B38" s="6">
        <f aca="true" t="shared" si="2" ref="B38:K38">SUM(B5:B37)</f>
        <v>6527</v>
      </c>
      <c r="C38" s="7">
        <f t="shared" si="2"/>
        <v>0</v>
      </c>
      <c r="D38" s="7">
        <f t="shared" si="2"/>
        <v>99</v>
      </c>
      <c r="E38" s="7">
        <f t="shared" si="2"/>
        <v>0</v>
      </c>
      <c r="F38" s="13">
        <f t="shared" si="2"/>
        <v>6626</v>
      </c>
      <c r="G38" s="6">
        <f t="shared" si="2"/>
        <v>1343</v>
      </c>
      <c r="H38" s="7">
        <f t="shared" si="2"/>
        <v>0</v>
      </c>
      <c r="I38" s="7">
        <f t="shared" si="2"/>
        <v>57</v>
      </c>
      <c r="J38" s="7">
        <f t="shared" si="2"/>
        <v>0</v>
      </c>
      <c r="K38" s="13">
        <f t="shared" si="2"/>
        <v>1400</v>
      </c>
    </row>
    <row r="39" spans="1:7" s="4" customFormat="1" ht="12.75">
      <c r="A39" s="9"/>
      <c r="B39" s="10"/>
      <c r="C39" s="10"/>
      <c r="D39" s="10"/>
      <c r="E39" s="10"/>
      <c r="F39" s="10"/>
      <c r="G39" s="10"/>
    </row>
    <row r="40" spans="1:7" s="4" customFormat="1" ht="12.75">
      <c r="A40" s="9"/>
      <c r="B40" s="10"/>
      <c r="C40" s="10"/>
      <c r="D40" s="10"/>
      <c r="E40" s="10"/>
      <c r="F40" s="10"/>
      <c r="G40" s="10"/>
    </row>
    <row r="50" ht="12.75">
      <c r="M50" s="11"/>
    </row>
  </sheetData>
  <printOptions/>
  <pageMargins left="0.91" right="0.84" top="0.81" bottom="0.58" header="0.47" footer="0.31"/>
  <pageSetup fitToHeight="1" fitToWidth="1" orientation="landscape" paperSize="9" scale="83" r:id="rId1"/>
  <headerFooter alignWithMargins="0">
    <oddHeader>&amp;R&amp;"MS Sans Serif,Fet"&amp;14Vedlegg</oddHeader>
  </headerFooter>
  <rowBreaks count="3" manualBreakCount="3">
    <brk id="40" max="255" man="1"/>
    <brk id="46" max="255" man="1"/>
    <brk id="63" max="255" man="1"/>
  </rowBreaks>
  <colBreaks count="3" manualBreakCount="3">
    <brk id="7" max="65535" man="1"/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Zeros="0" zoomScale="95" zoomScaleNormal="95" workbookViewId="0" topLeftCell="E1">
      <selection activeCell="E19" sqref="E19"/>
    </sheetView>
  </sheetViews>
  <sheetFormatPr defaultColWidth="11.421875" defaultRowHeight="12.75"/>
  <cols>
    <col min="1" max="1" width="2.00390625" style="1" customWidth="1"/>
    <col min="2" max="2" width="19.57421875" style="1" customWidth="1"/>
    <col min="3" max="6" width="10.7109375" style="1" customWidth="1"/>
    <col min="7" max="7" width="12.140625" style="1" customWidth="1"/>
    <col min="8" max="13" width="10.7109375" style="1" customWidth="1"/>
    <col min="14" max="14" width="12.57421875" style="1" customWidth="1"/>
    <col min="15" max="16" width="10.7109375" style="1" customWidth="1"/>
    <col min="17" max="17" width="10.28125" style="1" customWidth="1"/>
    <col min="18" max="18" width="10.421875" style="1" customWidth="1"/>
    <col min="19" max="16384" width="9.140625" style="1" customWidth="1"/>
  </cols>
  <sheetData>
    <row r="1" spans="1:10" s="66" customFormat="1" ht="15.75">
      <c r="A1" s="63" t="s">
        <v>75</v>
      </c>
      <c r="B1" s="63"/>
      <c r="C1" s="64"/>
      <c r="D1" s="64"/>
      <c r="E1" s="64"/>
      <c r="F1" s="64"/>
      <c r="G1" s="64"/>
      <c r="H1" s="64"/>
      <c r="I1" s="64"/>
      <c r="J1" s="65"/>
    </row>
    <row r="2" spans="2:10" ht="13.5" thickBot="1">
      <c r="B2" s="2"/>
      <c r="C2" s="2"/>
      <c r="D2" s="2"/>
      <c r="E2" s="2"/>
      <c r="F2" s="2"/>
      <c r="G2" s="2"/>
      <c r="H2" s="2"/>
      <c r="I2" s="2"/>
      <c r="J2" s="3"/>
    </row>
    <row r="3" spans="1:16" s="59" customFormat="1" ht="12.75" customHeight="1">
      <c r="A3" s="97" t="s">
        <v>58</v>
      </c>
      <c r="B3" s="98"/>
      <c r="C3" s="101" t="s">
        <v>0</v>
      </c>
      <c r="D3" s="102"/>
      <c r="E3" s="102"/>
      <c r="F3" s="102"/>
      <c r="G3" s="102"/>
      <c r="H3" s="102"/>
      <c r="I3" s="103"/>
      <c r="J3" s="104" t="s">
        <v>1</v>
      </c>
      <c r="K3" s="105"/>
      <c r="L3" s="105"/>
      <c r="M3" s="105"/>
      <c r="N3" s="105"/>
      <c r="O3" s="105"/>
      <c r="P3" s="106"/>
    </row>
    <row r="4" spans="1:16" s="62" customFormat="1" ht="48.75" thickBot="1">
      <c r="A4" s="99"/>
      <c r="B4" s="100"/>
      <c r="C4" s="71" t="s">
        <v>3</v>
      </c>
      <c r="D4" s="60" t="s">
        <v>4</v>
      </c>
      <c r="E4" s="60" t="s">
        <v>74</v>
      </c>
      <c r="F4" s="60" t="s">
        <v>65</v>
      </c>
      <c r="G4" s="60" t="s">
        <v>78</v>
      </c>
      <c r="H4" s="60" t="s">
        <v>76</v>
      </c>
      <c r="I4" s="61" t="s">
        <v>7</v>
      </c>
      <c r="J4" s="71" t="s">
        <v>3</v>
      </c>
      <c r="K4" s="60" t="s">
        <v>62</v>
      </c>
      <c r="L4" s="60" t="s">
        <v>74</v>
      </c>
      <c r="M4" s="60" t="s">
        <v>65</v>
      </c>
      <c r="N4" s="60" t="s">
        <v>78</v>
      </c>
      <c r="O4" s="60" t="s">
        <v>76</v>
      </c>
      <c r="P4" s="61" t="s">
        <v>7</v>
      </c>
    </row>
    <row r="5" spans="1:16" s="4" customFormat="1" ht="12.75">
      <c r="A5" s="42" t="s">
        <v>43</v>
      </c>
      <c r="B5" s="46"/>
      <c r="C5" s="32">
        <v>443</v>
      </c>
      <c r="D5" s="14"/>
      <c r="E5" s="14"/>
      <c r="F5" s="14"/>
      <c r="G5" s="14"/>
      <c r="H5" s="89"/>
      <c r="I5" s="15">
        <f>SUM(C5:H5)</f>
        <v>443</v>
      </c>
      <c r="J5" s="16"/>
      <c r="K5" s="17"/>
      <c r="L5" s="17"/>
      <c r="M5" s="17"/>
      <c r="N5" s="93"/>
      <c r="O5" s="93"/>
      <c r="P5" s="18">
        <f>SUM(J5:M5)</f>
        <v>0</v>
      </c>
    </row>
    <row r="6" spans="1:16" s="4" customFormat="1" ht="12.75">
      <c r="A6" s="43" t="s">
        <v>44</v>
      </c>
      <c r="B6" s="47"/>
      <c r="C6" s="34">
        <v>1076</v>
      </c>
      <c r="D6" s="19"/>
      <c r="E6" s="19"/>
      <c r="F6" s="19"/>
      <c r="G6" s="19"/>
      <c r="H6" s="90"/>
      <c r="I6" s="20">
        <f aca="true" t="shared" si="0" ref="I6:I23">SUM(C6:H6)</f>
        <v>1076</v>
      </c>
      <c r="J6" s="21">
        <f>167-24-12</f>
        <v>131</v>
      </c>
      <c r="K6" s="22"/>
      <c r="L6" s="22"/>
      <c r="M6" s="22"/>
      <c r="N6" s="94"/>
      <c r="O6" s="94"/>
      <c r="P6" s="23">
        <f>SUM(J6:O6)</f>
        <v>131</v>
      </c>
    </row>
    <row r="7" spans="1:16" s="4" customFormat="1" ht="12.75">
      <c r="A7" s="43" t="s">
        <v>45</v>
      </c>
      <c r="B7" s="47"/>
      <c r="C7" s="34">
        <v>1034</v>
      </c>
      <c r="D7" s="19"/>
      <c r="E7" s="19"/>
      <c r="F7" s="19"/>
      <c r="G7" s="19"/>
      <c r="H7" s="90"/>
      <c r="I7" s="20">
        <f t="shared" si="0"/>
        <v>1034</v>
      </c>
      <c r="J7" s="21">
        <v>153</v>
      </c>
      <c r="K7" s="22"/>
      <c r="L7" s="22"/>
      <c r="M7" s="22"/>
      <c r="N7" s="94"/>
      <c r="O7" s="94"/>
      <c r="P7" s="23">
        <f aca="true" t="shared" si="1" ref="P7:P23">SUM(J7:O7)</f>
        <v>153</v>
      </c>
    </row>
    <row r="8" spans="1:16" s="4" customFormat="1" ht="12.75">
      <c r="A8" s="43" t="s">
        <v>46</v>
      </c>
      <c r="B8" s="47"/>
      <c r="C8" s="34"/>
      <c r="D8" s="19"/>
      <c r="E8" s="19"/>
      <c r="F8" s="19"/>
      <c r="G8" s="19"/>
      <c r="H8" s="90"/>
      <c r="I8" s="20">
        <f t="shared" si="0"/>
        <v>0</v>
      </c>
      <c r="J8" s="21"/>
      <c r="K8" s="22"/>
      <c r="L8" s="22"/>
      <c r="M8" s="22"/>
      <c r="N8" s="94"/>
      <c r="O8" s="94"/>
      <c r="P8" s="23">
        <f t="shared" si="1"/>
        <v>0</v>
      </c>
    </row>
    <row r="9" spans="1:16" s="4" customFormat="1" ht="12.75">
      <c r="A9" s="43" t="s">
        <v>47</v>
      </c>
      <c r="B9" s="47"/>
      <c r="C9" s="34">
        <f>182-E9</f>
        <v>167</v>
      </c>
      <c r="D9" s="19"/>
      <c r="E9" s="19">
        <v>15</v>
      </c>
      <c r="F9" s="19"/>
      <c r="G9" s="19"/>
      <c r="H9" s="90"/>
      <c r="I9" s="20">
        <f t="shared" si="0"/>
        <v>182</v>
      </c>
      <c r="J9" s="21"/>
      <c r="K9" s="22"/>
      <c r="L9" s="22"/>
      <c r="M9" s="22"/>
      <c r="N9" s="94"/>
      <c r="O9" s="94"/>
      <c r="P9" s="23">
        <f t="shared" si="1"/>
        <v>0</v>
      </c>
    </row>
    <row r="10" spans="1:16" s="4" customFormat="1" ht="14.25">
      <c r="A10" s="43" t="s">
        <v>59</v>
      </c>
      <c r="B10" s="47"/>
      <c r="C10" s="34">
        <f>68-F10</f>
        <v>0</v>
      </c>
      <c r="D10" s="19"/>
      <c r="E10" s="19"/>
      <c r="F10" s="19">
        <v>68</v>
      </c>
      <c r="G10" s="19"/>
      <c r="H10" s="90"/>
      <c r="I10" s="20">
        <f t="shared" si="0"/>
        <v>68</v>
      </c>
      <c r="J10" s="21"/>
      <c r="K10" s="22"/>
      <c r="L10" s="22">
        <v>60</v>
      </c>
      <c r="M10" s="22"/>
      <c r="N10" s="94"/>
      <c r="O10" s="94"/>
      <c r="P10" s="23">
        <f t="shared" si="1"/>
        <v>60</v>
      </c>
    </row>
    <row r="11" spans="1:16" s="4" customFormat="1" ht="12.75">
      <c r="A11" s="43" t="s">
        <v>48</v>
      </c>
      <c r="B11" s="47"/>
      <c r="C11" s="34">
        <v>872</v>
      </c>
      <c r="D11" s="19"/>
      <c r="E11" s="19"/>
      <c r="F11" s="19"/>
      <c r="G11" s="19"/>
      <c r="H11" s="90"/>
      <c r="I11" s="20">
        <f t="shared" si="0"/>
        <v>872</v>
      </c>
      <c r="J11" s="21">
        <v>227</v>
      </c>
      <c r="K11" s="22"/>
      <c r="L11" s="22"/>
      <c r="M11" s="22"/>
      <c r="N11" s="94"/>
      <c r="O11" s="94"/>
      <c r="P11" s="23">
        <f t="shared" si="1"/>
        <v>227</v>
      </c>
    </row>
    <row r="12" spans="1:16" s="4" customFormat="1" ht="12.75">
      <c r="A12" s="43" t="s">
        <v>49</v>
      </c>
      <c r="B12" s="47"/>
      <c r="C12" s="34"/>
      <c r="D12" s="19"/>
      <c r="E12" s="19"/>
      <c r="F12" s="19"/>
      <c r="G12" s="19"/>
      <c r="H12" s="90"/>
      <c r="I12" s="20">
        <f t="shared" si="0"/>
        <v>0</v>
      </c>
      <c r="J12" s="21"/>
      <c r="K12" s="22"/>
      <c r="L12" s="22"/>
      <c r="M12" s="22"/>
      <c r="N12" s="94"/>
      <c r="O12" s="94"/>
      <c r="P12" s="23">
        <f t="shared" si="1"/>
        <v>0</v>
      </c>
    </row>
    <row r="13" spans="1:16" s="4" customFormat="1" ht="14.25">
      <c r="A13" s="43" t="s">
        <v>60</v>
      </c>
      <c r="B13" s="47"/>
      <c r="C13" s="34"/>
      <c r="D13" s="19"/>
      <c r="E13" s="19">
        <v>3</v>
      </c>
      <c r="F13" s="19"/>
      <c r="G13" s="19"/>
      <c r="H13" s="90"/>
      <c r="I13" s="20">
        <f t="shared" si="0"/>
        <v>3</v>
      </c>
      <c r="J13" s="21"/>
      <c r="K13" s="22"/>
      <c r="L13" s="22">
        <v>3</v>
      </c>
      <c r="M13" s="22"/>
      <c r="N13" s="94"/>
      <c r="O13" s="94"/>
      <c r="P13" s="23">
        <f t="shared" si="1"/>
        <v>3</v>
      </c>
    </row>
    <row r="14" spans="1:16" s="4" customFormat="1" ht="12.75">
      <c r="A14" s="43" t="s">
        <v>50</v>
      </c>
      <c r="B14" s="47"/>
      <c r="C14" s="34">
        <v>124</v>
      </c>
      <c r="D14" s="19"/>
      <c r="E14" s="19"/>
      <c r="F14" s="19"/>
      <c r="G14" s="19"/>
      <c r="H14" s="90"/>
      <c r="I14" s="20">
        <f t="shared" si="0"/>
        <v>124</v>
      </c>
      <c r="J14" s="21">
        <v>55</v>
      </c>
      <c r="K14" s="22"/>
      <c r="L14" s="22"/>
      <c r="M14" s="22"/>
      <c r="N14" s="94"/>
      <c r="O14" s="94"/>
      <c r="P14" s="23">
        <f t="shared" si="1"/>
        <v>55</v>
      </c>
    </row>
    <row r="15" spans="1:16" s="4" customFormat="1" ht="14.25">
      <c r="A15" s="43" t="s">
        <v>66</v>
      </c>
      <c r="B15" s="47"/>
      <c r="C15" s="34">
        <f>3083-E15-G15-D15</f>
        <v>2568</v>
      </c>
      <c r="D15" s="19">
        <v>5</v>
      </c>
      <c r="E15" s="19">
        <v>160</v>
      </c>
      <c r="F15" s="19"/>
      <c r="G15" s="19">
        <v>350</v>
      </c>
      <c r="H15" s="90"/>
      <c r="I15" s="20">
        <f t="shared" si="0"/>
        <v>3083</v>
      </c>
      <c r="J15" s="21">
        <v>213</v>
      </c>
      <c r="K15" s="22">
        <v>5</v>
      </c>
      <c r="L15" s="22"/>
      <c r="M15" s="22"/>
      <c r="N15" s="94"/>
      <c r="O15" s="94"/>
      <c r="P15" s="23">
        <f t="shared" si="1"/>
        <v>218</v>
      </c>
    </row>
    <row r="16" spans="1:16" s="4" customFormat="1" ht="14.25">
      <c r="A16" s="43" t="s">
        <v>67</v>
      </c>
      <c r="B16" s="47"/>
      <c r="C16" s="34">
        <f>4446-D16-E16-F16-G16</f>
        <v>3506</v>
      </c>
      <c r="D16" s="19">
        <v>370</v>
      </c>
      <c r="E16" s="19">
        <f>10+150+8+2</f>
        <v>170</v>
      </c>
      <c r="F16" s="19">
        <f>100+70+70</f>
        <v>240</v>
      </c>
      <c r="G16" s="19">
        <f>100+60</f>
        <v>160</v>
      </c>
      <c r="H16" s="90"/>
      <c r="I16" s="20">
        <f t="shared" si="0"/>
        <v>4446</v>
      </c>
      <c r="J16" s="21">
        <f>806-L16-M16-N16</f>
        <v>651</v>
      </c>
      <c r="K16" s="19"/>
      <c r="L16" s="19">
        <f>15+65</f>
        <v>80</v>
      </c>
      <c r="M16" s="19">
        <f>15+20</f>
        <v>35</v>
      </c>
      <c r="N16" s="90">
        <f>0+40</f>
        <v>40</v>
      </c>
      <c r="O16" s="90"/>
      <c r="P16" s="23">
        <f t="shared" si="1"/>
        <v>806</v>
      </c>
    </row>
    <row r="17" spans="1:16" s="4" customFormat="1" ht="12.75">
      <c r="A17" s="43" t="s">
        <v>52</v>
      </c>
      <c r="B17" s="47"/>
      <c r="C17" s="34"/>
      <c r="D17" s="19"/>
      <c r="E17" s="19"/>
      <c r="F17" s="19"/>
      <c r="G17" s="19"/>
      <c r="H17" s="90"/>
      <c r="I17" s="20">
        <f t="shared" si="0"/>
        <v>0</v>
      </c>
      <c r="J17" s="21"/>
      <c r="K17" s="22"/>
      <c r="L17" s="22"/>
      <c r="M17" s="22"/>
      <c r="N17" s="94"/>
      <c r="O17" s="94"/>
      <c r="P17" s="23">
        <f t="shared" si="1"/>
        <v>0</v>
      </c>
    </row>
    <row r="18" spans="1:16" s="4" customFormat="1" ht="14.25">
      <c r="A18" s="43" t="s">
        <v>68</v>
      </c>
      <c r="B18" s="47"/>
      <c r="C18" s="34">
        <v>586</v>
      </c>
      <c r="D18" s="19"/>
      <c r="E18" s="19">
        <v>157</v>
      </c>
      <c r="F18" s="19"/>
      <c r="G18" s="19">
        <v>213</v>
      </c>
      <c r="H18" s="90"/>
      <c r="I18" s="20">
        <f t="shared" si="0"/>
        <v>956</v>
      </c>
      <c r="J18" s="21">
        <f>240-L18-N18</f>
        <v>70</v>
      </c>
      <c r="K18" s="22"/>
      <c r="L18" s="22">
        <v>12</v>
      </c>
      <c r="M18" s="19"/>
      <c r="N18" s="90">
        <v>158</v>
      </c>
      <c r="O18" s="90"/>
      <c r="P18" s="23">
        <f t="shared" si="1"/>
        <v>240</v>
      </c>
    </row>
    <row r="19" spans="1:16" s="4" customFormat="1" ht="14.25">
      <c r="A19" s="43" t="s">
        <v>61</v>
      </c>
      <c r="B19" s="47"/>
      <c r="C19" s="34"/>
      <c r="D19" s="19"/>
      <c r="E19" s="19"/>
      <c r="F19" s="19"/>
      <c r="G19" s="19"/>
      <c r="H19" s="90"/>
      <c r="I19" s="20">
        <f t="shared" si="0"/>
        <v>0</v>
      </c>
      <c r="J19" s="21"/>
      <c r="K19" s="22"/>
      <c r="L19" s="22"/>
      <c r="M19" s="22"/>
      <c r="N19" s="94"/>
      <c r="O19" s="94"/>
      <c r="P19" s="23">
        <f t="shared" si="1"/>
        <v>0</v>
      </c>
    </row>
    <row r="20" spans="1:16" s="4" customFormat="1" ht="12.75">
      <c r="A20" s="43" t="s">
        <v>54</v>
      </c>
      <c r="B20" s="47"/>
      <c r="C20" s="34">
        <v>34</v>
      </c>
      <c r="D20" s="19"/>
      <c r="E20" s="19"/>
      <c r="F20" s="19"/>
      <c r="G20" s="19"/>
      <c r="H20" s="90"/>
      <c r="I20" s="20">
        <f t="shared" si="0"/>
        <v>34</v>
      </c>
      <c r="J20" s="21">
        <v>34</v>
      </c>
      <c r="K20" s="22"/>
      <c r="L20" s="22"/>
      <c r="M20" s="22"/>
      <c r="N20" s="94"/>
      <c r="O20" s="94"/>
      <c r="P20" s="23">
        <f t="shared" si="1"/>
        <v>34</v>
      </c>
    </row>
    <row r="21" spans="1:16" s="4" customFormat="1" ht="12.75">
      <c r="A21" s="43" t="s">
        <v>55</v>
      </c>
      <c r="B21" s="47"/>
      <c r="C21" s="34">
        <v>484</v>
      </c>
      <c r="D21" s="19"/>
      <c r="E21" s="19"/>
      <c r="F21" s="19"/>
      <c r="G21" s="19"/>
      <c r="H21" s="90"/>
      <c r="I21" s="20">
        <f t="shared" si="0"/>
        <v>484</v>
      </c>
      <c r="J21" s="21"/>
      <c r="K21" s="22"/>
      <c r="L21" s="22"/>
      <c r="M21" s="22"/>
      <c r="N21" s="94"/>
      <c r="O21" s="94"/>
      <c r="P21" s="23">
        <f t="shared" si="1"/>
        <v>0</v>
      </c>
    </row>
    <row r="22" spans="1:16" s="4" customFormat="1" ht="14.25">
      <c r="A22" s="43" t="s">
        <v>69</v>
      </c>
      <c r="B22" s="47"/>
      <c r="C22" s="34"/>
      <c r="D22" s="19"/>
      <c r="E22" s="19"/>
      <c r="F22" s="19"/>
      <c r="G22" s="19">
        <v>70</v>
      </c>
      <c r="H22" s="90">
        <v>68</v>
      </c>
      <c r="I22" s="20">
        <f t="shared" si="0"/>
        <v>138</v>
      </c>
      <c r="J22" s="21">
        <f>36-O22</f>
        <v>0</v>
      </c>
      <c r="K22" s="22"/>
      <c r="L22" s="22"/>
      <c r="M22" s="22"/>
      <c r="N22" s="94"/>
      <c r="O22" s="94">
        <v>36</v>
      </c>
      <c r="P22" s="23">
        <f t="shared" si="1"/>
        <v>36</v>
      </c>
    </row>
    <row r="23" spans="1:16" s="4" customFormat="1" ht="12.75">
      <c r="A23" s="44" t="s">
        <v>57</v>
      </c>
      <c r="B23" s="48"/>
      <c r="C23" s="40"/>
      <c r="D23" s="24"/>
      <c r="E23" s="24"/>
      <c r="F23" s="24"/>
      <c r="G23" s="24"/>
      <c r="H23" s="91"/>
      <c r="I23" s="25">
        <f t="shared" si="0"/>
        <v>0</v>
      </c>
      <c r="J23" s="26">
        <v>0</v>
      </c>
      <c r="K23" s="27"/>
      <c r="L23" s="27"/>
      <c r="M23" s="27"/>
      <c r="N23" s="95"/>
      <c r="O23" s="95"/>
      <c r="P23" s="23">
        <f t="shared" si="1"/>
        <v>0</v>
      </c>
    </row>
    <row r="24" spans="1:16" s="8" customFormat="1" ht="13.5" thickBot="1">
      <c r="A24" s="45" t="s">
        <v>42</v>
      </c>
      <c r="B24" s="49"/>
      <c r="C24" s="6">
        <f aca="true" t="shared" si="2" ref="C24:P24">SUM(C5:C23)</f>
        <v>10894</v>
      </c>
      <c r="D24" s="7">
        <f t="shared" si="2"/>
        <v>375</v>
      </c>
      <c r="E24" s="7">
        <f t="shared" si="2"/>
        <v>505</v>
      </c>
      <c r="F24" s="7"/>
      <c r="G24" s="7">
        <f t="shared" si="2"/>
        <v>793</v>
      </c>
      <c r="H24" s="92"/>
      <c r="I24" s="13">
        <f t="shared" si="2"/>
        <v>12943</v>
      </c>
      <c r="J24" s="6">
        <f t="shared" si="2"/>
        <v>1534</v>
      </c>
      <c r="K24" s="7">
        <f t="shared" si="2"/>
        <v>5</v>
      </c>
      <c r="L24" s="7">
        <f>SUM(L5:L23)</f>
        <v>155</v>
      </c>
      <c r="M24" s="7">
        <f>SUM(M5:M23)</f>
        <v>35</v>
      </c>
      <c r="N24" s="7">
        <f>SUM(N5:N23)</f>
        <v>198</v>
      </c>
      <c r="O24" s="7">
        <f>SUM(O5:O23)</f>
        <v>36</v>
      </c>
      <c r="P24" s="13">
        <f t="shared" si="2"/>
        <v>1963</v>
      </c>
    </row>
    <row r="25" spans="2:10" s="4" customFormat="1" ht="12.75">
      <c r="B25" s="9"/>
      <c r="C25" s="10"/>
      <c r="D25" s="10"/>
      <c r="E25" s="10"/>
      <c r="F25" s="10"/>
      <c r="G25" s="10"/>
      <c r="H25" s="10"/>
      <c r="I25" s="10"/>
      <c r="J25" s="10"/>
    </row>
    <row r="26" spans="1:16" s="41" customFormat="1" ht="14.25">
      <c r="A26" s="50" t="s">
        <v>70</v>
      </c>
      <c r="B26" s="96" t="s">
        <v>77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ht="12.75" customHeight="1"/>
    <row r="30" ht="12.75">
      <c r="R30" s="11"/>
    </row>
  </sheetData>
  <mergeCells count="4">
    <mergeCell ref="B26:P26"/>
    <mergeCell ref="A3:B4"/>
    <mergeCell ref="C3:I3"/>
    <mergeCell ref="J3:P3"/>
  </mergeCells>
  <printOptions/>
  <pageMargins left="0.81" right="0.84" top="1.08" bottom="0.79" header="0.61" footer="0.4"/>
  <pageSetup fitToHeight="1" fitToWidth="1" orientation="landscape" paperSize="9" scale="74" r:id="rId1"/>
  <headerFooter alignWithMargins="0">
    <oddHeader>&amp;R&amp;"MS Sans Serif,Fet"&amp;14Vedlegg</oddHeader>
  </headerFooter>
  <rowBreaks count="1" manualBreakCount="1">
    <brk id="43" max="255" man="1"/>
  </rowBreaks>
  <colBreaks count="1" manualBreakCount="1"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showZeros="0" tabSelected="1" workbookViewId="0" topLeftCell="A1">
      <selection activeCell="E19" sqref="E19"/>
    </sheetView>
  </sheetViews>
  <sheetFormatPr defaultColWidth="11.421875" defaultRowHeight="12.75"/>
  <cols>
    <col min="1" max="1" width="22.28125" style="1" customWidth="1"/>
    <col min="2" max="11" width="10.7109375" style="1" customWidth="1"/>
    <col min="12" max="12" width="10.28125" style="1" customWidth="1"/>
    <col min="13" max="13" width="10.421875" style="1" customWidth="1"/>
    <col min="14" max="16384" width="9.140625" style="1" customWidth="1"/>
  </cols>
  <sheetData>
    <row r="1" spans="1:7" s="66" customFormat="1" ht="15.75">
      <c r="A1" s="63" t="s">
        <v>73</v>
      </c>
      <c r="B1" s="64"/>
      <c r="C1" s="64"/>
      <c r="D1" s="64"/>
      <c r="E1" s="64"/>
      <c r="F1" s="64"/>
      <c r="G1" s="65"/>
    </row>
    <row r="2" spans="1:7" ht="13.5" thickBot="1">
      <c r="A2" s="2"/>
      <c r="B2" s="2"/>
      <c r="C2" s="2"/>
      <c r="D2" s="2"/>
      <c r="E2" s="2"/>
      <c r="F2" s="2"/>
      <c r="G2" s="3"/>
    </row>
    <row r="3" spans="1:11" s="59" customFormat="1" ht="12">
      <c r="A3" s="97" t="s">
        <v>58</v>
      </c>
      <c r="B3" s="67"/>
      <c r="C3" s="56"/>
      <c r="D3" s="57" t="s">
        <v>0</v>
      </c>
      <c r="E3" s="56"/>
      <c r="F3" s="58"/>
      <c r="G3" s="56"/>
      <c r="H3" s="68"/>
      <c r="I3" s="69" t="s">
        <v>1</v>
      </c>
      <c r="J3" s="68"/>
      <c r="K3" s="70"/>
    </row>
    <row r="4" spans="1:11" s="62" customFormat="1" ht="36.75" thickBot="1">
      <c r="A4" s="99"/>
      <c r="B4" s="71" t="s">
        <v>3</v>
      </c>
      <c r="C4" s="79" t="s">
        <v>4</v>
      </c>
      <c r="D4" s="79" t="s">
        <v>5</v>
      </c>
      <c r="E4" s="79" t="s">
        <v>65</v>
      </c>
      <c r="F4" s="80" t="s">
        <v>7</v>
      </c>
      <c r="G4" s="83" t="s">
        <v>3</v>
      </c>
      <c r="H4" s="79" t="s">
        <v>4</v>
      </c>
      <c r="I4" s="79" t="s">
        <v>5</v>
      </c>
      <c r="J4" s="79" t="s">
        <v>65</v>
      </c>
      <c r="K4" s="80" t="s">
        <v>7</v>
      </c>
    </row>
    <row r="5" spans="1:11" s="4" customFormat="1" ht="12.75">
      <c r="A5" s="42" t="s">
        <v>43</v>
      </c>
      <c r="B5" s="32"/>
      <c r="C5" s="14"/>
      <c r="D5" s="14"/>
      <c r="E5" s="14"/>
      <c r="F5" s="15">
        <f aca="true" t="shared" si="0" ref="F5:F23">SUM(B5:E5)</f>
        <v>0</v>
      </c>
      <c r="G5" s="29"/>
      <c r="H5" s="17"/>
      <c r="I5" s="17"/>
      <c r="J5" s="17"/>
      <c r="K5" s="18">
        <f aca="true" t="shared" si="1" ref="K5:K23">SUM(G5:J5)</f>
        <v>0</v>
      </c>
    </row>
    <row r="6" spans="1:11" s="4" customFormat="1" ht="12.75">
      <c r="A6" s="43" t="s">
        <v>44</v>
      </c>
      <c r="B6" s="34"/>
      <c r="C6" s="19"/>
      <c r="D6" s="19"/>
      <c r="E6" s="19"/>
      <c r="F6" s="20">
        <f t="shared" si="0"/>
        <v>0</v>
      </c>
      <c r="G6" s="84"/>
      <c r="H6" s="22"/>
      <c r="I6" s="22"/>
      <c r="J6" s="22"/>
      <c r="K6" s="23">
        <f t="shared" si="1"/>
        <v>0</v>
      </c>
    </row>
    <row r="7" spans="1:11" s="4" customFormat="1" ht="12.75">
      <c r="A7" s="43" t="s">
        <v>45</v>
      </c>
      <c r="B7" s="34"/>
      <c r="C7" s="19"/>
      <c r="D7" s="19"/>
      <c r="E7" s="19"/>
      <c r="F7" s="20">
        <f t="shared" si="0"/>
        <v>0</v>
      </c>
      <c r="G7" s="84"/>
      <c r="H7" s="22"/>
      <c r="I7" s="22"/>
      <c r="J7" s="22"/>
      <c r="K7" s="23">
        <f t="shared" si="1"/>
        <v>0</v>
      </c>
    </row>
    <row r="8" spans="1:11" s="4" customFormat="1" ht="12.75">
      <c r="A8" s="43" t="s">
        <v>46</v>
      </c>
      <c r="B8" s="34"/>
      <c r="C8" s="19"/>
      <c r="D8" s="19"/>
      <c r="E8" s="19"/>
      <c r="F8" s="20">
        <f t="shared" si="0"/>
        <v>0</v>
      </c>
      <c r="G8" s="84"/>
      <c r="H8" s="22"/>
      <c r="I8" s="22"/>
      <c r="J8" s="22"/>
      <c r="K8" s="23">
        <f t="shared" si="1"/>
        <v>0</v>
      </c>
    </row>
    <row r="9" spans="1:11" s="4" customFormat="1" ht="12.75">
      <c r="A9" s="43" t="s">
        <v>47</v>
      </c>
      <c r="B9" s="34"/>
      <c r="C9" s="19"/>
      <c r="D9" s="19"/>
      <c r="E9" s="19"/>
      <c r="F9" s="20">
        <f t="shared" si="0"/>
        <v>0</v>
      </c>
      <c r="G9" s="84"/>
      <c r="H9" s="22"/>
      <c r="I9" s="22"/>
      <c r="J9" s="22"/>
      <c r="K9" s="23">
        <f t="shared" si="1"/>
        <v>0</v>
      </c>
    </row>
    <row r="10" spans="1:11" s="4" customFormat="1" ht="14.25">
      <c r="A10" s="43" t="s">
        <v>59</v>
      </c>
      <c r="B10" s="34"/>
      <c r="C10" s="19"/>
      <c r="D10" s="19"/>
      <c r="E10" s="19"/>
      <c r="F10" s="20">
        <f t="shared" si="0"/>
        <v>0</v>
      </c>
      <c r="G10" s="84"/>
      <c r="H10" s="22"/>
      <c r="I10" s="22"/>
      <c r="J10" s="22"/>
      <c r="K10" s="23">
        <f t="shared" si="1"/>
        <v>0</v>
      </c>
    </row>
    <row r="11" spans="1:11" s="4" customFormat="1" ht="12.75">
      <c r="A11" s="43" t="s">
        <v>48</v>
      </c>
      <c r="B11" s="34"/>
      <c r="C11" s="19"/>
      <c r="D11" s="19"/>
      <c r="E11" s="19"/>
      <c r="F11" s="20">
        <f t="shared" si="0"/>
        <v>0</v>
      </c>
      <c r="G11" s="84"/>
      <c r="H11" s="22"/>
      <c r="I11" s="22"/>
      <c r="J11" s="22"/>
      <c r="K11" s="23">
        <f t="shared" si="1"/>
        <v>0</v>
      </c>
    </row>
    <row r="12" spans="1:11" s="4" customFormat="1" ht="12.75">
      <c r="A12" s="43" t="s">
        <v>49</v>
      </c>
      <c r="B12" s="34"/>
      <c r="C12" s="19"/>
      <c r="D12" s="19"/>
      <c r="E12" s="19"/>
      <c r="F12" s="20">
        <f t="shared" si="0"/>
        <v>0</v>
      </c>
      <c r="G12" s="84"/>
      <c r="H12" s="22"/>
      <c r="I12" s="22"/>
      <c r="J12" s="22"/>
      <c r="K12" s="23">
        <f t="shared" si="1"/>
        <v>0</v>
      </c>
    </row>
    <row r="13" spans="1:11" s="4" customFormat="1" ht="14.25">
      <c r="A13" s="43" t="s">
        <v>60</v>
      </c>
      <c r="B13" s="34"/>
      <c r="C13" s="19"/>
      <c r="D13" s="19"/>
      <c r="E13" s="19"/>
      <c r="F13" s="20">
        <f t="shared" si="0"/>
        <v>0</v>
      </c>
      <c r="G13" s="84"/>
      <c r="H13" s="22"/>
      <c r="I13" s="22"/>
      <c r="J13" s="22"/>
      <c r="K13" s="23">
        <f t="shared" si="1"/>
        <v>0</v>
      </c>
    </row>
    <row r="14" spans="1:11" s="4" customFormat="1" ht="12.75">
      <c r="A14" s="43" t="s">
        <v>50</v>
      </c>
      <c r="B14" s="34">
        <v>17</v>
      </c>
      <c r="C14" s="19"/>
      <c r="D14" s="19"/>
      <c r="E14" s="19"/>
      <c r="F14" s="20">
        <f t="shared" si="0"/>
        <v>17</v>
      </c>
      <c r="G14" s="84">
        <v>16.6</v>
      </c>
      <c r="H14" s="22"/>
      <c r="I14" s="22"/>
      <c r="J14" s="22"/>
      <c r="K14" s="23">
        <f t="shared" si="1"/>
        <v>16.6</v>
      </c>
    </row>
    <row r="15" spans="1:11" s="4" customFormat="1" ht="12.75">
      <c r="A15" s="43" t="s">
        <v>51</v>
      </c>
      <c r="B15" s="34"/>
      <c r="C15" s="19"/>
      <c r="D15" s="19"/>
      <c r="E15" s="19"/>
      <c r="F15" s="20">
        <f t="shared" si="0"/>
        <v>0</v>
      </c>
      <c r="G15" s="84"/>
      <c r="H15" s="22"/>
      <c r="I15" s="22"/>
      <c r="J15" s="22"/>
      <c r="K15" s="23">
        <f t="shared" si="1"/>
        <v>0</v>
      </c>
    </row>
    <row r="16" spans="1:11" s="4" customFormat="1" ht="14.25">
      <c r="A16" s="43" t="s">
        <v>67</v>
      </c>
      <c r="B16" s="34">
        <f>89-D16-E16-17</f>
        <v>0</v>
      </c>
      <c r="C16" s="19"/>
      <c r="D16" s="19">
        <v>1</v>
      </c>
      <c r="E16" s="19">
        <f>7+42+23-1</f>
        <v>71</v>
      </c>
      <c r="F16" s="20">
        <f t="shared" si="0"/>
        <v>72</v>
      </c>
      <c r="G16" s="84">
        <f>8-7-1</f>
        <v>0</v>
      </c>
      <c r="H16" s="22"/>
      <c r="I16" s="22"/>
      <c r="J16" s="22">
        <v>7</v>
      </c>
      <c r="K16" s="23">
        <f t="shared" si="1"/>
        <v>7</v>
      </c>
    </row>
    <row r="17" spans="1:11" s="4" customFormat="1" ht="12.75">
      <c r="A17" s="43" t="s">
        <v>52</v>
      </c>
      <c r="B17" s="34">
        <v>60</v>
      </c>
      <c r="C17" s="19"/>
      <c r="D17" s="19"/>
      <c r="E17" s="19"/>
      <c r="F17" s="20">
        <f t="shared" si="0"/>
        <v>60</v>
      </c>
      <c r="G17" s="84"/>
      <c r="H17" s="22"/>
      <c r="I17" s="22"/>
      <c r="J17" s="22"/>
      <c r="K17" s="23">
        <f t="shared" si="1"/>
        <v>0</v>
      </c>
    </row>
    <row r="18" spans="1:11" s="4" customFormat="1" ht="12.75">
      <c r="A18" s="43" t="s">
        <v>53</v>
      </c>
      <c r="B18" s="34"/>
      <c r="C18" s="19"/>
      <c r="D18" s="19"/>
      <c r="E18" s="19"/>
      <c r="F18" s="20">
        <f t="shared" si="0"/>
        <v>0</v>
      </c>
      <c r="G18" s="84"/>
      <c r="H18" s="22"/>
      <c r="I18" s="22"/>
      <c r="J18" s="22"/>
      <c r="K18" s="23">
        <f t="shared" si="1"/>
        <v>0</v>
      </c>
    </row>
    <row r="19" spans="1:11" s="4" customFormat="1" ht="14.25">
      <c r="A19" s="43" t="s">
        <v>61</v>
      </c>
      <c r="B19" s="34"/>
      <c r="C19" s="19"/>
      <c r="D19" s="19"/>
      <c r="E19" s="19"/>
      <c r="F19" s="20">
        <f t="shared" si="0"/>
        <v>0</v>
      </c>
      <c r="G19" s="84"/>
      <c r="H19" s="22"/>
      <c r="I19" s="22"/>
      <c r="J19" s="22"/>
      <c r="K19" s="23">
        <f t="shared" si="1"/>
        <v>0</v>
      </c>
    </row>
    <row r="20" spans="1:11" s="4" customFormat="1" ht="12.75">
      <c r="A20" s="43" t="s">
        <v>54</v>
      </c>
      <c r="B20" s="34"/>
      <c r="C20" s="19"/>
      <c r="D20" s="19"/>
      <c r="E20" s="19"/>
      <c r="F20" s="20">
        <f t="shared" si="0"/>
        <v>0</v>
      </c>
      <c r="G20" s="84"/>
      <c r="H20" s="22"/>
      <c r="I20" s="22"/>
      <c r="J20" s="22"/>
      <c r="K20" s="23">
        <f t="shared" si="1"/>
        <v>0</v>
      </c>
    </row>
    <row r="21" spans="1:11" s="4" customFormat="1" ht="12.75">
      <c r="A21" s="43" t="s">
        <v>55</v>
      </c>
      <c r="B21" s="34"/>
      <c r="C21" s="19"/>
      <c r="D21" s="19"/>
      <c r="E21" s="19"/>
      <c r="F21" s="20">
        <f t="shared" si="0"/>
        <v>0</v>
      </c>
      <c r="G21" s="84"/>
      <c r="H21" s="22"/>
      <c r="I21" s="22"/>
      <c r="J21" s="22"/>
      <c r="K21" s="23">
        <f t="shared" si="1"/>
        <v>0</v>
      </c>
    </row>
    <row r="22" spans="1:11" s="4" customFormat="1" ht="12.75">
      <c r="A22" s="43" t="s">
        <v>56</v>
      </c>
      <c r="B22" s="34"/>
      <c r="C22" s="19"/>
      <c r="D22" s="19"/>
      <c r="E22" s="19"/>
      <c r="F22" s="20">
        <f t="shared" si="0"/>
        <v>0</v>
      </c>
      <c r="G22" s="84"/>
      <c r="H22" s="22"/>
      <c r="I22" s="22"/>
      <c r="J22" s="22"/>
      <c r="K22" s="23">
        <f t="shared" si="1"/>
        <v>0</v>
      </c>
    </row>
    <row r="23" spans="1:11" s="4" customFormat="1" ht="12.75">
      <c r="A23" s="44" t="s">
        <v>57</v>
      </c>
      <c r="B23" s="40"/>
      <c r="C23" s="24"/>
      <c r="D23" s="24"/>
      <c r="E23" s="24"/>
      <c r="F23" s="25">
        <f t="shared" si="0"/>
        <v>0</v>
      </c>
      <c r="G23" s="30"/>
      <c r="H23" s="27"/>
      <c r="I23" s="27"/>
      <c r="J23" s="27"/>
      <c r="K23" s="28">
        <f t="shared" si="1"/>
        <v>0</v>
      </c>
    </row>
    <row r="24" spans="1:11" s="8" customFormat="1" ht="13.5" thickBot="1">
      <c r="A24" s="45" t="s">
        <v>42</v>
      </c>
      <c r="B24" s="6">
        <f aca="true" t="shared" si="2" ref="B24:K24">SUM(B5:B23)</f>
        <v>77</v>
      </c>
      <c r="C24" s="12">
        <f t="shared" si="2"/>
        <v>0</v>
      </c>
      <c r="D24" s="12">
        <f t="shared" si="2"/>
        <v>1</v>
      </c>
      <c r="E24" s="12">
        <f t="shared" si="2"/>
        <v>71</v>
      </c>
      <c r="F24" s="86">
        <f t="shared" si="2"/>
        <v>149</v>
      </c>
      <c r="G24" s="12">
        <f t="shared" si="2"/>
        <v>16.6</v>
      </c>
      <c r="H24" s="7">
        <f t="shared" si="2"/>
        <v>0</v>
      </c>
      <c r="I24" s="7">
        <f t="shared" si="2"/>
        <v>0</v>
      </c>
      <c r="J24" s="7">
        <f t="shared" si="2"/>
        <v>7</v>
      </c>
      <c r="K24" s="13">
        <f t="shared" si="2"/>
        <v>23.6</v>
      </c>
    </row>
    <row r="25" spans="1:11" s="4" customFormat="1" ht="12.75">
      <c r="A25" s="81" t="s">
        <v>63</v>
      </c>
      <c r="B25" s="87"/>
      <c r="C25" s="74"/>
      <c r="D25" s="74"/>
      <c r="E25" s="74"/>
      <c r="F25" s="88">
        <v>166</v>
      </c>
      <c r="G25" s="85"/>
      <c r="H25" s="75"/>
      <c r="I25" s="75"/>
      <c r="J25" s="75"/>
      <c r="K25" s="76"/>
    </row>
    <row r="26" spans="1:11" s="4" customFormat="1" ht="13.5" thickBot="1">
      <c r="A26" s="82" t="s">
        <v>64</v>
      </c>
      <c r="B26" s="52"/>
      <c r="C26" s="53"/>
      <c r="D26" s="53"/>
      <c r="E26" s="53"/>
      <c r="F26" s="54">
        <f>F25-F24</f>
        <v>17</v>
      </c>
      <c r="G26" s="55"/>
      <c r="H26" s="77"/>
      <c r="I26" s="77"/>
      <c r="J26" s="77"/>
      <c r="K26" s="78"/>
    </row>
    <row r="27" spans="1:7" s="4" customFormat="1" ht="12.75">
      <c r="A27" s="9"/>
      <c r="B27" s="10"/>
      <c r="C27" s="10"/>
      <c r="D27" s="10"/>
      <c r="E27" s="10"/>
      <c r="F27" s="10"/>
      <c r="G27" s="10"/>
    </row>
    <row r="28" spans="1:7" s="4" customFormat="1" ht="12.75">
      <c r="A28" s="51" t="s">
        <v>71</v>
      </c>
      <c r="B28" s="10"/>
      <c r="C28" s="10"/>
      <c r="D28" s="10"/>
      <c r="E28" s="10"/>
      <c r="F28" s="10"/>
      <c r="G28" s="10"/>
    </row>
    <row r="38" ht="12.75">
      <c r="M38" s="11"/>
    </row>
  </sheetData>
  <mergeCells count="1">
    <mergeCell ref="A3:A4"/>
  </mergeCells>
  <printOptions/>
  <pageMargins left="0.91" right="0.84" top="1.06" bottom="0.81" header="0.47" footer="0.45"/>
  <pageSetup orientation="landscape" paperSize="9" scale="90" r:id="rId1"/>
  <headerFooter alignWithMargins="0">
    <oddHeader>&amp;R&amp;"MS Sans Serif,Fet"&amp;18Vedlegg</oddHeader>
  </headerFooter>
  <rowBreaks count="3" manualBreakCount="3">
    <brk id="28" max="255" man="1"/>
    <brk id="34" max="255" man="1"/>
    <brk id="51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vegvesen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 Fortun</dc:creator>
  <cp:keywords/>
  <dc:description/>
  <cp:lastModifiedBy>Øyvind H. Kaldestad</cp:lastModifiedBy>
  <cp:lastPrinted>2005-11-28T14:16:04Z</cp:lastPrinted>
  <dcterms:created xsi:type="dcterms:W3CDTF">2005-11-21T11:20:27Z</dcterms:created>
  <dcterms:modified xsi:type="dcterms:W3CDTF">2005-11-29T11:21:22Z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1532818696</vt:i4>
  </property>
  <property fmtid="{D5CDD505-2E9C-101B-9397-08002B2CF9AE}" pid="3" name="_EmailSubject">
    <vt:lpwstr>St.prp. nr. 1 (2005-2006) - Spørsmål fra Transport- og kommunikasjonskomiteen</vt:lpwstr>
  </property>
  <property fmtid="{D5CDD505-2E9C-101B-9397-08002B2CF9AE}" pid="4" name="_AuthorEmail">
    <vt:lpwstr>astrid.fortun@vegvesen.no</vt:lpwstr>
  </property>
  <property fmtid="{D5CDD505-2E9C-101B-9397-08002B2CF9AE}" pid="5" name="_AuthorEmailDisplayName">
    <vt:lpwstr>Fortun Astrid</vt:lpwstr>
  </property>
  <property fmtid="{D5CDD505-2E9C-101B-9397-08002B2CF9AE}" pid="6" name="_ReviewingToolsShownOnce">
    <vt:lpwstr/>
  </property>
</Properties>
</file>